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&amp;Graphs" sheetId="1" state="visible" r:id="rId3"/>
    <sheet name="Data" sheetId="2" state="visible" r:id="rId4"/>
    <sheet name="reference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<sst xmlns="http://schemas.openxmlformats.org/spreadsheetml/2006/main" count="3649" uniqueCount="141">
  <si>
    <t xml:space="preserve">Indicator:</t>
  </si>
  <si>
    <t xml:space="preserve">Area</t>
  </si>
  <si>
    <t xml:space="preserve">&lt;&lt;&lt;&lt; Select from dropdown list</t>
  </si>
  <si>
    <t xml:space="preserve">Update:</t>
  </si>
  <si>
    <t xml:space="preserve">GEO:</t>
  </si>
  <si>
    <t xml:space="preserve">EU-27</t>
  </si>
  <si>
    <t xml:space="preserve">Select crops &gt;&gt;&gt;</t>
  </si>
  <si>
    <t xml:space="preserve">Crop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</si>
  <si>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</si>
  <si>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</si>
  <si>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</si>
  <si>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</si>
  <si>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</si>
  <si>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</si>
  <si>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</si>
  <si>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</si>
  <si>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</si>
  <si>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</si>
  <si>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</si>
  <si>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</si>
  <si>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2022e</t>
  </si>
  <si>
    <t xml:space="preserve">2023f</t>
  </si>
  <si>
    <t xml:space="preserve">2024p</t>
  </si>
  <si>
    <t xml:space="preserve">5-Year TrimAvg</t>
  </si>
  <si>
    <t xml:space="preserve">2024p vs
5Y TrimAvg</t>
  </si>
  <si>
    <t xml:space="preserve">Soft wheat</t>
  </si>
  <si>
    <t xml:space="preserve">Durum wheat</t>
  </si>
  <si>
    <t xml:space="preserve">Maize</t>
  </si>
  <si>
    <t xml:space="preserve">Barley</t>
  </si>
  <si>
    <t xml:space="preserve">Triticale</t>
  </si>
  <si>
    <t xml:space="preserve">Oat</t>
  </si>
  <si>
    <t xml:space="preserve">Rye</t>
  </si>
  <si>
    <t xml:space="preserve">Sorghum</t>
  </si>
  <si>
    <t xml:space="preserve">Other cereals</t>
  </si>
  <si>
    <t xml:space="preserve">Total cereals</t>
  </si>
  <si>
    <t xml:space="preserve">Total selection</t>
  </si>
  <si>
    <t xml:space="preserve">Source: DG Agriculture and Rural Development based on Eurostat crop production annual data</t>
  </si>
  <si>
    <t xml:space="preserve">NOTES:</t>
  </si>
  <si>
    <t xml:space="preserve">EU-27: EU member states without UK</t>
  </si>
  <si>
    <t xml:space="preserve">For all cereals: marketing year 1st July - 30th June</t>
  </si>
  <si>
    <t xml:space="preserve">Other cereals: millet, buckwheat, canary seed, maslin, mixed grains, other</t>
  </si>
  <si>
    <t xml:space="preserve">e = estimate</t>
  </si>
  <si>
    <t xml:space="preserve">f  = forecast</t>
  </si>
  <si>
    <t xml:space="preserve">p  = projection</t>
  </si>
  <si>
    <t xml:space="preserve">Type</t>
  </si>
  <si>
    <t xml:space="preserve">Product</t>
  </si>
  <si>
    <t xml:space="preserve">Member State</t>
  </si>
  <si>
    <t xml:space="preserve">or_product</t>
  </si>
  <si>
    <t xml:space="preserve">MS</t>
  </si>
  <si>
    <t xml:space="preserve">or_Member State</t>
  </si>
  <si>
    <t xml:space="preserve">trimavg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</si>
  <si>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</si>
  <si>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</si>
  <si>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</si>
  <si>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</si>
  <si>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</si>
  <si>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</si>
  <si>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</si>
  <si>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</si>
  <si>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</si>
  <si>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</si>
  <si>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</si>
  <si>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</si>
  <si>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</si>
  <si>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</si>
  <si>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</si>
  <si>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</si>
  <si>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</si>
  <si>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2022</t>
  </si>
  <si>
    <t xml:space="preserve">2023</t>
  </si>
  <si>
    <t xml:space="preserve">2024</t>
  </si>
  <si>
    <t xml:space="preserve">area</t>
  </si>
  <si>
    <t xml:space="preserve">soft wheat &amp; spelt</t>
  </si>
  <si>
    <t xml:space="preserve">EU-27 (2020)</t>
  </si>
  <si>
    <t xml:space="preserve">European Union (27 MS 2020)</t>
  </si>
  <si>
    <t xml:space="preserve">BE</t>
  </si>
  <si>
    <t xml:space="preserve">Belgium</t>
  </si>
  <si>
    <t xml:space="preserve">BG</t>
  </si>
  <si>
    <t xml:space="preserve">Bulgaria</t>
  </si>
  <si>
    <t xml:space="preserve">CZ</t>
  </si>
  <si>
    <t xml:space="preserve">Czechia</t>
  </si>
  <si>
    <t xml:space="preserve">DK</t>
  </si>
  <si>
    <t xml:space="preserve">Denmark</t>
  </si>
  <si>
    <t xml:space="preserve">DE</t>
  </si>
  <si>
    <t xml:space="preserve">Germany</t>
  </si>
  <si>
    <t xml:space="preserve">EE</t>
  </si>
  <si>
    <t xml:space="preserve">Estonia</t>
  </si>
  <si>
    <t xml:space="preserve">IE</t>
  </si>
  <si>
    <t xml:space="preserve">Ireland</t>
  </si>
  <si>
    <t xml:space="preserve">EL</t>
  </si>
  <si>
    <t xml:space="preserve">Greece</t>
  </si>
  <si>
    <t xml:space="preserve">ES</t>
  </si>
  <si>
    <t xml:space="preserve">Spain</t>
  </si>
  <si>
    <t xml:space="preserve">FR</t>
  </si>
  <si>
    <t xml:space="preserve">France</t>
  </si>
  <si>
    <t xml:space="preserve">HR</t>
  </si>
  <si>
    <t xml:space="preserve">Croatia</t>
  </si>
  <si>
    <t xml:space="preserve">IT</t>
  </si>
  <si>
    <t xml:space="preserve">Italy</t>
  </si>
  <si>
    <t xml:space="preserve">CY</t>
  </si>
  <si>
    <t xml:space="preserve">Cyprus</t>
  </si>
  <si>
    <t xml:space="preserve">LV</t>
  </si>
  <si>
    <t xml:space="preserve">Latvia</t>
  </si>
  <si>
    <t xml:space="preserve">LT</t>
  </si>
  <si>
    <t xml:space="preserve">Lithuania</t>
  </si>
  <si>
    <t xml:space="preserve">LU</t>
  </si>
  <si>
    <t xml:space="preserve">Luxembourg</t>
  </si>
  <si>
    <t xml:space="preserve">HU</t>
  </si>
  <si>
    <t xml:space="preserve">Hungary</t>
  </si>
  <si>
    <t xml:space="preserve">MT</t>
  </si>
  <si>
    <t xml:space="preserve">Malta</t>
  </si>
  <si>
    <t xml:space="preserve">NL</t>
  </si>
  <si>
    <t xml:space="preserve">Netherlands</t>
  </si>
  <si>
    <t xml:space="preserve">AT</t>
  </si>
  <si>
    <t xml:space="preserve">Austria</t>
  </si>
  <si>
    <t xml:space="preserve">PL</t>
  </si>
  <si>
    <t xml:space="preserve">Poland</t>
  </si>
  <si>
    <t xml:space="preserve">PT</t>
  </si>
  <si>
    <t xml:space="preserve">Portugal</t>
  </si>
  <si>
    <t xml:space="preserve">RO</t>
  </si>
  <si>
    <t xml:space="preserve">Romania</t>
  </si>
  <si>
    <t xml:space="preserve">SI</t>
  </si>
  <si>
    <t xml:space="preserve">Slovenia</t>
  </si>
  <si>
    <t xml:space="preserve">SK</t>
  </si>
  <si>
    <t xml:space="preserve">Slovakia</t>
  </si>
  <si>
    <t xml:space="preserve">FI</t>
  </si>
  <si>
    <t xml:space="preserve">Finland</t>
  </si>
  <si>
    <t xml:space="preserve">SE</t>
  </si>
  <si>
    <t xml:space="preserve">Sweden</t>
  </si>
  <si>
    <t xml:space="preserve">UK</t>
  </si>
  <si>
    <t xml:space="preserve">United Kingdom</t>
  </si>
  <si>
    <t xml:space="preserve">durum wheat</t>
  </si>
  <si>
    <t xml:space="preserve">rye</t>
  </si>
  <si>
    <t xml:space="preserve">barley</t>
  </si>
  <si>
    <t xml:space="preserve">Oats</t>
  </si>
  <si>
    <t xml:space="preserve">Grain maize and corn-cob-mix </t>
  </si>
  <si>
    <t xml:space="preserve">OTHERS (AGRI AGGREGATE): maslin, other mixed grains and "other cereals"</t>
  </si>
  <si>
    <t xml:space="preserve">Usable production</t>
  </si>
  <si>
    <t xml:space="preserve">Yield</t>
  </si>
  <si>
    <t xml:space="preserve">Member state</t>
  </si>
  <si>
    <t xml:space="preserve">coef_usable_prod</t>
  </si>
</sst>
</file>

<file path=xl/styles.xml><?xml version="1.0" encoding="utf-8"?>
<styleSheet xmlns="http://schemas.openxmlformats.org/spreadsheetml/2006/main">
  <numFmts count="12">
    <numFmt numFmtId="164" formatCode="0.00"/>
    <numFmt numFmtId="165" formatCode="General"/>
    <numFmt numFmtId="166" formatCode="_-\£* #,##0.00_-;&quot;-£&quot;* #,##0.00_-;_-\£* \-??_-;_-@_-"/>
    <numFmt numFmtId="167" formatCode="0.00_)"/>
    <numFmt numFmtId="168" formatCode="0%"/>
    <numFmt numFmtId="169" formatCode="#,##0.0"/>
    <numFmt numFmtId="170" formatCode="0"/>
    <numFmt numFmtId="171" formatCode="dd/mm/yyyy"/>
    <numFmt numFmtId="172" formatCode="General"/>
    <numFmt numFmtId="173" formatCode="#,###"/>
    <numFmt numFmtId="174" formatCode="0.0%"/>
    <numFmt numFmtId="175" formatCode="#,##0"/>
  </numFmts>
  <fonts count="4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0"/>
      <name val="Courier New"/>
      <family val="3"/>
      <charset val="1"/>
    </font>
    <font>
      <sz val="12"/>
      <color rgb="FF000000"/>
      <name val="Arial MT"/>
      <family val="0"/>
      <charset val="1"/>
    </font>
    <font>
      <sz val="11"/>
      <color rgb="FF800080"/>
      <name val="Calibri"/>
      <family val="2"/>
      <charset val="1"/>
    </font>
    <font>
      <sz val="11"/>
      <color rgb="FF993300"/>
      <name val="Calibri"/>
      <family val="2"/>
      <charset val="238"/>
    </font>
    <font>
      <sz val="11"/>
      <color rgb="FFFF99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2"/>
      <name val="Arial"/>
      <family val="2"/>
      <charset val="1"/>
    </font>
    <font>
      <b val="true"/>
      <sz val="12"/>
      <color theme="3"/>
      <name val="Arial"/>
      <family val="2"/>
      <charset val="1"/>
    </font>
    <font>
      <b val="true"/>
      <sz val="12"/>
      <color theme="0"/>
      <name val="Arial"/>
      <family val="2"/>
      <charset val="1"/>
    </font>
    <font>
      <b val="true"/>
      <sz val="12"/>
      <color rgb="FF67803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sz val="12"/>
      <color theme="0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theme="0" tint="-0.1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8"/>
      <color rgb="FF404040"/>
      <name val="Calibri"/>
      <family val="2"/>
    </font>
    <font>
      <b val="true"/>
      <sz val="12"/>
      <color rgb="FF0033CC"/>
      <name val="Calibri"/>
      <family val="2"/>
    </font>
    <font>
      <b val="true"/>
      <sz val="15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000000"/>
      <name val="Arial"/>
      <family val="2"/>
    </font>
    <font>
      <sz val="10"/>
      <color rgb="FFFF0000"/>
      <name val="Arial"/>
      <family val="2"/>
      <charset val="1"/>
    </font>
    <font>
      <sz val="10"/>
      <color rgb="FF0070C0"/>
      <name val="Arial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theme="6" tint="0.7999"/>
        <bgColor rgb="FFFFFFCC"/>
      </patternFill>
    </fill>
    <fill>
      <patternFill patternType="solid">
        <fgColor rgb="FFCCCCFF"/>
        <bgColor rgb="FFC6D9F1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99CCFF"/>
        <bgColor rgb="FFC6D9F1"/>
      </patternFill>
    </fill>
    <fill>
      <patternFill patternType="solid">
        <fgColor rgb="FFFF8080"/>
        <bgColor rgb="FFDC853E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0066CC"/>
        <bgColor rgb="FF0070C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4299B0"/>
      </patternFill>
    </fill>
    <fill>
      <patternFill patternType="solid">
        <fgColor rgb="FFFF9900"/>
        <bgColor rgb="FFFFC000"/>
      </patternFill>
    </fill>
    <fill>
      <patternFill patternType="solid">
        <fgColor rgb="FF333399"/>
        <bgColor rgb="FF1F497D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4299B0"/>
      </patternFill>
    </fill>
    <fill>
      <patternFill patternType="solid">
        <fgColor rgb="FFFF6600"/>
        <bgColor rgb="FFDC853E"/>
      </patternFill>
    </fill>
    <fill>
      <patternFill patternType="solid">
        <fgColor rgb="FFC0C0C0"/>
        <bgColor rgb="FFB8CD97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EBF1DE"/>
      </patternFill>
    </fill>
    <fill>
      <patternFill patternType="solid">
        <fgColor rgb="FF969696"/>
        <bgColor rgb="FF878787"/>
      </patternFill>
    </fill>
    <fill>
      <patternFill patternType="solid">
        <fgColor theme="0" tint="-0.15"/>
        <bgColor rgb="FFC6D9F1"/>
      </patternFill>
    </fill>
    <fill>
      <patternFill patternType="solid">
        <fgColor rgb="FF678034"/>
        <bgColor rgb="FF808080"/>
      </patternFill>
    </fill>
    <fill>
      <patternFill patternType="solid">
        <fgColor theme="3"/>
        <bgColor rgb="FF333399"/>
      </patternFill>
    </fill>
    <fill>
      <patternFill patternType="solid">
        <fgColor theme="3" tint="0.7999"/>
        <bgColor rgb="FFCCCC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medium">
        <color rgb="FF678034"/>
      </left>
      <right/>
      <top style="medium">
        <color rgb="FF678034"/>
      </top>
      <bottom/>
      <diagonal/>
    </border>
    <border diagonalUp="false" diagonalDown="false">
      <left/>
      <right/>
      <top style="medium">
        <color rgb="FF678034"/>
      </top>
      <bottom style="medium">
        <color theme="0"/>
      </bottom>
      <diagonal/>
    </border>
    <border diagonalUp="false" diagonalDown="false">
      <left/>
      <right style="medium">
        <color rgb="FF678034"/>
      </right>
      <top style="medium">
        <color rgb="FF678034"/>
      </top>
      <bottom style="medium">
        <color rgb="FF678034"/>
      </bottom>
      <diagonal/>
    </border>
    <border diagonalUp="false" diagonalDown="false">
      <left style="medium">
        <color rgb="FF678034"/>
      </left>
      <right/>
      <top/>
      <bottom style="medium">
        <color rgb="FF678034"/>
      </bottom>
      <diagonal/>
    </border>
    <border diagonalUp="false" diagonalDown="false">
      <left/>
      <right/>
      <top style="medium">
        <color theme="0"/>
      </top>
      <bottom style="medium">
        <color rgb="FF678034"/>
      </bottom>
      <diagonal/>
    </border>
    <border diagonalUp="false" diagonalDown="false">
      <left style="thick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 diagonalUp="false" diagonalDown="false">
      <left style="thin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 diagonalUp="false" diagonalDown="false">
      <left style="thin">
        <color theme="0"/>
      </left>
      <right/>
      <top style="thick">
        <color theme="0"/>
      </top>
      <bottom style="thick">
        <color theme="0"/>
      </bottom>
      <diagonal/>
    </border>
    <border diagonalUp="false" diagonalDown="false">
      <left style="thin"/>
      <right style="thin"/>
      <top/>
      <bottom style="thick">
        <color theme="0"/>
      </bottom>
      <diagonal/>
    </border>
    <border diagonalUp="false" diagonalDown="false">
      <left style="thin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 diagonalUp="false" diagonalDown="false">
      <left style="thick">
        <color theme="0"/>
      </left>
      <right/>
      <top style="thick">
        <color theme="0"/>
      </top>
      <bottom style="thick">
        <color theme="0"/>
      </bottom>
      <diagonal/>
    </border>
    <border diagonalUp="false" diagonalDown="false">
      <left style="medium">
        <color theme="0"/>
      </left>
      <right/>
      <top/>
      <bottom/>
      <diagonal/>
    </border>
    <border diagonalUp="false" diagonalDown="false">
      <left/>
      <right style="medium">
        <color theme="0"/>
      </right>
      <top/>
      <bottom/>
      <diagonal/>
    </border>
    <border diagonalUp="false" diagonalDown="false">
      <left style="medium">
        <color theme="0"/>
      </left>
      <right style="medium">
        <color theme="0"/>
      </right>
      <top/>
      <bottom/>
      <diagonal/>
    </border>
  </borders>
  <cellStyleXfs count="76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false" applyAlignment="true" applyProtection="false">
      <alignment horizontal="general" vertical="bottom" textRotation="0" wrapText="false" indent="0" shrinkToFit="false"/>
    </xf>
    <xf numFmtId="165" fontId="5" fillId="3" borderId="0" applyFont="true" applyBorder="false" applyAlignment="true" applyProtection="false">
      <alignment horizontal="general" vertical="bottom" textRotation="0" wrapText="false" indent="0" shrinkToFit="false"/>
    </xf>
    <xf numFmtId="165" fontId="5" fillId="4" borderId="0" applyFont="true" applyBorder="false" applyAlignment="true" applyProtection="false">
      <alignment horizontal="general" vertical="bottom" textRotation="0" wrapText="false" indent="0" shrinkToFit="false"/>
    </xf>
    <xf numFmtId="165" fontId="5" fillId="5" borderId="0" applyFont="true" applyBorder="false" applyAlignment="true" applyProtection="false">
      <alignment horizontal="general" vertical="bottom" textRotation="0" wrapText="false" indent="0" shrinkToFit="false"/>
    </xf>
    <xf numFmtId="165" fontId="5" fillId="6" borderId="0" applyFont="true" applyBorder="false" applyAlignment="true" applyProtection="false">
      <alignment horizontal="general" vertical="bottom" textRotation="0" wrapText="false" indent="0" shrinkToFit="false"/>
    </xf>
    <xf numFmtId="165" fontId="5" fillId="7" borderId="0" applyFont="true" applyBorder="false" applyAlignment="true" applyProtection="false">
      <alignment horizontal="general" vertical="bottom" textRotation="0" wrapText="false" indent="0" shrinkToFit="false"/>
    </xf>
    <xf numFmtId="165" fontId="5" fillId="8" borderId="0" applyFont="true" applyBorder="false" applyAlignment="true" applyProtection="false">
      <alignment horizontal="general" vertical="bottom" textRotation="0" wrapText="false" indent="0" shrinkToFit="false"/>
    </xf>
    <xf numFmtId="165" fontId="5" fillId="9" borderId="0" applyFont="true" applyBorder="false" applyAlignment="true" applyProtection="false">
      <alignment horizontal="general" vertical="bottom" textRotation="0" wrapText="false" indent="0" shrinkToFit="false"/>
    </xf>
    <xf numFmtId="165" fontId="5" fillId="10" borderId="0" applyFont="true" applyBorder="false" applyAlignment="true" applyProtection="false">
      <alignment horizontal="general" vertical="bottom" textRotation="0" wrapText="false" indent="0" shrinkToFit="false"/>
    </xf>
    <xf numFmtId="165" fontId="5" fillId="11" borderId="0" applyFont="true" applyBorder="false" applyAlignment="true" applyProtection="false">
      <alignment horizontal="general" vertical="bottom" textRotation="0" wrapText="false" indent="0" shrinkToFit="false"/>
    </xf>
    <xf numFmtId="165" fontId="5" fillId="6" borderId="0" applyFont="true" applyBorder="false" applyAlignment="true" applyProtection="false">
      <alignment horizontal="general" vertical="bottom" textRotation="0" wrapText="false" indent="0" shrinkToFit="false"/>
    </xf>
    <xf numFmtId="165" fontId="5" fillId="9" borderId="0" applyFont="true" applyBorder="false" applyAlignment="true" applyProtection="false">
      <alignment horizontal="general" vertical="bottom" textRotation="0" wrapText="false" indent="0" shrinkToFit="false"/>
    </xf>
    <xf numFmtId="165" fontId="5" fillId="12" borderId="0" applyFont="true" applyBorder="false" applyAlignment="true" applyProtection="false">
      <alignment horizontal="general" vertical="bottom" textRotation="0" wrapText="false" indent="0" shrinkToFit="false"/>
    </xf>
    <xf numFmtId="165" fontId="6" fillId="13" borderId="0" applyFont="true" applyBorder="false" applyAlignment="true" applyProtection="false">
      <alignment horizontal="general" vertical="bottom" textRotation="0" wrapText="false" indent="0" shrinkToFit="false"/>
    </xf>
    <xf numFmtId="165" fontId="6" fillId="10" borderId="0" applyFont="true" applyBorder="false" applyAlignment="true" applyProtection="false">
      <alignment horizontal="general" vertical="bottom" textRotation="0" wrapText="false" indent="0" shrinkToFit="false"/>
    </xf>
    <xf numFmtId="165" fontId="6" fillId="11" borderId="0" applyFont="true" applyBorder="false" applyAlignment="true" applyProtection="false">
      <alignment horizontal="general" vertical="bottom" textRotation="0" wrapText="false" indent="0" shrinkToFit="false"/>
    </xf>
    <xf numFmtId="165" fontId="6" fillId="14" borderId="0" applyFont="true" applyBorder="false" applyAlignment="true" applyProtection="false">
      <alignment horizontal="general" vertical="bottom" textRotation="0" wrapText="false" indent="0" shrinkToFit="false"/>
    </xf>
    <xf numFmtId="165" fontId="6" fillId="15" borderId="0" applyFont="true" applyBorder="false" applyAlignment="true" applyProtection="false">
      <alignment horizontal="general" vertical="bottom" textRotation="0" wrapText="false" indent="0" shrinkToFit="false"/>
    </xf>
    <xf numFmtId="165" fontId="6" fillId="16" borderId="0" applyFont="true" applyBorder="false" applyAlignment="true" applyProtection="false">
      <alignment horizontal="general" vertical="bottom" textRotation="0" wrapText="false" indent="0" shrinkToFit="false"/>
    </xf>
    <xf numFmtId="165" fontId="6" fillId="17" borderId="0" applyFont="true" applyBorder="false" applyAlignment="true" applyProtection="false">
      <alignment horizontal="general" vertical="bottom" textRotation="0" wrapText="false" indent="0" shrinkToFit="false"/>
    </xf>
    <xf numFmtId="165" fontId="6" fillId="18" borderId="0" applyFont="true" applyBorder="false" applyAlignment="true" applyProtection="false">
      <alignment horizontal="general" vertical="bottom" textRotation="0" wrapText="false" indent="0" shrinkToFit="false"/>
    </xf>
    <xf numFmtId="165" fontId="6" fillId="19" borderId="0" applyFont="true" applyBorder="false" applyAlignment="true" applyProtection="false">
      <alignment horizontal="general" vertical="bottom" textRotation="0" wrapText="false" indent="0" shrinkToFit="false"/>
    </xf>
    <xf numFmtId="165" fontId="6" fillId="14" borderId="0" applyFont="true" applyBorder="false" applyAlignment="true" applyProtection="false">
      <alignment horizontal="general" vertical="bottom" textRotation="0" wrapText="false" indent="0" shrinkToFit="false"/>
    </xf>
    <xf numFmtId="165" fontId="6" fillId="15" borderId="0" applyFont="true" applyBorder="false" applyAlignment="true" applyProtection="false">
      <alignment horizontal="general" vertical="bottom" textRotation="0" wrapText="false" indent="0" shrinkToFit="false"/>
    </xf>
    <xf numFmtId="165" fontId="6" fillId="20" borderId="0" applyFont="true" applyBorder="false" applyAlignment="true" applyProtection="false">
      <alignment horizontal="general" vertical="bottom" textRotation="0" wrapText="false" indent="0" shrinkToFit="false"/>
    </xf>
    <xf numFmtId="165" fontId="7" fillId="21" borderId="1" applyFont="true" applyBorder="true" applyAlignment="true" applyProtection="false">
      <alignment horizontal="general" vertical="bottom" textRotation="0" wrapText="false" indent="0" shrinkToFit="false"/>
    </xf>
    <xf numFmtId="165" fontId="8" fillId="21" borderId="2" applyFont="true" applyBorder="true" applyAlignment="true" applyProtection="false">
      <alignment horizontal="general" vertical="bottom" textRotation="0" wrapText="false" indent="0" shrinkToFit="false"/>
    </xf>
    <xf numFmtId="165" fontId="9" fillId="8" borderId="2" applyFont="true" applyBorder="true" applyAlignment="true" applyProtection="false">
      <alignment horizontal="general" vertical="bottom" textRotation="0" wrapText="false" indent="0" shrinkToFit="false"/>
    </xf>
    <xf numFmtId="165" fontId="10" fillId="0" borderId="3" applyFont="true" applyBorder="true" applyAlignment="true" applyProtection="false">
      <alignment horizontal="general" vertical="bottom" textRotation="0" wrapText="false" indent="0" shrinkToFit="false"/>
    </xf>
    <xf numFmtId="165" fontId="11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12" fillId="5" borderId="0" applyFont="true" applyBorder="false" applyAlignment="true" applyProtection="false">
      <alignment horizontal="general" vertical="bottom" textRotation="0" wrapText="false" indent="0" shrinkToFit="false"/>
    </xf>
    <xf numFmtId="165" fontId="13" fillId="22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3" borderId="4" applyFont="true" applyBorder="true" applyAlignment="true" applyProtection="false">
      <alignment horizontal="general" vertical="bottom" textRotation="0" wrapText="false" indent="0" shrinkToFit="false"/>
    </xf>
    <xf numFmtId="165" fontId="0" fillId="23" borderId="4" applyFont="true" applyBorder="tru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18" fillId="4" borderId="0" applyFont="true" applyBorder="false" applyAlignment="true" applyProtection="false">
      <alignment horizontal="general" vertical="bottom" textRotation="0" wrapText="false" indent="0" shrinkToFit="false"/>
    </xf>
    <xf numFmtId="165" fontId="19" fillId="22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5" applyFont="true" applyBorder="true" applyAlignment="true" applyProtection="false">
      <alignment horizontal="general" vertical="bottom" textRotation="0" wrapText="false" indent="0" shrinkToFit="false"/>
    </xf>
    <xf numFmtId="165" fontId="21" fillId="0" borderId="0" applyFont="true" applyBorder="false" applyAlignment="true" applyProtection="false">
      <alignment horizontal="general" vertical="bottom" textRotation="0" wrapText="false" indent="0" shrinkToFit="false"/>
    </xf>
    <xf numFmtId="165" fontId="22" fillId="24" borderId="6" applyFont="true" applyBorder="true" applyAlignment="true" applyProtection="false">
      <alignment horizontal="general" vertical="bottom" textRotation="0" wrapText="false" indent="0" shrinkToFit="false"/>
    </xf>
    <xf numFmtId="165" fontId="23" fillId="0" borderId="0" applyFont="true" applyBorder="false" applyAlignment="true" applyProtection="false">
      <alignment horizontal="general" vertical="bottom" textRotation="0" wrapText="false" indent="0" shrinkToFit="false"/>
    </xf>
    <xf numFmtId="165" fontId="24" fillId="0" borderId="7" applyFont="true" applyBorder="true" applyAlignment="true" applyProtection="false">
      <alignment horizontal="general" vertical="bottom" textRotation="0" wrapText="false" indent="0" shrinkToFit="false"/>
    </xf>
    <xf numFmtId="165" fontId="25" fillId="0" borderId="8" applyFont="true" applyBorder="true" applyAlignment="true" applyProtection="false">
      <alignment horizontal="general" vertical="bottom" textRotation="0" wrapText="false" indent="0" shrinkToFit="false"/>
    </xf>
    <xf numFmtId="165" fontId="26" fillId="0" borderId="9" applyFont="true" applyBorder="true" applyAlignment="true" applyProtection="false">
      <alignment horizontal="general" vertical="bottom" textRotation="0" wrapText="false" indent="0" shrinkToFit="false"/>
    </xf>
    <xf numFmtId="165" fontId="2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7" fillId="2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8" fillId="25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9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30" fillId="25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1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31" fillId="2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8" fillId="25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9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32" fillId="2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2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33" fillId="26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29" fillId="2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9" fillId="2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9" fillId="2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9" fillId="27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9" fillId="27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9" fillId="2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7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7" fillId="2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7" fillId="28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7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7" fillId="28" borderId="1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0" fillId="2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2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0" fillId="2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7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3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4" fillId="28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34" fillId="28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7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3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35" fillId="2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7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5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21" xfId="5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22" xfId="5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23" xfId="5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4" fillId="0" borderId="23" xfId="5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23" xfId="5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5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15" fillId="0" borderId="0" xfId="5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44" fillId="0" borderId="0" xfId="5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0" xfId="5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5" fillId="0" borderId="0" xfId="5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5" fillId="0" borderId="21" xfId="5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5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14" fillId="0" borderId="0" xfId="53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3 2" xfId="20"/>
    <cellStyle name="20% - Akzent1" xfId="21"/>
    <cellStyle name="20% - Akzent2" xfId="22"/>
    <cellStyle name="20% - Akzent3" xfId="23"/>
    <cellStyle name="20% - Akzent4" xfId="24"/>
    <cellStyle name="20% - Akzent5" xfId="25"/>
    <cellStyle name="20% - Akzent6" xfId="26"/>
    <cellStyle name="40% - Akzent1" xfId="27"/>
    <cellStyle name="40% - Akzent2" xfId="28"/>
    <cellStyle name="40% - Akzent3" xfId="29"/>
    <cellStyle name="40% - Akzent4" xfId="30"/>
    <cellStyle name="40% - Akzent5" xfId="31"/>
    <cellStyle name="40% - Akzent6" xfId="32"/>
    <cellStyle name="60% - Akzent1" xfId="33"/>
    <cellStyle name="60% - Akzent2" xfId="34"/>
    <cellStyle name="60% - Akzent3" xfId="35"/>
    <cellStyle name="60% - Akzent4" xfId="36"/>
    <cellStyle name="60% - Akzent5" xfId="37"/>
    <cellStyle name="60% - Akzent6" xfId="38"/>
    <cellStyle name="Akzent1" xfId="39"/>
    <cellStyle name="Akzent2" xfId="40"/>
    <cellStyle name="Akzent3" xfId="41"/>
    <cellStyle name="Akzent4" xfId="42"/>
    <cellStyle name="Akzent5" xfId="43"/>
    <cellStyle name="Akzent6" xfId="44"/>
    <cellStyle name="Ausgabe" xfId="45"/>
    <cellStyle name="Berechnung" xfId="46"/>
    <cellStyle name="Eingabe" xfId="47"/>
    <cellStyle name="Ergebnis" xfId="48"/>
    <cellStyle name="Erklärender Text" xfId="49"/>
    <cellStyle name="Euro" xfId="50"/>
    <cellStyle name="Gut" xfId="51"/>
    <cellStyle name="Neutral 2" xfId="52"/>
    <cellStyle name="Normal 2" xfId="53"/>
    <cellStyle name="Normal 2 2" xfId="54"/>
    <cellStyle name="Normal 2 3" xfId="55"/>
    <cellStyle name="Normal 3" xfId="56"/>
    <cellStyle name="Normal 4" xfId="57"/>
    <cellStyle name="Normal 5" xfId="58"/>
    <cellStyle name="Normal 6" xfId="59"/>
    <cellStyle name="Note 2" xfId="60"/>
    <cellStyle name="Notiz" xfId="61"/>
    <cellStyle name="Percent 2" xfId="62"/>
    <cellStyle name="Percent 3" xfId="63"/>
    <cellStyle name="Publication1" xfId="64"/>
    <cellStyle name="Schlecht" xfId="65"/>
    <cellStyle name="Semleges" xfId="66"/>
    <cellStyle name="Standard 2" xfId="67"/>
    <cellStyle name="Verknüpfte Zelle" xfId="68"/>
    <cellStyle name="Warnender Text" xfId="69"/>
    <cellStyle name="Zelle überprüfen" xfId="70"/>
    <cellStyle name="Überschrift" xfId="71"/>
    <cellStyle name="Überschrift 1" xfId="72"/>
    <cellStyle name="Überschrift 2" xfId="73"/>
    <cellStyle name="Überschrift 3" xfId="74"/>
    <cellStyle name="Überschrift 4" xfId="75"/>
  </cellStyles>
  <dxfs count="17">
    <dxf>
      <fill>
        <patternFill patternType="solid">
          <fgColor rgb="FF1F497D"/>
          <bgColor rgb="FF000000"/>
        </patternFill>
      </fill>
    </dxf>
    <dxf>
      <fill>
        <patternFill patternType="solid">
          <fgColor rgb="FF678034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6D9F1"/>
          <bgColor rgb="FF000000"/>
        </patternFill>
      </fill>
    </dxf>
    <dxf>
      <fill>
        <patternFill patternType="solid">
          <bgColor rgb="FF000000"/>
        </patternFill>
      </fill>
    </dxf>
    <dxf>
      <numFmt numFmtId="164" formatCode="0.00"/>
    </dxf>
    <dxf>
      <numFmt numFmtId="164" formatCode="0.00"/>
    </dxf>
    <dxf>
      <numFmt numFmtId="164" formatCode="0.00"/>
    </dxf>
    <dxf>
      <numFmt numFmtId="164" formatCode="0.00"/>
    </dxf>
    <dxf>
      <numFmt numFmtId="164" formatCode="0.00"/>
    </dxf>
    <dxf>
      <numFmt numFmtId="164" formatCode="0.00"/>
    </dxf>
    <dxf>
      <numFmt numFmtId="164" formatCode="0.00"/>
    </dxf>
    <dxf>
      <numFmt numFmtId="164" formatCode="0.00"/>
    </dxf>
    <dxf>
      <numFmt numFmtId="164" formatCode="0.00"/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70C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33CC"/>
      <rgbColor rgb="FFFFC000"/>
      <rgbColor rgb="FFD09493"/>
      <rgbColor rgb="FFD9D9D9"/>
      <rgbColor rgb="FF800000"/>
      <rgbColor rgb="FF008000"/>
      <rgbColor rgb="FF000080"/>
      <rgbColor rgb="FF678034"/>
      <rgbColor rgb="FF800080"/>
      <rgbColor rgb="FF0070C0"/>
      <rgbColor rgb="FFC0C0C0"/>
      <rgbColor rgb="FF808080"/>
      <rgbColor rgb="FF93A9CE"/>
      <rgbColor rgb="FF87878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B8CD97"/>
      <rgbColor rgb="FF00FFFF"/>
      <rgbColor rgb="FF800080"/>
      <rgbColor rgb="FF800000"/>
      <rgbColor rgb="FF4299B0"/>
      <rgbColor rgb="FF0000FF"/>
      <rgbColor rgb="FFC6D9F1"/>
      <rgbColor rgb="FFEBF1DE"/>
      <rgbColor rgb="FFCCFFCC"/>
      <rgbColor rgb="FFFFFF99"/>
      <rgbColor rgb="FF99CCFF"/>
      <rgbColor rgb="FFFF99CC"/>
      <rgbColor rgb="FFCC99FF"/>
      <rgbColor rgb="FFFFCC99"/>
      <rgbColor rgb="FF4672A8"/>
      <rgbColor rgb="FF33CCCC"/>
      <rgbColor rgb="FF8AA64F"/>
      <rgbColor rgb="FFFFCC00"/>
      <rgbColor rgb="FFFF9900"/>
      <rgbColor rgb="FFFF6600"/>
      <rgbColor rgb="FF725990"/>
      <rgbColor rgb="FF969696"/>
      <rgbColor rgb="FF003366"/>
      <rgbColor rgb="FF339966"/>
      <rgbColor rgb="FF1F497D"/>
      <rgbColor rgb="FF404040"/>
      <rgbColor rgb="FF993300"/>
      <rgbColor rgb="FFDC853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404040"/>
                </a:solidFill>
                <a:uFillTx/>
                <a:latin typeface="Calibri"/>
              </a:rPr>
              <a:t>EU-27: usable production by selected crops  (thousand tonnes)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69963990679941"/>
          <c:y val="0.126889644746788"/>
          <c:w val="0.808726964626139"/>
          <c:h val="0.767762660619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'Table&amp;Graphs'!$B$6</c:f>
              <c:strCache>
                <c:ptCount val="1"/>
                <c:pt idx="0">
                  <c:v>Soft wheat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'Table&amp;Graphs'!$C$6:$Q$6</c:f>
              <c:numCache>
                <c:formatCode>#,###</c:formatCode>
                <c:ptCount val="15"/>
                <c:pt idx="0">
                  <c:v>21206.33</c:v>
                </c:pt>
                <c:pt idx="1">
                  <c:v>21738.52</c:v>
                </c:pt>
                <c:pt idx="2">
                  <c:v>21279.41</c:v>
                </c:pt>
                <c:pt idx="3">
                  <c:v>21790.74</c:v>
                </c:pt>
                <c:pt idx="4">
                  <c:v>22483.31</c:v>
                </c:pt>
                <c:pt idx="5">
                  <c:v>22495.11</c:v>
                </c:pt>
                <c:pt idx="6">
                  <c:v>22432.28</c:v>
                </c:pt>
                <c:pt idx="7">
                  <c:v>21593.84</c:v>
                </c:pt>
                <c:pt idx="8">
                  <c:v>21271.12</c:v>
                </c:pt>
                <c:pt idx="9">
                  <c:v>22067.63</c:v>
                </c:pt>
                <c:pt idx="10">
                  <c:v>20663.89</c:v>
                </c:pt>
                <c:pt idx="11">
                  <c:v>21816.21</c:v>
                </c:pt>
                <c:pt idx="12">
                  <c:v>21928.854</c:v>
                </c:pt>
                <c:pt idx="13">
                  <c:v>21767.588</c:v>
                </c:pt>
                <c:pt idx="14">
                  <c:v>20623.4889129293</c:v>
                </c:pt>
              </c:numCache>
            </c:numRef>
          </c:val>
        </c:ser>
        <c:ser>
          <c:idx val="1"/>
          <c:order val="1"/>
          <c:tx>
            <c:strRef>
              <c:f>'Table&amp;Graphs'!$B$7</c:f>
              <c:strCache>
                <c:ptCount val="1"/>
                <c:pt idx="0">
                  <c:v>Durum wheat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'Table&amp;Graphs'!$C$7:$Q$7</c:f>
              <c:numCache>
                <c:formatCode>#,###</c:formatCode>
                <c:ptCount val="15"/>
                <c:pt idx="0">
                  <c:v>2891.68</c:v>
                </c:pt>
                <c:pt idx="1">
                  <c:v>2504.89</c:v>
                </c:pt>
                <c:pt idx="2">
                  <c:v>2598.65</c:v>
                </c:pt>
                <c:pt idx="3">
                  <c:v>2409.38</c:v>
                </c:pt>
                <c:pt idx="4">
                  <c:v>2294.64</c:v>
                </c:pt>
                <c:pt idx="5">
                  <c:v>2436.29</c:v>
                </c:pt>
                <c:pt idx="6">
                  <c:v>2775.39</c:v>
                </c:pt>
                <c:pt idx="7">
                  <c:v>2544.8</c:v>
                </c:pt>
                <c:pt idx="8">
                  <c:v>2480.64</c:v>
                </c:pt>
                <c:pt idx="9">
                  <c:v>2144.78</c:v>
                </c:pt>
                <c:pt idx="10">
                  <c:v>2111.96</c:v>
                </c:pt>
                <c:pt idx="11">
                  <c:v>2260.17</c:v>
                </c:pt>
                <c:pt idx="12">
                  <c:v>2283.47</c:v>
                </c:pt>
                <c:pt idx="13">
                  <c:v>2141.73</c:v>
                </c:pt>
                <c:pt idx="14">
                  <c:v>2055.03</c:v>
                </c:pt>
              </c:numCache>
            </c:numRef>
          </c:val>
        </c:ser>
        <c:ser>
          <c:idx val="2"/>
          <c:order val="2"/>
          <c:tx>
            <c:strRef>
              <c:f>'Table&amp;Graphs'!$B$8</c:f>
              <c:strCache>
                <c:ptCount val="1"/>
                <c:pt idx="0">
                  <c:v>Maize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'Table&amp;Graphs'!$C$8:$Q$8</c:f>
              <c:numCache>
                <c:formatCode>#,###</c:formatCode>
                <c:ptCount val="15"/>
                <c:pt idx="0">
                  <c:v>8334.98</c:v>
                </c:pt>
                <c:pt idx="1">
                  <c:v>9286.36</c:v>
                </c:pt>
                <c:pt idx="2">
                  <c:v>9828.38</c:v>
                </c:pt>
                <c:pt idx="3">
                  <c:v>9767.05</c:v>
                </c:pt>
                <c:pt idx="4">
                  <c:v>9587.23</c:v>
                </c:pt>
                <c:pt idx="5">
                  <c:v>9178.15</c:v>
                </c:pt>
                <c:pt idx="6">
                  <c:v>8541.43</c:v>
                </c:pt>
                <c:pt idx="7">
                  <c:v>8266.65</c:v>
                </c:pt>
                <c:pt idx="8">
                  <c:v>8252.46</c:v>
                </c:pt>
                <c:pt idx="9">
                  <c:v>8910.74</c:v>
                </c:pt>
                <c:pt idx="10">
                  <c:v>9254.07</c:v>
                </c:pt>
                <c:pt idx="11">
                  <c:v>9247.02</c:v>
                </c:pt>
                <c:pt idx="12">
                  <c:v>8838.72</c:v>
                </c:pt>
                <c:pt idx="13">
                  <c:v>8382.74</c:v>
                </c:pt>
                <c:pt idx="14">
                  <c:v>8737.72</c:v>
                </c:pt>
              </c:numCache>
            </c:numRef>
          </c:val>
        </c:ser>
        <c:ser>
          <c:idx val="3"/>
          <c:order val="3"/>
          <c:tx>
            <c:strRef>
              <c:f>'Table&amp;Graphs'!$B$9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'Table&amp;Graphs'!$C$9:$Q$9</c:f>
              <c:numCache>
                <c:formatCode>#,###</c:formatCode>
                <c:ptCount val="15"/>
                <c:pt idx="0">
                  <c:v>11311.8566666667</c:v>
                </c:pt>
                <c:pt idx="1">
                  <c:v>10912.4</c:v>
                </c:pt>
                <c:pt idx="2">
                  <c:v>11297.78</c:v>
                </c:pt>
                <c:pt idx="3">
                  <c:v>11509.35</c:v>
                </c:pt>
                <c:pt idx="4">
                  <c:v>11348.9</c:v>
                </c:pt>
                <c:pt idx="5">
                  <c:v>11127.01</c:v>
                </c:pt>
                <c:pt idx="6">
                  <c:v>11180.69</c:v>
                </c:pt>
                <c:pt idx="7">
                  <c:v>10862.73</c:v>
                </c:pt>
                <c:pt idx="8">
                  <c:v>11144.82</c:v>
                </c:pt>
                <c:pt idx="9">
                  <c:v>11138.97</c:v>
                </c:pt>
                <c:pt idx="10">
                  <c:v>11018.57</c:v>
                </c:pt>
                <c:pt idx="11">
                  <c:v>10267.85</c:v>
                </c:pt>
                <c:pt idx="12">
                  <c:v>10289.21</c:v>
                </c:pt>
                <c:pt idx="13">
                  <c:v>10333.13</c:v>
                </c:pt>
                <c:pt idx="14">
                  <c:v>10342.7066666667</c:v>
                </c:pt>
              </c:numCache>
            </c:numRef>
          </c:val>
        </c:ser>
        <c:ser>
          <c:idx val="4"/>
          <c:order val="4"/>
          <c:tx>
            <c:strRef>
              <c:f>'Table&amp;Graphs'!$B$10</c:f>
              <c:strCache>
                <c:ptCount val="1"/>
                <c:pt idx="0">
                  <c:v>Triticale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'Table&amp;Graphs'!$C$10:$Q$10</c:f>
              <c:numCache>
                <c:formatCode>#,###</c:formatCode>
                <c:ptCount val="15"/>
                <c:pt idx="0">
                  <c:v>2705.56</c:v>
                </c:pt>
                <c:pt idx="1">
                  <c:v>2609.51</c:v>
                </c:pt>
                <c:pt idx="2">
                  <c:v>2517.18</c:v>
                </c:pt>
                <c:pt idx="3">
                  <c:v>2737.81</c:v>
                </c:pt>
                <c:pt idx="4">
                  <c:v>2942.23666666667</c:v>
                </c:pt>
                <c:pt idx="5">
                  <c:v>3108.54888888889</c:v>
                </c:pt>
                <c:pt idx="6">
                  <c:v>2900.28</c:v>
                </c:pt>
                <c:pt idx="7">
                  <c:v>2748.83</c:v>
                </c:pt>
                <c:pt idx="8">
                  <c:v>2600.28</c:v>
                </c:pt>
                <c:pt idx="9">
                  <c:v>2753.94</c:v>
                </c:pt>
                <c:pt idx="10">
                  <c:v>2754.09</c:v>
                </c:pt>
                <c:pt idx="11">
                  <c:v>2654.72</c:v>
                </c:pt>
                <c:pt idx="12">
                  <c:v>2585.1</c:v>
                </c:pt>
                <c:pt idx="13">
                  <c:v>2565.38</c:v>
                </c:pt>
                <c:pt idx="14">
                  <c:v>2473.327</c:v>
                </c:pt>
              </c:numCache>
            </c:numRef>
          </c:val>
        </c:ser>
        <c:ser>
          <c:idx val="5"/>
          <c:order val="5"/>
          <c:tx>
            <c:strRef>
              <c:f>'Table&amp;Graphs'!$B$11</c:f>
              <c:strCache>
                <c:ptCount val="1"/>
                <c:pt idx="0">
                  <c:v>Oat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'Table&amp;Graphs'!$C$11:$Q$11</c:f>
              <c:numCache>
                <c:formatCode>#,###</c:formatCode>
                <c:ptCount val="15"/>
                <c:pt idx="0">
                  <c:v>2573.87</c:v>
                </c:pt>
                <c:pt idx="1">
                  <c:v>2585.68</c:v>
                </c:pt>
                <c:pt idx="2">
                  <c:v>2543.67</c:v>
                </c:pt>
                <c:pt idx="3">
                  <c:v>2488.51</c:v>
                </c:pt>
                <c:pt idx="4">
                  <c:v>2408.52</c:v>
                </c:pt>
                <c:pt idx="5">
                  <c:v>2395.13</c:v>
                </c:pt>
                <c:pt idx="6">
                  <c:v>2476.63</c:v>
                </c:pt>
                <c:pt idx="7">
                  <c:v>2520.62</c:v>
                </c:pt>
                <c:pt idx="8">
                  <c:v>2566.97</c:v>
                </c:pt>
                <c:pt idx="9">
                  <c:v>2390.77</c:v>
                </c:pt>
                <c:pt idx="10">
                  <c:v>2570.12</c:v>
                </c:pt>
                <c:pt idx="11">
                  <c:v>2553.62</c:v>
                </c:pt>
                <c:pt idx="12">
                  <c:v>2341.65</c:v>
                </c:pt>
                <c:pt idx="13">
                  <c:v>2285.34</c:v>
                </c:pt>
                <c:pt idx="14">
                  <c:v>2447.727</c:v>
                </c:pt>
              </c:numCache>
            </c:numRef>
          </c:val>
        </c:ser>
        <c:ser>
          <c:idx val="6"/>
          <c:order val="6"/>
          <c:tx>
            <c:strRef>
              <c:f>'Table&amp;Graphs'!$B$12</c:f>
              <c:strCache>
                <c:ptCount val="1"/>
                <c:pt idx="0">
                  <c:v>Rye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'Table&amp;Graphs'!$C$12:$Q$12</c:f>
              <c:numCache>
                <c:formatCode>#,###</c:formatCode>
                <c:ptCount val="15"/>
                <c:pt idx="0">
                  <c:v>2577.45363636364</c:v>
                </c:pt>
                <c:pt idx="1">
                  <c:v>2211.20910743802</c:v>
                </c:pt>
                <c:pt idx="2">
                  <c:v>2362.28598106687</c:v>
                </c:pt>
                <c:pt idx="3">
                  <c:v>2652.43253348269</c:v>
                </c:pt>
                <c:pt idx="4">
                  <c:v>2152.87391360531</c:v>
                </c:pt>
                <c:pt idx="5">
                  <c:v>1942.01559480914</c:v>
                </c:pt>
                <c:pt idx="6">
                  <c:v>1896.65960857999</c:v>
                </c:pt>
                <c:pt idx="7">
                  <c:v>1912.98443461012</c:v>
                </c:pt>
                <c:pt idx="8">
                  <c:v>1908.65762823113</c:v>
                </c:pt>
                <c:pt idx="9">
                  <c:v>2190.97094387342</c:v>
                </c:pt>
                <c:pt idx="10">
                  <c:v>2071.22035395152</c:v>
                </c:pt>
                <c:pt idx="11">
                  <c:v>1916.20035395152</c:v>
                </c:pt>
                <c:pt idx="12">
                  <c:v>1749.97035395152</c:v>
                </c:pt>
                <c:pt idx="13">
                  <c:v>1861.24035395152</c:v>
                </c:pt>
                <c:pt idx="14">
                  <c:v>1771.57388987274</c:v>
                </c:pt>
              </c:numCache>
            </c:numRef>
          </c:val>
        </c:ser>
        <c:ser>
          <c:idx val="7"/>
          <c:order val="7"/>
          <c:tx>
            <c:strRef>
              <c:f>'Table&amp;Graphs'!$B$13</c:f>
              <c:strCache>
                <c:ptCount val="1"/>
                <c:pt idx="0">
                  <c:v>Sorghum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'Table&amp;Graphs'!$C$13:$Q$13</c:f>
              <c:numCache>
                <c:formatCode>#,###</c:formatCode>
                <c:ptCount val="15"/>
                <c:pt idx="0">
                  <c:v>113.94</c:v>
                </c:pt>
                <c:pt idx="1">
                  <c:v>116.73</c:v>
                </c:pt>
                <c:pt idx="2">
                  <c:v>119.07</c:v>
                </c:pt>
                <c:pt idx="3">
                  <c:v>145.53</c:v>
                </c:pt>
                <c:pt idx="4">
                  <c:v>157.69</c:v>
                </c:pt>
                <c:pt idx="5">
                  <c:v>138.99</c:v>
                </c:pt>
                <c:pt idx="6">
                  <c:v>123.7</c:v>
                </c:pt>
                <c:pt idx="7">
                  <c:v>135.36</c:v>
                </c:pt>
                <c:pt idx="8">
                  <c:v>147.55</c:v>
                </c:pt>
                <c:pt idx="9">
                  <c:v>190.02</c:v>
                </c:pt>
                <c:pt idx="10">
                  <c:v>195.74</c:v>
                </c:pt>
                <c:pt idx="11">
                  <c:v>151.7</c:v>
                </c:pt>
                <c:pt idx="12">
                  <c:v>127.49</c:v>
                </c:pt>
                <c:pt idx="13">
                  <c:v>163.81</c:v>
                </c:pt>
                <c:pt idx="14">
                  <c:v>224.23</c:v>
                </c:pt>
              </c:numCache>
            </c:numRef>
          </c:val>
        </c:ser>
        <c:ser>
          <c:idx val="8"/>
          <c:order val="8"/>
          <c:tx>
            <c:strRef>
              <c:f>'Table&amp;Graphs'!$B$14</c:f>
              <c:strCache>
                <c:ptCount val="1"/>
                <c:pt idx="0">
                  <c:v>Other cereals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'Table&amp;Graphs'!$C$14:$Q$14</c:f>
              <c:numCache>
                <c:formatCode>#,###</c:formatCode>
                <c:ptCount val="15"/>
                <c:pt idx="0">
                  <c:v>1525.91303030303</c:v>
                </c:pt>
                <c:pt idx="1">
                  <c:v>1655.80089256198</c:v>
                </c:pt>
                <c:pt idx="2">
                  <c:v>1762.14290782202</c:v>
                </c:pt>
                <c:pt idx="3">
                  <c:v>1471.2626517025</c:v>
                </c:pt>
                <c:pt idx="4">
                  <c:v>1334.3960863947</c:v>
                </c:pt>
                <c:pt idx="5">
                  <c:v>1286.89440519086</c:v>
                </c:pt>
                <c:pt idx="6">
                  <c:v>1320.93039142001</c:v>
                </c:pt>
                <c:pt idx="7">
                  <c:v>1412.41556538988</c:v>
                </c:pt>
                <c:pt idx="8">
                  <c:v>1541.17237176887</c:v>
                </c:pt>
                <c:pt idx="9">
                  <c:v>1454.48905612658</c:v>
                </c:pt>
                <c:pt idx="10">
                  <c:v>1185.35668308552</c:v>
                </c:pt>
                <c:pt idx="11">
                  <c:v>1258.44865839416</c:v>
                </c:pt>
                <c:pt idx="12">
                  <c:v>967.818658394161</c:v>
                </c:pt>
                <c:pt idx="13">
                  <c:v>824.518658394161</c:v>
                </c:pt>
                <c:pt idx="14">
                  <c:v>819.520122472938</c:v>
                </c:pt>
              </c:numCache>
            </c:numRef>
          </c:val>
        </c:ser>
        <c:gapWidth val="68"/>
        <c:overlap val="100"/>
        <c:axId val="51437227"/>
        <c:axId val="9621841"/>
      </c:barChart>
      <c:lineChart>
        <c:grouping val="stacked"/>
        <c:varyColors val="0"/>
        <c:ser>
          <c:idx val="9"/>
          <c:order val="9"/>
          <c:tx>
            <c:strRef>
              <c:f>'Table&amp;Graphs'!$B$17</c:f>
              <c:strCache>
                <c:ptCount val="1"/>
                <c:pt idx="0">
                  <c:v>Total selection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numFmt formatCode="#,##0" sourceLinked="1"/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1" sz="1200" strike="noStrike" u="none">
                    <a:solidFill>
                      <a:srgbClr val="0033cc"/>
                    </a:solidFill>
                    <a:uFillTx/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'Table&amp;Graphs'!$C$5:$Q$5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2022e</c:v>
                </c:pt>
                <c:pt idx="13">
                  <c:v>2023f</c:v>
                </c:pt>
                <c:pt idx="14">
                  <c:v>2024p</c:v>
                </c:pt>
              </c:strCache>
            </c:strRef>
          </c:cat>
          <c:val>
            <c:numRef>
              <c:f>'Table&amp;Graphs'!$C$17:$Q$17</c:f>
              <c:numCache>
                <c:formatCode>#,##0</c:formatCode>
                <c:ptCount val="15"/>
                <c:pt idx="0">
                  <c:v>53241.5833333333</c:v>
                </c:pt>
                <c:pt idx="1">
                  <c:v>53621.1</c:v>
                </c:pt>
                <c:pt idx="2">
                  <c:v>54308.5688888889</c:v>
                </c:pt>
                <c:pt idx="3">
                  <c:v>54972.0651851852</c:v>
                </c:pt>
                <c:pt idx="4">
                  <c:v>54709.7966666667</c:v>
                </c:pt>
                <c:pt idx="5">
                  <c:v>54108.1388888889</c:v>
                </c:pt>
                <c:pt idx="6">
                  <c:v>53647.99</c:v>
                </c:pt>
                <c:pt idx="7">
                  <c:v>51998.23</c:v>
                </c:pt>
                <c:pt idx="8">
                  <c:v>51913.67</c:v>
                </c:pt>
                <c:pt idx="9">
                  <c:v>53242.31</c:v>
                </c:pt>
                <c:pt idx="10">
                  <c:v>51825.017037037</c:v>
                </c:pt>
                <c:pt idx="11">
                  <c:v>52125.9390123457</c:v>
                </c:pt>
                <c:pt idx="12">
                  <c:v>51112.2830123457</c:v>
                </c:pt>
                <c:pt idx="13">
                  <c:v>50325.4770123457</c:v>
                </c:pt>
                <c:pt idx="14">
                  <c:v>49495.3235919416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1437227"/>
        <c:axId val="9621841"/>
      </c:lineChart>
      <c:catAx>
        <c:axId val="514372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5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621841"/>
        <c:crosses val="autoZero"/>
        <c:auto val="1"/>
        <c:lblAlgn val="ctr"/>
        <c:lblOffset val="100"/>
        <c:noMultiLvlLbl val="0"/>
      </c:catAx>
      <c:valAx>
        <c:axId val="96218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#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143722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890640199241377"/>
          <c:y val="0.143591908823102"/>
          <c:w val="0.107025681971122"/>
          <c:h val="0.73581242498908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200" spc="-99" strike="noStrike" u="none">
              <a:solidFill>
                <a:srgbClr val="000000"/>
              </a:solidFill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26280</xdr:colOff>
      <xdr:row>17</xdr:row>
      <xdr:rowOff>21600</xdr:rowOff>
    </xdr:from>
    <xdr:to>
      <xdr:col>20</xdr:col>
      <xdr:colOff>84240</xdr:colOff>
      <xdr:row>40</xdr:row>
      <xdr:rowOff>106920</xdr:rowOff>
    </xdr:to>
    <xdr:graphicFrame>
      <xdr:nvGraphicFramePr>
        <xdr:cNvPr id="0" name="Chart 1"/>
        <xdr:cNvGraphicFramePr/>
      </xdr:nvGraphicFramePr>
      <xdr:xfrm>
        <a:off x="1333080" y="3828600"/>
        <a:ext cx="16995240" cy="38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A1:AM901" headerRowCount="1" totalsRowCount="0" totalsRowShown="0">
  <tableColumns count="39">
    <tableColumn id="1" name="Type"/>
    <tableColumn id="2" name="Product"/>
    <tableColumn id="3" name="Member State"/>
    <tableColumn id="4" name="or_product"/>
    <tableColumn id="5" name="MS"/>
    <tableColumn id="6" name="or_Member State"/>
    <tableColumn id="7" name="trimavg"/>
    <tableColumn id="8" name="1993"/>
    <tableColumn id="9" name="1994"/>
    <tableColumn id="10" name="1995"/>
    <tableColumn id="11" name="1996"/>
    <tableColumn id="12" name="1997"/>
    <tableColumn id="13" name="1998"/>
    <tableColumn id="14" name="1999"/>
    <tableColumn id="15" name="2000"/>
    <tableColumn id="16" name="2001"/>
    <tableColumn id="17" name="2002"/>
    <tableColumn id="18" name="2003"/>
    <tableColumn id="19" name="2004"/>
    <tableColumn id="20" name="2005"/>
    <tableColumn id="21" name="2006"/>
    <tableColumn id="22" name="2007"/>
    <tableColumn id="23" name="2008"/>
    <tableColumn id="24" name="2009"/>
    <tableColumn id="25" name="2010"/>
    <tableColumn id="26" name="2011"/>
    <tableColumn id="27" name="2012"/>
    <tableColumn id="28" name="2013"/>
    <tableColumn id="29" name="2014"/>
    <tableColumn id="30" name="2015"/>
    <tableColumn id="31" name="2016"/>
    <tableColumn id="32" name="2017"/>
    <tableColumn id="33" name="2018"/>
    <tableColumn id="34" name="2019"/>
    <tableColumn id="35" name="2020"/>
    <tableColumn id="36" name="2021"/>
    <tableColumn id="37" name="2022"/>
    <tableColumn id="38" name="2023"/>
    <tableColumn id="39" name="2024"/>
  </tableColumns>
</table>
</file>

<file path=xl/tables/table2.xml><?xml version="1.0" encoding="utf-8"?>
<table xmlns="http://schemas.openxmlformats.org/spreadsheetml/2006/main" id="2" name="Ref_MS" displayName="Ref_MS" ref="B4:C33" headerRowCount="1" totalsRowCount="0" totalsRowShown="0">
  <autoFilter ref="B4:C33"/>
  <tableColumns count="2">
    <tableColumn id="1" name="MS"/>
    <tableColumn id="2" name="Member state"/>
  </tableColumns>
</table>
</file>

<file path=xl/tables/table3.xml><?xml version="1.0" encoding="utf-8"?>
<table xmlns="http://schemas.openxmlformats.org/spreadsheetml/2006/main" id="3" name="Ref_products" displayName="Ref_products" ref="E4:G14" headerRowCount="1" totalsRowCount="0" totalsRowShown="0">
  <autoFilter ref="E4:G14"/>
  <tableColumns count="3">
    <tableColumn id="1" name="or_product"/>
    <tableColumn id="2" name="Product"/>
    <tableColumn id="3" name="coef_usable_prod"/>
  </tableColumns>
</table>
</file>

<file path=xl/tables/table4.xml><?xml version="1.0" encoding="utf-8"?>
<table xmlns="http://schemas.openxmlformats.org/spreadsheetml/2006/main" id="4" name="Table2" displayName="Table2" ref="B5:Q14" headerRowCount="1" totalsRowCount="0" totalsRowShown="0">
  <tableColumns count="16">
    <tableColumn id="1" name="Crop"/>
    <tableColumn id="2" name="2010"/>
    <tableColumn id="3" name="2011"/>
    <tableColumn id="4" name="2012"/>
    <tableColumn id="5" name="2013"/>
    <tableColumn id="6" name="2014"/>
    <tableColumn id="7" name="2015"/>
    <tableColumn id="8" name="2016"/>
    <tableColumn id="9" name="2017"/>
    <tableColumn id="10" name="2018"/>
    <tableColumn id="11" name="2019"/>
    <tableColumn id="12" name="2020"/>
    <tableColumn id="13" name="2021"/>
    <tableColumn id="14" name="2022e"/>
    <tableColumn id="15" name="2023f"/>
    <tableColumn id="16" name="2024p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W51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A17" activeCellId="0" sqref="AA17"/>
    </sheetView>
  </sheetViews>
  <sheetFormatPr defaultColWidth="9.18359375" defaultRowHeight="12" zeroHeight="false" outlineLevelRow="0" outlineLevelCol="0"/>
  <cols>
    <col collapsed="false" customWidth="true" hidden="false" outlineLevel="0" max="1" min="1" style="1" width="18.54"/>
    <col collapsed="false" customWidth="true" hidden="false" outlineLevel="0" max="2" min="2" style="1" width="19.82"/>
    <col collapsed="false" customWidth="true" hidden="false" outlineLevel="0" max="17" min="3" style="1" width="12.82"/>
    <col collapsed="false" customWidth="true" hidden="false" outlineLevel="0" max="18" min="18" style="1" width="1.54"/>
    <col collapsed="false" customWidth="true" hidden="false" outlineLevel="0" max="19" min="19" style="1" width="12.82"/>
    <col collapsed="false" customWidth="true" hidden="false" outlineLevel="0" max="20" min="20" style="1" width="13.82"/>
    <col collapsed="false" customWidth="false" hidden="false" outlineLevel="0" max="16384" min="21" style="1" width="9.18"/>
  </cols>
  <sheetData>
    <row r="1" customFormat="false" ht="3.75" hidden="false" customHeight="true" outlineLevel="0" collapsed="false"/>
    <row r="2" s="2" customFormat="true" ht="15" hidden="false" customHeight="false" outlineLevel="0" collapsed="false">
      <c r="B2" s="3" t="s">
        <v>0</v>
      </c>
      <c r="C2" s="4" t="s">
        <v>1</v>
      </c>
      <c r="D2" s="4"/>
      <c r="E2" s="5" t="s">
        <v>2</v>
      </c>
      <c r="F2" s="5"/>
      <c r="G2" s="5"/>
      <c r="H2" s="5"/>
      <c r="N2" s="6" t="s">
        <v>3</v>
      </c>
      <c r="O2" s="7" t="n">
        <v>45533</v>
      </c>
      <c r="P2" s="7"/>
      <c r="Q2" s="7"/>
      <c r="R2" s="7"/>
    </row>
    <row r="3" s="2" customFormat="true" ht="15" hidden="false" customHeight="false" outlineLevel="0" collapsed="false">
      <c r="B3" s="8" t="s">
        <v>4</v>
      </c>
      <c r="C3" s="9" t="s">
        <v>5</v>
      </c>
      <c r="D3" s="9"/>
      <c r="E3" s="5"/>
      <c r="F3" s="5"/>
      <c r="G3" s="5"/>
      <c r="H3" s="5"/>
    </row>
    <row r="4" customFormat="false" ht="24" hidden="false" customHeight="true" outlineLevel="0" collapsed="false">
      <c r="B4" s="10" t="str">
        <f aca="false">C3&amp;": "&amp;LOWER(C2)&amp;" by selected crops "&amp;IF($C$2="Usable production"," (thousand tonnes)",IF($C$2="Area"," (thousand hectares)"," (tonnes/hectare)"))</f>
        <v>EU-27: area by selected crops  (thousand hectares)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customFormat="false" ht="30" hidden="false" customHeight="true" outlineLevel="0" collapsed="false">
      <c r="A5" s="11" t="s">
        <v>6</v>
      </c>
      <c r="B5" s="12" t="s">
        <v>7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12</v>
      </c>
      <c r="H5" s="13" t="s">
        <v>13</v>
      </c>
      <c r="I5" s="13" t="s">
        <v>14</v>
      </c>
      <c r="J5" s="13" t="s">
        <v>15</v>
      </c>
      <c r="K5" s="13" t="s">
        <v>16</v>
      </c>
      <c r="L5" s="13" t="s">
        <v>17</v>
      </c>
      <c r="M5" s="14" t="s">
        <v>18</v>
      </c>
      <c r="N5" s="14" t="s">
        <v>19</v>
      </c>
      <c r="O5" s="14" t="s">
        <v>20</v>
      </c>
      <c r="P5" s="15" t="s">
        <v>21</v>
      </c>
      <c r="Q5" s="15" t="s">
        <v>22</v>
      </c>
      <c r="S5" s="16" t="s">
        <v>23</v>
      </c>
      <c r="T5" s="17" t="s">
        <v>24</v>
      </c>
    </row>
    <row r="6" customFormat="false" ht="19.5" hidden="false" customHeight="true" outlineLevel="0" collapsed="false">
      <c r="B6" s="18" t="s">
        <v>25</v>
      </c>
      <c r="C6" s="19" t="n">
        <f aca="false">SUMIFS(Data[2010],Data[Product],'Table&amp;Graphs'!$B6,Data[Member State],'Table&amp;Graphs'!$C$3,Data[Type],'Table&amp;Graphs'!$C$2)</f>
        <v>21206.33</v>
      </c>
      <c r="D6" s="19" t="n">
        <f aca="false">SUMIFS(Data[2011],Data[Product],'Table&amp;Graphs'!$B6,Data[Member State],'Table&amp;Graphs'!$C$3,Data[Type],'Table&amp;Graphs'!$C$2)</f>
        <v>21738.52</v>
      </c>
      <c r="E6" s="19" t="n">
        <f aca="false">SUMIFS(Data[2012],Data[Product],'Table&amp;Graphs'!$B6,Data[Member State],'Table&amp;Graphs'!$C$3,Data[Type],'Table&amp;Graphs'!$C$2)</f>
        <v>21279.41</v>
      </c>
      <c r="F6" s="19" t="n">
        <f aca="false">SUMIFS(Data[2013],Data[Product],'Table&amp;Graphs'!$B6,Data[Member State],'Table&amp;Graphs'!$C$3,Data[Type],'Table&amp;Graphs'!$C$2)</f>
        <v>21790.74</v>
      </c>
      <c r="G6" s="19" t="n">
        <f aca="false">SUMIFS(Data[2014],Data[Product],'Table&amp;Graphs'!$B6,Data[Member State],'Table&amp;Graphs'!$C$3,Data[Type],'Table&amp;Graphs'!$C$2)</f>
        <v>22483.31</v>
      </c>
      <c r="H6" s="19" t="n">
        <f aca="false">SUMIFS(Data[2015],Data[Product],'Table&amp;Graphs'!$B6,Data[Member State],'Table&amp;Graphs'!$C$3,Data[Type],'Table&amp;Graphs'!$C$2)</f>
        <v>22495.11</v>
      </c>
      <c r="I6" s="19" t="n">
        <f aca="false">SUMIFS(Data[2016],Data[Product],'Table&amp;Graphs'!$B6,Data[Member State],'Table&amp;Graphs'!$C$3,Data[Type],'Table&amp;Graphs'!$C$2)</f>
        <v>22432.28</v>
      </c>
      <c r="J6" s="19" t="n">
        <f aca="false">SUMIFS(Data[2017],Data[Product],'Table&amp;Graphs'!$B6,Data[Member State],'Table&amp;Graphs'!$C$3,Data[Type],'Table&amp;Graphs'!$C$2)</f>
        <v>21593.84</v>
      </c>
      <c r="K6" s="19" t="n">
        <f aca="false">SUMIFS(Data[2018],Data[Product],'Table&amp;Graphs'!$B6,Data[Member State],'Table&amp;Graphs'!$C$3,Data[Type],'Table&amp;Graphs'!$C$2)</f>
        <v>21271.12</v>
      </c>
      <c r="L6" s="20" t="n">
        <f aca="false">SUMIFS(Data[2019],Data[Product],'Table&amp;Graphs'!$B6,Data[Member State],'Table&amp;Graphs'!$C$3,Data[Type],'Table&amp;Graphs'!$C$2)</f>
        <v>22067.63</v>
      </c>
      <c r="M6" s="20" t="n">
        <f aca="false">SUMIFS(Data[2020],Data[Product],'Table&amp;Graphs'!$B6,Data[Member State],'Table&amp;Graphs'!$C$3,Data[Type],'Table&amp;Graphs'!$C$2)</f>
        <v>20663.89</v>
      </c>
      <c r="N6" s="21" t="n">
        <f aca="false">IF($C$3="EU-28","n.a.",SUMIFS(Data[2021],Data[Product],'Table&amp;Graphs'!$B6,Data[Member State],'Table&amp;Graphs'!$C$3,Data[Type],'Table&amp;Graphs'!$C$2))</f>
        <v>21816.21</v>
      </c>
      <c r="O6" s="21" t="n">
        <f aca="false">IF($C$3="EU-28","n.a.",SUMIFS(Data[2022],Data[Product],'Table&amp;Graphs'!$B6,Data[Member State],'Table&amp;Graphs'!$C$3,Data[Type],'Table&amp;Graphs'!$C$2))</f>
        <v>21928.854</v>
      </c>
      <c r="P6" s="21" t="n">
        <f aca="false">IF($C$3="EU-28","n.a.",SUMIFS(Data[2023],Data[Product],'Table&amp;Graphs'!$B6,Data[Member State],'Table&amp;Graphs'!$C$3,Data[Type],'Table&amp;Graphs'!$C$2))</f>
        <v>21767.588</v>
      </c>
      <c r="Q6" s="21" t="n">
        <f aca="false">IF($C$3="EU-28","n.a.",SUMIFS(Data[2024],Data[Product],'Table&amp;Graphs'!$B6,Data[Member State],'Table&amp;Graphs'!$C$3,Data[Type],'Table&amp;Graphs'!$C$2))</f>
        <v>20623.4889129293</v>
      </c>
      <c r="S6" s="22" t="n">
        <f aca="false">SUMIFS(Data[trimavg],Data[Product],'Table&amp;Graphs'!$B6,Data[Member State],'Table&amp;Graphs'!$C$3,Data[Type],'Table&amp;Graphs'!$C$2)</f>
        <v>21837.5506666667</v>
      </c>
      <c r="T6" s="23" t="n">
        <f aca="false">IF($C$3="EU-28","n.a.",IFERROR(Table2[[#This Row],[2024p]]/S6-1,""))</f>
        <v>-0.0555951430757548</v>
      </c>
    </row>
    <row r="7" customFormat="false" ht="19.5" hidden="false" customHeight="true" outlineLevel="0" collapsed="false">
      <c r="B7" s="18" t="s">
        <v>26</v>
      </c>
      <c r="C7" s="19" t="n">
        <f aca="false">SUMIFS(Data[2010],Data[Product],'Table&amp;Graphs'!$B7,Data[Member State],'Table&amp;Graphs'!$C$3,Data[Type],'Table&amp;Graphs'!$C$2)</f>
        <v>2891.68</v>
      </c>
      <c r="D7" s="19" t="n">
        <f aca="false">SUMIFS(Data[2011],Data[Product],'Table&amp;Graphs'!$B7,Data[Member State],'Table&amp;Graphs'!$C$3,Data[Type],'Table&amp;Graphs'!$C$2)</f>
        <v>2504.89</v>
      </c>
      <c r="E7" s="19" t="n">
        <f aca="false">SUMIFS(Data[2012],Data[Product],'Table&amp;Graphs'!$B7,Data[Member State],'Table&amp;Graphs'!$C$3,Data[Type],'Table&amp;Graphs'!$C$2)</f>
        <v>2598.65</v>
      </c>
      <c r="F7" s="19" t="n">
        <f aca="false">SUMIFS(Data[2013],Data[Product],'Table&amp;Graphs'!$B7,Data[Member State],'Table&amp;Graphs'!$C$3,Data[Type],'Table&amp;Graphs'!$C$2)</f>
        <v>2409.38</v>
      </c>
      <c r="G7" s="19" t="n">
        <f aca="false">SUMIFS(Data[2014],Data[Product],'Table&amp;Graphs'!$B7,Data[Member State],'Table&amp;Graphs'!$C$3,Data[Type],'Table&amp;Graphs'!$C$2)</f>
        <v>2294.64</v>
      </c>
      <c r="H7" s="19" t="n">
        <f aca="false">SUMIFS(Data[2015],Data[Product],'Table&amp;Graphs'!$B7,Data[Member State],'Table&amp;Graphs'!$C$3,Data[Type],'Table&amp;Graphs'!$C$2)</f>
        <v>2436.29</v>
      </c>
      <c r="I7" s="19" t="n">
        <f aca="false">SUMIFS(Data[2016],Data[Product],'Table&amp;Graphs'!$B7,Data[Member State],'Table&amp;Graphs'!$C$3,Data[Type],'Table&amp;Graphs'!$C$2)</f>
        <v>2775.39</v>
      </c>
      <c r="J7" s="19" t="n">
        <f aca="false">SUMIFS(Data[2017],Data[Product],'Table&amp;Graphs'!$B7,Data[Member State],'Table&amp;Graphs'!$C$3,Data[Type],'Table&amp;Graphs'!$C$2)</f>
        <v>2544.8</v>
      </c>
      <c r="K7" s="19" t="n">
        <f aca="false">SUMIFS(Data[2018],Data[Product],'Table&amp;Graphs'!$B7,Data[Member State],'Table&amp;Graphs'!$C$3,Data[Type],'Table&amp;Graphs'!$C$2)</f>
        <v>2480.64</v>
      </c>
      <c r="L7" s="20" t="n">
        <f aca="false">SUMIFS(Data[2019],Data[Product],'Table&amp;Graphs'!$B7,Data[Member State],'Table&amp;Graphs'!$C$3,Data[Type],'Table&amp;Graphs'!$C$2)</f>
        <v>2144.78</v>
      </c>
      <c r="M7" s="20" t="n">
        <f aca="false">SUMIFS(Data[2020],Data[Product],'Table&amp;Graphs'!$B7,Data[Member State],'Table&amp;Graphs'!$C$3,Data[Type],'Table&amp;Graphs'!$C$2)</f>
        <v>2111.96</v>
      </c>
      <c r="N7" s="21" t="n">
        <f aca="false">IF($C$3="EU-28","n.a.",SUMIFS(Data[2021],Data[Product],'Table&amp;Graphs'!$B7,Data[Member State],'Table&amp;Graphs'!$C$3,Data[Type],'Table&amp;Graphs'!$C$2))</f>
        <v>2260.17</v>
      </c>
      <c r="O7" s="21" t="n">
        <f aca="false">IF($C$3="EU-28","n.a.",SUMIFS(Data[2022],Data[Product],'Table&amp;Graphs'!$B7,Data[Member State],'Table&amp;Graphs'!$C$3,Data[Type],'Table&amp;Graphs'!$C$2))</f>
        <v>2283.47</v>
      </c>
      <c r="P7" s="21" t="n">
        <f aca="false">IF($C$3="EU-28","n.a.",SUMIFS(Data[2023],Data[Product],'Table&amp;Graphs'!$B7,Data[Member State],'Table&amp;Graphs'!$C$3,Data[Type],'Table&amp;Graphs'!$C$2))</f>
        <v>2141.73</v>
      </c>
      <c r="Q7" s="21" t="n">
        <f aca="false">IF($C$3="EU-28","n.a.",SUMIFS(Data[2024],Data[Product],'Table&amp;Graphs'!$B7,Data[Member State],'Table&amp;Graphs'!$C$3,Data[Type],'Table&amp;Graphs'!$C$2))</f>
        <v>2055.03</v>
      </c>
      <c r="S7" s="22" t="n">
        <f aca="false">SUMIFS(Data[trimavg],Data[Product],'Table&amp;Graphs'!$B7,Data[Member State],'Table&amp;Graphs'!$C$3,Data[Type],'Table&amp;Graphs'!$C$2)</f>
        <v>2182.22666666667</v>
      </c>
      <c r="T7" s="23" t="n">
        <f aca="false">IF($C$3="EU-28","n.a.",IFERROR(Table2[[#This Row],[2024p]]/S7-1,""))</f>
        <v>-0.0582875594958056</v>
      </c>
    </row>
    <row r="8" customFormat="false" ht="19.5" hidden="false" customHeight="true" outlineLevel="0" collapsed="false">
      <c r="B8" s="18" t="s">
        <v>27</v>
      </c>
      <c r="C8" s="19" t="n">
        <f aca="false">SUMIFS(Data[2010],Data[Product],'Table&amp;Graphs'!$B8,Data[Member State],'Table&amp;Graphs'!$C$3,Data[Type],'Table&amp;Graphs'!$C$2)</f>
        <v>8334.98</v>
      </c>
      <c r="D8" s="19" t="n">
        <f aca="false">SUMIFS(Data[2011],Data[Product],'Table&amp;Graphs'!$B8,Data[Member State],'Table&amp;Graphs'!$C$3,Data[Type],'Table&amp;Graphs'!$C$2)</f>
        <v>9286.36</v>
      </c>
      <c r="E8" s="19" t="n">
        <f aca="false">SUMIFS(Data[2012],Data[Product],'Table&amp;Graphs'!$B8,Data[Member State],'Table&amp;Graphs'!$C$3,Data[Type],'Table&amp;Graphs'!$C$2)</f>
        <v>9828.38</v>
      </c>
      <c r="F8" s="19" t="n">
        <f aca="false">SUMIFS(Data[2013],Data[Product],'Table&amp;Graphs'!$B8,Data[Member State],'Table&amp;Graphs'!$C$3,Data[Type],'Table&amp;Graphs'!$C$2)</f>
        <v>9767.05</v>
      </c>
      <c r="G8" s="19" t="n">
        <f aca="false">SUMIFS(Data[2014],Data[Product],'Table&amp;Graphs'!$B8,Data[Member State],'Table&amp;Graphs'!$C$3,Data[Type],'Table&amp;Graphs'!$C$2)</f>
        <v>9587.23</v>
      </c>
      <c r="H8" s="19" t="n">
        <f aca="false">SUMIFS(Data[2015],Data[Product],'Table&amp;Graphs'!$B8,Data[Member State],'Table&amp;Graphs'!$C$3,Data[Type],'Table&amp;Graphs'!$C$2)</f>
        <v>9178.15</v>
      </c>
      <c r="I8" s="19" t="n">
        <f aca="false">SUMIFS(Data[2016],Data[Product],'Table&amp;Graphs'!$B8,Data[Member State],'Table&amp;Graphs'!$C$3,Data[Type],'Table&amp;Graphs'!$C$2)</f>
        <v>8541.43</v>
      </c>
      <c r="J8" s="19" t="n">
        <f aca="false">SUMIFS(Data[2017],Data[Product],'Table&amp;Graphs'!$B8,Data[Member State],'Table&amp;Graphs'!$C$3,Data[Type],'Table&amp;Graphs'!$C$2)</f>
        <v>8266.65</v>
      </c>
      <c r="K8" s="19" t="n">
        <f aca="false">SUMIFS(Data[2018],Data[Product],'Table&amp;Graphs'!$B8,Data[Member State],'Table&amp;Graphs'!$C$3,Data[Type],'Table&amp;Graphs'!$C$2)</f>
        <v>8252.46</v>
      </c>
      <c r="L8" s="20" t="n">
        <f aca="false">SUMIFS(Data[2019],Data[Product],'Table&amp;Graphs'!$B8,Data[Member State],'Table&amp;Graphs'!$C$3,Data[Type],'Table&amp;Graphs'!$C$2)</f>
        <v>8910.74</v>
      </c>
      <c r="M8" s="20" t="n">
        <f aca="false">SUMIFS(Data[2020],Data[Product],'Table&amp;Graphs'!$B8,Data[Member State],'Table&amp;Graphs'!$C$3,Data[Type],'Table&amp;Graphs'!$C$2)</f>
        <v>9254.07</v>
      </c>
      <c r="N8" s="21" t="n">
        <f aca="false">IF($C$3="EU-28","n.a.",SUMIFS(Data[2021],Data[Product],'Table&amp;Graphs'!$B8,Data[Member State],'Table&amp;Graphs'!$C$3,Data[Type],'Table&amp;Graphs'!$C$2))</f>
        <v>9247.02</v>
      </c>
      <c r="O8" s="21" t="n">
        <f aca="false">IF($C$3="EU-28","n.a.",SUMIFS(Data[2022],Data[Product],'Table&amp;Graphs'!$B8,Data[Member State],'Table&amp;Graphs'!$C$3,Data[Type],'Table&amp;Graphs'!$C$2))</f>
        <v>8838.72</v>
      </c>
      <c r="P8" s="21" t="n">
        <f aca="false">IF($C$3="EU-28","n.a.",SUMIFS(Data[2023],Data[Product],'Table&amp;Graphs'!$B8,Data[Member State],'Table&amp;Graphs'!$C$3,Data[Type],'Table&amp;Graphs'!$C$2))</f>
        <v>8382.74</v>
      </c>
      <c r="Q8" s="21" t="n">
        <f aca="false">IF($C$3="EU-28","n.a.",SUMIFS(Data[2024],Data[Product],'Table&amp;Graphs'!$B8,Data[Member State],'Table&amp;Graphs'!$C$3,Data[Type],'Table&amp;Graphs'!$C$2))</f>
        <v>8737.72</v>
      </c>
      <c r="S8" s="22" t="n">
        <f aca="false">SUMIFS(Data[trimavg],Data[Product],'Table&amp;Graphs'!$B8,Data[Member State],'Table&amp;Graphs'!$C$3,Data[Type],'Table&amp;Graphs'!$C$2)</f>
        <v>8998.82666666667</v>
      </c>
      <c r="T8" s="23" t="n">
        <f aca="false">IF($C$3="EU-28","n.a.",IFERROR(Table2[[#This Row],[2024p]]/S8-1,""))</f>
        <v>-0.0290156346308854</v>
      </c>
    </row>
    <row r="9" customFormat="false" ht="19.5" hidden="false" customHeight="true" outlineLevel="0" collapsed="false">
      <c r="B9" s="18" t="s">
        <v>28</v>
      </c>
      <c r="C9" s="19" t="n">
        <f aca="false">SUMIFS(Data[2010],Data[Product],'Table&amp;Graphs'!$B9,Data[Member State],'Table&amp;Graphs'!$C$3,Data[Type],'Table&amp;Graphs'!$C$2)</f>
        <v>11311.8566666667</v>
      </c>
      <c r="D9" s="19" t="n">
        <f aca="false">SUMIFS(Data[2011],Data[Product],'Table&amp;Graphs'!$B9,Data[Member State],'Table&amp;Graphs'!$C$3,Data[Type],'Table&amp;Graphs'!$C$2)</f>
        <v>10912.4</v>
      </c>
      <c r="E9" s="19" t="n">
        <f aca="false">SUMIFS(Data[2012],Data[Product],'Table&amp;Graphs'!$B9,Data[Member State],'Table&amp;Graphs'!$C$3,Data[Type],'Table&amp;Graphs'!$C$2)</f>
        <v>11297.78</v>
      </c>
      <c r="F9" s="19" t="n">
        <f aca="false">SUMIFS(Data[2013],Data[Product],'Table&amp;Graphs'!$B9,Data[Member State],'Table&amp;Graphs'!$C$3,Data[Type],'Table&amp;Graphs'!$C$2)</f>
        <v>11509.35</v>
      </c>
      <c r="G9" s="19" t="n">
        <f aca="false">SUMIFS(Data[2014],Data[Product],'Table&amp;Graphs'!$B9,Data[Member State],'Table&amp;Graphs'!$C$3,Data[Type],'Table&amp;Graphs'!$C$2)</f>
        <v>11348.9</v>
      </c>
      <c r="H9" s="19" t="n">
        <f aca="false">SUMIFS(Data[2015],Data[Product],'Table&amp;Graphs'!$B9,Data[Member State],'Table&amp;Graphs'!$C$3,Data[Type],'Table&amp;Graphs'!$C$2)</f>
        <v>11127.01</v>
      </c>
      <c r="I9" s="19" t="n">
        <f aca="false">SUMIFS(Data[2016],Data[Product],'Table&amp;Graphs'!$B9,Data[Member State],'Table&amp;Graphs'!$C$3,Data[Type],'Table&amp;Graphs'!$C$2)</f>
        <v>11180.69</v>
      </c>
      <c r="J9" s="19" t="n">
        <f aca="false">SUMIFS(Data[2017],Data[Product],'Table&amp;Graphs'!$B9,Data[Member State],'Table&amp;Graphs'!$C$3,Data[Type],'Table&amp;Graphs'!$C$2)</f>
        <v>10862.73</v>
      </c>
      <c r="K9" s="19" t="n">
        <f aca="false">SUMIFS(Data[2018],Data[Product],'Table&amp;Graphs'!$B9,Data[Member State],'Table&amp;Graphs'!$C$3,Data[Type],'Table&amp;Graphs'!$C$2)</f>
        <v>11144.82</v>
      </c>
      <c r="L9" s="20" t="n">
        <f aca="false">SUMIFS(Data[2019],Data[Product],'Table&amp;Graphs'!$B9,Data[Member State],'Table&amp;Graphs'!$C$3,Data[Type],'Table&amp;Graphs'!$C$2)</f>
        <v>11138.97</v>
      </c>
      <c r="M9" s="20" t="n">
        <f aca="false">SUMIFS(Data[2020],Data[Product],'Table&amp;Graphs'!$B9,Data[Member State],'Table&amp;Graphs'!$C$3,Data[Type],'Table&amp;Graphs'!$C$2)</f>
        <v>11018.57</v>
      </c>
      <c r="N9" s="21" t="n">
        <f aca="false">IF($C$3="EU-28","n.a.",SUMIFS(Data[2021],Data[Product],'Table&amp;Graphs'!$B9,Data[Member State],'Table&amp;Graphs'!$C$3,Data[Type],'Table&amp;Graphs'!$C$2))</f>
        <v>10267.85</v>
      </c>
      <c r="O9" s="21" t="n">
        <f aca="false">IF($C$3="EU-28","n.a.",SUMIFS(Data[2022],Data[Product],'Table&amp;Graphs'!$B9,Data[Member State],'Table&amp;Graphs'!$C$3,Data[Type],'Table&amp;Graphs'!$C$2))</f>
        <v>10289.21</v>
      </c>
      <c r="P9" s="21" t="n">
        <f aca="false">IF($C$3="EU-28","n.a.",SUMIFS(Data[2023],Data[Product],'Table&amp;Graphs'!$B9,Data[Member State],'Table&amp;Graphs'!$C$3,Data[Type],'Table&amp;Graphs'!$C$2))</f>
        <v>10333.13</v>
      </c>
      <c r="Q9" s="21" t="n">
        <f aca="false">IF($C$3="EU-28","n.a.",SUMIFS(Data[2024],Data[Product],'Table&amp;Graphs'!$B9,Data[Member State],'Table&amp;Graphs'!$C$3,Data[Type],'Table&amp;Graphs'!$C$2))</f>
        <v>10342.7066666667</v>
      </c>
      <c r="S9" s="22" t="n">
        <f aca="false">SUMIFS(Data[trimavg],Data[Product],'Table&amp;Graphs'!$B9,Data[Member State],'Table&amp;Graphs'!$C$3,Data[Type],'Table&amp;Graphs'!$C$2)</f>
        <v>10546.97</v>
      </c>
      <c r="T9" s="23" t="n">
        <f aca="false">IF($C$3="EU-28","n.a.",IFERROR(Table2[[#This Row],[2024p]]/S9-1,""))</f>
        <v>-0.0193670156768564</v>
      </c>
      <c r="W9" s="24"/>
    </row>
    <row r="10" customFormat="false" ht="19.5" hidden="false" customHeight="true" outlineLevel="0" collapsed="false">
      <c r="B10" s="18" t="s">
        <v>29</v>
      </c>
      <c r="C10" s="19" t="n">
        <f aca="false">SUMIFS(Data[2010],Data[Product],'Table&amp;Graphs'!$B10,Data[Member State],'Table&amp;Graphs'!$C$3,Data[Type],'Table&amp;Graphs'!$C$2)</f>
        <v>2705.56</v>
      </c>
      <c r="D10" s="19" t="n">
        <f aca="false">SUMIFS(Data[2011],Data[Product],'Table&amp;Graphs'!$B10,Data[Member State],'Table&amp;Graphs'!$C$3,Data[Type],'Table&amp;Graphs'!$C$2)</f>
        <v>2609.51</v>
      </c>
      <c r="E10" s="19" t="n">
        <f aca="false">SUMIFS(Data[2012],Data[Product],'Table&amp;Graphs'!$B10,Data[Member State],'Table&amp;Graphs'!$C$3,Data[Type],'Table&amp;Graphs'!$C$2)</f>
        <v>2517.18</v>
      </c>
      <c r="F10" s="19" t="n">
        <f aca="false">SUMIFS(Data[2013],Data[Product],'Table&amp;Graphs'!$B10,Data[Member State],'Table&amp;Graphs'!$C$3,Data[Type],'Table&amp;Graphs'!$C$2)</f>
        <v>2737.81</v>
      </c>
      <c r="G10" s="19" t="n">
        <f aca="false">SUMIFS(Data[2014],Data[Product],'Table&amp;Graphs'!$B10,Data[Member State],'Table&amp;Graphs'!$C$3,Data[Type],'Table&amp;Graphs'!$C$2)</f>
        <v>2942.23666666667</v>
      </c>
      <c r="H10" s="19" t="n">
        <f aca="false">SUMIFS(Data[2015],Data[Product],'Table&amp;Graphs'!$B10,Data[Member State],'Table&amp;Graphs'!$C$3,Data[Type],'Table&amp;Graphs'!$C$2)</f>
        <v>3108.54888888889</v>
      </c>
      <c r="I10" s="19" t="n">
        <f aca="false">SUMIFS(Data[2016],Data[Product],'Table&amp;Graphs'!$B10,Data[Member State],'Table&amp;Graphs'!$C$3,Data[Type],'Table&amp;Graphs'!$C$2)</f>
        <v>2900.28</v>
      </c>
      <c r="J10" s="19" t="n">
        <f aca="false">SUMIFS(Data[2017],Data[Product],'Table&amp;Graphs'!$B10,Data[Member State],'Table&amp;Graphs'!$C$3,Data[Type],'Table&amp;Graphs'!$C$2)</f>
        <v>2748.83</v>
      </c>
      <c r="K10" s="19" t="n">
        <f aca="false">SUMIFS(Data[2018],Data[Product],'Table&amp;Graphs'!$B10,Data[Member State],'Table&amp;Graphs'!$C$3,Data[Type],'Table&amp;Graphs'!$C$2)</f>
        <v>2600.28</v>
      </c>
      <c r="L10" s="20" t="n">
        <f aca="false">SUMIFS(Data[2019],Data[Product],'Table&amp;Graphs'!$B10,Data[Member State],'Table&amp;Graphs'!$C$3,Data[Type],'Table&amp;Graphs'!$C$2)</f>
        <v>2753.94</v>
      </c>
      <c r="M10" s="20" t="n">
        <f aca="false">SUMIFS(Data[2020],Data[Product],'Table&amp;Graphs'!$B10,Data[Member State],'Table&amp;Graphs'!$C$3,Data[Type],'Table&amp;Graphs'!$C$2)</f>
        <v>2754.09</v>
      </c>
      <c r="N10" s="21" t="n">
        <f aca="false">IF($C$3="EU-28","n.a.",SUMIFS(Data[2021],Data[Product],'Table&amp;Graphs'!$B10,Data[Member State],'Table&amp;Graphs'!$C$3,Data[Type],'Table&amp;Graphs'!$C$2))</f>
        <v>2654.72</v>
      </c>
      <c r="O10" s="21" t="n">
        <f aca="false">IF($C$3="EU-28","n.a.",SUMIFS(Data[2022],Data[Product],'Table&amp;Graphs'!$B10,Data[Member State],'Table&amp;Graphs'!$C$3,Data[Type],'Table&amp;Graphs'!$C$2))</f>
        <v>2585.1</v>
      </c>
      <c r="P10" s="21" t="n">
        <f aca="false">IF($C$3="EU-28","n.a.",SUMIFS(Data[2023],Data[Product],'Table&amp;Graphs'!$B10,Data[Member State],'Table&amp;Graphs'!$C$3,Data[Type],'Table&amp;Graphs'!$C$2))</f>
        <v>2565.38</v>
      </c>
      <c r="Q10" s="21" t="n">
        <f aca="false">IF($C$3="EU-28","n.a.",SUMIFS(Data[2024],Data[Product],'Table&amp;Graphs'!$B10,Data[Member State],'Table&amp;Graphs'!$C$3,Data[Type],'Table&amp;Graphs'!$C$2))</f>
        <v>2473.327</v>
      </c>
      <c r="S10" s="22" t="n">
        <f aca="false">SUMIFS(Data[trimavg],Data[Product],'Table&amp;Graphs'!$B10,Data[Member State],'Table&amp;Graphs'!$C$3,Data[Type],'Table&amp;Graphs'!$C$2)</f>
        <v>2664.58666666667</v>
      </c>
      <c r="T10" s="23" t="n">
        <f aca="false">IF($C$3="EU-28","n.a.",IFERROR(Table2[[#This Row],[2024p]]/S10-1,""))</f>
        <v>-0.0717783621224554</v>
      </c>
      <c r="W10" s="25"/>
    </row>
    <row r="11" customFormat="false" ht="19.5" hidden="false" customHeight="true" outlineLevel="0" collapsed="false">
      <c r="B11" s="18" t="s">
        <v>30</v>
      </c>
      <c r="C11" s="19" t="n">
        <f aca="false">SUMIFS(Data[2010],Data[Product],'Table&amp;Graphs'!$B11,Data[Member State],'Table&amp;Graphs'!$C$3,Data[Type],'Table&amp;Graphs'!$C$2)</f>
        <v>2573.87</v>
      </c>
      <c r="D11" s="19" t="n">
        <f aca="false">SUMIFS(Data[2011],Data[Product],'Table&amp;Graphs'!$B11,Data[Member State],'Table&amp;Graphs'!$C$3,Data[Type],'Table&amp;Graphs'!$C$2)</f>
        <v>2585.68</v>
      </c>
      <c r="E11" s="19" t="n">
        <f aca="false">SUMIFS(Data[2012],Data[Product],'Table&amp;Graphs'!$B11,Data[Member State],'Table&amp;Graphs'!$C$3,Data[Type],'Table&amp;Graphs'!$C$2)</f>
        <v>2543.67</v>
      </c>
      <c r="F11" s="19" t="n">
        <f aca="false">SUMIFS(Data[2013],Data[Product],'Table&amp;Graphs'!$B11,Data[Member State],'Table&amp;Graphs'!$C$3,Data[Type],'Table&amp;Graphs'!$C$2)</f>
        <v>2488.51</v>
      </c>
      <c r="G11" s="19" t="n">
        <f aca="false">SUMIFS(Data[2014],Data[Product],'Table&amp;Graphs'!$B11,Data[Member State],'Table&amp;Graphs'!$C$3,Data[Type],'Table&amp;Graphs'!$C$2)</f>
        <v>2408.52</v>
      </c>
      <c r="H11" s="19" t="n">
        <f aca="false">SUMIFS(Data[2015],Data[Product],'Table&amp;Graphs'!$B11,Data[Member State],'Table&amp;Graphs'!$C$3,Data[Type],'Table&amp;Graphs'!$C$2)</f>
        <v>2395.13</v>
      </c>
      <c r="I11" s="19" t="n">
        <f aca="false">SUMIFS(Data[2016],Data[Product],'Table&amp;Graphs'!$B11,Data[Member State],'Table&amp;Graphs'!$C$3,Data[Type],'Table&amp;Graphs'!$C$2)</f>
        <v>2476.63</v>
      </c>
      <c r="J11" s="19" t="n">
        <f aca="false">SUMIFS(Data[2017],Data[Product],'Table&amp;Graphs'!$B11,Data[Member State],'Table&amp;Graphs'!$C$3,Data[Type],'Table&amp;Graphs'!$C$2)</f>
        <v>2520.62</v>
      </c>
      <c r="K11" s="19" t="n">
        <f aca="false">SUMIFS(Data[2018],Data[Product],'Table&amp;Graphs'!$B11,Data[Member State],'Table&amp;Graphs'!$C$3,Data[Type],'Table&amp;Graphs'!$C$2)</f>
        <v>2566.97</v>
      </c>
      <c r="L11" s="20" t="n">
        <f aca="false">SUMIFS(Data[2019],Data[Product],'Table&amp;Graphs'!$B11,Data[Member State],'Table&amp;Graphs'!$C$3,Data[Type],'Table&amp;Graphs'!$C$2)</f>
        <v>2390.77</v>
      </c>
      <c r="M11" s="20" t="n">
        <f aca="false">SUMIFS(Data[2020],Data[Product],'Table&amp;Graphs'!$B11,Data[Member State],'Table&amp;Graphs'!$C$3,Data[Type],'Table&amp;Graphs'!$C$2)</f>
        <v>2570.12</v>
      </c>
      <c r="N11" s="21" t="n">
        <f aca="false">IF($C$3="EU-28","n.a.",SUMIFS(Data[2021],Data[Product],'Table&amp;Graphs'!$B11,Data[Member State],'Table&amp;Graphs'!$C$3,Data[Type],'Table&amp;Graphs'!$C$2))</f>
        <v>2553.62</v>
      </c>
      <c r="O11" s="21" t="n">
        <f aca="false">IF($C$3="EU-28","n.a.",SUMIFS(Data[2022],Data[Product],'Table&amp;Graphs'!$B11,Data[Member State],'Table&amp;Graphs'!$C$3,Data[Type],'Table&amp;Graphs'!$C$2))</f>
        <v>2341.65</v>
      </c>
      <c r="P11" s="21" t="n">
        <f aca="false">IF($C$3="EU-28","n.a.",SUMIFS(Data[2023],Data[Product],'Table&amp;Graphs'!$B11,Data[Member State],'Table&amp;Graphs'!$C$3,Data[Type],'Table&amp;Graphs'!$C$2))</f>
        <v>2285.34</v>
      </c>
      <c r="Q11" s="21" t="n">
        <f aca="false">IF($C$3="EU-28","n.a.",SUMIFS(Data[2024],Data[Product],'Table&amp;Graphs'!$B11,Data[Member State],'Table&amp;Graphs'!$C$3,Data[Type],'Table&amp;Graphs'!$C$2))</f>
        <v>2447.727</v>
      </c>
      <c r="S11" s="22" t="n">
        <f aca="false">SUMIFS(Data[trimavg],Data[Product],'Table&amp;Graphs'!$B11,Data[Member State],'Table&amp;Graphs'!$C$3,Data[Type],'Table&amp;Graphs'!$C$2)</f>
        <v>2428.68</v>
      </c>
      <c r="T11" s="23" t="n">
        <f aca="false">IF($C$3="EU-28","n.a.",IFERROR(Table2[[#This Row],[2024p]]/S11-1,""))</f>
        <v>0.00784253174563943</v>
      </c>
    </row>
    <row r="12" customFormat="false" ht="19.5" hidden="false" customHeight="true" outlineLevel="0" collapsed="false">
      <c r="B12" s="18" t="s">
        <v>31</v>
      </c>
      <c r="C12" s="19" t="n">
        <f aca="false">SUMIFS(Data[2010],Data[Product],'Table&amp;Graphs'!$B12,Data[Member State],'Table&amp;Graphs'!$C$3,Data[Type],'Table&amp;Graphs'!$C$2)</f>
        <v>2577.45363636364</v>
      </c>
      <c r="D12" s="19" t="n">
        <f aca="false">SUMIFS(Data[2011],Data[Product],'Table&amp;Graphs'!$B12,Data[Member State],'Table&amp;Graphs'!$C$3,Data[Type],'Table&amp;Graphs'!$C$2)</f>
        <v>2211.20910743802</v>
      </c>
      <c r="E12" s="19" t="n">
        <f aca="false">SUMIFS(Data[2012],Data[Product],'Table&amp;Graphs'!$B12,Data[Member State],'Table&amp;Graphs'!$C$3,Data[Type],'Table&amp;Graphs'!$C$2)</f>
        <v>2362.28598106687</v>
      </c>
      <c r="F12" s="19" t="n">
        <f aca="false">SUMIFS(Data[2013],Data[Product],'Table&amp;Graphs'!$B12,Data[Member State],'Table&amp;Graphs'!$C$3,Data[Type],'Table&amp;Graphs'!$C$2)</f>
        <v>2652.43253348269</v>
      </c>
      <c r="G12" s="19" t="n">
        <f aca="false">SUMIFS(Data[2014],Data[Product],'Table&amp;Graphs'!$B12,Data[Member State],'Table&amp;Graphs'!$C$3,Data[Type],'Table&amp;Graphs'!$C$2)</f>
        <v>2152.87391360531</v>
      </c>
      <c r="H12" s="19" t="n">
        <f aca="false">SUMIFS(Data[2015],Data[Product],'Table&amp;Graphs'!$B12,Data[Member State],'Table&amp;Graphs'!$C$3,Data[Type],'Table&amp;Graphs'!$C$2)</f>
        <v>1942.01559480914</v>
      </c>
      <c r="I12" s="19" t="n">
        <f aca="false">SUMIFS(Data[2016],Data[Product],'Table&amp;Graphs'!$B12,Data[Member State],'Table&amp;Graphs'!$C$3,Data[Type],'Table&amp;Graphs'!$C$2)</f>
        <v>1896.65960857999</v>
      </c>
      <c r="J12" s="19" t="n">
        <f aca="false">SUMIFS(Data[2017],Data[Product],'Table&amp;Graphs'!$B12,Data[Member State],'Table&amp;Graphs'!$C$3,Data[Type],'Table&amp;Graphs'!$C$2)</f>
        <v>1912.98443461012</v>
      </c>
      <c r="K12" s="19" t="n">
        <f aca="false">SUMIFS(Data[2018],Data[Product],'Table&amp;Graphs'!$B12,Data[Member State],'Table&amp;Graphs'!$C$3,Data[Type],'Table&amp;Graphs'!$C$2)</f>
        <v>1908.65762823113</v>
      </c>
      <c r="L12" s="20" t="n">
        <f aca="false">SUMIFS(Data[2019],Data[Product],'Table&amp;Graphs'!$B12,Data[Member State],'Table&amp;Graphs'!$C$3,Data[Type],'Table&amp;Graphs'!$C$2)</f>
        <v>2190.97094387342</v>
      </c>
      <c r="M12" s="20" t="n">
        <f aca="false">SUMIFS(Data[2020],Data[Product],'Table&amp;Graphs'!$B12,Data[Member State],'Table&amp;Graphs'!$C$3,Data[Type],'Table&amp;Graphs'!$C$2)</f>
        <v>2071.22035395152</v>
      </c>
      <c r="N12" s="21" t="n">
        <f aca="false">IF($C$3="EU-28","n.a.",SUMIFS(Data[2021],Data[Product],'Table&amp;Graphs'!$B12,Data[Member State],'Table&amp;Graphs'!$C$3,Data[Type],'Table&amp;Graphs'!$C$2))</f>
        <v>1916.20035395152</v>
      </c>
      <c r="O12" s="21" t="n">
        <f aca="false">IF($C$3="EU-28","n.a.",SUMIFS(Data[2022],Data[Product],'Table&amp;Graphs'!$B12,Data[Member State],'Table&amp;Graphs'!$C$3,Data[Type],'Table&amp;Graphs'!$C$2))</f>
        <v>1749.97035395152</v>
      </c>
      <c r="P12" s="21" t="n">
        <f aca="false">IF($C$3="EU-28","n.a.",SUMIFS(Data[2023],Data[Product],'Table&amp;Graphs'!$B12,Data[Member State],'Table&amp;Graphs'!$C$3,Data[Type],'Table&amp;Graphs'!$C$2))</f>
        <v>1861.24035395152</v>
      </c>
      <c r="Q12" s="21" t="n">
        <f aca="false">IF($C$3="EU-28","n.a.",SUMIFS(Data[2024],Data[Product],'Table&amp;Graphs'!$B12,Data[Member State],'Table&amp;Graphs'!$C$3,Data[Type],'Table&amp;Graphs'!$C$2))</f>
        <v>1771.57388987274</v>
      </c>
      <c r="S12" s="22" t="n">
        <f aca="false">SUMIFS(Data[trimavg],Data[Product],'Table&amp;Graphs'!$B12,Data[Member State],'Table&amp;Graphs'!$C$3,Data[Type],'Table&amp;Graphs'!$C$2)</f>
        <v>1949.55368728485</v>
      </c>
      <c r="T12" s="23" t="n">
        <f aca="false">IF($C$3="EU-28","n.a.",IFERROR(Table2[[#This Row],[2024p]]/S12-1,""))</f>
        <v>-0.0912925858738383</v>
      </c>
    </row>
    <row r="13" customFormat="false" ht="19.5" hidden="false" customHeight="true" outlineLevel="0" collapsed="false">
      <c r="B13" s="18" t="s">
        <v>32</v>
      </c>
      <c r="C13" s="19" t="n">
        <f aca="false">SUMIFS(Data[2010],Data[Product],'Table&amp;Graphs'!$B13,Data[Member State],'Table&amp;Graphs'!$C$3,Data[Type],'Table&amp;Graphs'!$C$2)</f>
        <v>113.94</v>
      </c>
      <c r="D13" s="19" t="n">
        <f aca="false">SUMIFS(Data[2011],Data[Product],'Table&amp;Graphs'!$B13,Data[Member State],'Table&amp;Graphs'!$C$3,Data[Type],'Table&amp;Graphs'!$C$2)</f>
        <v>116.73</v>
      </c>
      <c r="E13" s="19" t="n">
        <f aca="false">SUMIFS(Data[2012],Data[Product],'Table&amp;Graphs'!$B13,Data[Member State],'Table&amp;Graphs'!$C$3,Data[Type],'Table&amp;Graphs'!$C$2)</f>
        <v>119.07</v>
      </c>
      <c r="F13" s="19" t="n">
        <f aca="false">SUMIFS(Data[2013],Data[Product],'Table&amp;Graphs'!$B13,Data[Member State],'Table&amp;Graphs'!$C$3,Data[Type],'Table&amp;Graphs'!$C$2)</f>
        <v>145.53</v>
      </c>
      <c r="G13" s="19" t="n">
        <f aca="false">SUMIFS(Data[2014],Data[Product],'Table&amp;Graphs'!$B13,Data[Member State],'Table&amp;Graphs'!$C$3,Data[Type],'Table&amp;Graphs'!$C$2)</f>
        <v>157.69</v>
      </c>
      <c r="H13" s="19" t="n">
        <f aca="false">SUMIFS(Data[2015],Data[Product],'Table&amp;Graphs'!$B13,Data[Member State],'Table&amp;Graphs'!$C$3,Data[Type],'Table&amp;Graphs'!$C$2)</f>
        <v>138.99</v>
      </c>
      <c r="I13" s="19" t="n">
        <f aca="false">SUMIFS(Data[2016],Data[Product],'Table&amp;Graphs'!$B13,Data[Member State],'Table&amp;Graphs'!$C$3,Data[Type],'Table&amp;Graphs'!$C$2)</f>
        <v>123.7</v>
      </c>
      <c r="J13" s="19" t="n">
        <f aca="false">SUMIFS(Data[2017],Data[Product],'Table&amp;Graphs'!$B13,Data[Member State],'Table&amp;Graphs'!$C$3,Data[Type],'Table&amp;Graphs'!$C$2)</f>
        <v>135.36</v>
      </c>
      <c r="K13" s="19" t="n">
        <f aca="false">SUMIFS(Data[2018],Data[Product],'Table&amp;Graphs'!$B13,Data[Member State],'Table&amp;Graphs'!$C$3,Data[Type],'Table&amp;Graphs'!$C$2)</f>
        <v>147.55</v>
      </c>
      <c r="L13" s="20" t="n">
        <f aca="false">SUMIFS(Data[2019],Data[Product],'Table&amp;Graphs'!$B13,Data[Member State],'Table&amp;Graphs'!$C$3,Data[Type],'Table&amp;Graphs'!$C$2)</f>
        <v>190.02</v>
      </c>
      <c r="M13" s="20" t="n">
        <f aca="false">SUMIFS(Data[2020],Data[Product],'Table&amp;Graphs'!$B13,Data[Member State],'Table&amp;Graphs'!$C$3,Data[Type],'Table&amp;Graphs'!$C$2)</f>
        <v>195.74</v>
      </c>
      <c r="N13" s="21" t="n">
        <f aca="false">IF($C$3="EU-28","n.a.",SUMIFS(Data[2021],Data[Product],'Table&amp;Graphs'!$B13,Data[Member State],'Table&amp;Graphs'!$C$3,Data[Type],'Table&amp;Graphs'!$C$2))</f>
        <v>151.7</v>
      </c>
      <c r="O13" s="21" t="n">
        <f aca="false">IF($C$3="EU-28","n.a.",SUMIFS(Data[2022],Data[Product],'Table&amp;Graphs'!$B13,Data[Member State],'Table&amp;Graphs'!$C$3,Data[Type],'Table&amp;Graphs'!$C$2))</f>
        <v>127.49</v>
      </c>
      <c r="P13" s="21" t="n">
        <f aca="false">IF($C$3="EU-28","n.a.",SUMIFS(Data[2023],Data[Product],'Table&amp;Graphs'!$B13,Data[Member State],'Table&amp;Graphs'!$C$3,Data[Type],'Table&amp;Graphs'!$C$2))</f>
        <v>163.81</v>
      </c>
      <c r="Q13" s="21" t="n">
        <f aca="false">IF($C$3="EU-28","n.a.",SUMIFS(Data[2024],Data[Product],'Table&amp;Graphs'!$B13,Data[Member State],'Table&amp;Graphs'!$C$3,Data[Type],'Table&amp;Graphs'!$C$2))</f>
        <v>224.23</v>
      </c>
      <c r="S13" s="22" t="n">
        <f aca="false">SUMIFS(Data[trimavg],Data[Product],'Table&amp;Graphs'!$B13,Data[Member State],'Table&amp;Graphs'!$C$3,Data[Type],'Table&amp;Graphs'!$C$2)</f>
        <v>168.51</v>
      </c>
      <c r="T13" s="23" t="n">
        <f aca="false">IF($C$3="EU-28","n.a.",IFERROR(Table2[[#This Row],[2024p]]/S13-1,""))</f>
        <v>0.330662868672482</v>
      </c>
    </row>
    <row r="14" customFormat="false" ht="19.5" hidden="false" customHeight="true" outlineLevel="0" collapsed="false">
      <c r="B14" s="18" t="s">
        <v>33</v>
      </c>
      <c r="C14" s="19" t="n">
        <f aca="false">SUMIFS(Data[2010],Data[Product],'Table&amp;Graphs'!$B14,Data[Member State],'Table&amp;Graphs'!$C$3,Data[Type],'Table&amp;Graphs'!$C$2)</f>
        <v>1525.91303030303</v>
      </c>
      <c r="D14" s="19" t="n">
        <f aca="false">SUMIFS(Data[2011],Data[Product],'Table&amp;Graphs'!$B14,Data[Member State],'Table&amp;Graphs'!$C$3,Data[Type],'Table&amp;Graphs'!$C$2)</f>
        <v>1655.80089256198</v>
      </c>
      <c r="E14" s="19" t="n">
        <f aca="false">SUMIFS(Data[2012],Data[Product],'Table&amp;Graphs'!$B14,Data[Member State],'Table&amp;Graphs'!$C$3,Data[Type],'Table&amp;Graphs'!$C$2)</f>
        <v>1762.14290782202</v>
      </c>
      <c r="F14" s="19" t="n">
        <f aca="false">SUMIFS(Data[2013],Data[Product],'Table&amp;Graphs'!$B14,Data[Member State],'Table&amp;Graphs'!$C$3,Data[Type],'Table&amp;Graphs'!$C$2)</f>
        <v>1471.2626517025</v>
      </c>
      <c r="G14" s="19" t="n">
        <f aca="false">SUMIFS(Data[2014],Data[Product],'Table&amp;Graphs'!$B14,Data[Member State],'Table&amp;Graphs'!$C$3,Data[Type],'Table&amp;Graphs'!$C$2)</f>
        <v>1334.3960863947</v>
      </c>
      <c r="H14" s="19" t="n">
        <f aca="false">SUMIFS(Data[2015],Data[Product],'Table&amp;Graphs'!$B14,Data[Member State],'Table&amp;Graphs'!$C$3,Data[Type],'Table&amp;Graphs'!$C$2)</f>
        <v>1286.89440519086</v>
      </c>
      <c r="I14" s="19" t="n">
        <f aca="false">SUMIFS(Data[2016],Data[Product],'Table&amp;Graphs'!$B14,Data[Member State],'Table&amp;Graphs'!$C$3,Data[Type],'Table&amp;Graphs'!$C$2)</f>
        <v>1320.93039142001</v>
      </c>
      <c r="J14" s="19" t="n">
        <f aca="false">SUMIFS(Data[2017],Data[Product],'Table&amp;Graphs'!$B14,Data[Member State],'Table&amp;Graphs'!$C$3,Data[Type],'Table&amp;Graphs'!$C$2)</f>
        <v>1412.41556538988</v>
      </c>
      <c r="K14" s="19" t="n">
        <f aca="false">SUMIFS(Data[2018],Data[Product],'Table&amp;Graphs'!$B14,Data[Member State],'Table&amp;Graphs'!$C$3,Data[Type],'Table&amp;Graphs'!$C$2)</f>
        <v>1541.17237176887</v>
      </c>
      <c r="L14" s="20" t="n">
        <f aca="false">SUMIFS(Data[2019],Data[Product],'Table&amp;Graphs'!$B14,Data[Member State],'Table&amp;Graphs'!$C$3,Data[Type],'Table&amp;Graphs'!$C$2)</f>
        <v>1454.48905612658</v>
      </c>
      <c r="M14" s="20" t="n">
        <f aca="false">SUMIFS(Data[2020],Data[Product],'Table&amp;Graphs'!$B14,Data[Member State],'Table&amp;Graphs'!$C$3,Data[Type],'Table&amp;Graphs'!$C$2)</f>
        <v>1185.35668308552</v>
      </c>
      <c r="N14" s="21" t="n">
        <f aca="false">IF($C$3="EU-28","n.a.",SUMIFS(Data[2021],Data[Product],'Table&amp;Graphs'!$B14,Data[Member State],'Table&amp;Graphs'!$C$3,Data[Type],'Table&amp;Graphs'!$C$2))</f>
        <v>1258.44865839416</v>
      </c>
      <c r="O14" s="21" t="n">
        <f aca="false">IF($C$3="EU-28","n.a.",SUMIFS(Data[2022],Data[Product],'Table&amp;Graphs'!$B14,Data[Member State],'Table&amp;Graphs'!$C$3,Data[Type],'Table&amp;Graphs'!$C$2))</f>
        <v>967.818658394161</v>
      </c>
      <c r="P14" s="21" t="n">
        <f aca="false">IF($C$3="EU-28","n.a.",SUMIFS(Data[2023],Data[Product],'Table&amp;Graphs'!$B14,Data[Member State],'Table&amp;Graphs'!$C$3,Data[Type],'Table&amp;Graphs'!$C$2))</f>
        <v>824.518658394161</v>
      </c>
      <c r="Q14" s="21" t="n">
        <f aca="false">IF($C$3="EU-28","n.a.",SUMIFS(Data[2024],Data[Product],'Table&amp;Graphs'!$B14,Data[Member State],'Table&amp;Graphs'!$C$3,Data[Type],'Table&amp;Graphs'!$C$2))</f>
        <v>819.520122472938</v>
      </c>
      <c r="S14" s="22" t="n">
        <f aca="false">SUMIFS(Data[trimavg],Data[Product],'Table&amp;Graphs'!$B14,Data[Member State],'Table&amp;Graphs'!$C$3,Data[Type],'Table&amp;Graphs'!$C$2)</f>
        <v>1137.20799995795</v>
      </c>
      <c r="T14" s="23" t="n">
        <f aca="false">IF($C$3="EU-28","n.a.",IFERROR(Table2[[#This Row],[2024p]]/S14-1,""))</f>
        <v>-0.279357758208487</v>
      </c>
    </row>
    <row r="15" customFormat="false" ht="6" hidden="false" customHeight="true" outlineLevel="0" collapsed="false"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7"/>
      <c r="P15" s="27"/>
      <c r="Q15" s="27"/>
      <c r="S15" s="26"/>
      <c r="T15" s="28"/>
    </row>
    <row r="16" s="29" customFormat="true" ht="15.5" hidden="false" customHeight="false" outlineLevel="0" collapsed="false">
      <c r="B16" s="18" t="s">
        <v>34</v>
      </c>
      <c r="C16" s="30" t="n">
        <f aca="false">SUMIFS(Data[2010],Data[Product],'Table&amp;Graphs'!$B16,Data[Member State],'Table&amp;Graphs'!$C$3,Data[Type],'Table&amp;Graphs'!$C$2)</f>
        <v>53241.5833333333</v>
      </c>
      <c r="D16" s="30" t="n">
        <f aca="false">SUMIFS(Data[2011],Data[Product],'Table&amp;Graphs'!$B16,Data[Member State],'Table&amp;Graphs'!$C$3,Data[Type],'Table&amp;Graphs'!$C$2)</f>
        <v>53621.1</v>
      </c>
      <c r="E16" s="30" t="n">
        <f aca="false">SUMIFS(Data[2012],Data[Product],'Table&amp;Graphs'!$B16,Data[Member State],'Table&amp;Graphs'!$C$3,Data[Type],'Table&amp;Graphs'!$C$2)</f>
        <v>54308.5688888889</v>
      </c>
      <c r="F16" s="30" t="n">
        <f aca="false">SUMIFS(Data[2013],Data[Product],'Table&amp;Graphs'!$B16,Data[Member State],'Table&amp;Graphs'!$C$3,Data[Type],'Table&amp;Graphs'!$C$2)</f>
        <v>54972.0651851852</v>
      </c>
      <c r="G16" s="30" t="n">
        <f aca="false">SUMIFS(Data[2014],Data[Product],'Table&amp;Graphs'!$B16,Data[Member State],'Table&amp;Graphs'!$C$3,Data[Type],'Table&amp;Graphs'!$C$2)</f>
        <v>54709.7966666667</v>
      </c>
      <c r="H16" s="30" t="n">
        <f aca="false">SUMIFS(Data[2015],Data[Product],'Table&amp;Graphs'!$B16,Data[Member State],'Table&amp;Graphs'!$C$3,Data[Type],'Table&amp;Graphs'!$C$2)</f>
        <v>54108.1388888889</v>
      </c>
      <c r="I16" s="30" t="n">
        <f aca="false">SUMIFS(Data[2016],Data[Product],'Table&amp;Graphs'!$B16,Data[Member State],'Table&amp;Graphs'!$C$3,Data[Type],'Table&amp;Graphs'!$C$2)</f>
        <v>53647.99</v>
      </c>
      <c r="J16" s="30" t="n">
        <f aca="false">SUMIFS(Data[2017],Data[Product],'Table&amp;Graphs'!$B16,Data[Member State],'Table&amp;Graphs'!$C$3,Data[Type],'Table&amp;Graphs'!$C$2)</f>
        <v>51998.23</v>
      </c>
      <c r="K16" s="30" t="n">
        <f aca="false">SUMIFS(Data[2018],Data[Product],'Table&amp;Graphs'!$B16,Data[Member State],'Table&amp;Graphs'!$C$3,Data[Type],'Table&amp;Graphs'!$C$2)</f>
        <v>51913.67</v>
      </c>
      <c r="L16" s="30" t="n">
        <f aca="false">SUMIFS(Data[2019],Data[Product],'Table&amp;Graphs'!$B16,Data[Member State],'Table&amp;Graphs'!$C$3,Data[Type],'Table&amp;Graphs'!$C$2)</f>
        <v>53242.31</v>
      </c>
      <c r="M16" s="30" t="n">
        <f aca="false">SUMIFS(Data[2020],Data[Product],'Table&amp;Graphs'!$B16,Data[Member State],'Table&amp;Graphs'!$C$3,Data[Type],'Table&amp;Graphs'!$C$2)</f>
        <v>51825.017037037</v>
      </c>
      <c r="N16" s="31" t="n">
        <f aca="false">IF($C$3="EU-28","n.a.",SUMIFS(Data[2021],Data[Product],'Table&amp;Graphs'!$B16,Data[Member State],'Table&amp;Graphs'!$C$3,Data[Type],'Table&amp;Graphs'!$C$2))</f>
        <v>52125.9390123457</v>
      </c>
      <c r="O16" s="31" t="n">
        <f aca="false">IF($C$3="EU-28","n.a.",SUMIFS(Data[2022],Data[Product],'Table&amp;Graphs'!$B16,Data[Member State],'Table&amp;Graphs'!$C$3,Data[Type],'Table&amp;Graphs'!$C$2))</f>
        <v>51112.2830123457</v>
      </c>
      <c r="P16" s="31" t="n">
        <f aca="false">IF($C$3="EU-28","n.a.",SUMIFS(Data[2023],Data[Product],'Table&amp;Graphs'!$B16,Data[Member State],'Table&amp;Graphs'!$C$3,Data[Type],'Table&amp;Graphs'!$C$2))</f>
        <v>50325.4770123457</v>
      </c>
      <c r="Q16" s="31" t="n">
        <f aca="false">IF($C$3="EU-28","n.a.",SUMIFS(Data[2024],Data[Product],'Table&amp;Graphs'!$B16,Data[Member State],'Table&amp;Graphs'!$C$3,Data[Type],'Table&amp;Graphs'!$C$2))</f>
        <v>49495.3235919416</v>
      </c>
      <c r="S16" s="32" t="n">
        <f aca="false">SUMIFS(Data[trimavg],Data[Product],'Table&amp;Graphs'!$B16,Data[Member State],'Table&amp;Graphs'!$C$3,Data[Type],'Table&amp;Graphs'!$C$2)</f>
        <v>51687.7463539095</v>
      </c>
      <c r="T16" s="23" t="n">
        <f aca="false">IF($C$3="EU-28","n.a.",IFERROR(Q16/S16-1,""))</f>
        <v>-0.0424166831913343</v>
      </c>
      <c r="U16" s="33"/>
    </row>
    <row r="17" s="34" customFormat="true" ht="15" hidden="false" customHeight="false" outlineLevel="0" collapsed="false">
      <c r="B17" s="34" t="s">
        <v>35</v>
      </c>
      <c r="C17" s="35" t="n">
        <f aca="false">IF($C$2="Yield",NA(),SUBTOTAL(9,Table2[2010]))</f>
        <v>53241.5833333333</v>
      </c>
      <c r="D17" s="35" t="n">
        <f aca="false">IF($C$2="Yield",NA(),SUBTOTAL(9,Table2[2011]))</f>
        <v>53621.1</v>
      </c>
      <c r="E17" s="35" t="n">
        <f aca="false">IF($C$2="Yield",NA(),SUBTOTAL(9,Table2[2012]))</f>
        <v>54308.5688888889</v>
      </c>
      <c r="F17" s="35" t="n">
        <f aca="false">IF($C$2="Yield",NA(),SUBTOTAL(9,Table2[2013]))</f>
        <v>54972.0651851852</v>
      </c>
      <c r="G17" s="35" t="n">
        <f aca="false">IF($C$2="Yield",NA(),SUBTOTAL(9,Table2[2014]))</f>
        <v>54709.7966666667</v>
      </c>
      <c r="H17" s="35" t="n">
        <f aca="false">IF($C$2="Yield",NA(),SUBTOTAL(9,Table2[2015]))</f>
        <v>54108.1388888889</v>
      </c>
      <c r="I17" s="35" t="n">
        <f aca="false">IF($C$2="Yield",NA(),SUBTOTAL(9,Table2[2016]))</f>
        <v>53647.99</v>
      </c>
      <c r="J17" s="35" t="n">
        <f aca="false">IF($C$2="Yield",NA(),SUBTOTAL(9,Table2[2017]))</f>
        <v>51998.23</v>
      </c>
      <c r="K17" s="35" t="n">
        <f aca="false">IF($C$2="Yield",NA(),SUBTOTAL(9,Table2[2018]))</f>
        <v>51913.67</v>
      </c>
      <c r="L17" s="35" t="n">
        <f aca="false">IF($C$2="Yield",NA(),SUBTOTAL(9,Table2[2019]))</f>
        <v>53242.31</v>
      </c>
      <c r="M17" s="35" t="n">
        <f aca="false">IF($C$2="Yield",NA(),SUBTOTAL(9,Table2[2020]))</f>
        <v>51825.017037037</v>
      </c>
      <c r="N17" s="35" t="n">
        <f aca="false">IF($C$2="Yield",NA(),SUBTOTAL(9,Table2[2021]))</f>
        <v>52125.9390123457</v>
      </c>
      <c r="O17" s="35" t="n">
        <f aca="false">IF($C$2="Yield",NA(),SUBTOTAL(9,Table2[2022e]))</f>
        <v>51112.2830123457</v>
      </c>
      <c r="P17" s="35" t="n">
        <f aca="false">IF($C$2="Yield",NA(),SUBTOTAL(9,Table2[2023f]))</f>
        <v>50325.4770123457</v>
      </c>
      <c r="Q17" s="35" t="n">
        <f aca="false">IF($C$2="Yield",NA(),SUBTOTAL(9,Table2[2024p]))</f>
        <v>49495.3235919416</v>
      </c>
      <c r="U17" s="36"/>
    </row>
    <row r="18" s="29" customFormat="true" ht="15" hidden="false" customHeight="false" outlineLevel="0" collapsed="false"/>
    <row r="19" s="37" customFormat="true" ht="12.65" hidden="false" customHeight="false" outlineLevel="0" collapsed="false"/>
    <row r="20" s="37" customFormat="true" ht="12.65" hidden="false" customHeight="false" outlineLevel="0" collapsed="false"/>
    <row r="21" s="37" customFormat="true" ht="12.65" hidden="false" customHeight="false" outlineLevel="0" collapsed="false"/>
    <row r="22" s="37" customFormat="true" ht="12.65" hidden="false" customHeight="false" outlineLevel="0" collapsed="false"/>
    <row r="23" s="37" customFormat="true" ht="12.65" hidden="false" customHeight="false" outlineLevel="0" collapsed="false"/>
    <row r="24" customFormat="false" ht="12.65" hidden="false" customHeight="false" outlineLevel="0" collapsed="false"/>
    <row r="25" customFormat="false" ht="12.65" hidden="false" customHeight="false" outlineLevel="0" collapsed="false"/>
    <row r="26" customFormat="false" ht="12.65" hidden="false" customHeight="false" outlineLevel="0" collapsed="false"/>
    <row r="27" customFormat="false" ht="12.65" hidden="false" customHeight="false" outlineLevel="0" collapsed="false"/>
    <row r="28" customFormat="false" ht="12.65" hidden="false" customHeight="false" outlineLevel="0" collapsed="false">
      <c r="T28" s="38"/>
    </row>
    <row r="29" customFormat="false" ht="12.65" hidden="false" customHeight="false" outlineLevel="0" collapsed="false"/>
    <row r="30" customFormat="false" ht="12.65" hidden="false" customHeight="false" outlineLevel="0" collapsed="false"/>
    <row r="31" customFormat="false" ht="12.65" hidden="false" customHeight="false" outlineLevel="0" collapsed="false"/>
    <row r="32" customFormat="false" ht="12.65" hidden="false" customHeight="false" outlineLevel="0" collapsed="false"/>
    <row r="33" customFormat="false" ht="12.65" hidden="false" customHeight="false" outlineLevel="0" collapsed="false"/>
    <row r="34" customFormat="false" ht="12.65" hidden="false" customHeight="false" outlineLevel="0" collapsed="false"/>
    <row r="35" customFormat="false" ht="12.65" hidden="false" customHeight="false" outlineLevel="0" collapsed="false"/>
    <row r="36" customFormat="false" ht="12.65" hidden="false" customHeight="false" outlineLevel="0" collapsed="false"/>
    <row r="37" customFormat="false" ht="12.65" hidden="false" customHeight="false" outlineLevel="0" collapsed="false"/>
    <row r="38" customFormat="false" ht="12.65" hidden="false" customHeight="false" outlineLevel="0" collapsed="false"/>
    <row r="39" customFormat="false" ht="12.65" hidden="false" customHeight="false" outlineLevel="0" collapsed="false"/>
    <row r="40" customFormat="false" ht="12.65" hidden="false" customHeight="false" outlineLevel="0" collapsed="false"/>
    <row r="41" customFormat="false" ht="12.65" hidden="false" customHeight="false" outlineLevel="0" collapsed="false"/>
    <row r="42" customFormat="false" ht="12.65" hidden="false" customHeight="false" outlineLevel="0" collapsed="false"/>
    <row r="43" customFormat="false" ht="12.65" hidden="false" customHeight="false" outlineLevel="0" collapsed="false">
      <c r="B43" s="1" t="s">
        <v>36</v>
      </c>
    </row>
    <row r="44" customFormat="false" ht="12.65" hidden="false" customHeight="false" outlineLevel="0" collapsed="false"/>
    <row r="45" customFormat="false" ht="12.65" hidden="false" customHeight="false" outlineLevel="0" collapsed="false">
      <c r="B45" s="39" t="s">
        <v>37</v>
      </c>
    </row>
    <row r="46" customFormat="false" ht="12.65" hidden="false" customHeight="false" outlineLevel="0" collapsed="false">
      <c r="B46" s="37" t="s">
        <v>38</v>
      </c>
    </row>
    <row r="47" customFormat="false" ht="12.65" hidden="false" customHeight="false" outlineLevel="0" collapsed="false">
      <c r="B47" s="37" t="s">
        <v>39</v>
      </c>
    </row>
    <row r="48" customFormat="false" ht="12.65" hidden="false" customHeight="false" outlineLevel="0" collapsed="false">
      <c r="B48" s="37" t="s">
        <v>40</v>
      </c>
    </row>
    <row r="49" customFormat="false" ht="12.65" hidden="false" customHeight="false" outlineLevel="0" collapsed="false">
      <c r="B49" s="40" t="s">
        <v>41</v>
      </c>
    </row>
    <row r="50" customFormat="false" ht="12.65" hidden="false" customHeight="false" outlineLevel="0" collapsed="false">
      <c r="B50" s="40" t="s">
        <v>42</v>
      </c>
    </row>
    <row r="51" customFormat="false" ht="12.65" hidden="false" customHeight="false" outlineLevel="0" collapsed="false">
      <c r="B51" s="40" t="s">
        <v>43</v>
      </c>
    </row>
  </sheetData>
  <mergeCells count="4">
    <mergeCell ref="C2:D2"/>
    <mergeCell ref="E2:H3"/>
    <mergeCell ref="C3:D3"/>
    <mergeCell ref="B4:S4"/>
  </mergeCells>
  <conditionalFormatting sqref="P16">
    <cfRule type="expression" priority="2" aboveAverage="0" equalAverage="0" bottom="0" percent="0" rank="0" text="" dxfId="5">
      <formula>$C$2="Yield"</formula>
    </cfRule>
  </conditionalFormatting>
  <conditionalFormatting sqref="P6:P14">
    <cfRule type="expression" priority="3" aboveAverage="0" equalAverage="0" bottom="0" percent="0" rank="0" text="" dxfId="6">
      <formula>$C$2="Yield"</formula>
    </cfRule>
  </conditionalFormatting>
  <conditionalFormatting sqref="Q6:Q14">
    <cfRule type="expression" priority="4" aboveAverage="0" equalAverage="0" bottom="0" percent="0" rank="0" text="" dxfId="7">
      <formula>$C$2="Yield"</formula>
    </cfRule>
  </conditionalFormatting>
  <conditionalFormatting sqref="Q15:Q16">
    <cfRule type="expression" priority="5" aboveAverage="0" equalAverage="0" bottom="0" percent="0" rank="0" text="" dxfId="8">
      <formula>$C$2="Yield"</formula>
    </cfRule>
  </conditionalFormatting>
  <conditionalFormatting sqref="N16">
    <cfRule type="expression" priority="6" aboveAverage="0" equalAverage="0" bottom="0" percent="0" rank="0" text="" dxfId="9">
      <formula>$C$2="Yield"</formula>
    </cfRule>
  </conditionalFormatting>
  <conditionalFormatting sqref="N6:N14">
    <cfRule type="expression" priority="7" aboveAverage="0" equalAverage="0" bottom="0" percent="0" rank="0" text="" dxfId="10">
      <formula>$C$2="Yield"</formula>
    </cfRule>
  </conditionalFormatting>
  <conditionalFormatting sqref="O6:O14">
    <cfRule type="expression" priority="8" aboveAverage="0" equalAverage="0" bottom="0" percent="0" rank="0" text="" dxfId="11">
      <formula>$C$2="Yield"</formula>
    </cfRule>
  </conditionalFormatting>
  <conditionalFormatting sqref="O15:P15 O16">
    <cfRule type="expression" priority="9" aboveAverage="0" equalAverage="0" bottom="0" percent="0" rank="0" text="" dxfId="12">
      <formula>$C$2="Yield"</formula>
    </cfRule>
  </conditionalFormatting>
  <conditionalFormatting sqref="S6:S16 C15:N15 C6:M14 C16:M16">
    <cfRule type="expression" priority="10" aboveAverage="0" equalAverage="0" bottom="0" percent="0" rank="0" text="" dxfId="13">
      <formula>$C$2="Yield"</formula>
    </cfRule>
  </conditionalFormatting>
  <conditionalFormatting sqref="T6:T16">
    <cfRule type="iconSet" priority="11">
      <iconSet iconSet="4Arrows">
        <cfvo type="percent" val="0"/>
        <cfvo type="num" val="-0.05"/>
        <cfvo type="num" val="0"/>
        <cfvo type="num" val="0.05"/>
      </iconSet>
    </cfRule>
  </conditionalFormatting>
  <dataValidations count="3">
    <dataValidation allowBlank="true" errorStyle="stop" operator="between" showDropDown="false" showErrorMessage="true" showInputMessage="true" sqref="U9" type="list">
      <formula1>#ref!</formula1>
      <formula2>0</formula2>
    </dataValidation>
    <dataValidation allowBlank="true" errorStyle="stop" operator="between" showDropDown="false" showErrorMessage="true" showInputMessage="true" sqref="C2:D2" type="list">
      <formula1>reference!$C$49:$C$51</formula1>
      <formula2>0</formula2>
    </dataValidation>
    <dataValidation allowBlank="true" errorStyle="stop" operator="between" showDropDown="false" showErrorMessage="true" showInputMessage="true" sqref="C3:D3" type="list">
      <formula1>reference!$C$5:$C$33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0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6" ySplit="1" topLeftCell="U2" activePane="bottomRight" state="frozen"/>
      <selection pane="topLeft" activeCell="A1" activeCellId="0" sqref="A1"/>
      <selection pane="topRight" activeCell="U1" activeCellId="0" sqref="U1"/>
      <selection pane="bottomLeft" activeCell="A2" activeCellId="0" sqref="A2"/>
      <selection pane="bottomRight" activeCell="AM2" activeCellId="0" sqref="AM2"/>
    </sheetView>
  </sheetViews>
  <sheetFormatPr defaultColWidth="9.18359375" defaultRowHeight="14.25" zeroHeight="false" outlineLevelRow="0" outlineLevelCol="0"/>
  <cols>
    <col collapsed="false" customWidth="true" hidden="false" outlineLevel="0" max="1" min="1" style="41" width="12.82"/>
    <col collapsed="false" customWidth="true" hidden="false" outlineLevel="0" max="2" min="2" style="41" width="18.82"/>
    <col collapsed="false" customWidth="true" hidden="false" outlineLevel="0" max="3" min="3" style="41" width="12"/>
    <col collapsed="false" customWidth="true" hidden="false" outlineLevel="0" max="4" min="4" style="41" width="20.54"/>
    <col collapsed="false" customWidth="true" hidden="false" outlineLevel="0" max="5" min="5" style="41" width="13.18"/>
    <col collapsed="false" customWidth="true" hidden="false" outlineLevel="0" max="6" min="6" style="41" width="31.45"/>
    <col collapsed="false" customWidth="false" hidden="false" outlineLevel="0" max="14" min="7" style="41" width="9.18"/>
    <col collapsed="false" customWidth="true" hidden="false" outlineLevel="0" max="15" min="15" style="41" width="11.18"/>
    <col collapsed="false" customWidth="false" hidden="false" outlineLevel="0" max="34" min="16" style="41" width="9.18"/>
    <col collapsed="false" customWidth="false" hidden="false" outlineLevel="0" max="36" min="35" style="42" width="9.18"/>
    <col collapsed="false" customWidth="false" hidden="false" outlineLevel="0" max="37" min="37" style="41" width="9.18"/>
    <col collapsed="false" customWidth="true" hidden="false" outlineLevel="0" max="39" min="38" style="41" width="8.73"/>
    <col collapsed="false" customWidth="false" hidden="false" outlineLevel="0" max="16384" min="40" style="41" width="9.18"/>
  </cols>
  <sheetData>
    <row r="1" customFormat="false" ht="14.25" hidden="false" customHeight="false" outlineLevel="0" collapsed="false">
      <c r="A1" s="43" t="s">
        <v>44</v>
      </c>
      <c r="B1" s="44" t="s">
        <v>45</v>
      </c>
      <c r="C1" s="44" t="s">
        <v>46</v>
      </c>
      <c r="D1" s="45" t="s">
        <v>47</v>
      </c>
      <c r="E1" s="45" t="s">
        <v>48</v>
      </c>
      <c r="F1" s="45" t="s">
        <v>49</v>
      </c>
      <c r="G1" s="46" t="s">
        <v>50</v>
      </c>
      <c r="H1" s="46" t="s">
        <v>51</v>
      </c>
      <c r="I1" s="46" t="s">
        <v>52</v>
      </c>
      <c r="J1" s="46" t="s">
        <v>53</v>
      </c>
      <c r="K1" s="46" t="s">
        <v>54</v>
      </c>
      <c r="L1" s="46" t="s">
        <v>55</v>
      </c>
      <c r="M1" s="46" t="s">
        <v>56</v>
      </c>
      <c r="N1" s="46" t="s">
        <v>57</v>
      </c>
      <c r="O1" s="46" t="s">
        <v>58</v>
      </c>
      <c r="P1" s="46" t="s">
        <v>59</v>
      </c>
      <c r="Q1" s="46" t="s">
        <v>60</v>
      </c>
      <c r="R1" s="46" t="s">
        <v>61</v>
      </c>
      <c r="S1" s="46" t="s">
        <v>62</v>
      </c>
      <c r="T1" s="46" t="s">
        <v>63</v>
      </c>
      <c r="U1" s="46" t="s">
        <v>64</v>
      </c>
      <c r="V1" s="46" t="s">
        <v>65</v>
      </c>
      <c r="W1" s="46" t="s">
        <v>66</v>
      </c>
      <c r="X1" s="46" t="s">
        <v>67</v>
      </c>
      <c r="Y1" s="46" t="s">
        <v>8</v>
      </c>
      <c r="Z1" s="46" t="s">
        <v>9</v>
      </c>
      <c r="AA1" s="46" t="s">
        <v>10</v>
      </c>
      <c r="AB1" s="46" t="s">
        <v>11</v>
      </c>
      <c r="AC1" s="46" t="s">
        <v>12</v>
      </c>
      <c r="AD1" s="46" t="s">
        <v>13</v>
      </c>
      <c r="AE1" s="46" t="s">
        <v>14</v>
      </c>
      <c r="AF1" s="42" t="s">
        <v>15</v>
      </c>
      <c r="AG1" s="42" t="s">
        <v>16</v>
      </c>
      <c r="AH1" s="42" t="s">
        <v>17</v>
      </c>
      <c r="AI1" s="42" t="s">
        <v>18</v>
      </c>
      <c r="AJ1" s="42" t="s">
        <v>19</v>
      </c>
      <c r="AK1" s="47" t="s">
        <v>68</v>
      </c>
      <c r="AL1" s="47" t="s">
        <v>69</v>
      </c>
      <c r="AM1" s="47" t="s">
        <v>70</v>
      </c>
    </row>
    <row r="2" customFormat="false" ht="14.25" hidden="false" customHeight="false" outlineLevel="0" collapsed="false">
      <c r="A2" s="48" t="s">
        <v>71</v>
      </c>
      <c r="B2" s="48" t="str">
        <f aca="false">VLOOKUP(Data[[#This Row],[or_product]],Ref_products[#Data],2,FALSE())</f>
        <v>Soft wheat</v>
      </c>
      <c r="C2" s="48" t="str">
        <f aca="false">VLOOKUP(Data[[#This Row],[MS]],Ref_MS[#Data],2,FALSE())</f>
        <v>EU-27</v>
      </c>
      <c r="D2" s="49" t="s">
        <v>72</v>
      </c>
      <c r="E2" s="49" t="s">
        <v>73</v>
      </c>
      <c r="F2" s="49" t="s">
        <v>74</v>
      </c>
      <c r="G2" s="50" t="n">
        <f aca="false">(SUM(AH2:AL2)-MAX(AH2:AL2)-MIN(AH2:AL2))/3</f>
        <v>21837.5506666667</v>
      </c>
      <c r="H2" s="50" t="n">
        <v>21881.965</v>
      </c>
      <c r="I2" s="50" t="n">
        <v>21814.501</v>
      </c>
      <c r="J2" s="50" t="n">
        <v>22439.764</v>
      </c>
      <c r="K2" s="50" t="n">
        <v>22071.272</v>
      </c>
      <c r="L2" s="50" t="n">
        <v>23460.397</v>
      </c>
      <c r="M2" s="50" t="n">
        <v>23319.354</v>
      </c>
      <c r="N2" s="50" t="n">
        <v>21487.6</v>
      </c>
      <c r="O2" s="50" t="n">
        <v>20967.9911111111</v>
      </c>
      <c r="P2" s="50" t="n">
        <v>21141.6722222222</v>
      </c>
      <c r="Q2" s="50" t="n">
        <v>21184.2633333333</v>
      </c>
      <c r="R2" s="50" t="n">
        <v>19131.7644444444</v>
      </c>
      <c r="S2" s="50" t="n">
        <v>20688.2755555556</v>
      </c>
      <c r="T2" s="50" t="n">
        <v>21082.3766666667</v>
      </c>
      <c r="U2" s="50" t="n">
        <v>20181.3977777778</v>
      </c>
      <c r="V2" s="50" t="n">
        <v>20337.85</v>
      </c>
      <c r="W2" s="50" t="n">
        <v>21504.6</v>
      </c>
      <c r="X2" s="50" t="n">
        <v>21161.45</v>
      </c>
      <c r="Y2" s="50" t="n">
        <v>21206.33</v>
      </c>
      <c r="Z2" s="50" t="n">
        <v>21738.52</v>
      </c>
      <c r="AA2" s="50" t="n">
        <v>21279.41</v>
      </c>
      <c r="AB2" s="50" t="n">
        <v>21790.74</v>
      </c>
      <c r="AC2" s="50" t="n">
        <v>22483.31</v>
      </c>
      <c r="AD2" s="50" t="n">
        <v>22495.11</v>
      </c>
      <c r="AE2" s="50" t="n">
        <v>22432.28</v>
      </c>
      <c r="AF2" s="50" t="n">
        <v>21593.84</v>
      </c>
      <c r="AG2" s="50" t="n">
        <v>21271.12</v>
      </c>
      <c r="AH2" s="50" t="n">
        <v>22067.63</v>
      </c>
      <c r="AI2" s="50" t="n">
        <v>20663.89</v>
      </c>
      <c r="AJ2" s="50" t="n">
        <v>21816.21</v>
      </c>
      <c r="AK2" s="50" t="n">
        <v>21928.854</v>
      </c>
      <c r="AL2" s="51" t="n">
        <v>21767.588</v>
      </c>
      <c r="AM2" s="51" t="n">
        <v>20623.4889129293</v>
      </c>
    </row>
    <row r="3" customFormat="false" ht="14.25" hidden="false" customHeight="false" outlineLevel="0" collapsed="false">
      <c r="A3" s="48" t="s">
        <v>71</v>
      </c>
      <c r="B3" s="48" t="str">
        <f aca="false">VLOOKUP(Data[[#This Row],[or_product]],Ref_products[#Data],2,FALSE())</f>
        <v>Soft wheat</v>
      </c>
      <c r="C3" s="48" t="str">
        <f aca="false">VLOOKUP(Data[[#This Row],[MS]],Ref_MS[#Data],2,FALSE())</f>
        <v>Belgium</v>
      </c>
      <c r="D3" s="49" t="s">
        <v>72</v>
      </c>
      <c r="E3" s="49" t="s">
        <v>75</v>
      </c>
      <c r="F3" s="49" t="s">
        <v>76</v>
      </c>
      <c r="G3" s="50" t="n">
        <f aca="false">(SUM(AH3:AL3)-MAX(AH3:AL3)-MIN(AH3:AL3))/3</f>
        <v>205.803333333333</v>
      </c>
      <c r="H3" s="50" t="n">
        <v>203.6</v>
      </c>
      <c r="I3" s="50" t="n">
        <v>202.9</v>
      </c>
      <c r="J3" s="50" t="n">
        <v>209.1</v>
      </c>
      <c r="K3" s="50" t="n">
        <v>204.5</v>
      </c>
      <c r="L3" s="50" t="n">
        <v>209.4</v>
      </c>
      <c r="M3" s="50" t="n">
        <v>220.5</v>
      </c>
      <c r="N3" s="50" t="n">
        <v>181</v>
      </c>
      <c r="O3" s="50" t="n">
        <v>213</v>
      </c>
      <c r="P3" s="50" t="n">
        <v>181</v>
      </c>
      <c r="Q3" s="50" t="n">
        <v>203</v>
      </c>
      <c r="R3" s="50" t="n">
        <v>199</v>
      </c>
      <c r="S3" s="50" t="n">
        <v>212</v>
      </c>
      <c r="T3" s="50" t="n">
        <v>214</v>
      </c>
      <c r="U3" s="50" t="n">
        <v>210</v>
      </c>
      <c r="V3" s="50" t="n">
        <v>210</v>
      </c>
      <c r="W3" s="50" t="n">
        <v>224</v>
      </c>
      <c r="X3" s="50" t="n">
        <v>211.5</v>
      </c>
      <c r="Y3" s="50" t="n">
        <v>213</v>
      </c>
      <c r="Z3" s="50" t="n">
        <v>200.71</v>
      </c>
      <c r="AA3" s="50" t="n">
        <v>217.1</v>
      </c>
      <c r="AB3" s="50" t="n">
        <v>201.86</v>
      </c>
      <c r="AC3" s="50" t="n">
        <v>210.76</v>
      </c>
      <c r="AD3" s="50" t="n">
        <v>221.78</v>
      </c>
      <c r="AE3" s="50" t="n">
        <v>215.72</v>
      </c>
      <c r="AF3" s="50" t="n">
        <v>197.59</v>
      </c>
      <c r="AG3" s="50" t="n">
        <v>195.69</v>
      </c>
      <c r="AH3" s="50" t="n">
        <v>203.76</v>
      </c>
      <c r="AI3" s="50" t="n">
        <v>194.66</v>
      </c>
      <c r="AJ3" s="50" t="n">
        <v>209.18</v>
      </c>
      <c r="AK3" s="50" t="n">
        <v>204.47</v>
      </c>
      <c r="AL3" s="51" t="n">
        <v>210.13</v>
      </c>
      <c r="AM3" s="51" t="n">
        <v>205.406666666667</v>
      </c>
    </row>
    <row r="4" customFormat="false" ht="14.25" hidden="false" customHeight="false" outlineLevel="0" collapsed="false">
      <c r="A4" s="48" t="s">
        <v>71</v>
      </c>
      <c r="B4" s="48" t="str">
        <f aca="false">VLOOKUP(Data[[#This Row],[or_product]],Ref_products[#Data],2,FALSE())</f>
        <v>Soft wheat</v>
      </c>
      <c r="C4" s="48" t="str">
        <f aca="false">VLOOKUP(Data[[#This Row],[MS]],Ref_MS[#Data],2,FALSE())</f>
        <v>Bulgaria</v>
      </c>
      <c r="D4" s="49" t="s">
        <v>72</v>
      </c>
      <c r="E4" s="49" t="s">
        <v>77</v>
      </c>
      <c r="F4" s="49" t="s">
        <v>78</v>
      </c>
      <c r="G4" s="50" t="n">
        <f aca="false">(SUM(AH4:AL4)-MAX(AH4:AL4)-MIN(AH4:AL4))/3</f>
        <v>1194.70666666667</v>
      </c>
      <c r="H4" s="50" t="n">
        <v>1266</v>
      </c>
      <c r="I4" s="50" t="n">
        <v>1319.8</v>
      </c>
      <c r="J4" s="50" t="n">
        <v>1181.1</v>
      </c>
      <c r="K4" s="50" t="n">
        <v>957.7</v>
      </c>
      <c r="L4" s="50" t="n">
        <v>1211.7</v>
      </c>
      <c r="M4" s="50" t="n">
        <v>1335.8</v>
      </c>
      <c r="N4" s="50" t="n">
        <v>1097.3</v>
      </c>
      <c r="O4" s="50" t="n">
        <v>1106.7</v>
      </c>
      <c r="P4" s="50" t="n">
        <v>1333</v>
      </c>
      <c r="Q4" s="50" t="n">
        <v>1347.6</v>
      </c>
      <c r="R4" s="50" t="n">
        <v>817.8</v>
      </c>
      <c r="S4" s="50" t="n">
        <v>1017.6</v>
      </c>
      <c r="T4" s="50" t="n">
        <v>1083.5</v>
      </c>
      <c r="U4" s="50" t="n">
        <v>966</v>
      </c>
      <c r="V4" s="50" t="n">
        <v>1082.4</v>
      </c>
      <c r="W4" s="50" t="n">
        <v>1106.6</v>
      </c>
      <c r="X4" s="50" t="n">
        <v>1184.8</v>
      </c>
      <c r="Y4" s="50" t="n">
        <v>1102.62</v>
      </c>
      <c r="Z4" s="50" t="n">
        <v>1101.78</v>
      </c>
      <c r="AA4" s="50" t="n">
        <v>1166.3</v>
      </c>
      <c r="AB4" s="50" t="n">
        <v>1301.56</v>
      </c>
      <c r="AC4" s="50" t="n">
        <v>1261.47</v>
      </c>
      <c r="AD4" s="50" t="n">
        <v>1096.2</v>
      </c>
      <c r="AE4" s="50" t="n">
        <v>1179.1</v>
      </c>
      <c r="AF4" s="50" t="n">
        <v>1133.7</v>
      </c>
      <c r="AG4" s="50" t="n">
        <v>1197.1</v>
      </c>
      <c r="AH4" s="50" t="n">
        <v>1189.36</v>
      </c>
      <c r="AI4" s="50" t="n">
        <v>1192.37</v>
      </c>
      <c r="AJ4" s="50" t="n">
        <v>1197.23</v>
      </c>
      <c r="AK4" s="50" t="n">
        <v>1194.52</v>
      </c>
      <c r="AL4" s="51" t="n">
        <v>1205</v>
      </c>
      <c r="AM4" s="51" t="n">
        <v>1140</v>
      </c>
    </row>
    <row r="5" customFormat="false" ht="14.25" hidden="false" customHeight="false" outlineLevel="0" collapsed="false">
      <c r="A5" s="48" t="s">
        <v>71</v>
      </c>
      <c r="B5" s="48" t="str">
        <f aca="false">VLOOKUP(Data[[#This Row],[or_product]],Ref_products[#Data],2,FALSE())</f>
        <v>Soft wheat</v>
      </c>
      <c r="C5" s="48" t="str">
        <f aca="false">VLOOKUP(Data[[#This Row],[MS]],Ref_MS[#Data],2,FALSE())</f>
        <v>Czechia</v>
      </c>
      <c r="D5" s="49" t="s">
        <v>72</v>
      </c>
      <c r="E5" s="49" t="s">
        <v>79</v>
      </c>
      <c r="F5" s="49" t="s">
        <v>80</v>
      </c>
      <c r="G5" s="50" t="n">
        <f aca="false">(SUM(AH5:AL5)-MAX(AH5:AL5)-MIN(AH5:AL5))/3</f>
        <v>817.44</v>
      </c>
      <c r="H5" s="50" t="n">
        <v>783</v>
      </c>
      <c r="I5" s="50" t="n">
        <v>812</v>
      </c>
      <c r="J5" s="50" t="n">
        <v>832</v>
      </c>
      <c r="K5" s="50" t="n">
        <v>801</v>
      </c>
      <c r="L5" s="50" t="n">
        <v>825.5</v>
      </c>
      <c r="M5" s="50" t="n">
        <v>912.3</v>
      </c>
      <c r="N5" s="50" t="n">
        <v>867.1</v>
      </c>
      <c r="O5" s="50" t="n">
        <v>970.4</v>
      </c>
      <c r="P5" s="50" t="n">
        <v>923.2</v>
      </c>
      <c r="Q5" s="50" t="n">
        <v>848.8</v>
      </c>
      <c r="R5" s="50" t="n">
        <v>648.4</v>
      </c>
      <c r="S5" s="50" t="n">
        <v>863.2</v>
      </c>
      <c r="T5" s="50" t="n">
        <v>820.4</v>
      </c>
      <c r="U5" s="50" t="n">
        <v>781.5</v>
      </c>
      <c r="V5" s="50" t="n">
        <v>811</v>
      </c>
      <c r="W5" s="50" t="n">
        <v>802.3</v>
      </c>
      <c r="X5" s="50" t="n">
        <v>831.3</v>
      </c>
      <c r="Y5" s="50" t="n">
        <v>833.58</v>
      </c>
      <c r="Z5" s="50" t="n">
        <v>863.13</v>
      </c>
      <c r="AA5" s="50" t="n">
        <v>815.38</v>
      </c>
      <c r="AB5" s="50" t="n">
        <v>829.39</v>
      </c>
      <c r="AC5" s="50" t="n">
        <v>835.94</v>
      </c>
      <c r="AD5" s="50" t="n">
        <v>829.82</v>
      </c>
      <c r="AE5" s="50" t="n">
        <v>839.71</v>
      </c>
      <c r="AF5" s="50" t="n">
        <v>832.06</v>
      </c>
      <c r="AG5" s="50" t="n">
        <v>819.69</v>
      </c>
      <c r="AH5" s="50" t="n">
        <v>839.45</v>
      </c>
      <c r="AI5" s="50" t="n">
        <v>798.58</v>
      </c>
      <c r="AJ5" s="50" t="n">
        <v>784.78</v>
      </c>
      <c r="AK5" s="50" t="n">
        <v>854.43</v>
      </c>
      <c r="AL5" s="51" t="n">
        <v>814.29</v>
      </c>
      <c r="AM5" s="51" t="n">
        <v>771.61</v>
      </c>
    </row>
    <row r="6" customFormat="false" ht="14.25" hidden="false" customHeight="false" outlineLevel="0" collapsed="false">
      <c r="A6" s="48" t="s">
        <v>71</v>
      </c>
      <c r="B6" s="48" t="str">
        <f aca="false">VLOOKUP(Data[[#This Row],[or_product]],Ref_products[#Data],2,FALSE())</f>
        <v>Soft wheat</v>
      </c>
      <c r="C6" s="48" t="str">
        <f aca="false">VLOOKUP(Data[[#This Row],[MS]],Ref_MS[#Data],2,FALSE())</f>
        <v>Denmark</v>
      </c>
      <c r="D6" s="49" t="s">
        <v>72</v>
      </c>
      <c r="E6" s="49" t="s">
        <v>81</v>
      </c>
      <c r="F6" s="49" t="s">
        <v>82</v>
      </c>
      <c r="G6" s="50" t="n">
        <f aca="false">(SUM(AH6:AL6)-MAX(AH6:AL6)-MIN(AH6:AL6))/3</f>
        <v>512.533333333333</v>
      </c>
      <c r="H6" s="50" t="n">
        <v>619.4</v>
      </c>
      <c r="I6" s="50" t="n">
        <v>573.6</v>
      </c>
      <c r="J6" s="50" t="n">
        <v>608</v>
      </c>
      <c r="K6" s="50" t="n">
        <v>674</v>
      </c>
      <c r="L6" s="50" t="n">
        <v>684</v>
      </c>
      <c r="M6" s="50" t="n">
        <v>680</v>
      </c>
      <c r="N6" s="50" t="n">
        <v>638</v>
      </c>
      <c r="O6" s="50" t="n">
        <v>619.2</v>
      </c>
      <c r="P6" s="50" t="n">
        <v>634</v>
      </c>
      <c r="Q6" s="50" t="n">
        <v>576.6</v>
      </c>
      <c r="R6" s="50" t="n">
        <v>664.3</v>
      </c>
      <c r="S6" s="50" t="n">
        <v>666.4</v>
      </c>
      <c r="T6" s="50" t="n">
        <v>675.6</v>
      </c>
      <c r="U6" s="50" t="n">
        <v>686.3</v>
      </c>
      <c r="V6" s="50" t="n">
        <v>688.8</v>
      </c>
      <c r="W6" s="50" t="n">
        <v>638.2</v>
      </c>
      <c r="X6" s="50" t="n">
        <v>739</v>
      </c>
      <c r="Y6" s="50" t="n">
        <v>763.6</v>
      </c>
      <c r="Z6" s="50" t="n">
        <v>747</v>
      </c>
      <c r="AA6" s="50" t="n">
        <v>614.1</v>
      </c>
      <c r="AB6" s="50" t="n">
        <v>567.9</v>
      </c>
      <c r="AC6" s="50" t="n">
        <v>662.1</v>
      </c>
      <c r="AD6" s="50" t="n">
        <v>632.4</v>
      </c>
      <c r="AE6" s="50" t="n">
        <v>583</v>
      </c>
      <c r="AF6" s="50" t="n">
        <v>586.6</v>
      </c>
      <c r="AG6" s="50" t="n">
        <v>425.8</v>
      </c>
      <c r="AH6" s="50" t="n">
        <v>573.4</v>
      </c>
      <c r="AI6" s="50" t="n">
        <v>502.6</v>
      </c>
      <c r="AJ6" s="50" t="n">
        <v>537.7</v>
      </c>
      <c r="AK6" s="50" t="n">
        <v>497.3</v>
      </c>
      <c r="AL6" s="51" t="n">
        <v>489</v>
      </c>
      <c r="AM6" s="51" t="n">
        <v>522.8</v>
      </c>
    </row>
    <row r="7" customFormat="false" ht="14.25" hidden="false" customHeight="false" outlineLevel="0" collapsed="false">
      <c r="A7" s="48" t="s">
        <v>71</v>
      </c>
      <c r="B7" s="48" t="str">
        <f aca="false">VLOOKUP(Data[[#This Row],[or_product]],Ref_products[#Data],2,FALSE())</f>
        <v>Soft wheat</v>
      </c>
      <c r="C7" s="48" t="str">
        <f aca="false">VLOOKUP(Data[[#This Row],[MS]],Ref_MS[#Data],2,FALSE())</f>
        <v>Germany</v>
      </c>
      <c r="D7" s="49" t="s">
        <v>72</v>
      </c>
      <c r="E7" s="49" t="s">
        <v>83</v>
      </c>
      <c r="F7" s="49" t="s">
        <v>84</v>
      </c>
      <c r="G7" s="50" t="n">
        <f aca="false">(SUM(AH7:AL7)-MAX(AH7:AL7)-MIN(AH7:AL7))/3</f>
        <v>2899.33333333333</v>
      </c>
      <c r="H7" s="50" t="n">
        <v>2385</v>
      </c>
      <c r="I7" s="50" t="n">
        <v>2424</v>
      </c>
      <c r="J7" s="50" t="n">
        <v>2571.6</v>
      </c>
      <c r="K7" s="50" t="n">
        <v>2586.4</v>
      </c>
      <c r="L7" s="50" t="n">
        <v>2713</v>
      </c>
      <c r="M7" s="50" t="n">
        <v>2790.8</v>
      </c>
      <c r="N7" s="50" t="n">
        <v>2589.1</v>
      </c>
      <c r="O7" s="50" t="n">
        <v>2960.3</v>
      </c>
      <c r="P7" s="50" t="n">
        <v>2892.5</v>
      </c>
      <c r="Q7" s="50" t="n">
        <v>3009.8</v>
      </c>
      <c r="R7" s="50" t="n">
        <v>2956.4</v>
      </c>
      <c r="S7" s="50" t="n">
        <v>3103.4</v>
      </c>
      <c r="T7" s="50" t="n">
        <v>3163.4</v>
      </c>
      <c r="U7" s="50" t="n">
        <v>3102.9</v>
      </c>
      <c r="V7" s="50" t="n">
        <v>2984.5</v>
      </c>
      <c r="W7" s="50" t="n">
        <v>3207</v>
      </c>
      <c r="X7" s="50" t="n">
        <v>3214.8</v>
      </c>
      <c r="Y7" s="50" t="n">
        <v>3276.64</v>
      </c>
      <c r="Z7" s="50" t="n">
        <v>3232.9</v>
      </c>
      <c r="AA7" s="50" t="n">
        <v>3045</v>
      </c>
      <c r="AB7" s="50" t="n">
        <v>3119.6</v>
      </c>
      <c r="AC7" s="50" t="n">
        <v>3208.4</v>
      </c>
      <c r="AD7" s="50" t="n">
        <v>3263.9</v>
      </c>
      <c r="AE7" s="50" t="n">
        <v>3176.4</v>
      </c>
      <c r="AF7" s="50" t="n">
        <v>3173</v>
      </c>
      <c r="AG7" s="50" t="n">
        <v>3006.2</v>
      </c>
      <c r="AH7" s="50" t="n">
        <v>3086.7</v>
      </c>
      <c r="AI7" s="50" t="n">
        <v>2801.5</v>
      </c>
      <c r="AJ7" s="50" t="n">
        <v>2901.5</v>
      </c>
      <c r="AK7" s="50" t="n">
        <v>2940.1</v>
      </c>
      <c r="AL7" s="51" t="n">
        <v>2856.4</v>
      </c>
      <c r="AM7" s="51" t="n">
        <v>2690.5</v>
      </c>
    </row>
    <row r="8" customFormat="false" ht="14.25" hidden="false" customHeight="false" outlineLevel="0" collapsed="false">
      <c r="A8" s="48" t="s">
        <v>71</v>
      </c>
      <c r="B8" s="48" t="str">
        <f aca="false">VLOOKUP(Data[[#This Row],[or_product]],Ref_products[#Data],2,FALSE())</f>
        <v>Soft wheat</v>
      </c>
      <c r="C8" s="48" t="str">
        <f aca="false">VLOOKUP(Data[[#This Row],[MS]],Ref_MS[#Data],2,FALSE())</f>
        <v>Estonia</v>
      </c>
      <c r="D8" s="49" t="s">
        <v>72</v>
      </c>
      <c r="E8" s="49" t="s">
        <v>85</v>
      </c>
      <c r="F8" s="49" t="s">
        <v>86</v>
      </c>
      <c r="G8" s="50" t="n">
        <f aca="false">(SUM(AH8:AL8)-MAX(AH8:AL8)-MIN(AH8:AL8))/3</f>
        <v>173.87</v>
      </c>
      <c r="H8" s="50" t="n">
        <v>50.3</v>
      </c>
      <c r="I8" s="50" t="n">
        <v>34.2</v>
      </c>
      <c r="J8" s="50" t="n">
        <v>38.6</v>
      </c>
      <c r="K8" s="50" t="n">
        <v>45.9</v>
      </c>
      <c r="L8" s="50" t="n">
        <v>50.9</v>
      </c>
      <c r="M8" s="50" t="n">
        <v>66.8</v>
      </c>
      <c r="N8" s="50" t="n">
        <v>66.1</v>
      </c>
      <c r="O8" s="50" t="n">
        <v>68.9</v>
      </c>
      <c r="P8" s="50" t="n">
        <v>59.6</v>
      </c>
      <c r="Q8" s="50" t="n">
        <v>64.5</v>
      </c>
      <c r="R8" s="50" t="n">
        <v>67.2</v>
      </c>
      <c r="S8" s="50" t="n">
        <v>78.4</v>
      </c>
      <c r="T8" s="50" t="n">
        <v>85.4</v>
      </c>
      <c r="U8" s="50" t="n">
        <v>90.9</v>
      </c>
      <c r="V8" s="50" t="n">
        <v>99.5</v>
      </c>
      <c r="W8" s="50" t="n">
        <v>107.6</v>
      </c>
      <c r="X8" s="50" t="n">
        <v>113.6</v>
      </c>
      <c r="Y8" s="50" t="n">
        <v>119.4</v>
      </c>
      <c r="Z8" s="50" t="n">
        <v>128.4</v>
      </c>
      <c r="AA8" s="50" t="n">
        <v>124.3</v>
      </c>
      <c r="AB8" s="50" t="n">
        <v>124.2</v>
      </c>
      <c r="AC8" s="50" t="n">
        <v>154.4</v>
      </c>
      <c r="AD8" s="50" t="n">
        <v>169.7</v>
      </c>
      <c r="AE8" s="50" t="n">
        <v>164.5</v>
      </c>
      <c r="AF8" s="50" t="n">
        <v>169.75</v>
      </c>
      <c r="AG8" s="50" t="n">
        <v>154.58</v>
      </c>
      <c r="AH8" s="50" t="n">
        <v>166.98</v>
      </c>
      <c r="AI8" s="50" t="n">
        <v>168.04</v>
      </c>
      <c r="AJ8" s="50" t="n">
        <v>180</v>
      </c>
      <c r="AK8" s="50" t="n">
        <v>180.97</v>
      </c>
      <c r="AL8" s="51" t="n">
        <v>173.57</v>
      </c>
      <c r="AM8" s="51" t="n">
        <v>173.338</v>
      </c>
    </row>
    <row r="9" customFormat="false" ht="14.25" hidden="false" customHeight="false" outlineLevel="0" collapsed="false">
      <c r="A9" s="48" t="s">
        <v>71</v>
      </c>
      <c r="B9" s="48" t="str">
        <f aca="false">VLOOKUP(Data[[#This Row],[or_product]],Ref_products[#Data],2,FALSE())</f>
        <v>Soft wheat</v>
      </c>
      <c r="C9" s="48" t="str">
        <f aca="false">VLOOKUP(Data[[#This Row],[MS]],Ref_MS[#Data],2,FALSE())</f>
        <v>Ireland</v>
      </c>
      <c r="D9" s="49" t="s">
        <v>72</v>
      </c>
      <c r="E9" s="49" t="s">
        <v>87</v>
      </c>
      <c r="F9" s="49" t="s">
        <v>88</v>
      </c>
      <c r="G9" s="50" t="n">
        <f aca="false">(SUM(AH9:AL9)-MAX(AH9:AL9)-MIN(AH9:AL9))/3</f>
        <v>60.5033333333333</v>
      </c>
      <c r="H9" s="50" t="n">
        <v>79.2</v>
      </c>
      <c r="I9" s="50" t="n">
        <v>74.1</v>
      </c>
      <c r="J9" s="50" t="n">
        <v>70.7</v>
      </c>
      <c r="K9" s="50" t="n">
        <v>85.7</v>
      </c>
      <c r="L9" s="50" t="n">
        <v>93.9</v>
      </c>
      <c r="M9" s="50" t="n">
        <v>83.9</v>
      </c>
      <c r="N9" s="50" t="n">
        <v>68.1</v>
      </c>
      <c r="O9" s="50" t="n">
        <v>78</v>
      </c>
      <c r="P9" s="50" t="n">
        <v>84.9</v>
      </c>
      <c r="Q9" s="50" t="n">
        <v>102.7</v>
      </c>
      <c r="R9" s="50" t="n">
        <v>95.72</v>
      </c>
      <c r="S9" s="50" t="n">
        <v>102.72</v>
      </c>
      <c r="T9" s="50" t="n">
        <v>95.23</v>
      </c>
      <c r="U9" s="50" t="n">
        <v>87.51</v>
      </c>
      <c r="V9" s="50" t="n">
        <v>84.25</v>
      </c>
      <c r="W9" s="50" t="n">
        <v>110.67</v>
      </c>
      <c r="X9" s="50" t="n">
        <v>84.47</v>
      </c>
      <c r="Y9" s="50" t="n">
        <v>77.82</v>
      </c>
      <c r="Z9" s="50" t="n">
        <v>94.16</v>
      </c>
      <c r="AA9" s="50" t="n">
        <v>98.03</v>
      </c>
      <c r="AB9" s="50" t="n">
        <v>60.6</v>
      </c>
      <c r="AC9" s="50" t="n">
        <v>71.61</v>
      </c>
      <c r="AD9" s="50" t="n">
        <v>65.33</v>
      </c>
      <c r="AE9" s="50" t="n">
        <v>67.92</v>
      </c>
      <c r="AF9" s="50" t="n">
        <v>67.05</v>
      </c>
      <c r="AG9" s="50" t="n">
        <v>57.98</v>
      </c>
      <c r="AH9" s="50" t="n">
        <v>63.48</v>
      </c>
      <c r="AI9" s="50" t="n">
        <v>46.99</v>
      </c>
      <c r="AJ9" s="50" t="n">
        <v>62.33</v>
      </c>
      <c r="AK9" s="50" t="n">
        <v>67.23</v>
      </c>
      <c r="AL9" s="51" t="n">
        <v>55.7</v>
      </c>
      <c r="AM9" s="51" t="n">
        <v>47.85</v>
      </c>
    </row>
    <row r="10" customFormat="false" ht="14.25" hidden="false" customHeight="false" outlineLevel="0" collapsed="false">
      <c r="A10" s="48" t="s">
        <v>71</v>
      </c>
      <c r="B10" s="48" t="str">
        <f aca="false">VLOOKUP(Data[[#This Row],[or_product]],Ref_products[#Data],2,FALSE())</f>
        <v>Soft wheat</v>
      </c>
      <c r="C10" s="48" t="str">
        <f aca="false">VLOOKUP(Data[[#This Row],[MS]],Ref_MS[#Data],2,FALSE())</f>
        <v>Greece</v>
      </c>
      <c r="D10" s="49" t="s">
        <v>72</v>
      </c>
      <c r="E10" s="49" t="s">
        <v>89</v>
      </c>
      <c r="F10" s="49" t="s">
        <v>90</v>
      </c>
      <c r="G10" s="50" t="n">
        <f aca="false">(SUM(AH10:AL10)-MAX(AH10:AL10)-MIN(AH10:AL10))/3</f>
        <v>94.8666666666667</v>
      </c>
      <c r="H10" s="50" t="n">
        <v>328.9</v>
      </c>
      <c r="I10" s="50" t="n">
        <v>307.4</v>
      </c>
      <c r="J10" s="50" t="n">
        <v>252.3</v>
      </c>
      <c r="K10" s="50" t="n">
        <v>262.6</v>
      </c>
      <c r="L10" s="50" t="n">
        <v>242.2</v>
      </c>
      <c r="M10" s="50" t="n">
        <v>230.1</v>
      </c>
      <c r="N10" s="50" t="n">
        <v>208</v>
      </c>
      <c r="O10" s="50" t="n">
        <v>160.3</v>
      </c>
      <c r="P10" s="50" t="n">
        <v>170.45</v>
      </c>
      <c r="Q10" s="50" t="n">
        <v>130.01</v>
      </c>
      <c r="R10" s="50" t="n">
        <v>124.04</v>
      </c>
      <c r="S10" s="50" t="n">
        <v>88.36</v>
      </c>
      <c r="T10" s="50" t="n">
        <v>100.37</v>
      </c>
      <c r="U10" s="50" t="n">
        <v>165.07</v>
      </c>
      <c r="V10" s="50" t="n">
        <v>186.29</v>
      </c>
      <c r="W10" s="50" t="n">
        <v>174.24</v>
      </c>
      <c r="X10" s="50" t="n">
        <v>178.25</v>
      </c>
      <c r="Y10" s="50" t="n">
        <v>154.33</v>
      </c>
      <c r="Z10" s="50" t="n">
        <v>139.88</v>
      </c>
      <c r="AA10" s="50" t="n">
        <v>162.53</v>
      </c>
      <c r="AB10" s="50" t="n">
        <v>192.04</v>
      </c>
      <c r="AC10" s="50" t="n">
        <v>191.42</v>
      </c>
      <c r="AD10" s="50" t="n">
        <v>154.84</v>
      </c>
      <c r="AE10" s="50" t="n">
        <v>149.42</v>
      </c>
      <c r="AF10" s="50" t="n">
        <v>119.7</v>
      </c>
      <c r="AG10" s="50" t="n">
        <v>108</v>
      </c>
      <c r="AH10" s="50" t="n">
        <v>96.61</v>
      </c>
      <c r="AI10" s="50" t="n">
        <v>93.2</v>
      </c>
      <c r="AJ10" s="50" t="n">
        <v>97.11</v>
      </c>
      <c r="AK10" s="50" t="n">
        <v>94.79</v>
      </c>
      <c r="AL10" s="51" t="n">
        <v>85.84</v>
      </c>
      <c r="AM10" s="51" t="n">
        <v>88.87</v>
      </c>
    </row>
    <row r="11" customFormat="false" ht="14.25" hidden="false" customHeight="false" outlineLevel="0" collapsed="false">
      <c r="A11" s="48" t="s">
        <v>71</v>
      </c>
      <c r="B11" s="48" t="str">
        <f aca="false">VLOOKUP(Data[[#This Row],[or_product]],Ref_products[#Data],2,FALSE())</f>
        <v>Soft wheat</v>
      </c>
      <c r="C11" s="48" t="str">
        <f aca="false">VLOOKUP(Data[[#This Row],[MS]],Ref_MS[#Data],2,FALSE())</f>
        <v>Spain</v>
      </c>
      <c r="D11" s="49" t="s">
        <v>72</v>
      </c>
      <c r="E11" s="49" t="s">
        <v>91</v>
      </c>
      <c r="F11" s="49" t="s">
        <v>92</v>
      </c>
      <c r="G11" s="50" t="n">
        <f aca="false">(SUM(AH11:AL11)-MAX(AH11:AL11)-MIN(AH11:AL11))/3</f>
        <v>1738.37</v>
      </c>
      <c r="H11" s="50" t="n">
        <v>1379</v>
      </c>
      <c r="I11" s="50" t="n">
        <v>1322</v>
      </c>
      <c r="J11" s="50" t="n">
        <v>1480.7</v>
      </c>
      <c r="K11" s="50" t="n">
        <v>1359.5</v>
      </c>
      <c r="L11" s="50" t="n">
        <v>1431.6</v>
      </c>
      <c r="M11" s="50" t="n">
        <v>1283.5</v>
      </c>
      <c r="N11" s="50" t="n">
        <v>1628</v>
      </c>
      <c r="O11" s="50" t="n">
        <v>1485.7</v>
      </c>
      <c r="P11" s="50" t="n">
        <v>1291.9</v>
      </c>
      <c r="Q11" s="50" t="n">
        <v>1480.5</v>
      </c>
      <c r="R11" s="50" t="n">
        <v>1307.4</v>
      </c>
      <c r="S11" s="50" t="n">
        <v>1226.3</v>
      </c>
      <c r="T11" s="50" t="n">
        <v>1363.7</v>
      </c>
      <c r="U11" s="50" t="n">
        <v>1306.2</v>
      </c>
      <c r="V11" s="50" t="n">
        <v>1389.9</v>
      </c>
      <c r="W11" s="50" t="n">
        <v>1526.2</v>
      </c>
      <c r="X11" s="50" t="n">
        <v>1233.6</v>
      </c>
      <c r="Y11" s="50" t="n">
        <v>1459.77</v>
      </c>
      <c r="Z11" s="50" t="n">
        <v>1994.65</v>
      </c>
      <c r="AA11" s="50" t="n">
        <v>1777.12</v>
      </c>
      <c r="AB11" s="50" t="n">
        <v>1781.58</v>
      </c>
      <c r="AC11" s="50" t="n">
        <v>1874.07</v>
      </c>
      <c r="AD11" s="50" t="n">
        <v>1828.42</v>
      </c>
      <c r="AE11" s="50" t="n">
        <v>1808.69</v>
      </c>
      <c r="AF11" s="50" t="n">
        <v>1645.12</v>
      </c>
      <c r="AG11" s="50" t="n">
        <v>1689.08</v>
      </c>
      <c r="AH11" s="50" t="n">
        <v>1653.45</v>
      </c>
      <c r="AI11" s="50" t="n">
        <v>1663.76</v>
      </c>
      <c r="AJ11" s="50" t="n">
        <v>1869.42</v>
      </c>
      <c r="AK11" s="50" t="n">
        <v>1894.04</v>
      </c>
      <c r="AL11" s="51" t="n">
        <v>1681.93</v>
      </c>
      <c r="AM11" s="51" t="n">
        <v>1674.91</v>
      </c>
    </row>
    <row r="12" customFormat="false" ht="14.25" hidden="false" customHeight="false" outlineLevel="0" collapsed="false">
      <c r="A12" s="48" t="s">
        <v>71</v>
      </c>
      <c r="B12" s="48" t="str">
        <f aca="false">VLOOKUP(Data[[#This Row],[or_product]],Ref_products[#Data],2,FALSE())</f>
        <v>Soft wheat</v>
      </c>
      <c r="C12" s="48" t="str">
        <f aca="false">VLOOKUP(Data[[#This Row],[MS]],Ref_MS[#Data],2,FALSE())</f>
        <v>France</v>
      </c>
      <c r="D12" s="49" t="s">
        <v>72</v>
      </c>
      <c r="E12" s="49" t="s">
        <v>93</v>
      </c>
      <c r="F12" s="49" t="s">
        <v>94</v>
      </c>
      <c r="G12" s="50" t="n">
        <f aca="false">(SUM(AH12:AL12)-MAX(AH12:AL12)-MIN(AH12:AL12))/3</f>
        <v>4808.75</v>
      </c>
      <c r="H12" s="50" t="n">
        <v>4288</v>
      </c>
      <c r="I12" s="50" t="n">
        <v>4338.3</v>
      </c>
      <c r="J12" s="50" t="n">
        <v>4513.5</v>
      </c>
      <c r="K12" s="50" t="n">
        <v>4764</v>
      </c>
      <c r="L12" s="50" t="n">
        <v>4840.7</v>
      </c>
      <c r="M12" s="50" t="n">
        <v>4934.7</v>
      </c>
      <c r="N12" s="50" t="n">
        <v>4775.2</v>
      </c>
      <c r="O12" s="50" t="n">
        <v>4910.5</v>
      </c>
      <c r="P12" s="50" t="n">
        <v>4460.2</v>
      </c>
      <c r="Q12" s="50" t="n">
        <v>4894.8</v>
      </c>
      <c r="R12" s="50" t="n">
        <v>4524.4</v>
      </c>
      <c r="S12" s="50" t="n">
        <v>4830.7</v>
      </c>
      <c r="T12" s="50" t="n">
        <v>4855.3</v>
      </c>
      <c r="U12" s="50" t="n">
        <v>4793.1</v>
      </c>
      <c r="V12" s="50" t="n">
        <v>4783</v>
      </c>
      <c r="W12" s="50" t="n">
        <v>5064.7</v>
      </c>
      <c r="X12" s="50" t="n">
        <v>4733.1</v>
      </c>
      <c r="Y12" s="50" t="n">
        <v>4898.52</v>
      </c>
      <c r="Z12" s="50" t="n">
        <v>4990.18</v>
      </c>
      <c r="AA12" s="50" t="n">
        <v>4860.63</v>
      </c>
      <c r="AB12" s="50" t="n">
        <v>4983.66</v>
      </c>
      <c r="AC12" s="50" t="n">
        <v>5010.46</v>
      </c>
      <c r="AD12" s="50" t="n">
        <v>5161.39</v>
      </c>
      <c r="AE12" s="50" t="n">
        <v>5139.25</v>
      </c>
      <c r="AF12" s="50" t="n">
        <v>4962.08</v>
      </c>
      <c r="AG12" s="50" t="n">
        <v>4880.21</v>
      </c>
      <c r="AH12" s="50" t="n">
        <v>4998.75</v>
      </c>
      <c r="AI12" s="50" t="n">
        <v>4267.5</v>
      </c>
      <c r="AJ12" s="50" t="n">
        <v>4982.51</v>
      </c>
      <c r="AK12" s="50" t="n">
        <v>4696.9</v>
      </c>
      <c r="AL12" s="51" t="n">
        <v>4746.84</v>
      </c>
      <c r="AM12" s="51" t="n">
        <v>4221</v>
      </c>
    </row>
    <row r="13" customFormat="false" ht="14.25" hidden="false" customHeight="false" outlineLevel="0" collapsed="false">
      <c r="A13" s="48" t="s">
        <v>71</v>
      </c>
      <c r="B13" s="48" t="str">
        <f aca="false">VLOOKUP(Data[[#This Row],[or_product]],Ref_products[#Data],2,FALSE())</f>
        <v>Soft wheat</v>
      </c>
      <c r="C13" s="48" t="str">
        <f aca="false">VLOOKUP(Data[[#This Row],[MS]],Ref_MS[#Data],2,FALSE())</f>
        <v>Croatia</v>
      </c>
      <c r="D13" s="49" t="s">
        <v>72</v>
      </c>
      <c r="E13" s="49" t="s">
        <v>95</v>
      </c>
      <c r="F13" s="49" t="s">
        <v>96</v>
      </c>
      <c r="G13" s="50" t="n">
        <f aca="false">(SUM(AH13:AL13)-MAX(AH13:AL13)-MIN(AH13:AL13))/3</f>
        <v>151.593333333333</v>
      </c>
      <c r="H13" s="50" t="n">
        <v>158.965</v>
      </c>
      <c r="I13" s="50" t="n">
        <v>145.501</v>
      </c>
      <c r="J13" s="50" t="n">
        <v>174.164</v>
      </c>
      <c r="K13" s="50" t="n">
        <v>147.972</v>
      </c>
      <c r="L13" s="50" t="n">
        <v>155.497</v>
      </c>
      <c r="M13" s="50" t="n">
        <v>188.854</v>
      </c>
      <c r="N13" s="50" t="n">
        <v>116.4</v>
      </c>
      <c r="O13" s="50" t="n">
        <v>120.661111111111</v>
      </c>
      <c r="P13" s="50" t="n">
        <v>124.922222222222</v>
      </c>
      <c r="Q13" s="50" t="n">
        <v>129.183333333333</v>
      </c>
      <c r="R13" s="50" t="n">
        <v>133.444444444444</v>
      </c>
      <c r="S13" s="50" t="n">
        <v>137.705555555556</v>
      </c>
      <c r="T13" s="50" t="n">
        <v>141.966666666667</v>
      </c>
      <c r="U13" s="50" t="n">
        <v>146.227777777778</v>
      </c>
      <c r="V13" s="50" t="n">
        <v>150.5</v>
      </c>
      <c r="W13" s="50" t="n">
        <v>154.75</v>
      </c>
      <c r="X13" s="50" t="n">
        <v>179.23</v>
      </c>
      <c r="Y13" s="50" t="n">
        <v>168.51</v>
      </c>
      <c r="Z13" s="50" t="n">
        <v>147.18</v>
      </c>
      <c r="AA13" s="50" t="n">
        <v>185.84</v>
      </c>
      <c r="AB13" s="50" t="n">
        <v>203.43</v>
      </c>
      <c r="AC13" s="50" t="n">
        <v>155.58</v>
      </c>
      <c r="AD13" s="50" t="n">
        <v>141.15</v>
      </c>
      <c r="AE13" s="50" t="n">
        <v>170.9</v>
      </c>
      <c r="AF13" s="50" t="n">
        <v>117.73</v>
      </c>
      <c r="AG13" s="50" t="n">
        <v>137.99</v>
      </c>
      <c r="AH13" s="50" t="n">
        <v>142.76</v>
      </c>
      <c r="AI13" s="50" t="n">
        <v>147.08</v>
      </c>
      <c r="AJ13" s="50" t="n">
        <v>146.7</v>
      </c>
      <c r="AK13" s="50" t="n">
        <v>161</v>
      </c>
      <c r="AL13" s="51" t="n">
        <v>169.7</v>
      </c>
      <c r="AM13" s="51" t="n">
        <v>140.7</v>
      </c>
    </row>
    <row r="14" customFormat="false" ht="14.25" hidden="false" customHeight="false" outlineLevel="0" collapsed="false">
      <c r="A14" s="48" t="s">
        <v>71</v>
      </c>
      <c r="B14" s="48" t="str">
        <f aca="false">VLOOKUP(Data[[#This Row],[or_product]],Ref_products[#Data],2,FALSE())</f>
        <v>Soft wheat</v>
      </c>
      <c r="C14" s="48" t="str">
        <f aca="false">VLOOKUP(Data[[#This Row],[MS]],Ref_MS[#Data],2,FALSE())</f>
        <v>Italy</v>
      </c>
      <c r="D14" s="49" t="s">
        <v>72</v>
      </c>
      <c r="E14" s="49" t="s">
        <v>97</v>
      </c>
      <c r="F14" s="49" t="s">
        <v>98</v>
      </c>
      <c r="G14" s="50" t="n">
        <f aca="false">(SUM(AH14:AL14)-MAX(AH14:AL14)-MIN(AH14:AL14))/3</f>
        <v>523.416666666667</v>
      </c>
      <c r="H14" s="50" t="n">
        <v>889.1</v>
      </c>
      <c r="I14" s="50" t="n">
        <v>844.9</v>
      </c>
      <c r="J14" s="50" t="n">
        <v>858.9</v>
      </c>
      <c r="K14" s="50" t="n">
        <v>792.8</v>
      </c>
      <c r="L14" s="50" t="n">
        <v>700.9</v>
      </c>
      <c r="M14" s="50" t="n">
        <v>698.4</v>
      </c>
      <c r="N14" s="50" t="n">
        <v>696</v>
      </c>
      <c r="O14" s="50" t="n">
        <v>658.8</v>
      </c>
      <c r="P14" s="50" t="n">
        <v>625.2</v>
      </c>
      <c r="Q14" s="50" t="n">
        <v>682.1</v>
      </c>
      <c r="R14" s="50" t="n">
        <v>577.3</v>
      </c>
      <c r="S14" s="50" t="n">
        <v>581.8</v>
      </c>
      <c r="T14" s="50" t="n">
        <v>602.8</v>
      </c>
      <c r="U14" s="50" t="n">
        <v>582.8</v>
      </c>
      <c r="V14" s="50" t="n">
        <v>661.2</v>
      </c>
      <c r="W14" s="50" t="n">
        <v>702.2</v>
      </c>
      <c r="X14" s="50" t="n">
        <v>533.6</v>
      </c>
      <c r="Y14" s="50" t="n">
        <v>572.45</v>
      </c>
      <c r="Z14" s="50" t="n">
        <v>531.14</v>
      </c>
      <c r="AA14" s="50" t="n">
        <v>593.49</v>
      </c>
      <c r="AB14" s="50" t="n">
        <v>631.67</v>
      </c>
      <c r="AC14" s="50" t="n">
        <v>586.62</v>
      </c>
      <c r="AD14" s="50" t="n">
        <v>553.64</v>
      </c>
      <c r="AE14" s="50" t="n">
        <v>528.74</v>
      </c>
      <c r="AF14" s="50" t="n">
        <v>501.72</v>
      </c>
      <c r="AG14" s="50" t="n">
        <v>543.32</v>
      </c>
      <c r="AH14" s="50" t="n">
        <v>530.68</v>
      </c>
      <c r="AI14" s="50" t="n">
        <v>500.8</v>
      </c>
      <c r="AJ14" s="50" t="n">
        <v>498.11</v>
      </c>
      <c r="AK14" s="50" t="n">
        <v>538.77</v>
      </c>
      <c r="AL14" s="51" t="n">
        <v>598.28</v>
      </c>
      <c r="AM14" s="51" t="n">
        <v>606.66</v>
      </c>
    </row>
    <row r="15" customFormat="false" ht="14.25" hidden="false" customHeight="false" outlineLevel="0" collapsed="false">
      <c r="A15" s="48" t="s">
        <v>71</v>
      </c>
      <c r="B15" s="48" t="str">
        <f aca="false">VLOOKUP(Data[[#This Row],[or_product]],Ref_products[#Data],2,FALSE())</f>
        <v>Soft wheat</v>
      </c>
      <c r="C15" s="48" t="str">
        <f aca="false">VLOOKUP(Data[[#This Row],[MS]],Ref_MS[#Data],2,FALSE())</f>
        <v>Cyprus</v>
      </c>
      <c r="D15" s="49" t="s">
        <v>72</v>
      </c>
      <c r="E15" s="49" t="s">
        <v>99</v>
      </c>
      <c r="F15" s="49" t="s">
        <v>100</v>
      </c>
      <c r="G15" s="50" t="n">
        <f aca="false">(SUM(AH15:AL15)-MAX(AH15:AL15)-MIN(AH15:AL15))/3</f>
        <v>4.73333333333333</v>
      </c>
      <c r="H15" s="50" t="n">
        <v>0</v>
      </c>
      <c r="I15" s="50" t="n">
        <v>0</v>
      </c>
      <c r="J15" s="50" t="n">
        <v>0</v>
      </c>
      <c r="K15" s="50" t="n">
        <v>0</v>
      </c>
      <c r="L15" s="50" t="n">
        <v>0</v>
      </c>
      <c r="M15" s="50" t="n">
        <v>0</v>
      </c>
      <c r="N15" s="50" t="n">
        <v>0</v>
      </c>
      <c r="O15" s="50" t="n">
        <v>0</v>
      </c>
      <c r="P15" s="50" t="n">
        <v>0</v>
      </c>
      <c r="Q15" s="50" t="n">
        <v>0</v>
      </c>
      <c r="R15" s="50" t="n">
        <v>0</v>
      </c>
      <c r="S15" s="50" t="n">
        <v>0</v>
      </c>
      <c r="T15" s="50" t="n">
        <v>0</v>
      </c>
      <c r="U15" s="50" t="n">
        <v>0</v>
      </c>
      <c r="V15" s="50" t="n">
        <v>0</v>
      </c>
      <c r="W15" s="50" t="n">
        <v>0</v>
      </c>
      <c r="X15" s="50" t="n">
        <v>0</v>
      </c>
      <c r="Y15" s="50" t="n">
        <v>0</v>
      </c>
      <c r="Z15" s="50" t="n">
        <v>0</v>
      </c>
      <c r="AA15" s="50" t="n">
        <v>0</v>
      </c>
      <c r="AB15" s="50" t="n">
        <v>0</v>
      </c>
      <c r="AC15" s="50" t="n">
        <v>0</v>
      </c>
      <c r="AD15" s="50" t="n">
        <v>0</v>
      </c>
      <c r="AE15" s="50" t="n">
        <v>0.78</v>
      </c>
      <c r="AF15" s="50" t="n">
        <v>1.57</v>
      </c>
      <c r="AG15" s="50" t="n">
        <v>2.43</v>
      </c>
      <c r="AH15" s="50" t="n">
        <v>4.2</v>
      </c>
      <c r="AI15" s="50" t="n">
        <v>5.36</v>
      </c>
      <c r="AJ15" s="50" t="n">
        <v>4.9</v>
      </c>
      <c r="AK15" s="50" t="n">
        <v>4.8</v>
      </c>
      <c r="AL15" s="51" t="n">
        <v>4.5</v>
      </c>
      <c r="AM15" s="51" t="n">
        <v>5</v>
      </c>
    </row>
    <row r="16" customFormat="false" ht="14.25" hidden="false" customHeight="false" outlineLevel="0" collapsed="false">
      <c r="A16" s="48" t="s">
        <v>71</v>
      </c>
      <c r="B16" s="48" t="str">
        <f aca="false">VLOOKUP(Data[[#This Row],[or_product]],Ref_products[#Data],2,FALSE())</f>
        <v>Soft wheat</v>
      </c>
      <c r="C16" s="48" t="str">
        <f aca="false">VLOOKUP(Data[[#This Row],[MS]],Ref_MS[#Data],2,FALSE())</f>
        <v>Latvia</v>
      </c>
      <c r="D16" s="49" t="s">
        <v>72</v>
      </c>
      <c r="E16" s="49" t="s">
        <v>101</v>
      </c>
      <c r="F16" s="49" t="s">
        <v>102</v>
      </c>
      <c r="G16" s="50" t="n">
        <f aca="false">(SUM(AH16:AL16)-MAX(AH16:AL16)-MIN(AH16:AL16))/3</f>
        <v>520.166666666667</v>
      </c>
      <c r="H16" s="50" t="n">
        <v>169.1</v>
      </c>
      <c r="I16" s="50" t="n">
        <v>94.6</v>
      </c>
      <c r="J16" s="50" t="n">
        <v>109.6</v>
      </c>
      <c r="K16" s="50" t="n">
        <v>149.2</v>
      </c>
      <c r="L16" s="50" t="n">
        <v>152.3</v>
      </c>
      <c r="M16" s="50" t="n">
        <v>150.9</v>
      </c>
      <c r="N16" s="50" t="n">
        <v>146</v>
      </c>
      <c r="O16" s="50" t="n">
        <v>158.1</v>
      </c>
      <c r="P16" s="50" t="n">
        <v>166.8</v>
      </c>
      <c r="Q16" s="50" t="n">
        <v>153.5</v>
      </c>
      <c r="R16" s="50" t="n">
        <v>167.8</v>
      </c>
      <c r="S16" s="50" t="n">
        <v>169.9</v>
      </c>
      <c r="T16" s="50" t="n">
        <v>187.4</v>
      </c>
      <c r="U16" s="50" t="n">
        <v>215.1</v>
      </c>
      <c r="V16" s="50" t="n">
        <v>224.6</v>
      </c>
      <c r="W16" s="50" t="n">
        <v>256.6</v>
      </c>
      <c r="X16" s="50" t="n">
        <v>285.7</v>
      </c>
      <c r="Y16" s="50" t="n">
        <v>296.3</v>
      </c>
      <c r="Z16" s="50" t="n">
        <v>306.9</v>
      </c>
      <c r="AA16" s="50" t="n">
        <v>352.4</v>
      </c>
      <c r="AB16" s="50" t="n">
        <v>369.3</v>
      </c>
      <c r="AC16" s="50" t="n">
        <v>391.6</v>
      </c>
      <c r="AD16" s="50" t="n">
        <v>447.3</v>
      </c>
      <c r="AE16" s="50" t="n">
        <v>479.1</v>
      </c>
      <c r="AF16" s="50" t="n">
        <v>446.8</v>
      </c>
      <c r="AG16" s="50" t="n">
        <v>417.2</v>
      </c>
      <c r="AH16" s="50" t="n">
        <v>492.7</v>
      </c>
      <c r="AI16" s="50" t="n">
        <v>498.2</v>
      </c>
      <c r="AJ16" s="50" t="n">
        <v>537.3</v>
      </c>
      <c r="AK16" s="50" t="n">
        <v>537.5</v>
      </c>
      <c r="AL16" s="51" t="n">
        <v>525</v>
      </c>
      <c r="AM16" s="51" t="n">
        <v>542.3</v>
      </c>
    </row>
    <row r="17" customFormat="false" ht="14.25" hidden="false" customHeight="false" outlineLevel="0" collapsed="false">
      <c r="A17" s="48" t="s">
        <v>71</v>
      </c>
      <c r="B17" s="48" t="str">
        <f aca="false">VLOOKUP(Data[[#This Row],[or_product]],Ref_products[#Data],2,FALSE())</f>
        <v>Soft wheat</v>
      </c>
      <c r="C17" s="48" t="str">
        <f aca="false">VLOOKUP(Data[[#This Row],[MS]],Ref_MS[#Data],2,FALSE())</f>
        <v>Lithuania</v>
      </c>
      <c r="D17" s="49" t="s">
        <v>72</v>
      </c>
      <c r="E17" s="49" t="s">
        <v>103</v>
      </c>
      <c r="F17" s="49" t="s">
        <v>104</v>
      </c>
      <c r="G17" s="50" t="n">
        <f aca="false">(SUM(AH17:AL17)-MAX(AH17:AL17)-MIN(AH17:AL17))/3</f>
        <v>926.74</v>
      </c>
      <c r="H17" s="50" t="n">
        <v>375.5</v>
      </c>
      <c r="I17" s="50" t="n">
        <v>270</v>
      </c>
      <c r="J17" s="50" t="n">
        <v>260.6</v>
      </c>
      <c r="K17" s="50" t="n">
        <v>347.8</v>
      </c>
      <c r="L17" s="50" t="n">
        <v>375.6</v>
      </c>
      <c r="M17" s="50" t="n">
        <v>359.6</v>
      </c>
      <c r="N17" s="50" t="n">
        <v>333.7</v>
      </c>
      <c r="O17" s="50" t="n">
        <v>370.4</v>
      </c>
      <c r="P17" s="50" t="n">
        <v>352.2</v>
      </c>
      <c r="Q17" s="50" t="n">
        <v>335.1</v>
      </c>
      <c r="R17" s="50" t="n">
        <v>336.5</v>
      </c>
      <c r="S17" s="50" t="n">
        <v>355.1</v>
      </c>
      <c r="T17" s="50" t="n">
        <v>369.5</v>
      </c>
      <c r="U17" s="50" t="n">
        <v>343.8</v>
      </c>
      <c r="V17" s="50" t="n">
        <v>354.6</v>
      </c>
      <c r="W17" s="50" t="n">
        <v>403.5</v>
      </c>
      <c r="X17" s="50" t="n">
        <v>500</v>
      </c>
      <c r="Y17" s="50" t="n">
        <v>517.6</v>
      </c>
      <c r="Z17" s="50" t="n">
        <v>551.1</v>
      </c>
      <c r="AA17" s="50" t="n">
        <v>627</v>
      </c>
      <c r="AB17" s="50" t="n">
        <v>667.4</v>
      </c>
      <c r="AC17" s="50" t="n">
        <v>708</v>
      </c>
      <c r="AD17" s="50" t="n">
        <v>836.22</v>
      </c>
      <c r="AE17" s="50" t="n">
        <v>880.53</v>
      </c>
      <c r="AF17" s="50" t="n">
        <v>811.95</v>
      </c>
      <c r="AG17" s="50" t="n">
        <v>772.89</v>
      </c>
      <c r="AH17" s="50" t="n">
        <v>895.76</v>
      </c>
      <c r="AI17" s="50" t="n">
        <v>893.51</v>
      </c>
      <c r="AJ17" s="50" t="n">
        <v>944.17</v>
      </c>
      <c r="AK17" s="50" t="n">
        <v>946.72</v>
      </c>
      <c r="AL17" s="51" t="n">
        <v>940.29</v>
      </c>
      <c r="AM17" s="51" t="n">
        <v>944.8</v>
      </c>
    </row>
    <row r="18" customFormat="false" ht="14.25" hidden="false" customHeight="false" outlineLevel="0" collapsed="false">
      <c r="A18" s="48" t="s">
        <v>71</v>
      </c>
      <c r="B18" s="48" t="str">
        <f aca="false">VLOOKUP(Data[[#This Row],[or_product]],Ref_products[#Data],2,FALSE())</f>
        <v>Soft wheat</v>
      </c>
      <c r="C18" s="48" t="str">
        <f aca="false">VLOOKUP(Data[[#This Row],[MS]],Ref_MS[#Data],2,FALSE())</f>
        <v>Luxembourg</v>
      </c>
      <c r="D18" s="49" t="s">
        <v>72</v>
      </c>
      <c r="E18" s="49" t="s">
        <v>105</v>
      </c>
      <c r="F18" s="49" t="s">
        <v>106</v>
      </c>
      <c r="G18" s="50" t="n">
        <f aca="false">(SUM(AH18:AL18)-MAX(AH18:AL18)-MIN(AH18:AL18))/3</f>
        <v>12.7266666666667</v>
      </c>
      <c r="H18" s="50" t="n">
        <v>8.4</v>
      </c>
      <c r="I18" s="50" t="n">
        <v>9</v>
      </c>
      <c r="J18" s="50" t="n">
        <v>9.3</v>
      </c>
      <c r="K18" s="50" t="n">
        <v>9.7</v>
      </c>
      <c r="L18" s="50" t="n">
        <v>9.7</v>
      </c>
      <c r="M18" s="50" t="n">
        <v>9.8</v>
      </c>
      <c r="N18" s="50" t="n">
        <v>7.8</v>
      </c>
      <c r="O18" s="50" t="n">
        <v>11</v>
      </c>
      <c r="P18" s="50" t="n">
        <v>9.8</v>
      </c>
      <c r="Q18" s="50" t="n">
        <v>12</v>
      </c>
      <c r="R18" s="50" t="n">
        <v>11.2</v>
      </c>
      <c r="S18" s="50" t="n">
        <v>11.7</v>
      </c>
      <c r="T18" s="50" t="n">
        <v>11.9</v>
      </c>
      <c r="U18" s="50" t="n">
        <v>12.7</v>
      </c>
      <c r="V18" s="50" t="n">
        <v>12.6</v>
      </c>
      <c r="W18" s="50" t="n">
        <v>14.6</v>
      </c>
      <c r="X18" s="50" t="n">
        <v>13.8</v>
      </c>
      <c r="Y18" s="50" t="n">
        <v>14.01</v>
      </c>
      <c r="Z18" s="50" t="n">
        <v>13.88</v>
      </c>
      <c r="AA18" s="50" t="n">
        <v>13.52</v>
      </c>
      <c r="AB18" s="50" t="n">
        <v>14.25</v>
      </c>
      <c r="AC18" s="50" t="n">
        <v>12.67</v>
      </c>
      <c r="AD18" s="50" t="n">
        <v>14.49</v>
      </c>
      <c r="AE18" s="50" t="n">
        <v>13.81</v>
      </c>
      <c r="AF18" s="50" t="n">
        <v>14.11</v>
      </c>
      <c r="AG18" s="50" t="n">
        <v>12.87</v>
      </c>
      <c r="AH18" s="50" t="n">
        <v>13.36</v>
      </c>
      <c r="AI18" s="50" t="n">
        <v>11.8</v>
      </c>
      <c r="AJ18" s="50" t="n">
        <v>12.58</v>
      </c>
      <c r="AK18" s="50" t="n">
        <v>13.3</v>
      </c>
      <c r="AL18" s="51" t="n">
        <v>12.3</v>
      </c>
      <c r="AM18" s="51" t="n">
        <v>12.6966666666667</v>
      </c>
    </row>
    <row r="19" customFormat="false" ht="14.25" hidden="false" customHeight="false" outlineLevel="0" collapsed="false">
      <c r="A19" s="48" t="s">
        <v>71</v>
      </c>
      <c r="B19" s="48" t="str">
        <f aca="false">VLOOKUP(Data[[#This Row],[or_product]],Ref_products[#Data],2,FALSE())</f>
        <v>Soft wheat</v>
      </c>
      <c r="C19" s="48" t="str">
        <f aca="false">VLOOKUP(Data[[#This Row],[MS]],Ref_MS[#Data],2,FALSE())</f>
        <v>Hungary</v>
      </c>
      <c r="D19" s="49" t="s">
        <v>72</v>
      </c>
      <c r="E19" s="49" t="s">
        <v>107</v>
      </c>
      <c r="F19" s="49" t="s">
        <v>108</v>
      </c>
      <c r="G19" s="50" t="n">
        <f aca="false">(SUM(AH19:AL19)-MAX(AH19:AL19)-MIN(AH19:AL19))/3</f>
        <v>943.543333333333</v>
      </c>
      <c r="H19" s="50" t="n">
        <v>957</v>
      </c>
      <c r="I19" s="50" t="n">
        <v>1026</v>
      </c>
      <c r="J19" s="50" t="n">
        <v>1072</v>
      </c>
      <c r="K19" s="50" t="n">
        <v>1160</v>
      </c>
      <c r="L19" s="50" t="n">
        <v>1219</v>
      </c>
      <c r="M19" s="50" t="n">
        <v>1173.5</v>
      </c>
      <c r="N19" s="50" t="n">
        <v>723.9</v>
      </c>
      <c r="O19" s="50" t="n">
        <v>1009.6</v>
      </c>
      <c r="P19" s="50" t="n">
        <v>1191.8</v>
      </c>
      <c r="Q19" s="50" t="n">
        <v>1099.7</v>
      </c>
      <c r="R19" s="50" t="n">
        <v>1102.7</v>
      </c>
      <c r="S19" s="50" t="n">
        <v>1161.8</v>
      </c>
      <c r="T19" s="50" t="n">
        <v>1121.7</v>
      </c>
      <c r="U19" s="50" t="n">
        <v>1065</v>
      </c>
      <c r="V19" s="50" t="n">
        <v>1103.4</v>
      </c>
      <c r="W19" s="50" t="n">
        <v>1121.8</v>
      </c>
      <c r="X19" s="50" t="n">
        <v>1133.4</v>
      </c>
      <c r="Y19" s="50" t="n">
        <v>997.22</v>
      </c>
      <c r="Z19" s="50" t="n">
        <v>965.62</v>
      </c>
      <c r="AA19" s="50" t="n">
        <v>1057.81</v>
      </c>
      <c r="AB19" s="50" t="n">
        <v>1075.91</v>
      </c>
      <c r="AC19" s="50" t="n">
        <v>1098.23</v>
      </c>
      <c r="AD19" s="50" t="n">
        <v>1029.32</v>
      </c>
      <c r="AE19" s="50" t="n">
        <v>1014.53</v>
      </c>
      <c r="AF19" s="50" t="n">
        <v>932.82</v>
      </c>
      <c r="AG19" s="50" t="n">
        <v>981.88</v>
      </c>
      <c r="AH19" s="50" t="n">
        <v>978.72</v>
      </c>
      <c r="AI19" s="50" t="n">
        <v>909.61</v>
      </c>
      <c r="AJ19" s="50" t="n">
        <v>863.3</v>
      </c>
      <c r="AK19" s="50" t="n">
        <v>942.3</v>
      </c>
      <c r="AL19" s="51" t="n">
        <v>1016.05</v>
      </c>
      <c r="AM19" s="51" t="n">
        <v>877.34</v>
      </c>
    </row>
    <row r="20" customFormat="false" ht="14.25" hidden="false" customHeight="false" outlineLevel="0" collapsed="false">
      <c r="A20" s="48" t="s">
        <v>71</v>
      </c>
      <c r="B20" s="48" t="str">
        <f aca="false">VLOOKUP(Data[[#This Row],[or_product]],Ref_products[#Data],2,FALSE())</f>
        <v>Soft wheat</v>
      </c>
      <c r="C20" s="48" t="str">
        <f aca="false">VLOOKUP(Data[[#This Row],[MS]],Ref_MS[#Data],2,FALSE())</f>
        <v>Malta</v>
      </c>
      <c r="D20" s="49" t="s">
        <v>72</v>
      </c>
      <c r="E20" s="49" t="s">
        <v>109</v>
      </c>
      <c r="F20" s="49" t="s">
        <v>110</v>
      </c>
      <c r="G20" s="50" t="n">
        <f aca="false">(SUM(AH20:AL20)-MAX(AH20:AL20)-MIN(AH20:AL20))/3</f>
        <v>0</v>
      </c>
      <c r="H20" s="50" t="n">
        <v>0</v>
      </c>
      <c r="I20" s="50" t="n">
        <v>0</v>
      </c>
      <c r="J20" s="50" t="n">
        <v>0</v>
      </c>
      <c r="K20" s="50" t="n">
        <v>0</v>
      </c>
      <c r="L20" s="50" t="n">
        <v>0</v>
      </c>
      <c r="M20" s="50" t="n">
        <v>0</v>
      </c>
      <c r="N20" s="50" t="n">
        <v>0</v>
      </c>
      <c r="O20" s="50" t="n">
        <v>0</v>
      </c>
      <c r="P20" s="50" t="n">
        <v>0</v>
      </c>
      <c r="Q20" s="50" t="n">
        <v>0</v>
      </c>
      <c r="R20" s="50" t="n">
        <v>0</v>
      </c>
      <c r="S20" s="50" t="n">
        <v>0</v>
      </c>
      <c r="T20" s="50" t="n">
        <v>0</v>
      </c>
      <c r="U20" s="50" t="n">
        <v>0</v>
      </c>
      <c r="V20" s="50" t="n">
        <v>0</v>
      </c>
      <c r="W20" s="50" t="n">
        <v>0</v>
      </c>
      <c r="X20" s="50" t="n">
        <v>0</v>
      </c>
      <c r="Y20" s="50" t="n">
        <v>0</v>
      </c>
      <c r="Z20" s="50" t="n">
        <v>0</v>
      </c>
      <c r="AA20" s="50" t="n">
        <v>0</v>
      </c>
      <c r="AB20" s="50" t="n">
        <v>0</v>
      </c>
      <c r="AC20" s="50" t="n">
        <v>0</v>
      </c>
      <c r="AD20" s="50" t="n">
        <v>0</v>
      </c>
      <c r="AE20" s="50" t="n">
        <v>0</v>
      </c>
      <c r="AF20" s="50" t="n">
        <v>0</v>
      </c>
      <c r="AG20" s="50" t="n">
        <v>0</v>
      </c>
      <c r="AH20" s="50" t="n">
        <v>0</v>
      </c>
      <c r="AI20" s="50" t="n">
        <v>0</v>
      </c>
      <c r="AJ20" s="50" t="n">
        <v>0</v>
      </c>
      <c r="AK20" s="50" t="n">
        <v>0</v>
      </c>
      <c r="AL20" s="51" t="n">
        <v>0</v>
      </c>
      <c r="AM20" s="51" t="n">
        <v>0</v>
      </c>
    </row>
    <row r="21" customFormat="false" ht="14.25" hidden="false" customHeight="false" outlineLevel="0" collapsed="false">
      <c r="A21" s="48" t="s">
        <v>71</v>
      </c>
      <c r="B21" s="48" t="str">
        <f aca="false">VLOOKUP(Data[[#This Row],[or_product]],Ref_products[#Data],2,FALSE())</f>
        <v>Soft wheat</v>
      </c>
      <c r="C21" s="48" t="str">
        <f aca="false">VLOOKUP(Data[[#This Row],[MS]],Ref_MS[#Data],2,FALSE())</f>
        <v>Netherlands</v>
      </c>
      <c r="D21" s="49" t="s">
        <v>72</v>
      </c>
      <c r="E21" s="49" t="s">
        <v>111</v>
      </c>
      <c r="F21" s="49" t="s">
        <v>112</v>
      </c>
      <c r="G21" s="50" t="n">
        <f aca="false">(SUM(AH21:AL21)-MAX(AH21:AL21)-MIN(AH21:AL21))/3</f>
        <v>120.83</v>
      </c>
      <c r="H21" s="50" t="n">
        <v>118</v>
      </c>
      <c r="I21" s="50" t="n">
        <v>121.6</v>
      </c>
      <c r="J21" s="50" t="n">
        <v>135.4</v>
      </c>
      <c r="K21" s="50" t="n">
        <v>141.6</v>
      </c>
      <c r="L21" s="50" t="n">
        <v>137.5</v>
      </c>
      <c r="M21" s="50" t="n">
        <v>139.3</v>
      </c>
      <c r="N21" s="50" t="n">
        <v>102.8</v>
      </c>
      <c r="O21" s="50" t="n">
        <v>136.7</v>
      </c>
      <c r="P21" s="50" t="n">
        <v>124.3</v>
      </c>
      <c r="Q21" s="50" t="n">
        <v>135.2</v>
      </c>
      <c r="R21" s="50" t="n">
        <v>129.2</v>
      </c>
      <c r="S21" s="50" t="n">
        <v>137.3</v>
      </c>
      <c r="T21" s="50" t="n">
        <v>135.7</v>
      </c>
      <c r="U21" s="50" t="n">
        <v>140</v>
      </c>
      <c r="V21" s="50" t="n">
        <v>141.3</v>
      </c>
      <c r="W21" s="50" t="n">
        <v>156.5</v>
      </c>
      <c r="X21" s="50" t="n">
        <v>150.9</v>
      </c>
      <c r="Y21" s="50" t="n">
        <v>153.7</v>
      </c>
      <c r="Z21" s="50" t="n">
        <v>151</v>
      </c>
      <c r="AA21" s="50" t="n">
        <v>152</v>
      </c>
      <c r="AB21" s="50" t="n">
        <v>153</v>
      </c>
      <c r="AC21" s="50" t="n">
        <v>142</v>
      </c>
      <c r="AD21" s="50" t="n">
        <v>142.47</v>
      </c>
      <c r="AE21" s="50" t="n">
        <v>127.33</v>
      </c>
      <c r="AF21" s="50" t="n">
        <v>115.92</v>
      </c>
      <c r="AG21" s="50" t="n">
        <v>111.66</v>
      </c>
      <c r="AH21" s="50" t="n">
        <v>120.55</v>
      </c>
      <c r="AI21" s="50" t="n">
        <v>108.91</v>
      </c>
      <c r="AJ21" s="50" t="n">
        <v>118.14</v>
      </c>
      <c r="AK21" s="50" t="n">
        <v>123.8</v>
      </c>
      <c r="AL21" s="51" t="n">
        <v>129.54</v>
      </c>
      <c r="AM21" s="51" t="n">
        <v>97.48</v>
      </c>
    </row>
    <row r="22" customFormat="false" ht="14.25" hidden="false" customHeight="false" outlineLevel="0" collapsed="false">
      <c r="A22" s="48" t="s">
        <v>71</v>
      </c>
      <c r="B22" s="48" t="str">
        <f aca="false">VLOOKUP(Data[[#This Row],[or_product]],Ref_products[#Data],2,FALSE())</f>
        <v>Soft wheat</v>
      </c>
      <c r="C22" s="48" t="str">
        <f aca="false">VLOOKUP(Data[[#This Row],[MS]],Ref_MS[#Data],2,FALSE())</f>
        <v>Austria</v>
      </c>
      <c r="D22" s="49" t="s">
        <v>72</v>
      </c>
      <c r="E22" s="49" t="s">
        <v>113</v>
      </c>
      <c r="F22" s="49" t="s">
        <v>114</v>
      </c>
      <c r="G22" s="50" t="n">
        <f aca="false">(SUM(AH22:AL22)-MAX(AH22:AL22)-MIN(AH22:AL22))/3</f>
        <v>261.516666666667</v>
      </c>
      <c r="H22" s="50" t="n">
        <v>231.7</v>
      </c>
      <c r="I22" s="50" t="n">
        <v>231.8</v>
      </c>
      <c r="J22" s="50" t="n">
        <v>246.4</v>
      </c>
      <c r="K22" s="50" t="n">
        <v>236.7</v>
      </c>
      <c r="L22" s="50" t="n">
        <v>247.5</v>
      </c>
      <c r="M22" s="50" t="n">
        <v>247.7</v>
      </c>
      <c r="N22" s="50" t="n">
        <v>240.6</v>
      </c>
      <c r="O22" s="50" t="n">
        <v>278.1</v>
      </c>
      <c r="P22" s="50" t="n">
        <v>275.7</v>
      </c>
      <c r="Q22" s="50" t="n">
        <v>276.2</v>
      </c>
      <c r="R22" s="50" t="n">
        <v>255.3</v>
      </c>
      <c r="S22" s="50" t="n">
        <v>272.5</v>
      </c>
      <c r="T22" s="50" t="n">
        <v>273.5</v>
      </c>
      <c r="U22" s="50" t="n">
        <v>268.7</v>
      </c>
      <c r="V22" s="50" t="n">
        <v>277.6</v>
      </c>
      <c r="W22" s="50" t="n">
        <v>278.9</v>
      </c>
      <c r="X22" s="50" t="n">
        <v>292.2</v>
      </c>
      <c r="Y22" s="50" t="n">
        <v>285.35</v>
      </c>
      <c r="Z22" s="50" t="n">
        <v>289.02</v>
      </c>
      <c r="AA22" s="50" t="n">
        <v>293.93</v>
      </c>
      <c r="AB22" s="50" t="n">
        <v>284.94</v>
      </c>
      <c r="AC22" s="50" t="n">
        <v>290.61</v>
      </c>
      <c r="AD22" s="50" t="n">
        <v>283.89</v>
      </c>
      <c r="AE22" s="50" t="n">
        <v>294.51</v>
      </c>
      <c r="AF22" s="50" t="n">
        <v>274.39</v>
      </c>
      <c r="AG22" s="50" t="n">
        <v>272.39</v>
      </c>
      <c r="AH22" s="50" t="n">
        <v>261.64</v>
      </c>
      <c r="AI22" s="50" t="n">
        <v>262.51</v>
      </c>
      <c r="AJ22" s="50" t="n">
        <v>260.4</v>
      </c>
      <c r="AK22" s="50" t="n">
        <v>272.24</v>
      </c>
      <c r="AL22" s="51" t="n">
        <v>258.57</v>
      </c>
      <c r="AM22" s="51" t="n">
        <v>248.01</v>
      </c>
    </row>
    <row r="23" customFormat="false" ht="14.25" hidden="false" customHeight="false" outlineLevel="0" collapsed="false">
      <c r="A23" s="48" t="s">
        <v>71</v>
      </c>
      <c r="B23" s="48" t="str">
        <f aca="false">VLOOKUP(Data[[#This Row],[or_product]],Ref_products[#Data],2,FALSE())</f>
        <v>Soft wheat</v>
      </c>
      <c r="C23" s="48" t="str">
        <f aca="false">VLOOKUP(Data[[#This Row],[MS]],Ref_MS[#Data],2,FALSE())</f>
        <v>Poland</v>
      </c>
      <c r="D23" s="49" t="s">
        <v>72</v>
      </c>
      <c r="E23" s="49" t="s">
        <v>115</v>
      </c>
      <c r="F23" s="49" t="s">
        <v>116</v>
      </c>
      <c r="G23" s="50" t="n">
        <f aca="false">(SUM(AH23:AL23)-MAX(AH23:AL23)-MIN(AH23:AL23))/3</f>
        <v>2450.55333333333</v>
      </c>
      <c r="H23" s="50" t="n">
        <v>2476.9</v>
      </c>
      <c r="I23" s="50" t="n">
        <v>2407</v>
      </c>
      <c r="J23" s="50" t="n">
        <v>2406.8</v>
      </c>
      <c r="K23" s="50" t="n">
        <v>2480.4</v>
      </c>
      <c r="L23" s="50" t="n">
        <v>2555.1</v>
      </c>
      <c r="M23" s="50" t="n">
        <v>2631.3</v>
      </c>
      <c r="N23" s="50" t="n">
        <v>2583</v>
      </c>
      <c r="O23" s="50" t="n">
        <v>2635.1</v>
      </c>
      <c r="P23" s="50" t="n">
        <v>2627</v>
      </c>
      <c r="Q23" s="50" t="n">
        <v>2414.2</v>
      </c>
      <c r="R23" s="50" t="n">
        <v>2308</v>
      </c>
      <c r="S23" s="50" t="n">
        <v>2310.7</v>
      </c>
      <c r="T23" s="50" t="n">
        <v>2218.1</v>
      </c>
      <c r="U23" s="50" t="n">
        <v>2175.7</v>
      </c>
      <c r="V23" s="50" t="n">
        <v>2112</v>
      </c>
      <c r="W23" s="50" t="n">
        <v>2278</v>
      </c>
      <c r="X23" s="50" t="n">
        <v>2346.2</v>
      </c>
      <c r="Y23" s="50" t="n">
        <v>2141.5</v>
      </c>
      <c r="Z23" s="50" t="n">
        <v>2258.7</v>
      </c>
      <c r="AA23" s="50" t="n">
        <v>2077.2</v>
      </c>
      <c r="AB23" s="50" t="n">
        <v>2137.9</v>
      </c>
      <c r="AC23" s="50" t="n">
        <v>2338.78</v>
      </c>
      <c r="AD23" s="50" t="n">
        <v>2395.5</v>
      </c>
      <c r="AE23" s="50" t="n">
        <v>2364.1</v>
      </c>
      <c r="AF23" s="50" t="n">
        <v>2391.85</v>
      </c>
      <c r="AG23" s="50" t="n">
        <v>2417.23</v>
      </c>
      <c r="AH23" s="50" t="n">
        <v>2511.33</v>
      </c>
      <c r="AI23" s="50" t="n">
        <v>2391</v>
      </c>
      <c r="AJ23" s="50" t="n">
        <v>2390.52</v>
      </c>
      <c r="AK23" s="50" t="n">
        <v>2518.44</v>
      </c>
      <c r="AL23" s="51" t="n">
        <v>2449.33</v>
      </c>
      <c r="AM23" s="51" t="n">
        <v>2465.32</v>
      </c>
    </row>
    <row r="24" customFormat="false" ht="14.25" hidden="false" customHeight="false" outlineLevel="0" collapsed="false">
      <c r="A24" s="48" t="s">
        <v>71</v>
      </c>
      <c r="B24" s="48" t="str">
        <f aca="false">VLOOKUP(Data[[#This Row],[or_product]],Ref_products[#Data],2,FALSE())</f>
        <v>Soft wheat</v>
      </c>
      <c r="C24" s="48" t="str">
        <f aca="false">VLOOKUP(Data[[#This Row],[MS]],Ref_MS[#Data],2,FALSE())</f>
        <v>Portugal</v>
      </c>
      <c r="D24" s="49" t="s">
        <v>72</v>
      </c>
      <c r="E24" s="49" t="s">
        <v>117</v>
      </c>
      <c r="F24" s="49" t="s">
        <v>118</v>
      </c>
      <c r="G24" s="50" t="n">
        <f aca="false">(SUM(AH24:AL24)-MAX(AH24:AL24)-MIN(AH24:AL24))/3</f>
        <v>24.7366666666667</v>
      </c>
      <c r="H24" s="50" t="n">
        <v>238</v>
      </c>
      <c r="I24" s="50" t="n">
        <v>215</v>
      </c>
      <c r="J24" s="50" t="n">
        <v>235</v>
      </c>
      <c r="K24" s="50" t="n">
        <v>210</v>
      </c>
      <c r="L24" s="50" t="n">
        <v>248</v>
      </c>
      <c r="M24" s="50" t="n">
        <v>121.9</v>
      </c>
      <c r="N24" s="50" t="n">
        <v>146</v>
      </c>
      <c r="O24" s="50" t="n">
        <v>87.37</v>
      </c>
      <c r="P24" s="50" t="n">
        <v>49.95</v>
      </c>
      <c r="Q24" s="50" t="n">
        <v>42.37</v>
      </c>
      <c r="R24" s="50" t="n">
        <v>30.14</v>
      </c>
      <c r="S24" s="50" t="n">
        <v>35.39</v>
      </c>
      <c r="T24" s="50" t="n">
        <v>120.62</v>
      </c>
      <c r="U24" s="50" t="n">
        <v>101.4</v>
      </c>
      <c r="V24" s="50" t="n">
        <v>53.5</v>
      </c>
      <c r="W24" s="50" t="n">
        <v>85.32</v>
      </c>
      <c r="X24" s="50" t="n">
        <v>61.96</v>
      </c>
      <c r="Y24" s="50" t="n">
        <v>48.61</v>
      </c>
      <c r="Z24" s="50" t="n">
        <v>39.63</v>
      </c>
      <c r="AA24" s="50" t="n">
        <v>51.08</v>
      </c>
      <c r="AB24" s="50" t="n">
        <v>50.76</v>
      </c>
      <c r="AC24" s="50" t="n">
        <v>46.19</v>
      </c>
      <c r="AD24" s="50" t="n">
        <v>37.02</v>
      </c>
      <c r="AE24" s="50" t="n">
        <v>33.51</v>
      </c>
      <c r="AF24" s="50" t="n">
        <v>24.89</v>
      </c>
      <c r="AG24" s="50" t="n">
        <v>22.87</v>
      </c>
      <c r="AH24" s="50" t="n">
        <v>24.32</v>
      </c>
      <c r="AI24" s="50" t="n">
        <v>26.52</v>
      </c>
      <c r="AJ24" s="50" t="n">
        <v>24.32</v>
      </c>
      <c r="AK24" s="50" t="n">
        <v>25.57</v>
      </c>
      <c r="AL24" s="51" t="n">
        <v>20.52</v>
      </c>
      <c r="AM24" s="51" t="n">
        <v>22.28</v>
      </c>
    </row>
    <row r="25" customFormat="false" ht="14.25" hidden="false" customHeight="false" outlineLevel="0" collapsed="false">
      <c r="A25" s="48" t="s">
        <v>71</v>
      </c>
      <c r="B25" s="48" t="str">
        <f aca="false">VLOOKUP(Data[[#This Row],[or_product]],Ref_products[#Data],2,FALSE())</f>
        <v>Soft wheat</v>
      </c>
      <c r="C25" s="48" t="str">
        <f aca="false">VLOOKUP(Data[[#This Row],[MS]],Ref_MS[#Data],2,FALSE())</f>
        <v>Romania</v>
      </c>
      <c r="D25" s="49" t="s">
        <v>72</v>
      </c>
      <c r="E25" s="49" t="s">
        <v>119</v>
      </c>
      <c r="F25" s="49" t="s">
        <v>120</v>
      </c>
      <c r="G25" s="50" t="n">
        <f aca="false">(SUM(AH25:AL25)-MAX(AH25:AL25)-MIN(AH25:AL25))/3</f>
        <v>2164.15333333333</v>
      </c>
      <c r="H25" s="50" t="n">
        <v>2281.6</v>
      </c>
      <c r="I25" s="50" t="n">
        <v>2412.2</v>
      </c>
      <c r="J25" s="50" t="n">
        <v>2480.8</v>
      </c>
      <c r="K25" s="50" t="n">
        <v>1781.7</v>
      </c>
      <c r="L25" s="50" t="n">
        <v>2406.5</v>
      </c>
      <c r="M25" s="50" t="n">
        <v>2016.5</v>
      </c>
      <c r="N25" s="50" t="n">
        <v>1674.1</v>
      </c>
      <c r="O25" s="50" t="n">
        <v>1937.9</v>
      </c>
      <c r="P25" s="50" t="n">
        <v>2543.21</v>
      </c>
      <c r="Q25" s="50" t="n">
        <v>2294.47</v>
      </c>
      <c r="R25" s="50" t="n">
        <v>1733.93</v>
      </c>
      <c r="S25" s="50" t="n">
        <v>2291.91</v>
      </c>
      <c r="T25" s="50" t="n">
        <v>2472.33</v>
      </c>
      <c r="U25" s="50" t="n">
        <v>2009.01</v>
      </c>
      <c r="V25" s="50" t="n">
        <v>1973.27</v>
      </c>
      <c r="W25" s="50" t="n">
        <v>2108.61</v>
      </c>
      <c r="X25" s="50" t="n">
        <v>2140.61</v>
      </c>
      <c r="Y25" s="50" t="n">
        <v>2149.88</v>
      </c>
      <c r="Z25" s="50" t="n">
        <v>1942.33</v>
      </c>
      <c r="AA25" s="50" t="n">
        <v>1988.7</v>
      </c>
      <c r="AB25" s="50" t="n">
        <v>2099.74</v>
      </c>
      <c r="AC25" s="50" t="n">
        <v>2108.89</v>
      </c>
      <c r="AD25" s="50" t="n">
        <v>2103.82</v>
      </c>
      <c r="AE25" s="50" t="n">
        <v>2130.71</v>
      </c>
      <c r="AF25" s="50" t="n">
        <v>2048.13</v>
      </c>
      <c r="AG25" s="50" t="n">
        <v>2110.52</v>
      </c>
      <c r="AH25" s="50" t="n">
        <v>2162.64</v>
      </c>
      <c r="AI25" s="50" t="n">
        <v>2150.99</v>
      </c>
      <c r="AJ25" s="50" t="n">
        <v>2167.72</v>
      </c>
      <c r="AK25" s="50" t="n">
        <v>2162.1</v>
      </c>
      <c r="AL25" s="51" t="n">
        <v>2231.23</v>
      </c>
      <c r="AM25" s="51" t="n">
        <v>2129.07</v>
      </c>
    </row>
    <row r="26" customFormat="false" ht="14.25" hidden="false" customHeight="false" outlineLevel="0" collapsed="false">
      <c r="A26" s="48" t="s">
        <v>71</v>
      </c>
      <c r="B26" s="48" t="str">
        <f aca="false">VLOOKUP(Data[[#This Row],[or_product]],Ref_products[#Data],2,FALSE())</f>
        <v>Soft wheat</v>
      </c>
      <c r="C26" s="48" t="str">
        <f aca="false">VLOOKUP(Data[[#This Row],[MS]],Ref_MS[#Data],2,FALSE())</f>
        <v>Slovenia</v>
      </c>
      <c r="D26" s="49" t="s">
        <v>72</v>
      </c>
      <c r="E26" s="49" t="s">
        <v>121</v>
      </c>
      <c r="F26" s="49" t="s">
        <v>122</v>
      </c>
      <c r="G26" s="50" t="n">
        <f aca="false">(SUM(AH26:AL26)-MAX(AH26:AL26)-MIN(AH26:AL26))/3</f>
        <v>27.2046666666667</v>
      </c>
      <c r="H26" s="50" t="n">
        <v>37.2</v>
      </c>
      <c r="I26" s="50" t="n">
        <v>35.9</v>
      </c>
      <c r="J26" s="50" t="n">
        <v>36.8</v>
      </c>
      <c r="K26" s="50" t="n">
        <v>35.2</v>
      </c>
      <c r="L26" s="50" t="n">
        <v>33.4</v>
      </c>
      <c r="M26" s="50" t="n">
        <v>35</v>
      </c>
      <c r="N26" s="50" t="n">
        <v>31.6</v>
      </c>
      <c r="O26" s="50" t="n">
        <v>38.26</v>
      </c>
      <c r="P26" s="50" t="n">
        <v>39.34</v>
      </c>
      <c r="Q26" s="50" t="n">
        <v>35.73</v>
      </c>
      <c r="R26" s="50" t="n">
        <v>35.59</v>
      </c>
      <c r="S26" s="50" t="n">
        <v>32.39</v>
      </c>
      <c r="T26" s="50" t="n">
        <v>30.06</v>
      </c>
      <c r="U26" s="50" t="n">
        <v>32.08</v>
      </c>
      <c r="V26" s="50" t="n">
        <v>32.04</v>
      </c>
      <c r="W26" s="50" t="n">
        <v>35.41</v>
      </c>
      <c r="X26" s="50" t="n">
        <v>34.53</v>
      </c>
      <c r="Y26" s="50" t="n">
        <v>31.95</v>
      </c>
      <c r="Z26" s="50" t="n">
        <v>29.67</v>
      </c>
      <c r="AA26" s="50" t="n">
        <v>34.59</v>
      </c>
      <c r="AB26" s="50" t="n">
        <v>31.76</v>
      </c>
      <c r="AC26" s="50" t="n">
        <v>33.12</v>
      </c>
      <c r="AD26" s="50" t="n">
        <v>30.73</v>
      </c>
      <c r="AE26" s="50" t="n">
        <v>31.46</v>
      </c>
      <c r="AF26" s="50" t="n">
        <v>28.02</v>
      </c>
      <c r="AG26" s="50" t="n">
        <v>27.82</v>
      </c>
      <c r="AH26" s="50" t="n">
        <v>26.73</v>
      </c>
      <c r="AI26" s="50" t="n">
        <v>27.29</v>
      </c>
      <c r="AJ26" s="50" t="n">
        <v>26.76</v>
      </c>
      <c r="AK26" s="50" t="n">
        <v>27.564</v>
      </c>
      <c r="AL26" s="51" t="n">
        <v>28.698</v>
      </c>
      <c r="AM26" s="51" t="n">
        <v>27.2665795959596</v>
      </c>
    </row>
    <row r="27" customFormat="false" ht="14.25" hidden="false" customHeight="false" outlineLevel="0" collapsed="false">
      <c r="A27" s="48" t="s">
        <v>71</v>
      </c>
      <c r="B27" s="48" t="str">
        <f aca="false">VLOOKUP(Data[[#This Row],[or_product]],Ref_products[#Data],2,FALSE())</f>
        <v>Soft wheat</v>
      </c>
      <c r="C27" s="48" t="str">
        <f aca="false">VLOOKUP(Data[[#This Row],[MS]],Ref_MS[#Data],2,FALSE())</f>
        <v>Slovakia</v>
      </c>
      <c r="D27" s="49" t="s">
        <v>72</v>
      </c>
      <c r="E27" s="49" t="s">
        <v>123</v>
      </c>
      <c r="F27" s="49" t="s">
        <v>124</v>
      </c>
      <c r="G27" s="50" t="n">
        <f aca="false">(SUM(AH27:AL27)-MAX(AH27:AL27)-MIN(AH27:AL27))/3</f>
        <v>347.37</v>
      </c>
      <c r="H27" s="50" t="n">
        <v>397.3</v>
      </c>
      <c r="I27" s="50" t="n">
        <v>442</v>
      </c>
      <c r="J27" s="50" t="n">
        <v>436.7</v>
      </c>
      <c r="K27" s="50" t="n">
        <v>414.8</v>
      </c>
      <c r="L27" s="50" t="n">
        <v>412.5</v>
      </c>
      <c r="M27" s="50" t="n">
        <v>429</v>
      </c>
      <c r="N27" s="50" t="n">
        <v>328.7</v>
      </c>
      <c r="O27" s="50" t="n">
        <v>402.3</v>
      </c>
      <c r="P27" s="50" t="n">
        <v>437.5</v>
      </c>
      <c r="Q27" s="50" t="n">
        <v>402.9</v>
      </c>
      <c r="R27" s="50" t="n">
        <v>303.4</v>
      </c>
      <c r="S27" s="50" t="n">
        <v>362.4</v>
      </c>
      <c r="T27" s="50" t="n">
        <v>370.7</v>
      </c>
      <c r="U27" s="50" t="n">
        <v>346.8</v>
      </c>
      <c r="V27" s="50" t="n">
        <v>357.2</v>
      </c>
      <c r="W27" s="50" t="n">
        <v>366.8</v>
      </c>
      <c r="X27" s="50" t="n">
        <v>372.6</v>
      </c>
      <c r="Y27" s="50" t="n">
        <v>321.64</v>
      </c>
      <c r="Z27" s="50" t="n">
        <v>351.1</v>
      </c>
      <c r="AA27" s="50" t="n">
        <v>377.69</v>
      </c>
      <c r="AB27" s="50" t="n">
        <v>357.46</v>
      </c>
      <c r="AC27" s="50" t="n">
        <v>369.51</v>
      </c>
      <c r="AD27" s="50" t="n">
        <v>356.43</v>
      </c>
      <c r="AE27" s="50" t="n">
        <v>374.31</v>
      </c>
      <c r="AF27" s="50" t="n">
        <v>331.12</v>
      </c>
      <c r="AG27" s="50" t="n">
        <v>355.42</v>
      </c>
      <c r="AH27" s="50" t="n">
        <v>363.21</v>
      </c>
      <c r="AI27" s="50" t="n">
        <v>353.14</v>
      </c>
      <c r="AJ27" s="50" t="n">
        <v>307.99</v>
      </c>
      <c r="AK27" s="50" t="n">
        <v>348.79</v>
      </c>
      <c r="AL27" s="51" t="n">
        <v>340.18</v>
      </c>
      <c r="AM27" s="51" t="n">
        <v>269.41</v>
      </c>
    </row>
    <row r="28" customFormat="false" ht="14.25" hidden="false" customHeight="false" outlineLevel="0" collapsed="false">
      <c r="A28" s="48" t="s">
        <v>71</v>
      </c>
      <c r="B28" s="48" t="str">
        <f aca="false">VLOOKUP(Data[[#This Row],[or_product]],Ref_products[#Data],2,FALSE())</f>
        <v>Soft wheat</v>
      </c>
      <c r="C28" s="48" t="str">
        <f aca="false">VLOOKUP(Data[[#This Row],[MS]],Ref_MS[#Data],2,FALSE())</f>
        <v>Finland</v>
      </c>
      <c r="D28" s="49" t="s">
        <v>72</v>
      </c>
      <c r="E28" s="49" t="s">
        <v>125</v>
      </c>
      <c r="F28" s="49" t="s">
        <v>126</v>
      </c>
      <c r="G28" s="50" t="n">
        <f aca="false">(SUM(AH28:AL28)-MAX(AH28:AL28)-MIN(AH28:AL28))/3</f>
        <v>210.283333333333</v>
      </c>
      <c r="H28" s="50" t="n">
        <v>99</v>
      </c>
      <c r="I28" s="50" t="n">
        <v>88.9</v>
      </c>
      <c r="J28" s="50" t="n">
        <v>100.7</v>
      </c>
      <c r="K28" s="50" t="n">
        <v>112.5</v>
      </c>
      <c r="L28" s="50" t="n">
        <v>124.8</v>
      </c>
      <c r="M28" s="50" t="n">
        <v>137.2</v>
      </c>
      <c r="N28" s="50" t="n">
        <v>117.7</v>
      </c>
      <c r="O28" s="50" t="n">
        <v>149.5</v>
      </c>
      <c r="P28" s="50" t="n">
        <v>144.6</v>
      </c>
      <c r="Q28" s="50" t="n">
        <v>174.2</v>
      </c>
      <c r="R28" s="50" t="n">
        <v>191.6</v>
      </c>
      <c r="S28" s="50" t="n">
        <v>235.5</v>
      </c>
      <c r="T28" s="50" t="n">
        <v>215.1</v>
      </c>
      <c r="U28" s="50" t="n">
        <v>192.4</v>
      </c>
      <c r="V28" s="50" t="n">
        <v>203.9</v>
      </c>
      <c r="W28" s="50" t="n">
        <v>219.6</v>
      </c>
      <c r="X28" s="50" t="n">
        <v>218.3</v>
      </c>
      <c r="Y28" s="50" t="n">
        <v>211.2</v>
      </c>
      <c r="Z28" s="50" t="n">
        <v>253.4</v>
      </c>
      <c r="AA28" s="50" t="n">
        <v>227.3</v>
      </c>
      <c r="AB28" s="50" t="n">
        <v>227.5</v>
      </c>
      <c r="AC28" s="50" t="n">
        <v>267.4</v>
      </c>
      <c r="AD28" s="50" t="n">
        <v>241.8</v>
      </c>
      <c r="AE28" s="50" t="n">
        <v>215.1</v>
      </c>
      <c r="AF28" s="50" t="n">
        <v>194.3</v>
      </c>
      <c r="AG28" s="50" t="n">
        <v>177.8</v>
      </c>
      <c r="AH28" s="50" t="n">
        <v>197.6</v>
      </c>
      <c r="AI28" s="50" t="n">
        <v>198.8</v>
      </c>
      <c r="AJ28" s="50" t="n">
        <v>212.41</v>
      </c>
      <c r="AK28" s="50" t="n">
        <v>219.64</v>
      </c>
      <c r="AL28" s="51" t="n">
        <v>229.16</v>
      </c>
      <c r="AM28" s="51" t="n">
        <v>216.51</v>
      </c>
    </row>
    <row r="29" customFormat="false" ht="14.25" hidden="false" customHeight="false" outlineLevel="0" collapsed="false">
      <c r="A29" s="48" t="s">
        <v>71</v>
      </c>
      <c r="B29" s="48" t="str">
        <f aca="false">VLOOKUP(Data[[#This Row],[or_product]],Ref_products[#Data],2,FALSE())</f>
        <v>Soft wheat</v>
      </c>
      <c r="C29" s="48" t="str">
        <f aca="false">VLOOKUP(Data[[#This Row],[MS]],Ref_MS[#Data],2,FALSE())</f>
        <v>Sweden</v>
      </c>
      <c r="D29" s="49" t="s">
        <v>72</v>
      </c>
      <c r="E29" s="49" t="s">
        <v>127</v>
      </c>
      <c r="F29" s="49" t="s">
        <v>128</v>
      </c>
      <c r="G29" s="50" t="n">
        <f aca="false">(SUM(AH29:AL29)-MAX(AH29:AL29)-MIN(AH29:AL29))/3</f>
        <v>470.063333333333</v>
      </c>
      <c r="H29" s="50" t="n">
        <v>304</v>
      </c>
      <c r="I29" s="50" t="n">
        <v>251.8</v>
      </c>
      <c r="J29" s="50" t="n">
        <v>261.4</v>
      </c>
      <c r="K29" s="50" t="n">
        <v>334.6</v>
      </c>
      <c r="L29" s="50" t="n">
        <v>344.2</v>
      </c>
      <c r="M29" s="50" t="n">
        <v>398</v>
      </c>
      <c r="N29" s="50" t="n">
        <v>275.4</v>
      </c>
      <c r="O29" s="50" t="n">
        <v>401.2</v>
      </c>
      <c r="P29" s="50" t="n">
        <v>398.6</v>
      </c>
      <c r="Q29" s="50" t="n">
        <v>339.1</v>
      </c>
      <c r="R29" s="50" t="n">
        <v>411</v>
      </c>
      <c r="S29" s="50" t="n">
        <v>403.1</v>
      </c>
      <c r="T29" s="50" t="n">
        <v>354.1</v>
      </c>
      <c r="U29" s="50" t="n">
        <v>360.2</v>
      </c>
      <c r="V29" s="50" t="n">
        <v>360.5</v>
      </c>
      <c r="W29" s="50" t="n">
        <v>360.5</v>
      </c>
      <c r="X29" s="50" t="n">
        <v>374</v>
      </c>
      <c r="Y29" s="50" t="n">
        <v>397.13</v>
      </c>
      <c r="Z29" s="50" t="n">
        <v>415.06</v>
      </c>
      <c r="AA29" s="50" t="n">
        <v>366.37</v>
      </c>
      <c r="AB29" s="50" t="n">
        <v>323.33</v>
      </c>
      <c r="AC29" s="50" t="n">
        <v>453.48</v>
      </c>
      <c r="AD29" s="50" t="n">
        <v>457.55</v>
      </c>
      <c r="AE29" s="50" t="n">
        <v>449.15</v>
      </c>
      <c r="AF29" s="50" t="n">
        <v>471.87</v>
      </c>
      <c r="AG29" s="50" t="n">
        <v>372.5</v>
      </c>
      <c r="AH29" s="50" t="n">
        <v>469.49</v>
      </c>
      <c r="AI29" s="50" t="n">
        <v>449.17</v>
      </c>
      <c r="AJ29" s="50" t="n">
        <v>479.13</v>
      </c>
      <c r="AK29" s="50" t="n">
        <v>461.57</v>
      </c>
      <c r="AL29" s="51" t="n">
        <v>495.54</v>
      </c>
      <c r="AM29" s="51" t="n">
        <v>482.361</v>
      </c>
    </row>
    <row r="30" customFormat="false" ht="14.25" hidden="false" customHeight="false" outlineLevel="0" collapsed="false">
      <c r="A30" s="48" t="s">
        <v>71</v>
      </c>
      <c r="B30" s="48" t="str">
        <f aca="false">VLOOKUP(Data[[#This Row],[or_product]],Ref_products[#Data],2,FALSE())</f>
        <v>Soft wheat</v>
      </c>
      <c r="C30" s="48" t="str">
        <f aca="false">VLOOKUP(Data[[#This Row],[MS]],Ref_MS[#Data],2,FALSE())</f>
        <v>United Kingdom</v>
      </c>
      <c r="D30" s="49" t="s">
        <v>72</v>
      </c>
      <c r="E30" s="49" t="s">
        <v>129</v>
      </c>
      <c r="F30" s="49" t="s">
        <v>130</v>
      </c>
      <c r="G30" s="50" t="n">
        <f aca="false">(SUM(AH30:AL30)-MAX(AH30:AL30)-MIN(AH30:AL30))/3</f>
        <v>471.71</v>
      </c>
      <c r="H30" s="50" t="n">
        <v>1757.8</v>
      </c>
      <c r="I30" s="50" t="n">
        <v>1810</v>
      </c>
      <c r="J30" s="50" t="n">
        <v>1857.6</v>
      </c>
      <c r="K30" s="50" t="n">
        <v>1975</v>
      </c>
      <c r="L30" s="50" t="n">
        <v>2035</v>
      </c>
      <c r="M30" s="50" t="n">
        <v>2044</v>
      </c>
      <c r="N30" s="50" t="n">
        <v>1846</v>
      </c>
      <c r="O30" s="50" t="n">
        <v>2086</v>
      </c>
      <c r="P30" s="50" t="n">
        <v>1635</v>
      </c>
      <c r="Q30" s="50" t="n">
        <v>1995.9</v>
      </c>
      <c r="R30" s="50" t="n">
        <v>1835.8</v>
      </c>
      <c r="S30" s="50" t="n">
        <v>1989.8</v>
      </c>
      <c r="T30" s="50" t="n">
        <v>1867.2</v>
      </c>
      <c r="U30" s="50" t="n">
        <v>1836.1</v>
      </c>
      <c r="V30" s="50" t="n">
        <v>1830.5</v>
      </c>
      <c r="W30" s="50" t="n">
        <v>2080.2</v>
      </c>
      <c r="X30" s="50" t="n">
        <v>1775</v>
      </c>
      <c r="Y30" s="50" t="n">
        <v>1939</v>
      </c>
      <c r="Z30" s="50" t="n">
        <v>1969</v>
      </c>
      <c r="AA30" s="50" t="n">
        <v>1992</v>
      </c>
      <c r="AB30" s="50" t="n">
        <v>1615</v>
      </c>
      <c r="AC30" s="50" t="n">
        <v>1936</v>
      </c>
      <c r="AD30" s="50" t="n">
        <v>1832</v>
      </c>
      <c r="AE30" s="50" t="n">
        <v>1823</v>
      </c>
      <c r="AF30" s="50" t="n">
        <v>1792</v>
      </c>
      <c r="AG30" s="50" t="n">
        <v>1747.7</v>
      </c>
      <c r="AH30" s="50" t="n">
        <v>1815.78</v>
      </c>
      <c r="AI30" s="50" t="n">
        <v>1415.13</v>
      </c>
      <c r="AJ30" s="50" t="n">
        <v>0</v>
      </c>
      <c r="AK30" s="50" t="n">
        <v>0</v>
      </c>
      <c r="AL30" s="51" t="n">
        <v>0</v>
      </c>
      <c r="AM30" s="51" t="n">
        <v>0</v>
      </c>
    </row>
    <row r="31" customFormat="false" ht="14.25" hidden="false" customHeight="false" outlineLevel="0" collapsed="false">
      <c r="A31" s="48" t="s">
        <v>71</v>
      </c>
      <c r="B31" s="48" t="str">
        <f aca="false">VLOOKUP(Data[[#This Row],[or_product]],Ref_products[#Data],2,FALSE())</f>
        <v>Durum wheat</v>
      </c>
      <c r="C31" s="48" t="str">
        <f aca="false">VLOOKUP(Data[[#This Row],[MS]],Ref_MS[#Data],2,FALSE())</f>
        <v>EU-27</v>
      </c>
      <c r="D31" s="49" t="s">
        <v>131</v>
      </c>
      <c r="E31" s="49" t="s">
        <v>73</v>
      </c>
      <c r="F31" s="49" t="s">
        <v>74</v>
      </c>
      <c r="G31" s="50" t="n">
        <f aca="false">(SUM(AH31:AL31)-MAX(AH31:AL31)-MIN(AH31:AL31))/3</f>
        <v>2182.22666666667</v>
      </c>
      <c r="H31" s="50" t="n">
        <v>2926.9</v>
      </c>
      <c r="I31" s="50" t="n">
        <v>2982.9</v>
      </c>
      <c r="J31" s="50" t="n">
        <v>3076.9</v>
      </c>
      <c r="K31" s="50" t="n">
        <v>3132.2</v>
      </c>
      <c r="L31" s="50" t="n">
        <v>3177</v>
      </c>
      <c r="M31" s="50" t="n">
        <v>3196.3</v>
      </c>
      <c r="N31" s="50" t="n">
        <v>3542.2</v>
      </c>
      <c r="O31" s="50" t="n">
        <v>3743.98</v>
      </c>
      <c r="P31" s="50" t="n">
        <v>3821.43</v>
      </c>
      <c r="Q31" s="50" t="n">
        <v>4005.97</v>
      </c>
      <c r="R31" s="50" t="n">
        <v>3898.73</v>
      </c>
      <c r="S31" s="50" t="n">
        <v>4109.43</v>
      </c>
      <c r="T31" s="50" t="n">
        <v>3691.86</v>
      </c>
      <c r="U31" s="50" t="n">
        <v>2988.69</v>
      </c>
      <c r="V31" s="50" t="n">
        <v>2849.6</v>
      </c>
      <c r="W31" s="50" t="n">
        <v>3085.54</v>
      </c>
      <c r="X31" s="50" t="n">
        <v>2956.11</v>
      </c>
      <c r="Y31" s="50" t="n">
        <v>2891.68</v>
      </c>
      <c r="Z31" s="50" t="n">
        <v>2504.89</v>
      </c>
      <c r="AA31" s="50" t="n">
        <v>2598.65</v>
      </c>
      <c r="AB31" s="50" t="n">
        <v>2409.38</v>
      </c>
      <c r="AC31" s="50" t="n">
        <v>2294.64</v>
      </c>
      <c r="AD31" s="50" t="n">
        <v>2436.29</v>
      </c>
      <c r="AE31" s="50" t="n">
        <v>2775.39</v>
      </c>
      <c r="AF31" s="50" t="n">
        <v>2544.8</v>
      </c>
      <c r="AG31" s="50" t="n">
        <v>2480.64</v>
      </c>
      <c r="AH31" s="50" t="n">
        <v>2144.78</v>
      </c>
      <c r="AI31" s="50" t="n">
        <v>2111.96</v>
      </c>
      <c r="AJ31" s="50" t="n">
        <v>2260.17</v>
      </c>
      <c r="AK31" s="50" t="n">
        <v>2283.47</v>
      </c>
      <c r="AL31" s="51" t="n">
        <v>2141.73</v>
      </c>
      <c r="AM31" s="51" t="n">
        <v>2055.03</v>
      </c>
    </row>
    <row r="32" customFormat="false" ht="14.25" hidden="false" customHeight="false" outlineLevel="0" collapsed="false">
      <c r="A32" s="48" t="s">
        <v>71</v>
      </c>
      <c r="B32" s="48" t="str">
        <f aca="false">VLOOKUP(Data[[#This Row],[or_product]],Ref_products[#Data],2,FALSE())</f>
        <v>Durum wheat</v>
      </c>
      <c r="C32" s="48" t="str">
        <f aca="false">VLOOKUP(Data[[#This Row],[MS]],Ref_MS[#Data],2,FALSE())</f>
        <v>Belgium</v>
      </c>
      <c r="D32" s="49" t="s">
        <v>131</v>
      </c>
      <c r="E32" s="49" t="s">
        <v>75</v>
      </c>
      <c r="F32" s="49" t="s">
        <v>76</v>
      </c>
      <c r="G32" s="50" t="n">
        <f aca="false">(SUM(AH32:AL32)-MAX(AH32:AL32)-MIN(AH32:AL32))/3</f>
        <v>0</v>
      </c>
      <c r="H32" s="50" t="n">
        <v>0</v>
      </c>
      <c r="I32" s="50" t="n">
        <v>0</v>
      </c>
      <c r="J32" s="50" t="n">
        <v>0</v>
      </c>
      <c r="K32" s="50" t="n">
        <v>0</v>
      </c>
      <c r="L32" s="50" t="n">
        <v>0</v>
      </c>
      <c r="M32" s="50" t="n">
        <v>0</v>
      </c>
      <c r="N32" s="50" t="n">
        <v>0</v>
      </c>
      <c r="O32" s="50" t="n">
        <v>0</v>
      </c>
      <c r="P32" s="50" t="n">
        <v>0</v>
      </c>
      <c r="Q32" s="50" t="n">
        <v>0</v>
      </c>
      <c r="R32" s="50" t="n">
        <v>0</v>
      </c>
      <c r="S32" s="50" t="n">
        <v>0</v>
      </c>
      <c r="T32" s="50" t="n">
        <v>0</v>
      </c>
      <c r="U32" s="50" t="n">
        <v>0</v>
      </c>
      <c r="V32" s="50" t="n">
        <v>0</v>
      </c>
      <c r="W32" s="50" t="n">
        <v>0</v>
      </c>
      <c r="X32" s="50" t="n">
        <v>0</v>
      </c>
      <c r="Y32" s="50" t="n">
        <v>0</v>
      </c>
      <c r="Z32" s="50" t="n">
        <v>0</v>
      </c>
      <c r="AA32" s="50" t="n">
        <v>0</v>
      </c>
      <c r="AB32" s="50" t="n">
        <v>0</v>
      </c>
      <c r="AC32" s="50" t="n">
        <v>0</v>
      </c>
      <c r="AD32" s="50" t="n">
        <v>0</v>
      </c>
      <c r="AE32" s="50" t="n">
        <v>0</v>
      </c>
      <c r="AF32" s="50" t="n">
        <v>0</v>
      </c>
      <c r="AG32" s="50" t="n">
        <v>0</v>
      </c>
      <c r="AH32" s="50" t="n">
        <v>0</v>
      </c>
      <c r="AI32" s="50" t="n">
        <v>0</v>
      </c>
      <c r="AJ32" s="50" t="n">
        <v>0</v>
      </c>
      <c r="AK32" s="50" t="n">
        <v>0</v>
      </c>
      <c r="AL32" s="51" t="n">
        <v>0</v>
      </c>
      <c r="AM32" s="51" t="n">
        <v>0</v>
      </c>
    </row>
    <row r="33" customFormat="false" ht="14.25" hidden="false" customHeight="false" outlineLevel="0" collapsed="false">
      <c r="A33" s="48" t="s">
        <v>71</v>
      </c>
      <c r="B33" s="48" t="str">
        <f aca="false">VLOOKUP(Data[[#This Row],[or_product]],Ref_products[#Data],2,FALSE())</f>
        <v>Durum wheat</v>
      </c>
      <c r="C33" s="48" t="str">
        <f aca="false">VLOOKUP(Data[[#This Row],[MS]],Ref_MS[#Data],2,FALSE())</f>
        <v>Bulgaria</v>
      </c>
      <c r="D33" s="49" t="s">
        <v>131</v>
      </c>
      <c r="E33" s="49" t="s">
        <v>77</v>
      </c>
      <c r="F33" s="49" t="s">
        <v>78</v>
      </c>
      <c r="G33" s="50" t="n">
        <f aca="false">(SUM(AH33:AL33)-MAX(AH33:AL33)-MIN(AH33:AL33))/3</f>
        <v>10.11</v>
      </c>
      <c r="H33" s="50" t="n">
        <v>19</v>
      </c>
      <c r="I33" s="50" t="n">
        <v>19</v>
      </c>
      <c r="J33" s="50" t="n">
        <v>19</v>
      </c>
      <c r="K33" s="50" t="n">
        <v>19</v>
      </c>
      <c r="L33" s="50" t="n">
        <v>19</v>
      </c>
      <c r="M33" s="50" t="n">
        <v>19</v>
      </c>
      <c r="N33" s="50" t="n">
        <v>16.1</v>
      </c>
      <c r="O33" s="50" t="n">
        <v>15.1</v>
      </c>
      <c r="P33" s="50" t="n">
        <v>22.5</v>
      </c>
      <c r="Q33" s="50" t="n">
        <v>21</v>
      </c>
      <c r="R33" s="50" t="n">
        <v>23.2</v>
      </c>
      <c r="S33" s="50" t="n">
        <v>22</v>
      </c>
      <c r="T33" s="50" t="n">
        <v>18.3</v>
      </c>
      <c r="U33" s="50" t="n">
        <v>4.4</v>
      </c>
      <c r="V33" s="50" t="n">
        <v>5.6</v>
      </c>
      <c r="W33" s="50" t="n">
        <v>5</v>
      </c>
      <c r="X33" s="50" t="n">
        <v>62.9</v>
      </c>
      <c r="Y33" s="50" t="n">
        <v>28.94</v>
      </c>
      <c r="Z33" s="50" t="n">
        <v>35.68</v>
      </c>
      <c r="AA33" s="50" t="n">
        <v>18.7</v>
      </c>
      <c r="AB33" s="50" t="n">
        <v>12.73</v>
      </c>
      <c r="AC33" s="50" t="n">
        <v>6.45</v>
      </c>
      <c r="AD33" s="50" t="n">
        <v>9.72</v>
      </c>
      <c r="AE33" s="50" t="n">
        <v>13.49</v>
      </c>
      <c r="AF33" s="50" t="n">
        <v>10.82</v>
      </c>
      <c r="AG33" s="50" t="n">
        <v>14.91</v>
      </c>
      <c r="AH33" s="50" t="n">
        <v>9.32</v>
      </c>
      <c r="AI33" s="50" t="n">
        <v>7.81</v>
      </c>
      <c r="AJ33" s="50" t="n">
        <v>8.95</v>
      </c>
      <c r="AK33" s="50" t="n">
        <v>12.06</v>
      </c>
      <c r="AL33" s="51" t="n">
        <v>16</v>
      </c>
      <c r="AM33" s="51" t="n">
        <v>15</v>
      </c>
    </row>
    <row r="34" customFormat="false" ht="14.25" hidden="false" customHeight="false" outlineLevel="0" collapsed="false">
      <c r="A34" s="48" t="s">
        <v>71</v>
      </c>
      <c r="B34" s="48" t="str">
        <f aca="false">VLOOKUP(Data[[#This Row],[or_product]],Ref_products[#Data],2,FALSE())</f>
        <v>Durum wheat</v>
      </c>
      <c r="C34" s="48" t="str">
        <f aca="false">VLOOKUP(Data[[#This Row],[MS]],Ref_MS[#Data],2,FALSE())</f>
        <v>Czechia</v>
      </c>
      <c r="D34" s="49" t="s">
        <v>131</v>
      </c>
      <c r="E34" s="49" t="s">
        <v>79</v>
      </c>
      <c r="F34" s="49" t="s">
        <v>80</v>
      </c>
      <c r="G34" s="50" t="n">
        <f aca="false">(SUM(AH34:AL34)-MAX(AH34:AL34)-MIN(AH34:AL34))/3</f>
        <v>0</v>
      </c>
      <c r="H34" s="50" t="n">
        <v>0</v>
      </c>
      <c r="I34" s="50" t="n">
        <v>0</v>
      </c>
      <c r="J34" s="50" t="n">
        <v>0</v>
      </c>
      <c r="K34" s="50" t="n">
        <v>0</v>
      </c>
      <c r="L34" s="50" t="n">
        <v>0</v>
      </c>
      <c r="M34" s="50" t="n">
        <v>0</v>
      </c>
      <c r="N34" s="50" t="n">
        <v>0</v>
      </c>
      <c r="O34" s="50" t="n">
        <v>0</v>
      </c>
      <c r="P34" s="50" t="n">
        <v>0</v>
      </c>
      <c r="Q34" s="50" t="n">
        <v>0</v>
      </c>
      <c r="R34" s="50" t="n">
        <v>0</v>
      </c>
      <c r="S34" s="50" t="n">
        <v>0</v>
      </c>
      <c r="T34" s="50" t="n">
        <v>0</v>
      </c>
      <c r="U34" s="50" t="n">
        <v>0</v>
      </c>
      <c r="V34" s="50" t="n">
        <v>0</v>
      </c>
      <c r="W34" s="50" t="n">
        <v>0</v>
      </c>
      <c r="X34" s="50" t="n">
        <v>0</v>
      </c>
      <c r="Y34" s="50" t="n">
        <v>0</v>
      </c>
      <c r="Z34" s="50" t="n">
        <v>0</v>
      </c>
      <c r="AA34" s="50" t="n">
        <v>0</v>
      </c>
      <c r="AB34" s="50" t="n">
        <v>0</v>
      </c>
      <c r="AC34" s="50" t="n">
        <v>0</v>
      </c>
      <c r="AD34" s="50" t="n">
        <v>0</v>
      </c>
      <c r="AE34" s="50" t="n">
        <v>0</v>
      </c>
      <c r="AF34" s="50" t="n">
        <v>0</v>
      </c>
      <c r="AG34" s="50" t="n">
        <v>0</v>
      </c>
      <c r="AH34" s="50" t="n">
        <v>0</v>
      </c>
      <c r="AI34" s="50" t="n">
        <v>0</v>
      </c>
      <c r="AJ34" s="50" t="n">
        <v>0</v>
      </c>
      <c r="AK34" s="50" t="n">
        <v>0</v>
      </c>
      <c r="AL34" s="51" t="n">
        <v>3.47</v>
      </c>
      <c r="AM34" s="51" t="n">
        <v>4.89</v>
      </c>
    </row>
    <row r="35" customFormat="false" ht="14.25" hidden="false" customHeight="false" outlineLevel="0" collapsed="false">
      <c r="A35" s="48" t="s">
        <v>71</v>
      </c>
      <c r="B35" s="48" t="str">
        <f aca="false">VLOOKUP(Data[[#This Row],[or_product]],Ref_products[#Data],2,FALSE())</f>
        <v>Durum wheat</v>
      </c>
      <c r="C35" s="48" t="str">
        <f aca="false">VLOOKUP(Data[[#This Row],[MS]],Ref_MS[#Data],2,FALSE())</f>
        <v>Denmark</v>
      </c>
      <c r="D35" s="49" t="s">
        <v>131</v>
      </c>
      <c r="E35" s="49" t="s">
        <v>81</v>
      </c>
      <c r="F35" s="49" t="s">
        <v>82</v>
      </c>
      <c r="G35" s="50" t="n">
        <f aca="false">(SUM(AH35:AL35)-MAX(AH35:AL35)-MIN(AH35:AL35))/3</f>
        <v>0</v>
      </c>
      <c r="H35" s="50" t="n">
        <v>0</v>
      </c>
      <c r="I35" s="50" t="n">
        <v>0</v>
      </c>
      <c r="J35" s="50" t="n">
        <v>0</v>
      </c>
      <c r="K35" s="50" t="n">
        <v>0</v>
      </c>
      <c r="L35" s="50" t="n">
        <v>0</v>
      </c>
      <c r="M35" s="50" t="n">
        <v>0</v>
      </c>
      <c r="N35" s="50" t="n">
        <v>0</v>
      </c>
      <c r="O35" s="50" t="n">
        <v>0</v>
      </c>
      <c r="P35" s="50" t="n">
        <v>0</v>
      </c>
      <c r="Q35" s="50" t="n">
        <v>0</v>
      </c>
      <c r="R35" s="50" t="n">
        <v>0</v>
      </c>
      <c r="S35" s="50" t="n">
        <v>0</v>
      </c>
      <c r="T35" s="50" t="n">
        <v>0</v>
      </c>
      <c r="U35" s="50" t="n">
        <v>0</v>
      </c>
      <c r="V35" s="50" t="n">
        <v>0</v>
      </c>
      <c r="W35" s="50" t="n">
        <v>0</v>
      </c>
      <c r="X35" s="50" t="n">
        <v>0</v>
      </c>
      <c r="Y35" s="50" t="n">
        <v>0</v>
      </c>
      <c r="Z35" s="50" t="n">
        <v>0</v>
      </c>
      <c r="AA35" s="50" t="n">
        <v>0</v>
      </c>
      <c r="AB35" s="50" t="n">
        <v>0</v>
      </c>
      <c r="AC35" s="50" t="n">
        <v>0</v>
      </c>
      <c r="AD35" s="50" t="n">
        <v>0</v>
      </c>
      <c r="AE35" s="50" t="n">
        <v>0</v>
      </c>
      <c r="AF35" s="50" t="n">
        <v>0</v>
      </c>
      <c r="AG35" s="50" t="n">
        <v>0</v>
      </c>
      <c r="AH35" s="50" t="n">
        <v>0</v>
      </c>
      <c r="AI35" s="50" t="n">
        <v>0</v>
      </c>
      <c r="AJ35" s="50" t="n">
        <v>0</v>
      </c>
      <c r="AK35" s="50" t="n">
        <v>0</v>
      </c>
      <c r="AL35" s="51" t="n">
        <v>0</v>
      </c>
      <c r="AM35" s="51" t="n">
        <v>0</v>
      </c>
    </row>
    <row r="36" customFormat="false" ht="14.25" hidden="false" customHeight="false" outlineLevel="0" collapsed="false">
      <c r="A36" s="48" t="s">
        <v>71</v>
      </c>
      <c r="B36" s="48" t="str">
        <f aca="false">VLOOKUP(Data[[#This Row],[or_product]],Ref_products[#Data],2,FALSE())</f>
        <v>Durum wheat</v>
      </c>
      <c r="C36" s="48" t="str">
        <f aca="false">VLOOKUP(Data[[#This Row],[MS]],Ref_MS[#Data],2,FALSE())</f>
        <v>Germany</v>
      </c>
      <c r="D36" s="49" t="s">
        <v>131</v>
      </c>
      <c r="E36" s="49" t="s">
        <v>83</v>
      </c>
      <c r="F36" s="49" t="s">
        <v>84</v>
      </c>
      <c r="G36" s="50" t="n">
        <f aca="false">(SUM(AH36:AL36)-MAX(AH36:AL36)-MIN(AH36:AL36))/3</f>
        <v>37.4333333333333</v>
      </c>
      <c r="H36" s="50" t="n">
        <v>9.6</v>
      </c>
      <c r="I36" s="50" t="n">
        <v>10.9</v>
      </c>
      <c r="J36" s="50" t="n">
        <v>7.2</v>
      </c>
      <c r="K36" s="50" t="n">
        <v>8</v>
      </c>
      <c r="L36" s="50" t="n">
        <v>6.6</v>
      </c>
      <c r="M36" s="50" t="n">
        <v>11.7</v>
      </c>
      <c r="N36" s="50" t="n">
        <v>12</v>
      </c>
      <c r="O36" s="50" t="n">
        <v>8.6</v>
      </c>
      <c r="P36" s="50" t="n">
        <v>4.7</v>
      </c>
      <c r="Q36" s="50" t="n">
        <v>4.8</v>
      </c>
      <c r="R36" s="50" t="n">
        <v>7.3</v>
      </c>
      <c r="S36" s="50" t="n">
        <v>8.2</v>
      </c>
      <c r="T36" s="50" t="n">
        <v>10.3</v>
      </c>
      <c r="U36" s="50" t="n">
        <v>11.7</v>
      </c>
      <c r="V36" s="50" t="n">
        <v>7.6</v>
      </c>
      <c r="W36" s="50" t="n">
        <v>6.5</v>
      </c>
      <c r="X36" s="50" t="n">
        <v>11.2</v>
      </c>
      <c r="Y36" s="50" t="n">
        <v>21.06</v>
      </c>
      <c r="Z36" s="50" t="n">
        <v>15.3</v>
      </c>
      <c r="AA36" s="50" t="n">
        <v>11.7</v>
      </c>
      <c r="AB36" s="50" t="n">
        <v>8.6</v>
      </c>
      <c r="AC36" s="50" t="n">
        <v>11.3</v>
      </c>
      <c r="AD36" s="50" t="n">
        <v>18.8</v>
      </c>
      <c r="AE36" s="50" t="n">
        <v>25.3</v>
      </c>
      <c r="AF36" s="50" t="n">
        <v>29.6</v>
      </c>
      <c r="AG36" s="50" t="n">
        <v>30.2</v>
      </c>
      <c r="AH36" s="50" t="n">
        <v>31.5</v>
      </c>
      <c r="AI36" s="50" t="n">
        <v>34</v>
      </c>
      <c r="AJ36" s="50" t="n">
        <v>37.5</v>
      </c>
      <c r="AK36" s="50" t="n">
        <v>40.8</v>
      </c>
      <c r="AL36" s="51" t="n">
        <v>41.4</v>
      </c>
      <c r="AM36" s="51" t="n">
        <v>37.4333333333333</v>
      </c>
    </row>
    <row r="37" customFormat="false" ht="14.25" hidden="false" customHeight="false" outlineLevel="0" collapsed="false">
      <c r="A37" s="48" t="s">
        <v>71</v>
      </c>
      <c r="B37" s="48" t="str">
        <f aca="false">VLOOKUP(Data[[#This Row],[or_product]],Ref_products[#Data],2,FALSE())</f>
        <v>Durum wheat</v>
      </c>
      <c r="C37" s="48" t="str">
        <f aca="false">VLOOKUP(Data[[#This Row],[MS]],Ref_MS[#Data],2,FALSE())</f>
        <v>Estonia</v>
      </c>
      <c r="D37" s="49" t="s">
        <v>131</v>
      </c>
      <c r="E37" s="49" t="s">
        <v>85</v>
      </c>
      <c r="F37" s="49" t="s">
        <v>86</v>
      </c>
      <c r="G37" s="50" t="n">
        <f aca="false">(SUM(AH37:AL37)-MAX(AH37:AL37)-MIN(AH37:AL37))/3</f>
        <v>0</v>
      </c>
      <c r="H37" s="50" t="n">
        <v>0</v>
      </c>
      <c r="I37" s="50" t="n">
        <v>0</v>
      </c>
      <c r="J37" s="50" t="n">
        <v>0</v>
      </c>
      <c r="K37" s="50" t="n">
        <v>0</v>
      </c>
      <c r="L37" s="50" t="n">
        <v>0</v>
      </c>
      <c r="M37" s="50" t="n">
        <v>0</v>
      </c>
      <c r="N37" s="50" t="n">
        <v>0</v>
      </c>
      <c r="O37" s="50" t="n">
        <v>0</v>
      </c>
      <c r="P37" s="50" t="n">
        <v>0</v>
      </c>
      <c r="Q37" s="50" t="n">
        <v>0</v>
      </c>
      <c r="R37" s="50" t="n">
        <v>0</v>
      </c>
      <c r="S37" s="50" t="n">
        <v>0</v>
      </c>
      <c r="T37" s="50" t="n">
        <v>0</v>
      </c>
      <c r="U37" s="50" t="n">
        <v>0</v>
      </c>
      <c r="V37" s="50" t="n">
        <v>0</v>
      </c>
      <c r="W37" s="50" t="n">
        <v>0</v>
      </c>
      <c r="X37" s="50" t="n">
        <v>0</v>
      </c>
      <c r="Y37" s="50" t="n">
        <v>0</v>
      </c>
      <c r="Z37" s="50" t="n">
        <v>0</v>
      </c>
      <c r="AA37" s="50" t="n">
        <v>0</v>
      </c>
      <c r="AB37" s="50" t="n">
        <v>0</v>
      </c>
      <c r="AC37" s="50" t="n">
        <v>0</v>
      </c>
      <c r="AD37" s="50" t="n">
        <v>0</v>
      </c>
      <c r="AE37" s="50" t="n">
        <v>0</v>
      </c>
      <c r="AF37" s="50" t="n">
        <v>0</v>
      </c>
      <c r="AG37" s="50" t="n">
        <v>0</v>
      </c>
      <c r="AH37" s="50" t="n">
        <v>0</v>
      </c>
      <c r="AI37" s="50" t="n">
        <v>0</v>
      </c>
      <c r="AJ37" s="50" t="n">
        <v>0</v>
      </c>
      <c r="AK37" s="50" t="n">
        <v>0</v>
      </c>
      <c r="AL37" s="51" t="n">
        <v>0</v>
      </c>
      <c r="AM37" s="51" t="n">
        <v>0</v>
      </c>
    </row>
    <row r="38" customFormat="false" ht="14.25" hidden="false" customHeight="false" outlineLevel="0" collapsed="false">
      <c r="A38" s="48" t="s">
        <v>71</v>
      </c>
      <c r="B38" s="48" t="str">
        <f aca="false">VLOOKUP(Data[[#This Row],[or_product]],Ref_products[#Data],2,FALSE())</f>
        <v>Durum wheat</v>
      </c>
      <c r="C38" s="48" t="str">
        <f aca="false">VLOOKUP(Data[[#This Row],[MS]],Ref_MS[#Data],2,FALSE())</f>
        <v>Ireland</v>
      </c>
      <c r="D38" s="49" t="s">
        <v>131</v>
      </c>
      <c r="E38" s="49" t="s">
        <v>87</v>
      </c>
      <c r="F38" s="49" t="s">
        <v>88</v>
      </c>
      <c r="G38" s="50" t="n">
        <f aca="false">(SUM(AH38:AL38)-MAX(AH38:AL38)-MIN(AH38:AL38))/3</f>
        <v>0</v>
      </c>
      <c r="H38" s="50" t="n">
        <v>0</v>
      </c>
      <c r="I38" s="50" t="n">
        <v>0</v>
      </c>
      <c r="J38" s="50" t="n">
        <v>0</v>
      </c>
      <c r="K38" s="50" t="n">
        <v>0</v>
      </c>
      <c r="L38" s="50" t="n">
        <v>0</v>
      </c>
      <c r="M38" s="50" t="n">
        <v>0</v>
      </c>
      <c r="N38" s="50" t="n">
        <v>0</v>
      </c>
      <c r="O38" s="50" t="n">
        <v>0</v>
      </c>
      <c r="P38" s="50" t="n">
        <v>0</v>
      </c>
      <c r="Q38" s="50" t="n">
        <v>0</v>
      </c>
      <c r="R38" s="50" t="n">
        <v>0</v>
      </c>
      <c r="S38" s="50" t="n">
        <v>0</v>
      </c>
      <c r="T38" s="50" t="n">
        <v>0</v>
      </c>
      <c r="U38" s="50" t="n">
        <v>0</v>
      </c>
      <c r="V38" s="50" t="n">
        <v>0</v>
      </c>
      <c r="W38" s="50" t="n">
        <v>0</v>
      </c>
      <c r="X38" s="50" t="n">
        <v>0</v>
      </c>
      <c r="Y38" s="50" t="n">
        <v>0</v>
      </c>
      <c r="Z38" s="50" t="n">
        <v>0</v>
      </c>
      <c r="AA38" s="50" t="n">
        <v>0</v>
      </c>
      <c r="AB38" s="50" t="n">
        <v>0</v>
      </c>
      <c r="AC38" s="50" t="n">
        <v>0</v>
      </c>
      <c r="AD38" s="50" t="n">
        <v>0</v>
      </c>
      <c r="AE38" s="50" t="n">
        <v>0</v>
      </c>
      <c r="AF38" s="50" t="n">
        <v>0</v>
      </c>
      <c r="AG38" s="50" t="n">
        <v>0</v>
      </c>
      <c r="AH38" s="50" t="n">
        <v>0</v>
      </c>
      <c r="AI38" s="50" t="n">
        <v>0</v>
      </c>
      <c r="AJ38" s="50" t="n">
        <v>0</v>
      </c>
      <c r="AK38" s="50" t="n">
        <v>0</v>
      </c>
      <c r="AL38" s="51" t="n">
        <v>0</v>
      </c>
      <c r="AM38" s="51" t="n">
        <v>0</v>
      </c>
    </row>
    <row r="39" customFormat="false" ht="14.25" hidden="false" customHeight="false" outlineLevel="0" collapsed="false">
      <c r="A39" s="48" t="s">
        <v>71</v>
      </c>
      <c r="B39" s="48" t="str">
        <f aca="false">VLOOKUP(Data[[#This Row],[or_product]],Ref_products[#Data],2,FALSE())</f>
        <v>Durum wheat</v>
      </c>
      <c r="C39" s="48" t="str">
        <f aca="false">VLOOKUP(Data[[#This Row],[MS]],Ref_MS[#Data],2,FALSE())</f>
        <v>Greece</v>
      </c>
      <c r="D39" s="49" t="s">
        <v>131</v>
      </c>
      <c r="E39" s="49" t="s">
        <v>89</v>
      </c>
      <c r="F39" s="49" t="s">
        <v>90</v>
      </c>
      <c r="G39" s="50" t="n">
        <f aca="false">(SUM(AH39:AL39)-MAX(AH39:AL39)-MIN(AH39:AL39))/3</f>
        <v>276.82</v>
      </c>
      <c r="H39" s="50" t="n">
        <v>583.1</v>
      </c>
      <c r="I39" s="50" t="n">
        <v>595</v>
      </c>
      <c r="J39" s="50" t="n">
        <v>605</v>
      </c>
      <c r="K39" s="50" t="n">
        <v>601.3</v>
      </c>
      <c r="L39" s="50" t="n">
        <v>618.9</v>
      </c>
      <c r="M39" s="50" t="n">
        <v>616</v>
      </c>
      <c r="N39" s="50" t="n">
        <v>660</v>
      </c>
      <c r="O39" s="50" t="n">
        <v>668.99</v>
      </c>
      <c r="P39" s="50" t="n">
        <v>760.64</v>
      </c>
      <c r="Q39" s="50" t="n">
        <v>760.3</v>
      </c>
      <c r="R39" s="50" t="n">
        <v>727.05</v>
      </c>
      <c r="S39" s="50" t="n">
        <v>750.5</v>
      </c>
      <c r="T39" s="50" t="n">
        <v>768.37</v>
      </c>
      <c r="U39" s="50" t="n">
        <v>520.09</v>
      </c>
      <c r="V39" s="50" t="n">
        <v>491.77</v>
      </c>
      <c r="W39" s="50" t="n">
        <v>483.14</v>
      </c>
      <c r="X39" s="50" t="n">
        <v>603.75</v>
      </c>
      <c r="Y39" s="50" t="n">
        <v>506.72</v>
      </c>
      <c r="Z39" s="50" t="n">
        <v>403.82</v>
      </c>
      <c r="AA39" s="50" t="n">
        <v>400.66</v>
      </c>
      <c r="AB39" s="50" t="n">
        <v>387.23</v>
      </c>
      <c r="AC39" s="50" t="n">
        <v>353.96</v>
      </c>
      <c r="AD39" s="50" t="n">
        <v>333.35</v>
      </c>
      <c r="AE39" s="50" t="n">
        <v>388.17</v>
      </c>
      <c r="AF39" s="50" t="n">
        <v>296.25</v>
      </c>
      <c r="AG39" s="50" t="n">
        <v>296.49</v>
      </c>
      <c r="AH39" s="50" t="n">
        <v>253.88</v>
      </c>
      <c r="AI39" s="50" t="n">
        <v>262.68</v>
      </c>
      <c r="AJ39" s="50" t="n">
        <v>313.9</v>
      </c>
      <c r="AK39" s="50" t="n">
        <v>317.7</v>
      </c>
      <c r="AL39" s="51" t="n">
        <v>161.68</v>
      </c>
      <c r="AM39" s="51" t="n">
        <v>172.75</v>
      </c>
    </row>
    <row r="40" customFormat="false" ht="14.25" hidden="false" customHeight="false" outlineLevel="0" collapsed="false">
      <c r="A40" s="48" t="s">
        <v>71</v>
      </c>
      <c r="B40" s="48" t="str">
        <f aca="false">VLOOKUP(Data[[#This Row],[or_product]],Ref_products[#Data],2,FALSE())</f>
        <v>Durum wheat</v>
      </c>
      <c r="C40" s="48" t="str">
        <f aca="false">VLOOKUP(Data[[#This Row],[MS]],Ref_MS[#Data],2,FALSE())</f>
        <v>Spain</v>
      </c>
      <c r="D40" s="49" t="s">
        <v>131</v>
      </c>
      <c r="E40" s="49" t="s">
        <v>91</v>
      </c>
      <c r="F40" s="49" t="s">
        <v>92</v>
      </c>
      <c r="G40" s="50" t="n">
        <f aca="false">(SUM(AH40:AL40)-MAX(AH40:AL40)-MIN(AH40:AL40))/3</f>
        <v>264.726666666667</v>
      </c>
      <c r="H40" s="50" t="n">
        <v>651.5</v>
      </c>
      <c r="I40" s="50" t="n">
        <v>648</v>
      </c>
      <c r="J40" s="50" t="n">
        <v>645.7</v>
      </c>
      <c r="K40" s="50" t="n">
        <v>653</v>
      </c>
      <c r="L40" s="50" t="n">
        <v>647</v>
      </c>
      <c r="M40" s="50" t="n">
        <v>629.1</v>
      </c>
      <c r="N40" s="50" t="n">
        <v>827</v>
      </c>
      <c r="O40" s="50" t="n">
        <v>867.3</v>
      </c>
      <c r="P40" s="50" t="n">
        <v>885.1</v>
      </c>
      <c r="Q40" s="50" t="n">
        <v>926.2</v>
      </c>
      <c r="R40" s="50" t="n">
        <v>913.2</v>
      </c>
      <c r="S40" s="50" t="n">
        <v>948.7</v>
      </c>
      <c r="T40" s="50" t="n">
        <v>910.5</v>
      </c>
      <c r="U40" s="50" t="n">
        <v>614</v>
      </c>
      <c r="V40" s="50" t="n">
        <v>413.4</v>
      </c>
      <c r="W40" s="50" t="n">
        <v>531.7</v>
      </c>
      <c r="X40" s="50" t="n">
        <v>538.9</v>
      </c>
      <c r="Y40" s="50" t="n">
        <v>488.31</v>
      </c>
      <c r="Z40" s="50" t="n">
        <v>378.05</v>
      </c>
      <c r="AA40" s="50" t="n">
        <v>411.05</v>
      </c>
      <c r="AB40" s="50" t="n">
        <v>343.39</v>
      </c>
      <c r="AC40" s="50" t="n">
        <v>297.14</v>
      </c>
      <c r="AD40" s="50" t="n">
        <v>347.93</v>
      </c>
      <c r="AE40" s="50" t="n">
        <v>448.16</v>
      </c>
      <c r="AF40" s="50" t="n">
        <v>417.59</v>
      </c>
      <c r="AG40" s="50" t="n">
        <v>374.61</v>
      </c>
      <c r="AH40" s="50" t="n">
        <v>266.64</v>
      </c>
      <c r="AI40" s="50" t="n">
        <v>250.9</v>
      </c>
      <c r="AJ40" s="50" t="n">
        <v>259.06</v>
      </c>
      <c r="AK40" s="50" t="n">
        <v>278.67</v>
      </c>
      <c r="AL40" s="51" t="n">
        <v>268.48</v>
      </c>
      <c r="AM40" s="51" t="n">
        <v>272.33</v>
      </c>
    </row>
    <row r="41" customFormat="false" ht="14.25" hidden="false" customHeight="false" outlineLevel="0" collapsed="false">
      <c r="A41" s="48" t="s">
        <v>71</v>
      </c>
      <c r="B41" s="48" t="str">
        <f aca="false">VLOOKUP(Data[[#This Row],[or_product]],Ref_products[#Data],2,FALSE())</f>
        <v>Durum wheat</v>
      </c>
      <c r="C41" s="48" t="str">
        <f aca="false">VLOOKUP(Data[[#This Row],[MS]],Ref_MS[#Data],2,FALSE())</f>
        <v>France</v>
      </c>
      <c r="D41" s="49" t="s">
        <v>131</v>
      </c>
      <c r="E41" s="49" t="s">
        <v>93</v>
      </c>
      <c r="F41" s="49" t="s">
        <v>94</v>
      </c>
      <c r="G41" s="50" t="n">
        <f aca="false">(SUM(AH41:AL41)-MAX(AH41:AL41)-MIN(AH41:AL41))/3</f>
        <v>250.243333333333</v>
      </c>
      <c r="H41" s="50" t="n">
        <v>223.1</v>
      </c>
      <c r="I41" s="50" t="n">
        <v>235.4</v>
      </c>
      <c r="J41" s="50" t="n">
        <v>230</v>
      </c>
      <c r="K41" s="50" t="n">
        <v>271.7</v>
      </c>
      <c r="L41" s="50" t="n">
        <v>267.8</v>
      </c>
      <c r="M41" s="50" t="n">
        <v>298</v>
      </c>
      <c r="N41" s="50" t="n">
        <v>329</v>
      </c>
      <c r="O41" s="50" t="n">
        <v>337.9</v>
      </c>
      <c r="P41" s="50" t="n">
        <v>306.4</v>
      </c>
      <c r="Q41" s="50" t="n">
        <v>335.5</v>
      </c>
      <c r="R41" s="50" t="n">
        <v>352.7</v>
      </c>
      <c r="S41" s="50" t="n">
        <v>406.7</v>
      </c>
      <c r="T41" s="50" t="n">
        <v>422.6</v>
      </c>
      <c r="U41" s="50" t="n">
        <v>452.7</v>
      </c>
      <c r="V41" s="50" t="n">
        <v>455.8</v>
      </c>
      <c r="W41" s="50" t="n">
        <v>427.8</v>
      </c>
      <c r="X41" s="50" t="n">
        <v>413.5</v>
      </c>
      <c r="Y41" s="50" t="n">
        <v>506.85</v>
      </c>
      <c r="Z41" s="50" t="n">
        <v>417.15</v>
      </c>
      <c r="AA41" s="50" t="n">
        <v>437.19</v>
      </c>
      <c r="AB41" s="50" t="n">
        <v>336.12</v>
      </c>
      <c r="AC41" s="50" t="n">
        <v>286.75</v>
      </c>
      <c r="AD41" s="50" t="n">
        <v>318.82</v>
      </c>
      <c r="AE41" s="50" t="n">
        <v>403</v>
      </c>
      <c r="AF41" s="50" t="n">
        <v>370.01</v>
      </c>
      <c r="AG41" s="50" t="n">
        <v>353.89</v>
      </c>
      <c r="AH41" s="50" t="n">
        <v>245.5</v>
      </c>
      <c r="AI41" s="50" t="n">
        <v>252.28</v>
      </c>
      <c r="AJ41" s="50" t="n">
        <v>294.23</v>
      </c>
      <c r="AK41" s="50" t="n">
        <v>252.95</v>
      </c>
      <c r="AL41" s="51" t="n">
        <v>235.66</v>
      </c>
      <c r="AM41" s="51" t="n">
        <v>240</v>
      </c>
    </row>
    <row r="42" customFormat="false" ht="14.25" hidden="false" customHeight="false" outlineLevel="0" collapsed="false">
      <c r="A42" s="48" t="s">
        <v>71</v>
      </c>
      <c r="B42" s="48" t="str">
        <f aca="false">VLOOKUP(Data[[#This Row],[or_product]],Ref_products[#Data],2,FALSE())</f>
        <v>Durum wheat</v>
      </c>
      <c r="C42" s="48" t="str">
        <f aca="false">VLOOKUP(Data[[#This Row],[MS]],Ref_MS[#Data],2,FALSE())</f>
        <v>Croatia</v>
      </c>
      <c r="D42" s="49" t="s">
        <v>131</v>
      </c>
      <c r="E42" s="49" t="s">
        <v>95</v>
      </c>
      <c r="F42" s="49" t="s">
        <v>96</v>
      </c>
      <c r="G42" s="50" t="n">
        <f aca="false">(SUM(AH42:AL42)-MAX(AH42:AL42)-MIN(AH42:AL42))/3</f>
        <v>0.616666666666667</v>
      </c>
      <c r="H42" s="50" t="n">
        <v>0</v>
      </c>
      <c r="I42" s="50" t="n">
        <v>0</v>
      </c>
      <c r="J42" s="50" t="n">
        <v>0</v>
      </c>
      <c r="K42" s="50" t="n">
        <v>0</v>
      </c>
      <c r="L42" s="50" t="n">
        <v>0</v>
      </c>
      <c r="M42" s="50" t="n">
        <v>0</v>
      </c>
      <c r="N42" s="50" t="n">
        <v>0</v>
      </c>
      <c r="O42" s="50" t="n">
        <v>1</v>
      </c>
      <c r="P42" s="50" t="n">
        <v>1</v>
      </c>
      <c r="Q42" s="50" t="n">
        <v>1</v>
      </c>
      <c r="R42" s="50" t="n">
        <v>1</v>
      </c>
      <c r="S42" s="50" t="n">
        <v>1</v>
      </c>
      <c r="T42" s="50" t="n">
        <v>1</v>
      </c>
      <c r="U42" s="50" t="n">
        <v>1</v>
      </c>
      <c r="V42" s="50" t="n">
        <v>1</v>
      </c>
      <c r="W42" s="50" t="n">
        <v>1.79</v>
      </c>
      <c r="X42" s="50" t="n">
        <v>1.15</v>
      </c>
      <c r="Y42" s="50" t="n">
        <v>1.78</v>
      </c>
      <c r="Z42" s="50" t="n">
        <v>2.62</v>
      </c>
      <c r="AA42" s="50" t="n">
        <v>1.11</v>
      </c>
      <c r="AB42" s="50" t="n">
        <v>1.08</v>
      </c>
      <c r="AC42" s="50" t="n">
        <v>1.41</v>
      </c>
      <c r="AD42" s="50" t="n">
        <v>1.53</v>
      </c>
      <c r="AE42" s="50" t="n">
        <v>0.5</v>
      </c>
      <c r="AF42" s="50" t="n">
        <v>0.64</v>
      </c>
      <c r="AG42" s="50" t="n">
        <v>0.46</v>
      </c>
      <c r="AH42" s="50" t="n">
        <v>0.4</v>
      </c>
      <c r="AI42" s="50" t="n">
        <v>0.76</v>
      </c>
      <c r="AJ42" s="50" t="n">
        <v>0.69</v>
      </c>
      <c r="AK42" s="50" t="n">
        <v>0.83</v>
      </c>
      <c r="AL42" s="51" t="n">
        <v>0.3</v>
      </c>
      <c r="AM42" s="51" t="n">
        <v>0.3</v>
      </c>
    </row>
    <row r="43" customFormat="false" ht="14.25" hidden="false" customHeight="false" outlineLevel="0" collapsed="false">
      <c r="A43" s="48" t="s">
        <v>71</v>
      </c>
      <c r="B43" s="48" t="str">
        <f aca="false">VLOOKUP(Data[[#This Row],[or_product]],Ref_products[#Data],2,FALSE())</f>
        <v>Durum wheat</v>
      </c>
      <c r="C43" s="48" t="str">
        <f aca="false">VLOOKUP(Data[[#This Row],[MS]],Ref_MS[#Data],2,FALSE())</f>
        <v>Italy</v>
      </c>
      <c r="D43" s="49" t="s">
        <v>131</v>
      </c>
      <c r="E43" s="49" t="s">
        <v>97</v>
      </c>
      <c r="F43" s="49" t="s">
        <v>98</v>
      </c>
      <c r="G43" s="50" t="n">
        <f aca="false">(SUM(AH43:AL43)-MAX(AH43:AL43)-MIN(AH43:AL43))/3</f>
        <v>1230.14</v>
      </c>
      <c r="H43" s="50" t="n">
        <v>1400</v>
      </c>
      <c r="I43" s="50" t="n">
        <v>1427</v>
      </c>
      <c r="J43" s="50" t="n">
        <v>1517.7</v>
      </c>
      <c r="K43" s="50" t="n">
        <v>1522.6</v>
      </c>
      <c r="L43" s="50" t="n">
        <v>1557</v>
      </c>
      <c r="M43" s="50" t="n">
        <v>1557</v>
      </c>
      <c r="N43" s="50" t="n">
        <v>1580</v>
      </c>
      <c r="O43" s="50" t="n">
        <v>1663.1</v>
      </c>
      <c r="P43" s="50" t="n">
        <v>1664.2</v>
      </c>
      <c r="Q43" s="50" t="n">
        <v>1733.3</v>
      </c>
      <c r="R43" s="50" t="n">
        <v>1688.8</v>
      </c>
      <c r="S43" s="50" t="n">
        <v>1772.1</v>
      </c>
      <c r="T43" s="50" t="n">
        <v>1520.1</v>
      </c>
      <c r="U43" s="50" t="n">
        <v>1342.9</v>
      </c>
      <c r="V43" s="50" t="n">
        <v>1439.2</v>
      </c>
      <c r="W43" s="50" t="n">
        <v>1586.8</v>
      </c>
      <c r="X43" s="50" t="n">
        <v>1261.9</v>
      </c>
      <c r="Y43" s="50" t="n">
        <v>1257.07</v>
      </c>
      <c r="Z43" s="50" t="n">
        <v>1194.89</v>
      </c>
      <c r="AA43" s="50" t="n">
        <v>1260.14</v>
      </c>
      <c r="AB43" s="50" t="n">
        <v>1270.49</v>
      </c>
      <c r="AC43" s="50" t="n">
        <v>1287.56</v>
      </c>
      <c r="AD43" s="50" t="n">
        <v>1328.87</v>
      </c>
      <c r="AE43" s="50" t="n">
        <v>1383.68</v>
      </c>
      <c r="AF43" s="50" t="n">
        <v>1304.86</v>
      </c>
      <c r="AG43" s="50" t="n">
        <v>1278.4</v>
      </c>
      <c r="AH43" s="50" t="n">
        <v>1223.96</v>
      </c>
      <c r="AI43" s="50" t="n">
        <v>1210.42</v>
      </c>
      <c r="AJ43" s="50" t="n">
        <v>1228.5</v>
      </c>
      <c r="AK43" s="50" t="n">
        <v>1237.96</v>
      </c>
      <c r="AL43" s="51" t="n">
        <v>1269.29</v>
      </c>
      <c r="AM43" s="51" t="n">
        <v>1134.74</v>
      </c>
    </row>
    <row r="44" customFormat="false" ht="14.25" hidden="false" customHeight="false" outlineLevel="0" collapsed="false">
      <c r="A44" s="48" t="s">
        <v>71</v>
      </c>
      <c r="B44" s="48" t="str">
        <f aca="false">VLOOKUP(Data[[#This Row],[or_product]],Ref_products[#Data],2,FALSE())</f>
        <v>Durum wheat</v>
      </c>
      <c r="C44" s="48" t="str">
        <f aca="false">VLOOKUP(Data[[#This Row],[MS]],Ref_MS[#Data],2,FALSE())</f>
        <v>Cyprus</v>
      </c>
      <c r="D44" s="49" t="s">
        <v>131</v>
      </c>
      <c r="E44" s="49" t="s">
        <v>99</v>
      </c>
      <c r="F44" s="49" t="s">
        <v>100</v>
      </c>
      <c r="G44" s="50" t="n">
        <f aca="false">(SUM(AH44:AL44)-MAX(AH44:AL44)-MIN(AH44:AL44))/3</f>
        <v>7.07333333333334</v>
      </c>
      <c r="H44" s="50" t="n">
        <v>5</v>
      </c>
      <c r="I44" s="50" t="n">
        <v>3.3</v>
      </c>
      <c r="J44" s="50" t="n">
        <v>3.7</v>
      </c>
      <c r="K44" s="50" t="n">
        <v>4.6</v>
      </c>
      <c r="L44" s="50" t="n">
        <v>5.3</v>
      </c>
      <c r="M44" s="50" t="n">
        <v>5.8</v>
      </c>
      <c r="N44" s="50" t="n">
        <v>6.6</v>
      </c>
      <c r="O44" s="50" t="n">
        <v>6.2</v>
      </c>
      <c r="P44" s="50" t="n">
        <v>5.4</v>
      </c>
      <c r="Q44" s="50" t="n">
        <v>5.9</v>
      </c>
      <c r="R44" s="50" t="n">
        <v>7.23</v>
      </c>
      <c r="S44" s="50" t="n">
        <v>7.45</v>
      </c>
      <c r="T44" s="50" t="n">
        <v>5.26</v>
      </c>
      <c r="U44" s="50" t="n">
        <v>5.39</v>
      </c>
      <c r="V44" s="50" t="n">
        <v>5.29</v>
      </c>
      <c r="W44" s="50" t="n">
        <v>4.99</v>
      </c>
      <c r="X44" s="50" t="n">
        <v>5.76</v>
      </c>
      <c r="Y44" s="50" t="n">
        <v>7.83</v>
      </c>
      <c r="Z44" s="50" t="n">
        <v>10.59</v>
      </c>
      <c r="AA44" s="50" t="n">
        <v>8.55</v>
      </c>
      <c r="AB44" s="50" t="n">
        <v>6.92</v>
      </c>
      <c r="AC44" s="50" t="n">
        <v>6.14</v>
      </c>
      <c r="AD44" s="50" t="n">
        <v>11.97</v>
      </c>
      <c r="AE44" s="50" t="n">
        <v>7.61</v>
      </c>
      <c r="AF44" s="50" t="n">
        <v>7.1</v>
      </c>
      <c r="AG44" s="50" t="n">
        <v>7.77</v>
      </c>
      <c r="AH44" s="50" t="n">
        <v>6.4</v>
      </c>
      <c r="AI44" s="50" t="n">
        <v>7.61</v>
      </c>
      <c r="AJ44" s="50" t="n">
        <v>7.42</v>
      </c>
      <c r="AK44" s="50" t="n">
        <v>7.3</v>
      </c>
      <c r="AL44" s="51" t="n">
        <v>6.5</v>
      </c>
      <c r="AM44" s="51" t="n">
        <v>7.25</v>
      </c>
    </row>
    <row r="45" customFormat="false" ht="14.25" hidden="false" customHeight="false" outlineLevel="0" collapsed="false">
      <c r="A45" s="48" t="s">
        <v>71</v>
      </c>
      <c r="B45" s="48" t="str">
        <f aca="false">VLOOKUP(Data[[#This Row],[or_product]],Ref_products[#Data],2,FALSE())</f>
        <v>Durum wheat</v>
      </c>
      <c r="C45" s="48" t="str">
        <f aca="false">VLOOKUP(Data[[#This Row],[MS]],Ref_MS[#Data],2,FALSE())</f>
        <v>Latvia</v>
      </c>
      <c r="D45" s="49" t="s">
        <v>131</v>
      </c>
      <c r="E45" s="49" t="s">
        <v>101</v>
      </c>
      <c r="F45" s="49" t="s">
        <v>102</v>
      </c>
      <c r="G45" s="50" t="n">
        <f aca="false">(SUM(AH45:AL45)-MAX(AH45:AL45)-MIN(AH45:AL45))/3</f>
        <v>0</v>
      </c>
      <c r="H45" s="50" t="n">
        <v>0</v>
      </c>
      <c r="I45" s="50" t="n">
        <v>0</v>
      </c>
      <c r="J45" s="50" t="n">
        <v>0</v>
      </c>
      <c r="K45" s="50" t="n">
        <v>0</v>
      </c>
      <c r="L45" s="50" t="n">
        <v>0</v>
      </c>
      <c r="M45" s="50" t="n">
        <v>0</v>
      </c>
      <c r="N45" s="50" t="n">
        <v>0</v>
      </c>
      <c r="O45" s="50" t="n">
        <v>0</v>
      </c>
      <c r="P45" s="50" t="n">
        <v>0</v>
      </c>
      <c r="Q45" s="50" t="n">
        <v>0</v>
      </c>
      <c r="R45" s="50" t="n">
        <v>0</v>
      </c>
      <c r="S45" s="50" t="n">
        <v>0</v>
      </c>
      <c r="T45" s="50" t="n">
        <v>0</v>
      </c>
      <c r="U45" s="50" t="n">
        <v>0</v>
      </c>
      <c r="V45" s="50" t="n">
        <v>0</v>
      </c>
      <c r="W45" s="50" t="n">
        <v>0</v>
      </c>
      <c r="X45" s="50" t="n">
        <v>0</v>
      </c>
      <c r="Y45" s="50" t="n">
        <v>0</v>
      </c>
      <c r="Z45" s="50" t="n">
        <v>0</v>
      </c>
      <c r="AA45" s="50" t="n">
        <v>0</v>
      </c>
      <c r="AB45" s="50" t="n">
        <v>0</v>
      </c>
      <c r="AC45" s="50" t="n">
        <v>0</v>
      </c>
      <c r="AD45" s="50" t="n">
        <v>0</v>
      </c>
      <c r="AE45" s="50" t="n">
        <v>0</v>
      </c>
      <c r="AF45" s="50" t="n">
        <v>0</v>
      </c>
      <c r="AG45" s="50" t="n">
        <v>0</v>
      </c>
      <c r="AH45" s="50" t="n">
        <v>0</v>
      </c>
      <c r="AI45" s="50" t="n">
        <v>0</v>
      </c>
      <c r="AJ45" s="50" t="n">
        <v>0</v>
      </c>
      <c r="AK45" s="50" t="n">
        <v>0</v>
      </c>
      <c r="AL45" s="51" t="n">
        <v>0</v>
      </c>
      <c r="AM45" s="51" t="n">
        <v>0</v>
      </c>
    </row>
    <row r="46" customFormat="false" ht="14.25" hidden="false" customHeight="false" outlineLevel="0" collapsed="false">
      <c r="A46" s="48" t="s">
        <v>71</v>
      </c>
      <c r="B46" s="48" t="str">
        <f aca="false">VLOOKUP(Data[[#This Row],[or_product]],Ref_products[#Data],2,FALSE())</f>
        <v>Durum wheat</v>
      </c>
      <c r="C46" s="48" t="str">
        <f aca="false">VLOOKUP(Data[[#This Row],[MS]],Ref_MS[#Data],2,FALSE())</f>
        <v>Lithuania</v>
      </c>
      <c r="D46" s="49" t="s">
        <v>131</v>
      </c>
      <c r="E46" s="49" t="s">
        <v>103</v>
      </c>
      <c r="F46" s="49" t="s">
        <v>104</v>
      </c>
      <c r="G46" s="50" t="n">
        <f aca="false">(SUM(AH46:AL46)-MAX(AH46:AL46)-MIN(AH46:AL46))/3</f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>
        <v>0</v>
      </c>
      <c r="T46" s="50" t="n">
        <v>0</v>
      </c>
      <c r="U46" s="50" t="n">
        <v>0</v>
      </c>
      <c r="V46" s="50" t="n">
        <v>0</v>
      </c>
      <c r="W46" s="50" t="n">
        <v>0</v>
      </c>
      <c r="X46" s="50" t="n">
        <v>0</v>
      </c>
      <c r="Y46" s="50" t="n">
        <v>0</v>
      </c>
      <c r="Z46" s="50" t="n">
        <v>0</v>
      </c>
      <c r="AA46" s="50" t="n">
        <v>0</v>
      </c>
      <c r="AB46" s="50" t="n">
        <v>0</v>
      </c>
      <c r="AC46" s="50" t="n">
        <v>0</v>
      </c>
      <c r="AD46" s="50" t="n">
        <v>0</v>
      </c>
      <c r="AE46" s="50" t="n">
        <v>0</v>
      </c>
      <c r="AF46" s="50" t="n">
        <v>0</v>
      </c>
      <c r="AG46" s="50" t="n">
        <v>0</v>
      </c>
      <c r="AH46" s="50" t="n">
        <v>0</v>
      </c>
      <c r="AI46" s="50" t="n">
        <v>0</v>
      </c>
      <c r="AJ46" s="50" t="n">
        <v>0</v>
      </c>
      <c r="AK46" s="50" t="n">
        <v>0</v>
      </c>
      <c r="AL46" s="51" t="n">
        <v>0</v>
      </c>
      <c r="AM46" s="51" t="n">
        <v>0.4</v>
      </c>
    </row>
    <row r="47" customFormat="false" ht="14.25" hidden="false" customHeight="false" outlineLevel="0" collapsed="false">
      <c r="A47" s="48" t="s">
        <v>71</v>
      </c>
      <c r="B47" s="48" t="str">
        <f aca="false">VLOOKUP(Data[[#This Row],[or_product]],Ref_products[#Data],2,FALSE())</f>
        <v>Durum wheat</v>
      </c>
      <c r="C47" s="48" t="str">
        <f aca="false">VLOOKUP(Data[[#This Row],[MS]],Ref_MS[#Data],2,FALSE())</f>
        <v>Luxembourg</v>
      </c>
      <c r="D47" s="49" t="s">
        <v>131</v>
      </c>
      <c r="E47" s="49" t="s">
        <v>105</v>
      </c>
      <c r="F47" s="49" t="s">
        <v>106</v>
      </c>
      <c r="G47" s="50" t="n">
        <f aca="false">(SUM(AH47:AL47)-MAX(AH47:AL47)-MIN(AH47:AL47))/3</f>
        <v>0.186666666666667</v>
      </c>
      <c r="H47" s="50" t="n">
        <v>0</v>
      </c>
      <c r="I47" s="50" t="n">
        <v>0</v>
      </c>
      <c r="J47" s="50" t="n">
        <v>0</v>
      </c>
      <c r="K47" s="50" t="n">
        <v>0</v>
      </c>
      <c r="L47" s="50" t="n">
        <v>0</v>
      </c>
      <c r="M47" s="50" t="n">
        <v>0</v>
      </c>
      <c r="N47" s="50" t="n">
        <v>0</v>
      </c>
      <c r="O47" s="50" t="n">
        <v>0</v>
      </c>
      <c r="P47" s="50" t="n">
        <v>0</v>
      </c>
      <c r="Q47" s="50" t="n">
        <v>0</v>
      </c>
      <c r="R47" s="50" t="n">
        <v>0</v>
      </c>
      <c r="S47" s="50" t="n">
        <v>0</v>
      </c>
      <c r="T47" s="50" t="n">
        <v>0</v>
      </c>
      <c r="U47" s="50" t="n">
        <v>0</v>
      </c>
      <c r="V47" s="50" t="n">
        <v>0</v>
      </c>
      <c r="W47" s="50" t="n">
        <v>0</v>
      </c>
      <c r="X47" s="50" t="n">
        <v>0</v>
      </c>
      <c r="Y47" s="50" t="n">
        <v>0</v>
      </c>
      <c r="Z47" s="50" t="n">
        <v>0</v>
      </c>
      <c r="AA47" s="50" t="n">
        <v>0</v>
      </c>
      <c r="AB47" s="50" t="n">
        <v>0</v>
      </c>
      <c r="AC47" s="50" t="n">
        <v>0</v>
      </c>
      <c r="AD47" s="50" t="n">
        <v>0</v>
      </c>
      <c r="AE47" s="50" t="n">
        <v>0</v>
      </c>
      <c r="AF47" s="50" t="n">
        <v>0</v>
      </c>
      <c r="AG47" s="50" t="n">
        <v>0</v>
      </c>
      <c r="AH47" s="50" t="n">
        <v>0</v>
      </c>
      <c r="AI47" s="50" t="n">
        <v>0.13</v>
      </c>
      <c r="AJ47" s="50" t="n">
        <v>0.29</v>
      </c>
      <c r="AK47" s="50" t="n">
        <v>0.27</v>
      </c>
      <c r="AL47" s="51" t="n">
        <v>0.16</v>
      </c>
      <c r="AM47" s="51" t="n">
        <v>0.186666666666667</v>
      </c>
    </row>
    <row r="48" customFormat="false" ht="14.25" hidden="false" customHeight="false" outlineLevel="0" collapsed="false">
      <c r="A48" s="48" t="s">
        <v>71</v>
      </c>
      <c r="B48" s="48" t="str">
        <f aca="false">VLOOKUP(Data[[#This Row],[or_product]],Ref_products[#Data],2,FALSE())</f>
        <v>Durum wheat</v>
      </c>
      <c r="C48" s="48" t="str">
        <f aca="false">VLOOKUP(Data[[#This Row],[MS]],Ref_MS[#Data],2,FALSE())</f>
        <v>Hungary</v>
      </c>
      <c r="D48" s="49" t="s">
        <v>131</v>
      </c>
      <c r="E48" s="49" t="s">
        <v>107</v>
      </c>
      <c r="F48" s="49" t="s">
        <v>108</v>
      </c>
      <c r="G48" s="50" t="n">
        <f aca="false">(SUM(AH48:AL48)-MAX(AH48:AL48)-MIN(AH48:AL48))/3</f>
        <v>34.3733333333333</v>
      </c>
      <c r="H48" s="50" t="n">
        <v>9</v>
      </c>
      <c r="I48" s="50" t="n">
        <v>9</v>
      </c>
      <c r="J48" s="50" t="n">
        <v>9</v>
      </c>
      <c r="K48" s="50" t="n">
        <v>9</v>
      </c>
      <c r="L48" s="50" t="n">
        <v>9</v>
      </c>
      <c r="M48" s="50" t="n">
        <v>9</v>
      </c>
      <c r="N48" s="50" t="n">
        <v>9.9</v>
      </c>
      <c r="O48" s="50" t="n">
        <v>14.8</v>
      </c>
      <c r="P48" s="50" t="n">
        <v>13.8</v>
      </c>
      <c r="Q48" s="50" t="n">
        <v>10.8</v>
      </c>
      <c r="R48" s="50" t="n">
        <v>11.1</v>
      </c>
      <c r="S48" s="50" t="n">
        <v>12</v>
      </c>
      <c r="T48" s="50" t="n">
        <v>9</v>
      </c>
      <c r="U48" s="50" t="n">
        <v>9.7</v>
      </c>
      <c r="V48" s="50" t="n">
        <v>7.9</v>
      </c>
      <c r="W48" s="50" t="n">
        <v>8.5</v>
      </c>
      <c r="X48" s="50" t="n">
        <v>13.1</v>
      </c>
      <c r="Y48" s="50" t="n">
        <v>13.51</v>
      </c>
      <c r="Z48" s="50" t="n">
        <v>12.22</v>
      </c>
      <c r="AA48" s="50" t="n">
        <v>12.21</v>
      </c>
      <c r="AB48" s="50" t="n">
        <v>14.57</v>
      </c>
      <c r="AC48" s="50" t="n">
        <v>14.5</v>
      </c>
      <c r="AD48" s="50" t="n">
        <v>19.25</v>
      </c>
      <c r="AE48" s="50" t="n">
        <v>29.79</v>
      </c>
      <c r="AF48" s="50" t="n">
        <v>33.58</v>
      </c>
      <c r="AG48" s="50" t="n">
        <v>44.28</v>
      </c>
      <c r="AH48" s="50" t="n">
        <v>36.92</v>
      </c>
      <c r="AI48" s="50" t="n">
        <v>27.02</v>
      </c>
      <c r="AJ48" s="50" t="n">
        <v>29.49</v>
      </c>
      <c r="AK48" s="50" t="n">
        <v>36.71</v>
      </c>
      <c r="AL48" s="51" t="n">
        <v>37.53</v>
      </c>
      <c r="AM48" s="51" t="n">
        <v>51.11</v>
      </c>
    </row>
    <row r="49" customFormat="false" ht="14.25" hidden="false" customHeight="false" outlineLevel="0" collapsed="false">
      <c r="A49" s="48" t="s">
        <v>71</v>
      </c>
      <c r="B49" s="48" t="str">
        <f aca="false">VLOOKUP(Data[[#This Row],[or_product]],Ref_products[#Data],2,FALSE())</f>
        <v>Durum wheat</v>
      </c>
      <c r="C49" s="48" t="str">
        <f aca="false">VLOOKUP(Data[[#This Row],[MS]],Ref_MS[#Data],2,FALSE())</f>
        <v>Malta</v>
      </c>
      <c r="D49" s="49" t="s">
        <v>131</v>
      </c>
      <c r="E49" s="49" t="s">
        <v>109</v>
      </c>
      <c r="F49" s="49" t="s">
        <v>110</v>
      </c>
      <c r="G49" s="50" t="n">
        <f aca="false">(SUM(AH49:AL49)-MAX(AH49:AL49)-MIN(AH49:AL49))/3</f>
        <v>0</v>
      </c>
      <c r="H49" s="50" t="n">
        <v>0</v>
      </c>
      <c r="I49" s="50" t="n">
        <v>0</v>
      </c>
      <c r="J49" s="50" t="n">
        <v>0</v>
      </c>
      <c r="K49" s="50" t="n">
        <v>0</v>
      </c>
      <c r="L49" s="50" t="n">
        <v>0</v>
      </c>
      <c r="M49" s="50" t="n">
        <v>0</v>
      </c>
      <c r="N49" s="50" t="n">
        <v>0</v>
      </c>
      <c r="O49" s="50" t="n">
        <v>0</v>
      </c>
      <c r="P49" s="50" t="n">
        <v>0</v>
      </c>
      <c r="Q49" s="50" t="n">
        <v>0</v>
      </c>
      <c r="R49" s="50" t="n">
        <v>0</v>
      </c>
      <c r="S49" s="50" t="n">
        <v>0</v>
      </c>
      <c r="T49" s="50" t="n">
        <v>0</v>
      </c>
      <c r="U49" s="50" t="n">
        <v>0</v>
      </c>
      <c r="V49" s="50" t="n">
        <v>0</v>
      </c>
      <c r="W49" s="50" t="n">
        <v>0</v>
      </c>
      <c r="X49" s="50" t="n">
        <v>0</v>
      </c>
      <c r="Y49" s="50" t="n">
        <v>0</v>
      </c>
      <c r="Z49" s="50" t="n">
        <v>0</v>
      </c>
      <c r="AA49" s="50" t="n">
        <v>0</v>
      </c>
      <c r="AB49" s="50" t="n">
        <v>0</v>
      </c>
      <c r="AC49" s="50" t="n">
        <v>0</v>
      </c>
      <c r="AD49" s="50" t="n">
        <v>0</v>
      </c>
      <c r="AE49" s="50" t="n">
        <v>0</v>
      </c>
      <c r="AF49" s="50" t="n">
        <v>0</v>
      </c>
      <c r="AG49" s="50" t="n">
        <v>0</v>
      </c>
      <c r="AH49" s="50" t="n">
        <v>0</v>
      </c>
      <c r="AI49" s="50" t="n">
        <v>0</v>
      </c>
      <c r="AJ49" s="50" t="n">
        <v>0</v>
      </c>
      <c r="AK49" s="50" t="n">
        <v>0</v>
      </c>
      <c r="AL49" s="51" t="n">
        <v>0</v>
      </c>
      <c r="AM49" s="51" t="n">
        <v>0</v>
      </c>
    </row>
    <row r="50" customFormat="false" ht="14.25" hidden="false" customHeight="false" outlineLevel="0" collapsed="false">
      <c r="A50" s="48" t="s">
        <v>71</v>
      </c>
      <c r="B50" s="48" t="str">
        <f aca="false">VLOOKUP(Data[[#This Row],[or_product]],Ref_products[#Data],2,FALSE())</f>
        <v>Durum wheat</v>
      </c>
      <c r="C50" s="48" t="str">
        <f aca="false">VLOOKUP(Data[[#This Row],[MS]],Ref_MS[#Data],2,FALSE())</f>
        <v>Netherlands</v>
      </c>
      <c r="D50" s="49" t="s">
        <v>131</v>
      </c>
      <c r="E50" s="49" t="s">
        <v>111</v>
      </c>
      <c r="F50" s="49" t="s">
        <v>112</v>
      </c>
      <c r="G50" s="50" t="n">
        <f aca="false">(SUM(AH50:AL50)-MAX(AH50:AL50)-MIN(AH50:AL50))/3</f>
        <v>0</v>
      </c>
      <c r="H50" s="50" t="n">
        <v>0</v>
      </c>
      <c r="I50" s="50" t="n">
        <v>0</v>
      </c>
      <c r="J50" s="50" t="n">
        <v>0</v>
      </c>
      <c r="K50" s="50" t="n">
        <v>0</v>
      </c>
      <c r="L50" s="50" t="n">
        <v>0</v>
      </c>
      <c r="M50" s="50" t="n">
        <v>0</v>
      </c>
      <c r="N50" s="50" t="n">
        <v>0</v>
      </c>
      <c r="O50" s="50" t="n">
        <v>0</v>
      </c>
      <c r="P50" s="50" t="n">
        <v>0</v>
      </c>
      <c r="Q50" s="50" t="n">
        <v>0</v>
      </c>
      <c r="R50" s="50" t="n">
        <v>0</v>
      </c>
      <c r="S50" s="50" t="n">
        <v>0</v>
      </c>
      <c r="T50" s="50" t="n">
        <v>0</v>
      </c>
      <c r="U50" s="50" t="n">
        <v>0</v>
      </c>
      <c r="V50" s="50" t="n">
        <v>0</v>
      </c>
      <c r="W50" s="50" t="n">
        <v>0</v>
      </c>
      <c r="X50" s="50" t="n">
        <v>0</v>
      </c>
      <c r="Y50" s="50" t="n">
        <v>0</v>
      </c>
      <c r="Z50" s="50" t="n">
        <v>0</v>
      </c>
      <c r="AA50" s="50" t="n">
        <v>0</v>
      </c>
      <c r="AB50" s="50" t="n">
        <v>0</v>
      </c>
      <c r="AC50" s="50" t="n">
        <v>0</v>
      </c>
      <c r="AD50" s="50" t="n">
        <v>0</v>
      </c>
      <c r="AE50" s="50" t="n">
        <v>0</v>
      </c>
      <c r="AF50" s="50" t="n">
        <v>0</v>
      </c>
      <c r="AG50" s="50" t="n">
        <v>0</v>
      </c>
      <c r="AH50" s="50" t="n">
        <v>0</v>
      </c>
      <c r="AI50" s="50" t="n">
        <v>0</v>
      </c>
      <c r="AJ50" s="50" t="n">
        <v>0</v>
      </c>
      <c r="AK50" s="50" t="n">
        <v>0</v>
      </c>
      <c r="AL50" s="51" t="n">
        <v>0</v>
      </c>
      <c r="AM50" s="51" t="n">
        <v>0</v>
      </c>
    </row>
    <row r="51" customFormat="false" ht="14.25" hidden="false" customHeight="false" outlineLevel="0" collapsed="false">
      <c r="A51" s="48" t="s">
        <v>71</v>
      </c>
      <c r="B51" s="48" t="str">
        <f aca="false">VLOOKUP(Data[[#This Row],[or_product]],Ref_products[#Data],2,FALSE())</f>
        <v>Durum wheat</v>
      </c>
      <c r="C51" s="48" t="str">
        <f aca="false">VLOOKUP(Data[[#This Row],[MS]],Ref_MS[#Data],2,FALSE())</f>
        <v>Austria</v>
      </c>
      <c r="D51" s="49" t="s">
        <v>131</v>
      </c>
      <c r="E51" s="49" t="s">
        <v>113</v>
      </c>
      <c r="F51" s="49" t="s">
        <v>114</v>
      </c>
      <c r="G51" s="50" t="n">
        <f aca="false">(SUM(AH51:AL51)-MAX(AH51:AL51)-MIN(AH51:AL51))/3</f>
        <v>19.8066666666667</v>
      </c>
      <c r="H51" s="50" t="n">
        <v>9.3</v>
      </c>
      <c r="I51" s="50" t="n">
        <v>9.2</v>
      </c>
      <c r="J51" s="50" t="n">
        <v>9.5</v>
      </c>
      <c r="K51" s="50" t="n">
        <v>10.9</v>
      </c>
      <c r="L51" s="50" t="n">
        <v>12.3</v>
      </c>
      <c r="M51" s="50" t="n">
        <v>16.7</v>
      </c>
      <c r="N51" s="50" t="n">
        <v>20</v>
      </c>
      <c r="O51" s="50" t="n">
        <v>15.7</v>
      </c>
      <c r="P51" s="50" t="n">
        <v>12</v>
      </c>
      <c r="Q51" s="50" t="n">
        <v>12.6</v>
      </c>
      <c r="R51" s="50" t="n">
        <v>16.7</v>
      </c>
      <c r="S51" s="50" t="n">
        <v>17.7</v>
      </c>
      <c r="T51" s="50" t="n">
        <v>15.5</v>
      </c>
      <c r="U51" s="50" t="n">
        <v>15.9</v>
      </c>
      <c r="V51" s="50" t="n">
        <v>15.4</v>
      </c>
      <c r="W51" s="50" t="n">
        <v>17.9</v>
      </c>
      <c r="X51" s="50" t="n">
        <v>16.9</v>
      </c>
      <c r="Y51" s="50" t="n">
        <v>17.5</v>
      </c>
      <c r="Z51" s="50" t="n">
        <v>15.32</v>
      </c>
      <c r="AA51" s="50" t="n">
        <v>14.25</v>
      </c>
      <c r="AB51" s="50" t="n">
        <v>12.35</v>
      </c>
      <c r="AC51" s="50" t="n">
        <v>14.04</v>
      </c>
      <c r="AD51" s="50" t="n">
        <v>19.08</v>
      </c>
      <c r="AE51" s="50" t="n">
        <v>23.25</v>
      </c>
      <c r="AF51" s="50" t="n">
        <v>22.89</v>
      </c>
      <c r="AG51" s="50" t="n">
        <v>21.9</v>
      </c>
      <c r="AH51" s="50" t="n">
        <v>16.7</v>
      </c>
      <c r="AI51" s="50" t="n">
        <v>16.51</v>
      </c>
      <c r="AJ51" s="50" t="n">
        <v>19.46</v>
      </c>
      <c r="AK51" s="50" t="n">
        <v>23.26</v>
      </c>
      <c r="AL51" s="51" t="n">
        <v>23.41</v>
      </c>
      <c r="AM51" s="51" t="n">
        <v>26.31</v>
      </c>
    </row>
    <row r="52" customFormat="false" ht="14.25" hidden="false" customHeight="false" outlineLevel="0" collapsed="false">
      <c r="A52" s="48" t="s">
        <v>71</v>
      </c>
      <c r="B52" s="48" t="str">
        <f aca="false">VLOOKUP(Data[[#This Row],[or_product]],Ref_products[#Data],2,FALSE())</f>
        <v>Durum wheat</v>
      </c>
      <c r="C52" s="48" t="str">
        <f aca="false">VLOOKUP(Data[[#This Row],[MS]],Ref_MS[#Data],2,FALSE())</f>
        <v>Poland</v>
      </c>
      <c r="D52" s="49" t="s">
        <v>131</v>
      </c>
      <c r="E52" s="49" t="s">
        <v>115</v>
      </c>
      <c r="F52" s="49" t="s">
        <v>116</v>
      </c>
      <c r="G52" s="50" t="n">
        <f aca="false">(SUM(AH52:AL52)-MAX(AH52:AL52)-MIN(AH52:AL52))/3</f>
        <v>0</v>
      </c>
      <c r="H52" s="50" t="n">
        <v>0</v>
      </c>
      <c r="I52" s="50" t="n">
        <v>0</v>
      </c>
      <c r="J52" s="50" t="n">
        <v>0</v>
      </c>
      <c r="K52" s="50" t="n">
        <v>0</v>
      </c>
      <c r="L52" s="50" t="n">
        <v>0</v>
      </c>
      <c r="M52" s="50" t="n">
        <v>0</v>
      </c>
      <c r="N52" s="50" t="n">
        <v>0</v>
      </c>
      <c r="O52" s="50" t="n">
        <v>0</v>
      </c>
      <c r="P52" s="50" t="n">
        <v>0</v>
      </c>
      <c r="Q52" s="50" t="n">
        <v>0</v>
      </c>
      <c r="R52" s="50" t="n">
        <v>0</v>
      </c>
      <c r="S52" s="50" t="n">
        <v>0</v>
      </c>
      <c r="T52" s="50" t="n">
        <v>0</v>
      </c>
      <c r="U52" s="50" t="n">
        <v>0</v>
      </c>
      <c r="V52" s="50" t="n">
        <v>0</v>
      </c>
      <c r="W52" s="50" t="n">
        <v>0</v>
      </c>
      <c r="X52" s="50" t="n">
        <v>0</v>
      </c>
      <c r="Y52" s="50" t="n">
        <v>0</v>
      </c>
      <c r="Z52" s="50" t="n">
        <v>0</v>
      </c>
      <c r="AA52" s="50" t="n">
        <v>0</v>
      </c>
      <c r="AB52" s="50" t="n">
        <v>0</v>
      </c>
      <c r="AC52" s="50" t="n">
        <v>0</v>
      </c>
      <c r="AD52" s="50" t="n">
        <v>0</v>
      </c>
      <c r="AE52" s="50" t="n">
        <v>0</v>
      </c>
      <c r="AF52" s="50" t="n">
        <v>0</v>
      </c>
      <c r="AG52" s="50" t="n">
        <v>0</v>
      </c>
      <c r="AH52" s="50" t="n">
        <v>0</v>
      </c>
      <c r="AI52" s="50" t="n">
        <v>0</v>
      </c>
      <c r="AJ52" s="50" t="n">
        <v>0</v>
      </c>
      <c r="AK52" s="50" t="n">
        <v>0</v>
      </c>
      <c r="AL52" s="51" t="n">
        <v>0</v>
      </c>
      <c r="AM52" s="51" t="n">
        <v>0</v>
      </c>
    </row>
    <row r="53" customFormat="false" ht="14.25" hidden="false" customHeight="false" outlineLevel="0" collapsed="false">
      <c r="A53" s="48" t="s">
        <v>71</v>
      </c>
      <c r="B53" s="48" t="str">
        <f aca="false">VLOOKUP(Data[[#This Row],[or_product]],Ref_products[#Data],2,FALSE())</f>
        <v>Durum wheat</v>
      </c>
      <c r="C53" s="48" t="str">
        <f aca="false">VLOOKUP(Data[[#This Row],[MS]],Ref_MS[#Data],2,FALSE())</f>
        <v>Portugal</v>
      </c>
      <c r="D53" s="49" t="s">
        <v>131</v>
      </c>
      <c r="E53" s="49" t="s">
        <v>117</v>
      </c>
      <c r="F53" s="49" t="s">
        <v>118</v>
      </c>
      <c r="G53" s="50" t="n">
        <f aca="false">(SUM(AH53:AL53)-MAX(AH53:AL53)-MIN(AH53:AL53))/3</f>
        <v>4.22</v>
      </c>
      <c r="H53" s="50" t="n">
        <v>12</v>
      </c>
      <c r="I53" s="50" t="n">
        <v>21</v>
      </c>
      <c r="J53" s="50" t="n">
        <v>25</v>
      </c>
      <c r="K53" s="50" t="n">
        <v>27</v>
      </c>
      <c r="L53" s="50" t="n">
        <v>29</v>
      </c>
      <c r="M53" s="50" t="n">
        <v>27</v>
      </c>
      <c r="N53" s="50" t="n">
        <v>75</v>
      </c>
      <c r="O53" s="50" t="n">
        <v>138.89</v>
      </c>
      <c r="P53" s="50" t="n">
        <v>133.54</v>
      </c>
      <c r="Q53" s="50" t="n">
        <v>188.32</v>
      </c>
      <c r="R53" s="50" t="n">
        <v>144.16</v>
      </c>
      <c r="S53" s="50" t="n">
        <v>152.04</v>
      </c>
      <c r="T53" s="50" t="n">
        <v>2.09</v>
      </c>
      <c r="U53" s="50" t="n">
        <v>3.26</v>
      </c>
      <c r="V53" s="50" t="n">
        <v>1.39</v>
      </c>
      <c r="W53" s="50" t="n">
        <v>2.96</v>
      </c>
      <c r="X53" s="50" t="n">
        <v>11.03</v>
      </c>
      <c r="Y53" s="50" t="n">
        <v>9.12</v>
      </c>
      <c r="Z53" s="50" t="n">
        <v>2.87</v>
      </c>
      <c r="AA53" s="50" t="n">
        <v>3.71</v>
      </c>
      <c r="AB53" s="50" t="n">
        <v>1.42</v>
      </c>
      <c r="AC53" s="50" t="n">
        <v>1.64</v>
      </c>
      <c r="AD53" s="50" t="n">
        <v>2.72</v>
      </c>
      <c r="AE53" s="50" t="n">
        <v>4.69</v>
      </c>
      <c r="AF53" s="50" t="n">
        <v>4.13</v>
      </c>
      <c r="AG53" s="50" t="n">
        <v>4.15</v>
      </c>
      <c r="AH53" s="50" t="n">
        <v>4.22</v>
      </c>
      <c r="AI53" s="50" t="n">
        <v>3.62</v>
      </c>
      <c r="AJ53" s="50" t="n">
        <v>4.34</v>
      </c>
      <c r="AK53" s="50" t="n">
        <v>5.48</v>
      </c>
      <c r="AL53" s="51" t="n">
        <v>4.1</v>
      </c>
      <c r="AM53" s="51" t="n">
        <v>4.23</v>
      </c>
    </row>
    <row r="54" customFormat="false" ht="14.25" hidden="false" customHeight="false" outlineLevel="0" collapsed="false">
      <c r="A54" s="48" t="s">
        <v>71</v>
      </c>
      <c r="B54" s="48" t="str">
        <f aca="false">VLOOKUP(Data[[#This Row],[or_product]],Ref_products[#Data],2,FALSE())</f>
        <v>Durum wheat</v>
      </c>
      <c r="C54" s="48" t="str">
        <f aca="false">VLOOKUP(Data[[#This Row],[MS]],Ref_MS[#Data],2,FALSE())</f>
        <v>Romania</v>
      </c>
      <c r="D54" s="49" t="s">
        <v>131</v>
      </c>
      <c r="E54" s="49" t="s">
        <v>119</v>
      </c>
      <c r="F54" s="49" t="s">
        <v>120</v>
      </c>
      <c r="G54" s="50" t="n">
        <f aca="false">(SUM(AH54:AL54)-MAX(AH54:AL54)-MIN(AH54:AL54))/3</f>
        <v>6.55333333333333</v>
      </c>
      <c r="H54" s="50" t="n">
        <v>1.4</v>
      </c>
      <c r="I54" s="50" t="n">
        <v>1.4</v>
      </c>
      <c r="J54" s="50" t="n">
        <v>1.4</v>
      </c>
      <c r="K54" s="50" t="n">
        <v>1.4</v>
      </c>
      <c r="L54" s="50" t="n">
        <v>1.4</v>
      </c>
      <c r="M54" s="50" t="n">
        <v>3.3</v>
      </c>
      <c r="N54" s="50" t="n">
        <v>1.2</v>
      </c>
      <c r="O54" s="50" t="n">
        <v>2.3</v>
      </c>
      <c r="P54" s="50" t="n">
        <v>3.05</v>
      </c>
      <c r="Q54" s="50" t="n">
        <v>3.05</v>
      </c>
      <c r="R54" s="50" t="n">
        <v>1.29</v>
      </c>
      <c r="S54" s="50" t="n">
        <v>4.04</v>
      </c>
      <c r="T54" s="50" t="n">
        <v>3.64</v>
      </c>
      <c r="U54" s="50" t="n">
        <v>3.55</v>
      </c>
      <c r="V54" s="50" t="n">
        <v>1.75</v>
      </c>
      <c r="W54" s="50" t="n">
        <v>1.66</v>
      </c>
      <c r="X54" s="50" t="n">
        <v>8.22</v>
      </c>
      <c r="Y54" s="50" t="n">
        <v>12.51</v>
      </c>
      <c r="Z54" s="50" t="n">
        <v>4.68</v>
      </c>
      <c r="AA54" s="50" t="n">
        <v>8.93</v>
      </c>
      <c r="AB54" s="50" t="n">
        <v>4.25</v>
      </c>
      <c r="AC54" s="50" t="n">
        <v>3.97</v>
      </c>
      <c r="AD54" s="50" t="n">
        <v>2.78</v>
      </c>
      <c r="AE54" s="50" t="n">
        <v>7.02</v>
      </c>
      <c r="AF54" s="50" t="n">
        <v>4.78</v>
      </c>
      <c r="AG54" s="50" t="n">
        <v>5.63</v>
      </c>
      <c r="AH54" s="50" t="n">
        <v>5.73</v>
      </c>
      <c r="AI54" s="50" t="n">
        <v>4.27</v>
      </c>
      <c r="AJ54" s="50" t="n">
        <v>7.36</v>
      </c>
      <c r="AK54" s="50" t="n">
        <v>6.57</v>
      </c>
      <c r="AL54" s="51" t="n">
        <v>8.15</v>
      </c>
      <c r="AM54" s="51" t="n">
        <v>8.12</v>
      </c>
    </row>
    <row r="55" customFormat="false" ht="14.25" hidden="false" customHeight="false" outlineLevel="0" collapsed="false">
      <c r="A55" s="48" t="s">
        <v>71</v>
      </c>
      <c r="B55" s="48" t="str">
        <f aca="false">VLOOKUP(Data[[#This Row],[or_product]],Ref_products[#Data],2,FALSE())</f>
        <v>Durum wheat</v>
      </c>
      <c r="C55" s="48" t="str">
        <f aca="false">VLOOKUP(Data[[#This Row],[MS]],Ref_MS[#Data],2,FALSE())</f>
        <v>Slovenia</v>
      </c>
      <c r="D55" s="49" t="s">
        <v>131</v>
      </c>
      <c r="E55" s="49" t="s">
        <v>121</v>
      </c>
      <c r="F55" s="49" t="s">
        <v>122</v>
      </c>
      <c r="G55" s="50" t="n">
        <f aca="false">(SUM(AH55:AL55)-MAX(AH55:AL55)-MIN(AH55:AL55))/3</f>
        <v>0</v>
      </c>
      <c r="H55" s="50" t="n">
        <v>0</v>
      </c>
      <c r="I55" s="50" t="n">
        <v>0</v>
      </c>
      <c r="J55" s="50" t="n">
        <v>0</v>
      </c>
      <c r="K55" s="50" t="n">
        <v>0</v>
      </c>
      <c r="L55" s="50" t="n">
        <v>0</v>
      </c>
      <c r="M55" s="50" t="n">
        <v>0</v>
      </c>
      <c r="N55" s="50" t="n">
        <v>0</v>
      </c>
      <c r="O55" s="50" t="n">
        <v>0</v>
      </c>
      <c r="P55" s="50" t="n">
        <v>0</v>
      </c>
      <c r="Q55" s="50" t="n">
        <v>0</v>
      </c>
      <c r="R55" s="50" t="n">
        <v>0</v>
      </c>
      <c r="S55" s="50" t="n">
        <v>0</v>
      </c>
      <c r="T55" s="50" t="n">
        <v>0</v>
      </c>
      <c r="U55" s="50" t="n">
        <v>0</v>
      </c>
      <c r="V55" s="50" t="n">
        <v>0</v>
      </c>
      <c r="W55" s="50" t="n">
        <v>0</v>
      </c>
      <c r="X55" s="50" t="n">
        <v>0</v>
      </c>
      <c r="Y55" s="50" t="n">
        <v>0</v>
      </c>
      <c r="Z55" s="50" t="n">
        <v>0</v>
      </c>
      <c r="AA55" s="50" t="n">
        <v>0</v>
      </c>
      <c r="AB55" s="50" t="n">
        <v>0</v>
      </c>
      <c r="AC55" s="50" t="n">
        <v>0</v>
      </c>
      <c r="AD55" s="50" t="n">
        <v>0</v>
      </c>
      <c r="AE55" s="50" t="n">
        <v>0</v>
      </c>
      <c r="AF55" s="50" t="n">
        <v>0</v>
      </c>
      <c r="AG55" s="50" t="n">
        <v>0</v>
      </c>
      <c r="AH55" s="50" t="n">
        <v>0</v>
      </c>
      <c r="AI55" s="50" t="n">
        <v>0</v>
      </c>
      <c r="AJ55" s="50" t="n">
        <v>0</v>
      </c>
      <c r="AK55" s="50" t="n">
        <v>0</v>
      </c>
      <c r="AL55" s="51" t="n">
        <v>0</v>
      </c>
      <c r="AM55" s="51" t="n">
        <v>0</v>
      </c>
    </row>
    <row r="56" customFormat="false" ht="14.25" hidden="false" customHeight="false" outlineLevel="0" collapsed="false">
      <c r="A56" s="48" t="s">
        <v>71</v>
      </c>
      <c r="B56" s="48" t="str">
        <f aca="false">VLOOKUP(Data[[#This Row],[or_product]],Ref_products[#Data],2,FALSE())</f>
        <v>Durum wheat</v>
      </c>
      <c r="C56" s="48" t="str">
        <f aca="false">VLOOKUP(Data[[#This Row],[MS]],Ref_MS[#Data],2,FALSE())</f>
        <v>Slovakia</v>
      </c>
      <c r="D56" s="49" t="s">
        <v>131</v>
      </c>
      <c r="E56" s="49" t="s">
        <v>123</v>
      </c>
      <c r="F56" s="49" t="s">
        <v>124</v>
      </c>
      <c r="G56" s="50" t="n">
        <f aca="false">(SUM(AH56:AL56)-MAX(AH56:AL56)-MIN(AH56:AL56))/3</f>
        <v>51.8333333333333</v>
      </c>
      <c r="H56" s="50" t="n">
        <v>2.7</v>
      </c>
      <c r="I56" s="50" t="n">
        <v>2.7</v>
      </c>
      <c r="J56" s="50" t="n">
        <v>2.7</v>
      </c>
      <c r="K56" s="50" t="n">
        <v>2.7</v>
      </c>
      <c r="L56" s="50" t="n">
        <v>2.7</v>
      </c>
      <c r="M56" s="50" t="n">
        <v>2.7</v>
      </c>
      <c r="N56" s="50" t="n">
        <v>4.4</v>
      </c>
      <c r="O56" s="50" t="n">
        <v>4.1</v>
      </c>
      <c r="P56" s="50" t="n">
        <v>9.1</v>
      </c>
      <c r="Q56" s="50" t="n">
        <v>3.2</v>
      </c>
      <c r="R56" s="50" t="n">
        <v>5</v>
      </c>
      <c r="S56" s="50" t="n">
        <v>7</v>
      </c>
      <c r="T56" s="50" t="n">
        <v>5.2</v>
      </c>
      <c r="U56" s="50" t="n">
        <v>4.1</v>
      </c>
      <c r="V56" s="50" t="n">
        <v>3.5</v>
      </c>
      <c r="W56" s="50" t="n">
        <v>6.8</v>
      </c>
      <c r="X56" s="50" t="n">
        <v>7.8</v>
      </c>
      <c r="Y56" s="50" t="n">
        <v>20.48</v>
      </c>
      <c r="Z56" s="50" t="n">
        <v>11.7</v>
      </c>
      <c r="AA56" s="50" t="n">
        <v>10.45</v>
      </c>
      <c r="AB56" s="50" t="n">
        <v>10.23</v>
      </c>
      <c r="AC56" s="50" t="n">
        <v>9.78</v>
      </c>
      <c r="AD56" s="50" t="n">
        <v>21.47</v>
      </c>
      <c r="AE56" s="50" t="n">
        <v>40.73</v>
      </c>
      <c r="AF56" s="50" t="n">
        <v>42.55</v>
      </c>
      <c r="AG56" s="50" t="n">
        <v>47.95</v>
      </c>
      <c r="AH56" s="50" t="n">
        <v>43.61</v>
      </c>
      <c r="AI56" s="50" t="n">
        <v>33.95</v>
      </c>
      <c r="AJ56" s="50" t="n">
        <v>48.98</v>
      </c>
      <c r="AK56" s="50" t="n">
        <v>62.91</v>
      </c>
      <c r="AL56" s="51" t="n">
        <v>65.6</v>
      </c>
      <c r="AM56" s="51" t="n">
        <v>79.98</v>
      </c>
    </row>
    <row r="57" customFormat="false" ht="14.25" hidden="false" customHeight="false" outlineLevel="0" collapsed="false">
      <c r="A57" s="48" t="s">
        <v>71</v>
      </c>
      <c r="B57" s="48" t="str">
        <f aca="false">VLOOKUP(Data[[#This Row],[or_product]],Ref_products[#Data],2,FALSE())</f>
        <v>Durum wheat</v>
      </c>
      <c r="C57" s="48" t="str">
        <f aca="false">VLOOKUP(Data[[#This Row],[MS]],Ref_MS[#Data],2,FALSE())</f>
        <v>Finland</v>
      </c>
      <c r="D57" s="49" t="s">
        <v>131</v>
      </c>
      <c r="E57" s="49" t="s">
        <v>125</v>
      </c>
      <c r="F57" s="49" t="s">
        <v>126</v>
      </c>
      <c r="G57" s="50" t="n">
        <f aca="false">(SUM(AH57:AL57)-MAX(AH57:AL57)-MIN(AH57:AL57))/3</f>
        <v>0</v>
      </c>
      <c r="H57" s="50" t="n">
        <v>0</v>
      </c>
      <c r="I57" s="50" t="n">
        <v>0</v>
      </c>
      <c r="J57" s="50" t="n">
        <v>0</v>
      </c>
      <c r="K57" s="50" t="n">
        <v>0</v>
      </c>
      <c r="L57" s="50" t="n">
        <v>0</v>
      </c>
      <c r="M57" s="50" t="n">
        <v>0</v>
      </c>
      <c r="N57" s="50" t="n">
        <v>0</v>
      </c>
      <c r="O57" s="50" t="n">
        <v>0</v>
      </c>
      <c r="P57" s="50" t="n">
        <v>0</v>
      </c>
      <c r="Q57" s="50" t="n">
        <v>0</v>
      </c>
      <c r="R57" s="50" t="n">
        <v>0</v>
      </c>
      <c r="S57" s="50" t="n">
        <v>0</v>
      </c>
      <c r="T57" s="50" t="n">
        <v>0</v>
      </c>
      <c r="U57" s="50" t="n">
        <v>0</v>
      </c>
      <c r="V57" s="50" t="n">
        <v>0</v>
      </c>
      <c r="W57" s="50" t="n">
        <v>0</v>
      </c>
      <c r="X57" s="50" t="n">
        <v>0</v>
      </c>
      <c r="Y57" s="50" t="n">
        <v>0</v>
      </c>
      <c r="Z57" s="50" t="n">
        <v>0</v>
      </c>
      <c r="AA57" s="50" t="n">
        <v>0</v>
      </c>
      <c r="AB57" s="50" t="n">
        <v>0</v>
      </c>
      <c r="AC57" s="50" t="n">
        <v>0</v>
      </c>
      <c r="AD57" s="50" t="n">
        <v>0</v>
      </c>
      <c r="AE57" s="50" t="n">
        <v>0</v>
      </c>
      <c r="AF57" s="50" t="n">
        <v>0</v>
      </c>
      <c r="AG57" s="50" t="n">
        <v>0</v>
      </c>
      <c r="AH57" s="50" t="n">
        <v>0</v>
      </c>
      <c r="AI57" s="50" t="n">
        <v>0</v>
      </c>
      <c r="AJ57" s="50" t="n">
        <v>0</v>
      </c>
      <c r="AK57" s="50" t="n">
        <v>0</v>
      </c>
      <c r="AL57" s="51" t="n">
        <v>0</v>
      </c>
      <c r="AM57" s="51" t="n">
        <v>0</v>
      </c>
    </row>
    <row r="58" customFormat="false" ht="14.25" hidden="false" customHeight="false" outlineLevel="0" collapsed="false">
      <c r="A58" s="48" t="s">
        <v>71</v>
      </c>
      <c r="B58" s="48" t="str">
        <f aca="false">VLOOKUP(Data[[#This Row],[or_product]],Ref_products[#Data],2,FALSE())</f>
        <v>Durum wheat</v>
      </c>
      <c r="C58" s="48" t="str">
        <f aca="false">VLOOKUP(Data[[#This Row],[MS]],Ref_MS[#Data],2,FALSE())</f>
        <v>Sweden</v>
      </c>
      <c r="D58" s="49" t="s">
        <v>131</v>
      </c>
      <c r="E58" s="49" t="s">
        <v>127</v>
      </c>
      <c r="F58" s="49" t="s">
        <v>128</v>
      </c>
      <c r="G58" s="50" t="n">
        <f aca="false">(SUM(AH58:AL58)-MAX(AH58:AL58)-MIN(AH58:AL58))/3</f>
        <v>0</v>
      </c>
      <c r="H58" s="50" t="n">
        <v>0</v>
      </c>
      <c r="I58" s="50" t="n">
        <v>0</v>
      </c>
      <c r="J58" s="50" t="n">
        <v>0</v>
      </c>
      <c r="K58" s="50" t="n">
        <v>0</v>
      </c>
      <c r="L58" s="50" t="n">
        <v>0</v>
      </c>
      <c r="M58" s="50" t="n">
        <v>0</v>
      </c>
      <c r="N58" s="50" t="n">
        <v>0</v>
      </c>
      <c r="O58" s="50" t="n">
        <v>0</v>
      </c>
      <c r="P58" s="50" t="n">
        <v>0</v>
      </c>
      <c r="Q58" s="50" t="n">
        <v>0</v>
      </c>
      <c r="R58" s="50" t="n">
        <v>0</v>
      </c>
      <c r="S58" s="50" t="n">
        <v>0</v>
      </c>
      <c r="T58" s="50" t="n">
        <v>0</v>
      </c>
      <c r="U58" s="50" t="n">
        <v>0</v>
      </c>
      <c r="V58" s="50" t="n">
        <v>0</v>
      </c>
      <c r="W58" s="50" t="n">
        <v>0</v>
      </c>
      <c r="X58" s="50" t="n">
        <v>0</v>
      </c>
      <c r="Y58" s="50" t="n">
        <v>0</v>
      </c>
      <c r="Z58" s="50" t="n">
        <v>0</v>
      </c>
      <c r="AA58" s="50" t="n">
        <v>0</v>
      </c>
      <c r="AB58" s="50" t="n">
        <v>0</v>
      </c>
      <c r="AC58" s="50" t="n">
        <v>0</v>
      </c>
      <c r="AD58" s="50" t="n">
        <v>0</v>
      </c>
      <c r="AE58" s="50" t="n">
        <v>0</v>
      </c>
      <c r="AF58" s="50" t="n">
        <v>0</v>
      </c>
      <c r="AG58" s="50" t="n">
        <v>0</v>
      </c>
      <c r="AH58" s="50" t="n">
        <v>0</v>
      </c>
      <c r="AI58" s="50" t="n">
        <v>0</v>
      </c>
      <c r="AJ58" s="50" t="n">
        <v>0</v>
      </c>
      <c r="AK58" s="50" t="n">
        <v>0</v>
      </c>
      <c r="AL58" s="51" t="n">
        <v>0</v>
      </c>
      <c r="AM58" s="51" t="n">
        <v>0</v>
      </c>
    </row>
    <row r="59" customFormat="false" ht="14.25" hidden="false" customHeight="false" outlineLevel="0" collapsed="false">
      <c r="A59" s="48" t="s">
        <v>71</v>
      </c>
      <c r="B59" s="48" t="str">
        <f aca="false">VLOOKUP(Data[[#This Row],[or_product]],Ref_products[#Data],2,FALSE())</f>
        <v>Durum wheat</v>
      </c>
      <c r="C59" s="48" t="str">
        <f aca="false">VLOOKUP(Data[[#This Row],[MS]],Ref_MS[#Data],2,FALSE())</f>
        <v>United Kingdom</v>
      </c>
      <c r="D59" s="49" t="s">
        <v>131</v>
      </c>
      <c r="E59" s="49" t="s">
        <v>129</v>
      </c>
      <c r="F59" s="49" t="s">
        <v>130</v>
      </c>
      <c r="G59" s="50" t="n">
        <f aca="false">(SUM(AH59:AL59)-MAX(AH59:AL59)-MIN(AH59:AL59))/3</f>
        <v>0</v>
      </c>
      <c r="H59" s="50" t="n">
        <v>1.2</v>
      </c>
      <c r="I59" s="50" t="n">
        <v>1</v>
      </c>
      <c r="J59" s="50" t="n">
        <v>1</v>
      </c>
      <c r="K59" s="50" t="n">
        <v>1</v>
      </c>
      <c r="L59" s="50" t="n">
        <v>1</v>
      </c>
      <c r="M59" s="50" t="n">
        <v>1</v>
      </c>
      <c r="N59" s="50" t="n">
        <v>1</v>
      </c>
      <c r="O59" s="50" t="n">
        <v>0</v>
      </c>
      <c r="P59" s="50" t="n">
        <v>0</v>
      </c>
      <c r="Q59" s="50" t="n">
        <v>0</v>
      </c>
      <c r="R59" s="50" t="n">
        <v>0</v>
      </c>
      <c r="S59" s="50" t="n">
        <v>0</v>
      </c>
      <c r="T59" s="50" t="n">
        <v>0</v>
      </c>
      <c r="U59" s="50" t="n">
        <v>0</v>
      </c>
      <c r="V59" s="50" t="n">
        <v>0</v>
      </c>
      <c r="W59" s="50" t="n">
        <v>0</v>
      </c>
      <c r="X59" s="50" t="n">
        <v>0</v>
      </c>
      <c r="Y59" s="50" t="n">
        <v>0</v>
      </c>
      <c r="Z59" s="50" t="n">
        <v>0</v>
      </c>
      <c r="AA59" s="50" t="n">
        <v>0</v>
      </c>
      <c r="AB59" s="50" t="n">
        <v>0</v>
      </c>
      <c r="AC59" s="50" t="n">
        <v>0</v>
      </c>
      <c r="AD59" s="50" t="n">
        <v>0</v>
      </c>
      <c r="AE59" s="50" t="n">
        <v>0</v>
      </c>
      <c r="AF59" s="50" t="n">
        <v>0</v>
      </c>
      <c r="AG59" s="50" t="n">
        <v>0</v>
      </c>
      <c r="AH59" s="50" t="n">
        <v>0</v>
      </c>
      <c r="AI59" s="50" t="n">
        <v>0</v>
      </c>
      <c r="AJ59" s="50" t="n">
        <v>0</v>
      </c>
      <c r="AK59" s="50" t="n">
        <v>0</v>
      </c>
      <c r="AL59" s="51" t="n">
        <v>0</v>
      </c>
      <c r="AM59" s="51" t="n">
        <v>0</v>
      </c>
    </row>
    <row r="60" customFormat="false" ht="14.25" hidden="false" customHeight="false" outlineLevel="0" collapsed="false">
      <c r="A60" s="48" t="s">
        <v>71</v>
      </c>
      <c r="B60" s="48" t="str">
        <f aca="false">VLOOKUP(Data[[#This Row],[or_product]],Ref_products[#Data],2,FALSE())</f>
        <v>Rye</v>
      </c>
      <c r="C60" s="48" t="str">
        <f aca="false">VLOOKUP(Data[[#This Row],[MS]],Ref_MS[#Data],2,FALSE())</f>
        <v>EU-27</v>
      </c>
      <c r="D60" s="49" t="s">
        <v>132</v>
      </c>
      <c r="E60" s="49" t="s">
        <v>73</v>
      </c>
      <c r="F60" s="49" t="s">
        <v>74</v>
      </c>
      <c r="G60" s="50" t="n">
        <f aca="false">(SUM(AH60:AL60)-MAX(AH60:AL60)-MIN(AH60:AL60))/3</f>
        <v>1949.55368728485</v>
      </c>
      <c r="H60" s="50" t="n">
        <v>4116.353</v>
      </c>
      <c r="I60" s="50" t="n">
        <v>4208.463</v>
      </c>
      <c r="J60" s="50" t="n">
        <v>4292.73</v>
      </c>
      <c r="K60" s="50" t="n">
        <v>4156.543</v>
      </c>
      <c r="L60" s="50" t="n">
        <v>4086.459</v>
      </c>
      <c r="M60" s="50" t="n">
        <v>4183.846</v>
      </c>
      <c r="N60" s="50" t="n">
        <v>3736.846</v>
      </c>
      <c r="O60" s="50" t="n">
        <v>3677.35</v>
      </c>
      <c r="P60" s="50" t="n">
        <v>3568.61</v>
      </c>
      <c r="Q60" s="50" t="n">
        <v>2910.97</v>
      </c>
      <c r="R60" s="50" t="n">
        <v>2585.78</v>
      </c>
      <c r="S60" s="50" t="n">
        <v>2758.04</v>
      </c>
      <c r="T60" s="50" t="n">
        <v>2479.47</v>
      </c>
      <c r="U60" s="50" t="n">
        <v>2339.54</v>
      </c>
      <c r="V60" s="50" t="n">
        <v>2569.35</v>
      </c>
      <c r="W60" s="50" t="n">
        <v>2744.49</v>
      </c>
      <c r="X60" s="50" t="n">
        <v>2779.78</v>
      </c>
      <c r="Y60" s="50" t="n">
        <v>2577.45363636364</v>
      </c>
      <c r="Z60" s="50" t="n">
        <v>2211.20910743802</v>
      </c>
      <c r="AA60" s="50" t="n">
        <v>2362.28598106687</v>
      </c>
      <c r="AB60" s="50" t="n">
        <v>2652.43253348269</v>
      </c>
      <c r="AC60" s="50" t="n">
        <v>2152.87391360531</v>
      </c>
      <c r="AD60" s="50" t="n">
        <v>1942.01559480914</v>
      </c>
      <c r="AE60" s="50" t="n">
        <v>1896.65960857999</v>
      </c>
      <c r="AF60" s="50" t="n">
        <v>1912.98443461012</v>
      </c>
      <c r="AG60" s="50" t="n">
        <v>1908.65762823113</v>
      </c>
      <c r="AH60" s="50" t="n">
        <v>2190.97094387342</v>
      </c>
      <c r="AI60" s="50" t="n">
        <v>2071.22035395152</v>
      </c>
      <c r="AJ60" s="50" t="n">
        <v>1916.20035395152</v>
      </c>
      <c r="AK60" s="50" t="n">
        <v>1749.97035395152</v>
      </c>
      <c r="AL60" s="51" t="n">
        <v>1861.24035395152</v>
      </c>
      <c r="AM60" s="51" t="n">
        <v>1771.57388987274</v>
      </c>
    </row>
    <row r="61" customFormat="false" ht="14.25" hidden="false" customHeight="false" outlineLevel="0" collapsed="false">
      <c r="A61" s="48" t="s">
        <v>71</v>
      </c>
      <c r="B61" s="48" t="str">
        <f aca="false">VLOOKUP(Data[[#This Row],[or_product]],Ref_products[#Data],2,FALSE())</f>
        <v>Rye</v>
      </c>
      <c r="C61" s="48" t="str">
        <f aca="false">VLOOKUP(Data[[#This Row],[MS]],Ref_MS[#Data],2,FALSE())</f>
        <v>Belgium</v>
      </c>
      <c r="D61" s="49" t="s">
        <v>132</v>
      </c>
      <c r="E61" s="49" t="s">
        <v>75</v>
      </c>
      <c r="F61" s="49" t="s">
        <v>76</v>
      </c>
      <c r="G61" s="50" t="n">
        <f aca="false">(SUM(AH61:AL61)-MAX(AH61:AL61)-MIN(AH61:AL61))/3</f>
        <v>0.786666666666667</v>
      </c>
      <c r="H61" s="50" t="n">
        <v>2.3</v>
      </c>
      <c r="I61" s="50" t="n">
        <v>2.6</v>
      </c>
      <c r="J61" s="50" t="n">
        <v>2.7</v>
      </c>
      <c r="K61" s="50" t="n">
        <v>1.8</v>
      </c>
      <c r="L61" s="50" t="n">
        <v>1.7</v>
      </c>
      <c r="M61" s="50" t="n">
        <v>1.7</v>
      </c>
      <c r="N61" s="50" t="n">
        <v>1</v>
      </c>
      <c r="O61" s="50" t="n">
        <v>1.1</v>
      </c>
      <c r="P61" s="50" t="n">
        <v>0.8</v>
      </c>
      <c r="Q61" s="50" t="n">
        <v>0.7</v>
      </c>
      <c r="R61" s="50" t="n">
        <v>0.6</v>
      </c>
      <c r="S61" s="50" t="n">
        <v>0.7</v>
      </c>
      <c r="T61" s="50" t="n">
        <v>0.5</v>
      </c>
      <c r="U61" s="50" t="n">
        <v>0.6</v>
      </c>
      <c r="V61" s="50" t="n">
        <v>0.7</v>
      </c>
      <c r="W61" s="50" t="n">
        <v>0.5</v>
      </c>
      <c r="X61" s="50" t="n">
        <v>0.5</v>
      </c>
      <c r="Y61" s="50" t="n">
        <v>1.3</v>
      </c>
      <c r="Z61" s="50" t="n">
        <v>0.46</v>
      </c>
      <c r="AA61" s="50" t="n">
        <v>0.5</v>
      </c>
      <c r="AB61" s="50" t="n">
        <v>0.53</v>
      </c>
      <c r="AC61" s="50" t="n">
        <v>0.39</v>
      </c>
      <c r="AD61" s="50" t="n">
        <v>0.56</v>
      </c>
      <c r="AE61" s="50" t="n">
        <v>0.59</v>
      </c>
      <c r="AF61" s="50" t="n">
        <v>0.52</v>
      </c>
      <c r="AG61" s="50" t="n">
        <v>0.62</v>
      </c>
      <c r="AH61" s="50" t="n">
        <v>0.77</v>
      </c>
      <c r="AI61" s="50" t="n">
        <v>0.7</v>
      </c>
      <c r="AJ61" s="50" t="n">
        <v>0.82</v>
      </c>
      <c r="AK61" s="50" t="n">
        <v>0.77</v>
      </c>
      <c r="AL61" s="51" t="n">
        <v>1.07</v>
      </c>
      <c r="AM61" s="51" t="n">
        <v>0.786666666666667</v>
      </c>
    </row>
    <row r="62" customFormat="false" ht="14.25" hidden="false" customHeight="false" outlineLevel="0" collapsed="false">
      <c r="A62" s="48" t="s">
        <v>71</v>
      </c>
      <c r="B62" s="48" t="str">
        <f aca="false">VLOOKUP(Data[[#This Row],[or_product]],Ref_products[#Data],2,FALSE())</f>
        <v>Rye</v>
      </c>
      <c r="C62" s="48" t="str">
        <f aca="false">VLOOKUP(Data[[#This Row],[MS]],Ref_MS[#Data],2,FALSE())</f>
        <v>Bulgaria</v>
      </c>
      <c r="D62" s="49" t="s">
        <v>132</v>
      </c>
      <c r="E62" s="49" t="s">
        <v>77</v>
      </c>
      <c r="F62" s="49" t="s">
        <v>78</v>
      </c>
      <c r="G62" s="50" t="n">
        <f aca="false">(SUM(AH62:AL62)-MAX(AH62:AL62)-MIN(AH62:AL62))/3</f>
        <v>7.24333333333333</v>
      </c>
      <c r="H62" s="50" t="n">
        <v>19.3</v>
      </c>
      <c r="I62" s="50" t="n">
        <v>14</v>
      </c>
      <c r="J62" s="50" t="n">
        <v>14.1</v>
      </c>
      <c r="K62" s="50" t="n">
        <v>15.5</v>
      </c>
      <c r="L62" s="50" t="n">
        <v>18.2</v>
      </c>
      <c r="M62" s="50" t="n">
        <v>18.4</v>
      </c>
      <c r="N62" s="50" t="n">
        <v>19.7</v>
      </c>
      <c r="O62" s="50" t="n">
        <v>18.6</v>
      </c>
      <c r="P62" s="50" t="n">
        <v>19.5</v>
      </c>
      <c r="Q62" s="50" t="n">
        <v>13.1</v>
      </c>
      <c r="R62" s="50" t="n">
        <v>9.8</v>
      </c>
      <c r="S62" s="50" t="n">
        <v>8.5</v>
      </c>
      <c r="T62" s="50" t="n">
        <v>8.8</v>
      </c>
      <c r="U62" s="50" t="n">
        <v>7.4</v>
      </c>
      <c r="V62" s="50" t="n">
        <v>5.1</v>
      </c>
      <c r="W62" s="50" t="n">
        <v>7.4</v>
      </c>
      <c r="X62" s="50" t="n">
        <v>10</v>
      </c>
      <c r="Y62" s="50" t="n">
        <v>10.79</v>
      </c>
      <c r="Z62" s="50" t="n">
        <v>10.3</v>
      </c>
      <c r="AA62" s="50" t="n">
        <v>12.6</v>
      </c>
      <c r="AB62" s="50" t="n">
        <v>15.46</v>
      </c>
      <c r="AC62" s="50" t="n">
        <v>14.44</v>
      </c>
      <c r="AD62" s="50" t="n">
        <v>6.3</v>
      </c>
      <c r="AE62" s="50" t="n">
        <v>7.47</v>
      </c>
      <c r="AF62" s="50" t="n">
        <v>8.24</v>
      </c>
      <c r="AG62" s="50" t="n">
        <v>8.32</v>
      </c>
      <c r="AH62" s="50" t="n">
        <v>6.1</v>
      </c>
      <c r="AI62" s="50" t="n">
        <v>5.35</v>
      </c>
      <c r="AJ62" s="50" t="n">
        <v>7.63</v>
      </c>
      <c r="AK62" s="50" t="n">
        <v>8.33</v>
      </c>
      <c r="AL62" s="51" t="n">
        <v>8</v>
      </c>
      <c r="AM62" s="51" t="n">
        <v>6</v>
      </c>
    </row>
    <row r="63" customFormat="false" ht="14.25" hidden="false" customHeight="false" outlineLevel="0" collapsed="false">
      <c r="A63" s="48" t="s">
        <v>71</v>
      </c>
      <c r="B63" s="48" t="str">
        <f aca="false">VLOOKUP(Data[[#This Row],[or_product]],Ref_products[#Data],2,FALSE())</f>
        <v>Rye</v>
      </c>
      <c r="C63" s="48" t="str">
        <f aca="false">VLOOKUP(Data[[#This Row],[MS]],Ref_MS[#Data],2,FALSE())</f>
        <v>Czechia</v>
      </c>
      <c r="D63" s="49" t="s">
        <v>132</v>
      </c>
      <c r="E63" s="49" t="s">
        <v>79</v>
      </c>
      <c r="F63" s="49" t="s">
        <v>80</v>
      </c>
      <c r="G63" s="50" t="n">
        <f aca="false">(SUM(AH63:AL63)-MAX(AH63:AL63)-MIN(AH63:AL63))/3</f>
        <v>26.9766666666667</v>
      </c>
      <c r="H63" s="50" t="n">
        <v>67</v>
      </c>
      <c r="I63" s="50" t="n">
        <v>79</v>
      </c>
      <c r="J63" s="50" t="n">
        <v>79.4</v>
      </c>
      <c r="K63" s="50" t="n">
        <v>64.1</v>
      </c>
      <c r="L63" s="50" t="n">
        <v>75.6</v>
      </c>
      <c r="M63" s="50" t="n">
        <v>71.9</v>
      </c>
      <c r="N63" s="50" t="n">
        <v>55.1</v>
      </c>
      <c r="O63" s="50" t="n">
        <v>43.9</v>
      </c>
      <c r="P63" s="50" t="n">
        <v>40.1</v>
      </c>
      <c r="Q63" s="50" t="n">
        <v>35.3</v>
      </c>
      <c r="R63" s="50" t="n">
        <v>41.9</v>
      </c>
      <c r="S63" s="50" t="n">
        <v>59.2</v>
      </c>
      <c r="T63" s="50" t="n">
        <v>46.9</v>
      </c>
      <c r="U63" s="50" t="n">
        <v>22.5</v>
      </c>
      <c r="V63" s="50" t="n">
        <v>37.5</v>
      </c>
      <c r="W63" s="50" t="n">
        <v>43.4</v>
      </c>
      <c r="X63" s="50" t="n">
        <v>38.5</v>
      </c>
      <c r="Y63" s="50" t="n">
        <v>30.25</v>
      </c>
      <c r="Z63" s="50" t="n">
        <v>24.99</v>
      </c>
      <c r="AA63" s="50" t="n">
        <v>30.56</v>
      </c>
      <c r="AB63" s="50" t="n">
        <v>37.5</v>
      </c>
      <c r="AC63" s="50" t="n">
        <v>25.14</v>
      </c>
      <c r="AD63" s="50" t="n">
        <v>21.98</v>
      </c>
      <c r="AE63" s="50" t="n">
        <v>20.95</v>
      </c>
      <c r="AF63" s="50" t="n">
        <v>22.22</v>
      </c>
      <c r="AG63" s="50" t="n">
        <v>25.36</v>
      </c>
      <c r="AH63" s="50" t="n">
        <v>31.13</v>
      </c>
      <c r="AI63" s="50" t="n">
        <v>31.43</v>
      </c>
      <c r="AJ63" s="50" t="n">
        <v>25.15</v>
      </c>
      <c r="AK63" s="50" t="n">
        <v>24.12</v>
      </c>
      <c r="AL63" s="51" t="n">
        <v>24.65</v>
      </c>
      <c r="AM63" s="51" t="n">
        <v>24.3</v>
      </c>
    </row>
    <row r="64" customFormat="false" ht="14.25" hidden="false" customHeight="false" outlineLevel="0" collapsed="false">
      <c r="A64" s="48" t="s">
        <v>71</v>
      </c>
      <c r="B64" s="48" t="str">
        <f aca="false">VLOOKUP(Data[[#This Row],[or_product]],Ref_products[#Data],2,FALSE())</f>
        <v>Rye</v>
      </c>
      <c r="C64" s="48" t="str">
        <f aca="false">VLOOKUP(Data[[#This Row],[MS]],Ref_MS[#Data],2,FALSE())</f>
        <v>Denmark</v>
      </c>
      <c r="D64" s="49" t="s">
        <v>132</v>
      </c>
      <c r="E64" s="49" t="s">
        <v>81</v>
      </c>
      <c r="F64" s="49" t="s">
        <v>82</v>
      </c>
      <c r="G64" s="50" t="n">
        <f aca="false">(SUM(AH64:AL64)-MAX(AH64:AL64)-MIN(AH64:AL64))/3</f>
        <v>110.966666666667</v>
      </c>
      <c r="H64" s="50" t="n">
        <v>78.3</v>
      </c>
      <c r="I64" s="50" t="n">
        <v>88.6</v>
      </c>
      <c r="J64" s="50" t="n">
        <v>96</v>
      </c>
      <c r="K64" s="50" t="n">
        <v>75</v>
      </c>
      <c r="L64" s="50" t="n">
        <v>84</v>
      </c>
      <c r="M64" s="50" t="n">
        <v>105</v>
      </c>
      <c r="N64" s="50" t="n">
        <v>51</v>
      </c>
      <c r="O64" s="50" t="n">
        <v>50.5</v>
      </c>
      <c r="P64" s="50" t="n">
        <v>65.3</v>
      </c>
      <c r="Q64" s="50" t="n">
        <v>46.3</v>
      </c>
      <c r="R64" s="50" t="n">
        <v>32.9</v>
      </c>
      <c r="S64" s="50" t="n">
        <v>31.6</v>
      </c>
      <c r="T64" s="50" t="n">
        <v>27.3</v>
      </c>
      <c r="U64" s="50" t="n">
        <v>27.5</v>
      </c>
      <c r="V64" s="50" t="n">
        <v>30.3</v>
      </c>
      <c r="W64" s="50" t="n">
        <v>28.9</v>
      </c>
      <c r="X64" s="50" t="n">
        <v>44.3</v>
      </c>
      <c r="Y64" s="50" t="n">
        <v>52.1</v>
      </c>
      <c r="Z64" s="50" t="n">
        <v>57.6</v>
      </c>
      <c r="AA64" s="50" t="n">
        <v>64.6</v>
      </c>
      <c r="AB64" s="50" t="n">
        <v>87.2</v>
      </c>
      <c r="AC64" s="50" t="n">
        <v>106.5</v>
      </c>
      <c r="AD64" s="50" t="n">
        <v>122</v>
      </c>
      <c r="AE64" s="50" t="n">
        <v>99.6</v>
      </c>
      <c r="AF64" s="50" t="n">
        <v>111.4</v>
      </c>
      <c r="AG64" s="50" t="n">
        <v>92.7</v>
      </c>
      <c r="AH64" s="50" t="n">
        <v>146.6</v>
      </c>
      <c r="AI64" s="50" t="n">
        <v>115.3</v>
      </c>
      <c r="AJ64" s="50" t="n">
        <v>108.3</v>
      </c>
      <c r="AK64" s="50" t="n">
        <v>109</v>
      </c>
      <c r="AL64" s="51" t="n">
        <v>108.6</v>
      </c>
      <c r="AM64" s="51" t="n">
        <v>106</v>
      </c>
    </row>
    <row r="65" customFormat="false" ht="14.25" hidden="false" customHeight="false" outlineLevel="0" collapsed="false">
      <c r="A65" s="48" t="s">
        <v>71</v>
      </c>
      <c r="B65" s="48" t="str">
        <f aca="false">VLOOKUP(Data[[#This Row],[or_product]],Ref_products[#Data],2,FALSE())</f>
        <v>Rye</v>
      </c>
      <c r="C65" s="48" t="str">
        <f aca="false">VLOOKUP(Data[[#This Row],[MS]],Ref_MS[#Data],2,FALSE())</f>
        <v>Germany</v>
      </c>
      <c r="D65" s="49" t="s">
        <v>132</v>
      </c>
      <c r="E65" s="49" t="s">
        <v>83</v>
      </c>
      <c r="F65" s="49" t="s">
        <v>84</v>
      </c>
      <c r="G65" s="50" t="n">
        <f aca="false">(SUM(AH65:AL65)-MAX(AH65:AL65)-MIN(AH65:AL65))/3</f>
        <v>621.100353951519</v>
      </c>
      <c r="H65" s="50" t="n">
        <v>661.8</v>
      </c>
      <c r="I65" s="50" t="n">
        <v>722.5</v>
      </c>
      <c r="J65" s="50" t="n">
        <v>861.4</v>
      </c>
      <c r="K65" s="50" t="n">
        <v>809.1</v>
      </c>
      <c r="L65" s="50" t="n">
        <v>843.4</v>
      </c>
      <c r="M65" s="50" t="n">
        <v>936.4</v>
      </c>
      <c r="N65" s="50" t="n">
        <v>748.2</v>
      </c>
      <c r="O65" s="50" t="n">
        <v>842.7</v>
      </c>
      <c r="P65" s="50" t="n">
        <v>837</v>
      </c>
      <c r="Q65" s="50" t="n">
        <v>728.4</v>
      </c>
      <c r="R65" s="50" t="n">
        <v>531.2</v>
      </c>
      <c r="S65" s="50" t="n">
        <v>624.9</v>
      </c>
      <c r="T65" s="50" t="n">
        <v>549.1</v>
      </c>
      <c r="U65" s="50" t="n">
        <v>538.9</v>
      </c>
      <c r="V65" s="50" t="n">
        <v>670.9</v>
      </c>
      <c r="W65" s="50" t="n">
        <v>736.9</v>
      </c>
      <c r="X65" s="50" t="n">
        <v>749.4</v>
      </c>
      <c r="Y65" s="50" t="n">
        <v>617.153636363636</v>
      </c>
      <c r="Z65" s="50" t="n">
        <v>603.819107438017</v>
      </c>
      <c r="AA65" s="50" t="n">
        <v>698.365981066867</v>
      </c>
      <c r="AB65" s="50" t="n">
        <v>774.332533482686</v>
      </c>
      <c r="AC65" s="50" t="n">
        <v>620.523913605305</v>
      </c>
      <c r="AD65" s="50" t="n">
        <v>606.485594809145</v>
      </c>
      <c r="AE65" s="50" t="n">
        <v>561.199608579988</v>
      </c>
      <c r="AF65" s="50" t="n">
        <v>527.354434610116</v>
      </c>
      <c r="AG65" s="50" t="n">
        <v>513.057628231135</v>
      </c>
      <c r="AH65" s="50" t="n">
        <v>626.580943873422</v>
      </c>
      <c r="AI65" s="50" t="n">
        <v>626.300353951518</v>
      </c>
      <c r="AJ65" s="50" t="n">
        <v>621.300353951518</v>
      </c>
      <c r="AK65" s="50" t="n">
        <v>578.800353951518</v>
      </c>
      <c r="AL65" s="51" t="n">
        <v>615.700353951518</v>
      </c>
      <c r="AM65" s="51" t="n">
        <v>575.192223206075</v>
      </c>
    </row>
    <row r="66" customFormat="false" ht="14.25" hidden="false" customHeight="false" outlineLevel="0" collapsed="false">
      <c r="A66" s="48" t="s">
        <v>71</v>
      </c>
      <c r="B66" s="48" t="str">
        <f aca="false">VLOOKUP(Data[[#This Row],[or_product]],Ref_products[#Data],2,FALSE())</f>
        <v>Rye</v>
      </c>
      <c r="C66" s="48" t="str">
        <f aca="false">VLOOKUP(Data[[#This Row],[MS]],Ref_MS[#Data],2,FALSE())</f>
        <v>Estonia</v>
      </c>
      <c r="D66" s="49" t="s">
        <v>132</v>
      </c>
      <c r="E66" s="49" t="s">
        <v>85</v>
      </c>
      <c r="F66" s="49" t="s">
        <v>86</v>
      </c>
      <c r="G66" s="50" t="n">
        <f aca="false">(SUM(AH66:AL66)-MAX(AH66:AL66)-MIN(AH66:AL66))/3</f>
        <v>16.97</v>
      </c>
      <c r="H66" s="50" t="n">
        <v>61.9</v>
      </c>
      <c r="I66" s="50" t="n">
        <v>21.7</v>
      </c>
      <c r="J66" s="50" t="n">
        <v>32</v>
      </c>
      <c r="K66" s="50" t="n">
        <v>31.6</v>
      </c>
      <c r="L66" s="50" t="n">
        <v>34.3</v>
      </c>
      <c r="M66" s="50" t="n">
        <v>38.8</v>
      </c>
      <c r="N66" s="50" t="n">
        <v>24.2</v>
      </c>
      <c r="O66" s="50" t="n">
        <v>28.9</v>
      </c>
      <c r="P66" s="50" t="n">
        <v>20.9</v>
      </c>
      <c r="Q66" s="50" t="n">
        <v>17.9</v>
      </c>
      <c r="R66" s="50" t="n">
        <v>15.2</v>
      </c>
      <c r="S66" s="50" t="n">
        <v>8.1</v>
      </c>
      <c r="T66" s="50" t="n">
        <v>7.4</v>
      </c>
      <c r="U66" s="50" t="n">
        <v>7.3</v>
      </c>
      <c r="V66" s="50" t="n">
        <v>16.8</v>
      </c>
      <c r="W66" s="50" t="n">
        <v>21.4</v>
      </c>
      <c r="X66" s="50" t="n">
        <v>15.3</v>
      </c>
      <c r="Y66" s="50" t="n">
        <v>12.6</v>
      </c>
      <c r="Z66" s="50" t="n">
        <v>13.3</v>
      </c>
      <c r="AA66" s="50" t="n">
        <v>16.9</v>
      </c>
      <c r="AB66" s="50" t="n">
        <v>11.5</v>
      </c>
      <c r="AC66" s="50" t="n">
        <v>15.4</v>
      </c>
      <c r="AD66" s="50" t="n">
        <v>14.3</v>
      </c>
      <c r="AE66" s="50" t="n">
        <v>12.4</v>
      </c>
      <c r="AF66" s="50" t="n">
        <v>13.31</v>
      </c>
      <c r="AG66" s="50" t="n">
        <v>10.85</v>
      </c>
      <c r="AH66" s="50" t="n">
        <v>28.9</v>
      </c>
      <c r="AI66" s="50" t="n">
        <v>20.69</v>
      </c>
      <c r="AJ66" s="50" t="n">
        <v>11.9</v>
      </c>
      <c r="AK66" s="50" t="n">
        <v>13.32</v>
      </c>
      <c r="AL66" s="51" t="n">
        <v>16.9</v>
      </c>
      <c r="AM66" s="51" t="n">
        <v>18.338</v>
      </c>
    </row>
    <row r="67" customFormat="false" ht="14.25" hidden="false" customHeight="false" outlineLevel="0" collapsed="false">
      <c r="A67" s="48" t="s">
        <v>71</v>
      </c>
      <c r="B67" s="48" t="str">
        <f aca="false">VLOOKUP(Data[[#This Row],[or_product]],Ref_products[#Data],2,FALSE())</f>
        <v>Rye</v>
      </c>
      <c r="C67" s="48" t="str">
        <f aca="false">VLOOKUP(Data[[#This Row],[MS]],Ref_MS[#Data],2,FALSE())</f>
        <v>Ireland</v>
      </c>
      <c r="D67" s="49" t="s">
        <v>132</v>
      </c>
      <c r="E67" s="49" t="s">
        <v>87</v>
      </c>
      <c r="F67" s="49" t="s">
        <v>88</v>
      </c>
      <c r="G67" s="50" t="n">
        <f aca="false">(SUM(AH67:AL67)-MAX(AH67:AL67)-MIN(AH67:AL67))/3</f>
        <v>0</v>
      </c>
      <c r="H67" s="50" t="n">
        <v>0</v>
      </c>
      <c r="I67" s="50" t="n">
        <v>0</v>
      </c>
      <c r="J67" s="50" t="n">
        <v>0</v>
      </c>
      <c r="K67" s="50" t="n">
        <v>0</v>
      </c>
      <c r="L67" s="50" t="n">
        <v>0</v>
      </c>
      <c r="M67" s="50" t="n">
        <v>0</v>
      </c>
      <c r="N67" s="50" t="n">
        <v>0</v>
      </c>
      <c r="O67" s="50" t="n">
        <v>0</v>
      </c>
      <c r="P67" s="50" t="n">
        <v>0</v>
      </c>
      <c r="Q67" s="50" t="n">
        <v>0</v>
      </c>
      <c r="R67" s="50" t="n">
        <v>0</v>
      </c>
      <c r="S67" s="50" t="n">
        <v>0</v>
      </c>
      <c r="T67" s="50" t="n">
        <v>0</v>
      </c>
      <c r="U67" s="50" t="n">
        <v>0</v>
      </c>
      <c r="V67" s="50" t="n">
        <v>0</v>
      </c>
      <c r="W67" s="50" t="n">
        <v>0</v>
      </c>
      <c r="X67" s="50" t="n">
        <v>0</v>
      </c>
      <c r="Y67" s="50" t="n">
        <v>0</v>
      </c>
      <c r="Z67" s="50" t="n">
        <v>0</v>
      </c>
      <c r="AA67" s="50" t="n">
        <v>0</v>
      </c>
      <c r="AB67" s="50" t="n">
        <v>0</v>
      </c>
      <c r="AC67" s="50" t="n">
        <v>0</v>
      </c>
      <c r="AD67" s="50" t="n">
        <v>0</v>
      </c>
      <c r="AE67" s="50" t="n">
        <v>0</v>
      </c>
      <c r="AF67" s="50" t="n">
        <v>0</v>
      </c>
      <c r="AG67" s="50" t="n">
        <v>0</v>
      </c>
      <c r="AH67" s="50" t="n">
        <v>0</v>
      </c>
      <c r="AI67" s="50" t="n">
        <v>0</v>
      </c>
      <c r="AJ67" s="50" t="n">
        <v>0</v>
      </c>
      <c r="AK67" s="50" t="n">
        <v>0</v>
      </c>
      <c r="AL67" s="51" t="n">
        <v>0</v>
      </c>
      <c r="AM67" s="51" t="n">
        <v>0</v>
      </c>
    </row>
    <row r="68" customFormat="false" ht="14.25" hidden="false" customHeight="false" outlineLevel="0" collapsed="false">
      <c r="A68" s="48" t="s">
        <v>71</v>
      </c>
      <c r="B68" s="48" t="str">
        <f aca="false">VLOOKUP(Data[[#This Row],[or_product]],Ref_products[#Data],2,FALSE())</f>
        <v>Rye</v>
      </c>
      <c r="C68" s="48" t="str">
        <f aca="false">VLOOKUP(Data[[#This Row],[MS]],Ref_MS[#Data],2,FALSE())</f>
        <v>Greece</v>
      </c>
      <c r="D68" s="49" t="s">
        <v>132</v>
      </c>
      <c r="E68" s="49" t="s">
        <v>89</v>
      </c>
      <c r="F68" s="49" t="s">
        <v>90</v>
      </c>
      <c r="G68" s="50" t="n">
        <f aca="false">(SUM(AH68:AL68)-MAX(AH68:AL68)-MIN(AH68:AL68))/3</f>
        <v>8.68333333333333</v>
      </c>
      <c r="H68" s="50" t="n">
        <v>18.8</v>
      </c>
      <c r="I68" s="50" t="n">
        <v>18.3</v>
      </c>
      <c r="J68" s="50" t="n">
        <v>16.7</v>
      </c>
      <c r="K68" s="50" t="n">
        <v>16.5</v>
      </c>
      <c r="L68" s="50" t="n">
        <v>16.3</v>
      </c>
      <c r="M68" s="50" t="n">
        <v>17.1</v>
      </c>
      <c r="N68" s="50" t="n">
        <v>14.4</v>
      </c>
      <c r="O68" s="50" t="n">
        <v>18.96</v>
      </c>
      <c r="P68" s="50" t="n">
        <v>20.15</v>
      </c>
      <c r="Q68" s="50" t="n">
        <v>15.16</v>
      </c>
      <c r="R68" s="50" t="n">
        <v>15.26</v>
      </c>
      <c r="S68" s="50" t="n">
        <v>9.54</v>
      </c>
      <c r="T68" s="50" t="n">
        <v>12.48</v>
      </c>
      <c r="U68" s="50" t="n">
        <v>17.34</v>
      </c>
      <c r="V68" s="50" t="n">
        <v>18.19</v>
      </c>
      <c r="W68" s="50" t="n">
        <v>20.37</v>
      </c>
      <c r="X68" s="50" t="n">
        <v>20.31</v>
      </c>
      <c r="Y68" s="50" t="n">
        <v>16.77</v>
      </c>
      <c r="Z68" s="50" t="n">
        <v>17.58</v>
      </c>
      <c r="AA68" s="50" t="n">
        <v>15.44</v>
      </c>
      <c r="AB68" s="50" t="n">
        <v>17.19</v>
      </c>
      <c r="AC68" s="50" t="n">
        <v>15.36</v>
      </c>
      <c r="AD68" s="50" t="n">
        <v>15.72</v>
      </c>
      <c r="AE68" s="50" t="n">
        <v>14.76</v>
      </c>
      <c r="AF68" s="50" t="n">
        <v>12.04</v>
      </c>
      <c r="AG68" s="50" t="n">
        <v>10.19</v>
      </c>
      <c r="AH68" s="50" t="n">
        <v>8.53</v>
      </c>
      <c r="AI68" s="50" t="n">
        <v>8.3</v>
      </c>
      <c r="AJ68" s="50" t="n">
        <v>9.38</v>
      </c>
      <c r="AK68" s="50" t="n">
        <v>9.22</v>
      </c>
      <c r="AL68" s="51" t="n">
        <v>7.74</v>
      </c>
      <c r="AM68" s="51" t="n">
        <v>7.34</v>
      </c>
    </row>
    <row r="69" customFormat="false" ht="14.25" hidden="false" customHeight="false" outlineLevel="0" collapsed="false">
      <c r="A69" s="48" t="s">
        <v>71</v>
      </c>
      <c r="B69" s="48" t="str">
        <f aca="false">VLOOKUP(Data[[#This Row],[or_product]],Ref_products[#Data],2,FALSE())</f>
        <v>Rye</v>
      </c>
      <c r="C69" s="48" t="str">
        <f aca="false">VLOOKUP(Data[[#This Row],[MS]],Ref_MS[#Data],2,FALSE())</f>
        <v>Spain</v>
      </c>
      <c r="D69" s="49" t="s">
        <v>132</v>
      </c>
      <c r="E69" s="49" t="s">
        <v>91</v>
      </c>
      <c r="F69" s="49" t="s">
        <v>92</v>
      </c>
      <c r="G69" s="50" t="n">
        <f aca="false">(SUM(AH69:AL69)-MAX(AH69:AL69)-MIN(AH69:AL69))/3</f>
        <v>118.47</v>
      </c>
      <c r="H69" s="50" t="n">
        <v>174.9</v>
      </c>
      <c r="I69" s="50" t="n">
        <v>153.9</v>
      </c>
      <c r="J69" s="50" t="n">
        <v>165.2</v>
      </c>
      <c r="K69" s="50" t="n">
        <v>167.1</v>
      </c>
      <c r="L69" s="50" t="n">
        <v>142.8</v>
      </c>
      <c r="M69" s="50" t="n">
        <v>124.3</v>
      </c>
      <c r="N69" s="50" t="n">
        <v>121</v>
      </c>
      <c r="O69" s="50" t="n">
        <v>109.6</v>
      </c>
      <c r="P69" s="50" t="n">
        <v>102.1</v>
      </c>
      <c r="Q69" s="50" t="n">
        <v>102.1</v>
      </c>
      <c r="R69" s="50" t="n">
        <v>108.1</v>
      </c>
      <c r="S69" s="50" t="n">
        <v>90.7</v>
      </c>
      <c r="T69" s="50" t="n">
        <v>90.5</v>
      </c>
      <c r="U69" s="50" t="n">
        <v>106.1</v>
      </c>
      <c r="V69" s="50" t="n">
        <v>111.7</v>
      </c>
      <c r="W69" s="50" t="n">
        <v>111.5</v>
      </c>
      <c r="X69" s="50" t="n">
        <v>131.8</v>
      </c>
      <c r="Y69" s="50" t="n">
        <v>135.5</v>
      </c>
      <c r="Z69" s="50" t="n">
        <v>132.3</v>
      </c>
      <c r="AA69" s="50" t="n">
        <v>168.186666666667</v>
      </c>
      <c r="AB69" s="50" t="n">
        <v>161.615555555556</v>
      </c>
      <c r="AC69" s="50" t="n">
        <v>139.497407407407</v>
      </c>
      <c r="AD69" s="50" t="n">
        <v>146.63</v>
      </c>
      <c r="AE69" s="50" t="n">
        <v>155.26</v>
      </c>
      <c r="AF69" s="50" t="n">
        <v>108.08</v>
      </c>
      <c r="AG69" s="50" t="n">
        <v>136.25</v>
      </c>
      <c r="AH69" s="50" t="n">
        <v>138.09</v>
      </c>
      <c r="AI69" s="50" t="n">
        <v>137.59</v>
      </c>
      <c r="AJ69" s="50" t="n">
        <v>118.2</v>
      </c>
      <c r="AK69" s="50" t="n">
        <v>99.62</v>
      </c>
      <c r="AL69" s="51" t="n">
        <v>85.18</v>
      </c>
      <c r="AM69" s="51" t="n">
        <v>88.79</v>
      </c>
    </row>
    <row r="70" customFormat="false" ht="14.25" hidden="false" customHeight="false" outlineLevel="0" collapsed="false">
      <c r="A70" s="48" t="s">
        <v>71</v>
      </c>
      <c r="B70" s="48" t="str">
        <f aca="false">VLOOKUP(Data[[#This Row],[or_product]],Ref_products[#Data],2,FALSE())</f>
        <v>Rye</v>
      </c>
      <c r="C70" s="48" t="str">
        <f aca="false">VLOOKUP(Data[[#This Row],[MS]],Ref_MS[#Data],2,FALSE())</f>
        <v>France</v>
      </c>
      <c r="D70" s="49" t="s">
        <v>132</v>
      </c>
      <c r="E70" s="49" t="s">
        <v>93</v>
      </c>
      <c r="F70" s="49" t="s">
        <v>94</v>
      </c>
      <c r="G70" s="50" t="n">
        <f aca="false">(SUM(AH70:AL70)-MAX(AH70:AL70)-MIN(AH70:AL70))/3</f>
        <v>37.0666666666667</v>
      </c>
      <c r="H70" s="50" t="n">
        <v>42.2</v>
      </c>
      <c r="I70" s="50" t="n">
        <v>41.7</v>
      </c>
      <c r="J70" s="50" t="n">
        <v>43.2</v>
      </c>
      <c r="K70" s="50" t="n">
        <v>44.8</v>
      </c>
      <c r="L70" s="50" t="n">
        <v>41.1</v>
      </c>
      <c r="M70" s="50" t="n">
        <v>41.1</v>
      </c>
      <c r="N70" s="50" t="n">
        <v>36.2</v>
      </c>
      <c r="O70" s="50" t="n">
        <v>31.6</v>
      </c>
      <c r="P70" s="50" t="n">
        <v>28.4</v>
      </c>
      <c r="Q70" s="50" t="n">
        <v>28.6</v>
      </c>
      <c r="R70" s="50" t="n">
        <v>27.9</v>
      </c>
      <c r="S70" s="50" t="n">
        <v>33.8</v>
      </c>
      <c r="T70" s="50" t="n">
        <v>31</v>
      </c>
      <c r="U70" s="50" t="n">
        <v>26.6</v>
      </c>
      <c r="V70" s="50" t="n">
        <v>26.8</v>
      </c>
      <c r="W70" s="50" t="n">
        <v>25.8</v>
      </c>
      <c r="X70" s="50" t="n">
        <v>25.1</v>
      </c>
      <c r="Y70" s="50" t="n">
        <v>29.5</v>
      </c>
      <c r="Z70" s="50" t="n">
        <v>27.66</v>
      </c>
      <c r="AA70" s="50" t="n">
        <v>31.55</v>
      </c>
      <c r="AB70" s="50" t="n">
        <v>32.6</v>
      </c>
      <c r="AC70" s="50" t="n">
        <v>26.17</v>
      </c>
      <c r="AD70" s="50" t="n">
        <v>26.23</v>
      </c>
      <c r="AE70" s="50" t="n">
        <v>24.38</v>
      </c>
      <c r="AF70" s="50" t="n">
        <v>24.19</v>
      </c>
      <c r="AG70" s="50" t="n">
        <v>24.45</v>
      </c>
      <c r="AH70" s="50" t="n">
        <v>28.73</v>
      </c>
      <c r="AI70" s="50" t="n">
        <v>31.96</v>
      </c>
      <c r="AJ70" s="50" t="n">
        <v>43.22</v>
      </c>
      <c r="AK70" s="50" t="n">
        <v>41.54</v>
      </c>
      <c r="AL70" s="51" t="n">
        <v>37.7</v>
      </c>
      <c r="AM70" s="51" t="n">
        <v>31</v>
      </c>
    </row>
    <row r="71" customFormat="false" ht="14.25" hidden="false" customHeight="false" outlineLevel="0" collapsed="false">
      <c r="A71" s="48" t="s">
        <v>71</v>
      </c>
      <c r="B71" s="48" t="str">
        <f aca="false">VLOOKUP(Data[[#This Row],[or_product]],Ref_products[#Data],2,FALSE())</f>
        <v>Rye</v>
      </c>
      <c r="C71" s="48" t="str">
        <f aca="false">VLOOKUP(Data[[#This Row],[MS]],Ref_MS[#Data],2,FALSE())</f>
        <v>Croatia</v>
      </c>
      <c r="D71" s="49" t="s">
        <v>132</v>
      </c>
      <c r="E71" s="49" t="s">
        <v>95</v>
      </c>
      <c r="F71" s="49" t="s">
        <v>96</v>
      </c>
      <c r="G71" s="50" t="n">
        <f aca="false">(SUM(AH71:AL71)-MAX(AH71:AL71)-MIN(AH71:AL71))/3</f>
        <v>1.15333333333333</v>
      </c>
      <c r="H71" s="50" t="n">
        <v>2.453</v>
      </c>
      <c r="I71" s="50" t="n">
        <v>2.963</v>
      </c>
      <c r="J71" s="50" t="n">
        <v>1.93</v>
      </c>
      <c r="K71" s="50" t="n">
        <v>2.043</v>
      </c>
      <c r="L71" s="50" t="n">
        <v>1.959</v>
      </c>
      <c r="M71" s="50" t="n">
        <v>2.146</v>
      </c>
      <c r="N71" s="50" t="n">
        <v>2.446</v>
      </c>
      <c r="O71" s="50" t="n">
        <v>2.74</v>
      </c>
      <c r="P71" s="50" t="n">
        <v>2.98</v>
      </c>
      <c r="Q71" s="50" t="n">
        <v>3.24</v>
      </c>
      <c r="R71" s="50" t="n">
        <v>2.96</v>
      </c>
      <c r="S71" s="50" t="n">
        <v>2.87</v>
      </c>
      <c r="T71" s="50" t="n">
        <v>1.85</v>
      </c>
      <c r="U71" s="50" t="n">
        <v>2.01</v>
      </c>
      <c r="V71" s="50" t="n">
        <v>1.73</v>
      </c>
      <c r="W71" s="50" t="n">
        <v>1.37</v>
      </c>
      <c r="X71" s="50" t="n">
        <v>1</v>
      </c>
      <c r="Y71" s="50" t="n">
        <v>1.04</v>
      </c>
      <c r="Z71" s="50" t="n">
        <v>0.87</v>
      </c>
      <c r="AA71" s="50" t="n">
        <v>0.85</v>
      </c>
      <c r="AB71" s="50" t="n">
        <v>1.02</v>
      </c>
      <c r="AC71" s="50" t="n">
        <v>1.37</v>
      </c>
      <c r="AD71" s="50" t="n">
        <v>1.09</v>
      </c>
      <c r="AE71" s="50" t="n">
        <v>1.29</v>
      </c>
      <c r="AF71" s="50" t="n">
        <v>0.77</v>
      </c>
      <c r="AG71" s="50" t="n">
        <v>1.29</v>
      </c>
      <c r="AH71" s="50" t="n">
        <v>1.58</v>
      </c>
      <c r="AI71" s="50" t="n">
        <v>1.06</v>
      </c>
      <c r="AJ71" s="50" t="n">
        <v>0.51</v>
      </c>
      <c r="AK71" s="50" t="n">
        <v>0.82</v>
      </c>
      <c r="AL71" s="51" t="n">
        <v>1.8</v>
      </c>
      <c r="AM71" s="51" t="n">
        <v>1.7</v>
      </c>
    </row>
    <row r="72" customFormat="false" ht="14.25" hidden="false" customHeight="false" outlineLevel="0" collapsed="false">
      <c r="A72" s="48" t="s">
        <v>71</v>
      </c>
      <c r="B72" s="48" t="str">
        <f aca="false">VLOOKUP(Data[[#This Row],[or_product]],Ref_products[#Data],2,FALSE())</f>
        <v>Rye</v>
      </c>
      <c r="C72" s="48" t="str">
        <f aca="false">VLOOKUP(Data[[#This Row],[MS]],Ref_MS[#Data],2,FALSE())</f>
        <v>Italy</v>
      </c>
      <c r="D72" s="49" t="s">
        <v>132</v>
      </c>
      <c r="E72" s="49" t="s">
        <v>97</v>
      </c>
      <c r="F72" s="49" t="s">
        <v>98</v>
      </c>
      <c r="G72" s="50" t="n">
        <f aca="false">(SUM(AH72:AL72)-MAX(AH72:AL72)-MIN(AH72:AL72))/3</f>
        <v>3.53666666666667</v>
      </c>
      <c r="H72" s="50" t="n">
        <v>8</v>
      </c>
      <c r="I72" s="50" t="n">
        <v>7.1</v>
      </c>
      <c r="J72" s="50" t="n">
        <v>7.1</v>
      </c>
      <c r="K72" s="50" t="n">
        <v>3.1</v>
      </c>
      <c r="L72" s="50" t="n">
        <v>10.1</v>
      </c>
      <c r="M72" s="50" t="n">
        <v>0</v>
      </c>
      <c r="N72" s="50" t="n">
        <v>4.4</v>
      </c>
      <c r="O72" s="50" t="n">
        <v>3.5</v>
      </c>
      <c r="P72" s="50" t="n">
        <v>3</v>
      </c>
      <c r="Q72" s="50" t="n">
        <v>3.4</v>
      </c>
      <c r="R72" s="50" t="n">
        <v>2.7</v>
      </c>
      <c r="S72" s="50" t="n">
        <v>2.9</v>
      </c>
      <c r="T72" s="50" t="n">
        <v>2.7</v>
      </c>
      <c r="U72" s="50" t="n">
        <v>2.8</v>
      </c>
      <c r="V72" s="50" t="n">
        <v>3</v>
      </c>
      <c r="W72" s="50" t="n">
        <v>4.7</v>
      </c>
      <c r="X72" s="50" t="n">
        <v>4.6</v>
      </c>
      <c r="Y72" s="50" t="n">
        <v>4.51</v>
      </c>
      <c r="Z72" s="50" t="n">
        <v>4.85</v>
      </c>
      <c r="AA72" s="50" t="n">
        <v>4.99</v>
      </c>
      <c r="AB72" s="50" t="n">
        <v>4.83</v>
      </c>
      <c r="AC72" s="50" t="n">
        <v>3.84</v>
      </c>
      <c r="AD72" s="50" t="n">
        <v>4.11</v>
      </c>
      <c r="AE72" s="50" t="n">
        <v>4.17</v>
      </c>
      <c r="AF72" s="50" t="n">
        <v>3.59</v>
      </c>
      <c r="AG72" s="50" t="n">
        <v>3.54</v>
      </c>
      <c r="AH72" s="50" t="n">
        <v>3.91</v>
      </c>
      <c r="AI72" s="50" t="n">
        <v>3.58</v>
      </c>
      <c r="AJ72" s="50" t="n">
        <v>3.38</v>
      </c>
      <c r="AK72" s="50" t="n">
        <v>3.44</v>
      </c>
      <c r="AL72" s="51" t="n">
        <v>3.59</v>
      </c>
      <c r="AM72" s="51" t="n">
        <v>3.82</v>
      </c>
    </row>
    <row r="73" customFormat="false" ht="14.25" hidden="false" customHeight="false" outlineLevel="0" collapsed="false">
      <c r="A73" s="48" t="s">
        <v>71</v>
      </c>
      <c r="B73" s="48" t="str">
        <f aca="false">VLOOKUP(Data[[#This Row],[or_product]],Ref_products[#Data],2,FALSE())</f>
        <v>Rye</v>
      </c>
      <c r="C73" s="48" t="str">
        <f aca="false">VLOOKUP(Data[[#This Row],[MS]],Ref_MS[#Data],2,FALSE())</f>
        <v>Cyprus</v>
      </c>
      <c r="D73" s="49" t="s">
        <v>132</v>
      </c>
      <c r="E73" s="49" t="s">
        <v>99</v>
      </c>
      <c r="F73" s="49" t="s">
        <v>100</v>
      </c>
      <c r="G73" s="50" t="n">
        <f aca="false">(SUM(AH73:AL73)-MAX(AH73:AL73)-MIN(AH73:AL73))/3</f>
        <v>0</v>
      </c>
      <c r="H73" s="50" t="n">
        <v>0</v>
      </c>
      <c r="I73" s="50" t="n">
        <v>0</v>
      </c>
      <c r="J73" s="50" t="n">
        <v>0</v>
      </c>
      <c r="K73" s="50" t="n">
        <v>0</v>
      </c>
      <c r="L73" s="50" t="n">
        <v>0</v>
      </c>
      <c r="M73" s="50" t="n">
        <v>0</v>
      </c>
      <c r="N73" s="50" t="n">
        <v>0</v>
      </c>
      <c r="O73" s="50" t="n">
        <v>0</v>
      </c>
      <c r="P73" s="50" t="n">
        <v>0</v>
      </c>
      <c r="Q73" s="50" t="n">
        <v>0</v>
      </c>
      <c r="R73" s="50" t="n">
        <v>0</v>
      </c>
      <c r="S73" s="50" t="n">
        <v>0</v>
      </c>
      <c r="T73" s="50" t="n">
        <v>0</v>
      </c>
      <c r="U73" s="50" t="n">
        <v>0</v>
      </c>
      <c r="V73" s="50" t="n">
        <v>0</v>
      </c>
      <c r="W73" s="50" t="n">
        <v>0</v>
      </c>
      <c r="X73" s="50" t="n">
        <v>0</v>
      </c>
      <c r="Y73" s="50" t="n">
        <v>0</v>
      </c>
      <c r="Z73" s="50" t="n">
        <v>0</v>
      </c>
      <c r="AA73" s="50" t="n">
        <v>0</v>
      </c>
      <c r="AB73" s="50" t="n">
        <v>0</v>
      </c>
      <c r="AC73" s="50" t="n">
        <v>0</v>
      </c>
      <c r="AD73" s="50" t="n">
        <v>0</v>
      </c>
      <c r="AE73" s="50" t="n">
        <v>0</v>
      </c>
      <c r="AF73" s="50" t="n">
        <v>0</v>
      </c>
      <c r="AG73" s="50" t="n">
        <v>0</v>
      </c>
      <c r="AH73" s="50" t="n">
        <v>0</v>
      </c>
      <c r="AI73" s="50" t="n">
        <v>0</v>
      </c>
      <c r="AJ73" s="50" t="n">
        <v>0</v>
      </c>
      <c r="AK73" s="50" t="n">
        <v>0</v>
      </c>
      <c r="AL73" s="51" t="n">
        <v>0</v>
      </c>
      <c r="AM73" s="51" t="n">
        <v>0</v>
      </c>
    </row>
    <row r="74" customFormat="false" ht="14.25" hidden="false" customHeight="false" outlineLevel="0" collapsed="false">
      <c r="A74" s="48" t="s">
        <v>71</v>
      </c>
      <c r="B74" s="48" t="str">
        <f aca="false">VLOOKUP(Data[[#This Row],[or_product]],Ref_products[#Data],2,FALSE())</f>
        <v>Rye</v>
      </c>
      <c r="C74" s="48" t="str">
        <f aca="false">VLOOKUP(Data[[#This Row],[MS]],Ref_MS[#Data],2,FALSE())</f>
        <v>Latvia</v>
      </c>
      <c r="D74" s="49" t="s">
        <v>132</v>
      </c>
      <c r="E74" s="49" t="s">
        <v>101</v>
      </c>
      <c r="F74" s="49" t="s">
        <v>102</v>
      </c>
      <c r="G74" s="50" t="n">
        <f aca="false">(SUM(AH74:AL74)-MAX(AH74:AL74)-MIN(AH74:AL74))/3</f>
        <v>37.5</v>
      </c>
      <c r="H74" s="50" t="n">
        <v>187.6</v>
      </c>
      <c r="I74" s="50" t="n">
        <v>62.7</v>
      </c>
      <c r="J74" s="50" t="n">
        <v>40.4</v>
      </c>
      <c r="K74" s="50" t="n">
        <v>56.4</v>
      </c>
      <c r="L74" s="50" t="n">
        <v>62.5</v>
      </c>
      <c r="M74" s="50" t="n">
        <v>57.7</v>
      </c>
      <c r="N74" s="50" t="n">
        <v>47.2</v>
      </c>
      <c r="O74" s="50" t="n">
        <v>54.8</v>
      </c>
      <c r="P74" s="50" t="n">
        <v>55.8</v>
      </c>
      <c r="Q74" s="50" t="n">
        <v>42.3</v>
      </c>
      <c r="R74" s="50" t="n">
        <v>44.2</v>
      </c>
      <c r="S74" s="50" t="n">
        <v>45.1</v>
      </c>
      <c r="T74" s="50" t="n">
        <v>39.3</v>
      </c>
      <c r="U74" s="50" t="n">
        <v>42.8</v>
      </c>
      <c r="V74" s="50" t="n">
        <v>57.5</v>
      </c>
      <c r="W74" s="50" t="n">
        <v>59</v>
      </c>
      <c r="X74" s="50" t="n">
        <v>59</v>
      </c>
      <c r="Y74" s="50" t="n">
        <v>32.9</v>
      </c>
      <c r="Z74" s="50" t="n">
        <v>27.2</v>
      </c>
      <c r="AA74" s="50" t="n">
        <v>36.3</v>
      </c>
      <c r="AB74" s="50" t="n">
        <v>28.3</v>
      </c>
      <c r="AC74" s="50" t="n">
        <v>32</v>
      </c>
      <c r="AD74" s="50" t="n">
        <v>37.3</v>
      </c>
      <c r="AE74" s="50" t="n">
        <v>35.8</v>
      </c>
      <c r="AF74" s="50" t="n">
        <v>31.8</v>
      </c>
      <c r="AG74" s="50" t="n">
        <v>21.7</v>
      </c>
      <c r="AH74" s="50" t="n">
        <v>43.2</v>
      </c>
      <c r="AI74" s="50" t="n">
        <v>41.3</v>
      </c>
      <c r="AJ74" s="50" t="n">
        <v>36</v>
      </c>
      <c r="AK74" s="50" t="n">
        <v>35.2</v>
      </c>
      <c r="AL74" s="51" t="n">
        <v>32.6</v>
      </c>
      <c r="AM74" s="51" t="n">
        <v>33.6</v>
      </c>
    </row>
    <row r="75" customFormat="false" ht="14.25" hidden="false" customHeight="false" outlineLevel="0" collapsed="false">
      <c r="A75" s="48" t="s">
        <v>71</v>
      </c>
      <c r="B75" s="48" t="str">
        <f aca="false">VLOOKUP(Data[[#This Row],[or_product]],Ref_products[#Data],2,FALSE())</f>
        <v>Rye</v>
      </c>
      <c r="C75" s="48" t="str">
        <f aca="false">VLOOKUP(Data[[#This Row],[MS]],Ref_MS[#Data],2,FALSE())</f>
        <v>Lithuania</v>
      </c>
      <c r="D75" s="49" t="s">
        <v>132</v>
      </c>
      <c r="E75" s="49" t="s">
        <v>103</v>
      </c>
      <c r="F75" s="49" t="s">
        <v>104</v>
      </c>
      <c r="G75" s="50" t="n">
        <f aca="false">(SUM(AH75:AL75)-MAX(AH75:AL75)-MIN(AH75:AL75))/3</f>
        <v>31.5066666666667</v>
      </c>
      <c r="H75" s="50" t="n">
        <v>231.2</v>
      </c>
      <c r="I75" s="50" t="n">
        <v>203.5</v>
      </c>
      <c r="J75" s="50" t="n">
        <v>134.7</v>
      </c>
      <c r="K75" s="50" t="n">
        <v>152.2</v>
      </c>
      <c r="L75" s="50" t="n">
        <v>158.7</v>
      </c>
      <c r="M75" s="50" t="n">
        <v>174.3</v>
      </c>
      <c r="N75" s="50" t="n">
        <v>134.8</v>
      </c>
      <c r="O75" s="50" t="n">
        <v>133.1</v>
      </c>
      <c r="P75" s="50" t="n">
        <v>111.3</v>
      </c>
      <c r="Q75" s="50" t="n">
        <v>74.6</v>
      </c>
      <c r="R75" s="50" t="n">
        <v>59.8</v>
      </c>
      <c r="S75" s="50" t="n">
        <v>55.5</v>
      </c>
      <c r="T75" s="50" t="n">
        <v>50.9</v>
      </c>
      <c r="U75" s="50" t="n">
        <v>51.1</v>
      </c>
      <c r="V75" s="50" t="n">
        <v>69.8</v>
      </c>
      <c r="W75" s="50" t="n">
        <v>74.3</v>
      </c>
      <c r="X75" s="50" t="n">
        <v>82.2</v>
      </c>
      <c r="Y75" s="50" t="n">
        <v>49.5</v>
      </c>
      <c r="Z75" s="50" t="n">
        <v>42</v>
      </c>
      <c r="AA75" s="50" t="n">
        <v>55.9</v>
      </c>
      <c r="AB75" s="50" t="n">
        <v>49.4</v>
      </c>
      <c r="AC75" s="50" t="n">
        <v>37.9</v>
      </c>
      <c r="AD75" s="50" t="n">
        <v>38.76</v>
      </c>
      <c r="AE75" s="50" t="n">
        <v>32.56</v>
      </c>
      <c r="AF75" s="50" t="n">
        <v>25.84</v>
      </c>
      <c r="AG75" s="50" t="n">
        <v>21.28</v>
      </c>
      <c r="AH75" s="50" t="n">
        <v>41.12</v>
      </c>
      <c r="AI75" s="50" t="n">
        <v>36.96</v>
      </c>
      <c r="AJ75" s="50" t="n">
        <v>26.11</v>
      </c>
      <c r="AK75" s="50" t="n">
        <v>29.47</v>
      </c>
      <c r="AL75" s="51" t="n">
        <v>28.09</v>
      </c>
      <c r="AM75" s="51" t="n">
        <v>23.3</v>
      </c>
    </row>
    <row r="76" customFormat="false" ht="14.25" hidden="false" customHeight="false" outlineLevel="0" collapsed="false">
      <c r="A76" s="48" t="s">
        <v>71</v>
      </c>
      <c r="B76" s="48" t="str">
        <f aca="false">VLOOKUP(Data[[#This Row],[or_product]],Ref_products[#Data],2,FALSE())</f>
        <v>Rye</v>
      </c>
      <c r="C76" s="48" t="str">
        <f aca="false">VLOOKUP(Data[[#This Row],[MS]],Ref_MS[#Data],2,FALSE())</f>
        <v>Luxembourg</v>
      </c>
      <c r="D76" s="49" t="s">
        <v>132</v>
      </c>
      <c r="E76" s="49" t="s">
        <v>105</v>
      </c>
      <c r="F76" s="49" t="s">
        <v>106</v>
      </c>
      <c r="G76" s="50" t="n">
        <f aca="false">(SUM(AH76:AL76)-MAX(AH76:AL76)-MIN(AH76:AL76))/3</f>
        <v>1.28</v>
      </c>
      <c r="H76" s="50" t="n">
        <v>0.4</v>
      </c>
      <c r="I76" s="50" t="n">
        <v>0.4</v>
      </c>
      <c r="J76" s="50" t="n">
        <v>0.4</v>
      </c>
      <c r="K76" s="50" t="n">
        <v>0.5</v>
      </c>
      <c r="L76" s="50" t="n">
        <v>0.5</v>
      </c>
      <c r="M76" s="50" t="n">
        <v>0.7</v>
      </c>
      <c r="N76" s="50" t="n">
        <v>0.6</v>
      </c>
      <c r="O76" s="50" t="n">
        <v>0.7</v>
      </c>
      <c r="P76" s="50" t="n">
        <v>0.7</v>
      </c>
      <c r="Q76" s="50" t="n">
        <v>1.1</v>
      </c>
      <c r="R76" s="50" t="n">
        <v>0.7</v>
      </c>
      <c r="S76" s="50" t="n">
        <v>1.1</v>
      </c>
      <c r="T76" s="50" t="n">
        <v>0.9</v>
      </c>
      <c r="U76" s="50" t="n">
        <v>1.1</v>
      </c>
      <c r="V76" s="50" t="n">
        <v>1.3</v>
      </c>
      <c r="W76" s="50" t="n">
        <v>1.3</v>
      </c>
      <c r="X76" s="50" t="n">
        <v>1.1</v>
      </c>
      <c r="Y76" s="50" t="n">
        <v>1.1</v>
      </c>
      <c r="Z76" s="50" t="n">
        <v>0.94</v>
      </c>
      <c r="AA76" s="50" t="n">
        <v>1.12</v>
      </c>
      <c r="AB76" s="50" t="n">
        <v>0.94</v>
      </c>
      <c r="AC76" s="50" t="n">
        <v>0.97</v>
      </c>
      <c r="AD76" s="50" t="n">
        <v>0.9</v>
      </c>
      <c r="AE76" s="50" t="n">
        <v>0.9</v>
      </c>
      <c r="AF76" s="50" t="n">
        <v>0.95</v>
      </c>
      <c r="AG76" s="50" t="n">
        <v>1.08</v>
      </c>
      <c r="AH76" s="50" t="n">
        <v>1.14</v>
      </c>
      <c r="AI76" s="50" t="n">
        <v>1.03</v>
      </c>
      <c r="AJ76" s="50" t="n">
        <v>1.48</v>
      </c>
      <c r="AK76" s="50" t="n">
        <v>1.22</v>
      </c>
      <c r="AL76" s="51" t="n">
        <v>1.52</v>
      </c>
      <c r="AM76" s="51" t="n">
        <v>1.28333333333333</v>
      </c>
    </row>
    <row r="77" customFormat="false" ht="14.25" hidden="false" customHeight="false" outlineLevel="0" collapsed="false">
      <c r="A77" s="48" t="s">
        <v>71</v>
      </c>
      <c r="B77" s="48" t="str">
        <f aca="false">VLOOKUP(Data[[#This Row],[or_product]],Ref_products[#Data],2,FALSE())</f>
        <v>Rye</v>
      </c>
      <c r="C77" s="48" t="str">
        <f aca="false">VLOOKUP(Data[[#This Row],[MS]],Ref_MS[#Data],2,FALSE())</f>
        <v>Hungary</v>
      </c>
      <c r="D77" s="49" t="s">
        <v>132</v>
      </c>
      <c r="E77" s="49" t="s">
        <v>107</v>
      </c>
      <c r="F77" s="49" t="s">
        <v>108</v>
      </c>
      <c r="G77" s="50" t="n">
        <f aca="false">(SUM(AH77:AL77)-MAX(AH77:AL77)-MIN(AH77:AL77))/3</f>
        <v>25.9866666666667</v>
      </c>
      <c r="H77" s="50" t="n">
        <v>68</v>
      </c>
      <c r="I77" s="50" t="n">
        <v>88</v>
      </c>
      <c r="J77" s="50" t="n">
        <v>77</v>
      </c>
      <c r="K77" s="50" t="n">
        <v>59</v>
      </c>
      <c r="L77" s="50" t="n">
        <v>67</v>
      </c>
      <c r="M77" s="50" t="n">
        <v>61.9</v>
      </c>
      <c r="N77" s="50" t="n">
        <v>39.5</v>
      </c>
      <c r="O77" s="50" t="n">
        <v>43.1</v>
      </c>
      <c r="P77" s="50" t="n">
        <v>50.8</v>
      </c>
      <c r="Q77" s="50" t="n">
        <v>48.6</v>
      </c>
      <c r="R77" s="50" t="n">
        <v>46</v>
      </c>
      <c r="S77" s="50" t="n">
        <v>45.4</v>
      </c>
      <c r="T77" s="50" t="n">
        <v>41.8</v>
      </c>
      <c r="U77" s="50" t="n">
        <v>38.9</v>
      </c>
      <c r="V77" s="50" t="n">
        <v>39.8</v>
      </c>
      <c r="W77" s="50" t="n">
        <v>43.6</v>
      </c>
      <c r="X77" s="50" t="n">
        <v>40</v>
      </c>
      <c r="Y77" s="50" t="n">
        <v>36.6</v>
      </c>
      <c r="Z77" s="50" t="n">
        <v>33.3</v>
      </c>
      <c r="AA77" s="50" t="n">
        <v>35.15</v>
      </c>
      <c r="AB77" s="50" t="n">
        <v>35.36</v>
      </c>
      <c r="AC77" s="50" t="n">
        <v>33.6</v>
      </c>
      <c r="AD77" s="50" t="n">
        <v>37.71</v>
      </c>
      <c r="AE77" s="50" t="n">
        <v>27.23</v>
      </c>
      <c r="AF77" s="50" t="n">
        <v>26.48</v>
      </c>
      <c r="AG77" s="50" t="n">
        <v>26.23</v>
      </c>
      <c r="AH77" s="50" t="n">
        <v>25.94</v>
      </c>
      <c r="AI77" s="50" t="n">
        <v>26.32</v>
      </c>
      <c r="AJ77" s="50" t="n">
        <v>25.7</v>
      </c>
      <c r="AK77" s="50" t="n">
        <v>20.09</v>
      </c>
      <c r="AL77" s="51" t="n">
        <v>28.89</v>
      </c>
      <c r="AM77" s="51" t="n">
        <v>37.83</v>
      </c>
    </row>
    <row r="78" customFormat="false" ht="14.25" hidden="false" customHeight="false" outlineLevel="0" collapsed="false">
      <c r="A78" s="48" t="s">
        <v>71</v>
      </c>
      <c r="B78" s="48" t="str">
        <f aca="false">VLOOKUP(Data[[#This Row],[or_product]],Ref_products[#Data],2,FALSE())</f>
        <v>Rye</v>
      </c>
      <c r="C78" s="48" t="str">
        <f aca="false">VLOOKUP(Data[[#This Row],[MS]],Ref_MS[#Data],2,FALSE())</f>
        <v>Malta</v>
      </c>
      <c r="D78" s="49" t="s">
        <v>132</v>
      </c>
      <c r="E78" s="49" t="s">
        <v>109</v>
      </c>
      <c r="F78" s="49" t="s">
        <v>110</v>
      </c>
      <c r="G78" s="50" t="n">
        <f aca="false">(SUM(AH78:AL78)-MAX(AH78:AL78)-MIN(AH78:AL78))/3</f>
        <v>0</v>
      </c>
      <c r="H78" s="50" t="n">
        <v>0</v>
      </c>
      <c r="I78" s="50" t="n">
        <v>0</v>
      </c>
      <c r="J78" s="50" t="n">
        <v>0</v>
      </c>
      <c r="K78" s="50" t="n">
        <v>0</v>
      </c>
      <c r="L78" s="50" t="n">
        <v>0</v>
      </c>
      <c r="M78" s="50" t="n">
        <v>0</v>
      </c>
      <c r="N78" s="50" t="n">
        <v>0</v>
      </c>
      <c r="O78" s="50" t="n">
        <v>0</v>
      </c>
      <c r="P78" s="50" t="n">
        <v>0</v>
      </c>
      <c r="Q78" s="50" t="n">
        <v>0</v>
      </c>
      <c r="R78" s="50" t="n">
        <v>0</v>
      </c>
      <c r="S78" s="50" t="n">
        <v>0</v>
      </c>
      <c r="T78" s="50" t="n">
        <v>0</v>
      </c>
      <c r="U78" s="50" t="n">
        <v>0</v>
      </c>
      <c r="V78" s="50" t="n">
        <v>0</v>
      </c>
      <c r="W78" s="50" t="n">
        <v>0</v>
      </c>
      <c r="X78" s="50" t="n">
        <v>0</v>
      </c>
      <c r="Y78" s="50" t="n">
        <v>0</v>
      </c>
      <c r="Z78" s="50" t="n">
        <v>0</v>
      </c>
      <c r="AA78" s="50" t="n">
        <v>0</v>
      </c>
      <c r="AB78" s="50" t="n">
        <v>0</v>
      </c>
      <c r="AC78" s="50" t="n">
        <v>0</v>
      </c>
      <c r="AD78" s="50" t="n">
        <v>0</v>
      </c>
      <c r="AE78" s="50" t="n">
        <v>0</v>
      </c>
      <c r="AF78" s="50" t="n">
        <v>0</v>
      </c>
      <c r="AG78" s="50" t="n">
        <v>0</v>
      </c>
      <c r="AH78" s="50" t="n">
        <v>0</v>
      </c>
      <c r="AI78" s="50" t="n">
        <v>0</v>
      </c>
      <c r="AJ78" s="50" t="n">
        <v>0</v>
      </c>
      <c r="AK78" s="50" t="n">
        <v>0</v>
      </c>
      <c r="AL78" s="51" t="n">
        <v>0</v>
      </c>
      <c r="AM78" s="51" t="n">
        <v>0</v>
      </c>
    </row>
    <row r="79" customFormat="false" ht="14.25" hidden="false" customHeight="false" outlineLevel="0" collapsed="false">
      <c r="A79" s="48" t="s">
        <v>71</v>
      </c>
      <c r="B79" s="48" t="str">
        <f aca="false">VLOOKUP(Data[[#This Row],[or_product]],Ref_products[#Data],2,FALSE())</f>
        <v>Rye</v>
      </c>
      <c r="C79" s="48" t="str">
        <f aca="false">VLOOKUP(Data[[#This Row],[MS]],Ref_MS[#Data],2,FALSE())</f>
        <v>Netherlands</v>
      </c>
      <c r="D79" s="49" t="s">
        <v>132</v>
      </c>
      <c r="E79" s="49" t="s">
        <v>111</v>
      </c>
      <c r="F79" s="49" t="s">
        <v>112</v>
      </c>
      <c r="G79" s="50" t="n">
        <f aca="false">(SUM(AH79:AL79)-MAX(AH79:AL79)-MIN(AH79:AL79))/3</f>
        <v>2.03666666666667</v>
      </c>
      <c r="H79" s="50" t="n">
        <v>7.4</v>
      </c>
      <c r="I79" s="50" t="n">
        <v>5.6</v>
      </c>
      <c r="J79" s="50" t="n">
        <v>8.2</v>
      </c>
      <c r="K79" s="50" t="n">
        <v>6.9</v>
      </c>
      <c r="L79" s="50" t="n">
        <v>5</v>
      </c>
      <c r="M79" s="50" t="n">
        <v>6.3</v>
      </c>
      <c r="N79" s="50" t="n">
        <v>2.7</v>
      </c>
      <c r="O79" s="50" t="n">
        <v>6</v>
      </c>
      <c r="P79" s="50" t="n">
        <v>3.6</v>
      </c>
      <c r="Q79" s="50" t="n">
        <v>3.6</v>
      </c>
      <c r="R79" s="50" t="n">
        <v>3.5</v>
      </c>
      <c r="S79" s="50" t="n">
        <v>3.4</v>
      </c>
      <c r="T79" s="50" t="n">
        <v>2.5</v>
      </c>
      <c r="U79" s="50" t="n">
        <v>2.4</v>
      </c>
      <c r="V79" s="50" t="n">
        <v>2.8</v>
      </c>
      <c r="W79" s="50" t="n">
        <v>2.1</v>
      </c>
      <c r="X79" s="50" t="n">
        <v>2.3</v>
      </c>
      <c r="Y79" s="50" t="n">
        <v>2.4</v>
      </c>
      <c r="Z79" s="50" t="n">
        <v>2</v>
      </c>
      <c r="AA79" s="50" t="n">
        <v>2</v>
      </c>
      <c r="AB79" s="50" t="n">
        <v>2</v>
      </c>
      <c r="AC79" s="50" t="n">
        <v>2</v>
      </c>
      <c r="AD79" s="50" t="n">
        <v>1.63</v>
      </c>
      <c r="AE79" s="50" t="n">
        <v>1.56</v>
      </c>
      <c r="AF79" s="50" t="n">
        <v>1.37</v>
      </c>
      <c r="AG79" s="50" t="n">
        <v>1.56</v>
      </c>
      <c r="AH79" s="50" t="n">
        <v>1.49</v>
      </c>
      <c r="AI79" s="50" t="n">
        <v>1.78</v>
      </c>
      <c r="AJ79" s="50" t="n">
        <v>2.13</v>
      </c>
      <c r="AK79" s="50" t="n">
        <v>2.2</v>
      </c>
      <c r="AL79" s="51" t="n">
        <v>2.3</v>
      </c>
      <c r="AM79" s="51" t="n">
        <v>1.58</v>
      </c>
    </row>
    <row r="80" customFormat="false" ht="14.25" hidden="false" customHeight="false" outlineLevel="0" collapsed="false">
      <c r="A80" s="48" t="s">
        <v>71</v>
      </c>
      <c r="B80" s="48" t="str">
        <f aca="false">VLOOKUP(Data[[#This Row],[or_product]],Ref_products[#Data],2,FALSE())</f>
        <v>Rye</v>
      </c>
      <c r="C80" s="48" t="str">
        <f aca="false">VLOOKUP(Data[[#This Row],[MS]],Ref_MS[#Data],2,FALSE())</f>
        <v>Austria</v>
      </c>
      <c r="D80" s="49" t="s">
        <v>132</v>
      </c>
      <c r="E80" s="49" t="s">
        <v>113</v>
      </c>
      <c r="F80" s="49" t="s">
        <v>114</v>
      </c>
      <c r="G80" s="50" t="n">
        <f aca="false">(SUM(AH80:AL80)-MAX(AH80:AL80)-MIN(AH80:AL80))/3</f>
        <v>38.5466666666667</v>
      </c>
      <c r="H80" s="50" t="n">
        <v>73.7</v>
      </c>
      <c r="I80" s="50" t="n">
        <v>77</v>
      </c>
      <c r="J80" s="50" t="n">
        <v>76.8</v>
      </c>
      <c r="K80" s="50" t="n">
        <v>51.2</v>
      </c>
      <c r="L80" s="50" t="n">
        <v>57.8</v>
      </c>
      <c r="M80" s="50" t="n">
        <v>59.3</v>
      </c>
      <c r="N80" s="50" t="n">
        <v>55.9</v>
      </c>
      <c r="O80" s="50" t="n">
        <v>52.5</v>
      </c>
      <c r="P80" s="50" t="n">
        <v>51.2</v>
      </c>
      <c r="Q80" s="50" t="n">
        <v>47.1</v>
      </c>
      <c r="R80" s="50" t="n">
        <v>40</v>
      </c>
      <c r="S80" s="50" t="n">
        <v>45.7</v>
      </c>
      <c r="T80" s="50" t="n">
        <v>42.8</v>
      </c>
      <c r="U80" s="50" t="n">
        <v>26.9</v>
      </c>
      <c r="V80" s="50" t="n">
        <v>46.7</v>
      </c>
      <c r="W80" s="50" t="n">
        <v>53.2</v>
      </c>
      <c r="X80" s="50" t="n">
        <v>48.5</v>
      </c>
      <c r="Y80" s="50" t="n">
        <v>45.7</v>
      </c>
      <c r="Z80" s="50" t="n">
        <v>45.94</v>
      </c>
      <c r="AA80" s="50" t="n">
        <v>48.53</v>
      </c>
      <c r="AB80" s="50" t="n">
        <v>56.11</v>
      </c>
      <c r="AC80" s="50" t="n">
        <v>48.24</v>
      </c>
      <c r="AD80" s="50" t="n">
        <v>39.56</v>
      </c>
      <c r="AE80" s="50" t="n">
        <v>37.31</v>
      </c>
      <c r="AF80" s="50" t="n">
        <v>34.48</v>
      </c>
      <c r="AG80" s="50" t="n">
        <v>40.73</v>
      </c>
      <c r="AH80" s="50" t="n">
        <v>43.68</v>
      </c>
      <c r="AI80" s="50" t="n">
        <v>42.74</v>
      </c>
      <c r="AJ80" s="50" t="n">
        <v>32.87</v>
      </c>
      <c r="AK80" s="50" t="n">
        <v>34.43</v>
      </c>
      <c r="AL80" s="51" t="n">
        <v>38.47</v>
      </c>
      <c r="AM80" s="51" t="n">
        <v>32.09</v>
      </c>
    </row>
    <row r="81" customFormat="false" ht="14.25" hidden="false" customHeight="false" outlineLevel="0" collapsed="false">
      <c r="A81" s="48" t="s">
        <v>71</v>
      </c>
      <c r="B81" s="48" t="str">
        <f aca="false">VLOOKUP(Data[[#This Row],[or_product]],Ref_products[#Data],2,FALSE())</f>
        <v>Rye</v>
      </c>
      <c r="C81" s="48" t="str">
        <f aca="false">VLOOKUP(Data[[#This Row],[MS]],Ref_MS[#Data],2,FALSE())</f>
        <v>Poland</v>
      </c>
      <c r="D81" s="49" t="s">
        <v>132</v>
      </c>
      <c r="E81" s="49" t="s">
        <v>115</v>
      </c>
      <c r="F81" s="49" t="s">
        <v>116</v>
      </c>
      <c r="G81" s="50" t="n">
        <f aca="false">(SUM(AH81:AL81)-MAX(AH81:AL81)-MIN(AH81:AL81))/3</f>
        <v>780.096666666667</v>
      </c>
      <c r="H81" s="50" t="n">
        <v>2212.8</v>
      </c>
      <c r="I81" s="50" t="n">
        <v>2436.3</v>
      </c>
      <c r="J81" s="50" t="n">
        <v>2451.6</v>
      </c>
      <c r="K81" s="50" t="n">
        <v>2415</v>
      </c>
      <c r="L81" s="50" t="n">
        <v>2297.9</v>
      </c>
      <c r="M81" s="50" t="n">
        <v>2290.9</v>
      </c>
      <c r="N81" s="50" t="n">
        <v>2242.5</v>
      </c>
      <c r="O81" s="50" t="n">
        <v>2064.9</v>
      </c>
      <c r="P81" s="50" t="n">
        <v>2002.3</v>
      </c>
      <c r="Q81" s="50" t="n">
        <v>1560.3</v>
      </c>
      <c r="R81" s="50" t="n">
        <v>1479.3</v>
      </c>
      <c r="S81" s="50" t="n">
        <v>1549.6</v>
      </c>
      <c r="T81" s="50" t="n">
        <v>1415.3</v>
      </c>
      <c r="U81" s="50" t="n">
        <v>1318</v>
      </c>
      <c r="V81" s="50" t="n">
        <v>1316.2</v>
      </c>
      <c r="W81" s="50" t="n">
        <v>1396.5</v>
      </c>
      <c r="X81" s="50" t="n">
        <v>1395.7</v>
      </c>
      <c r="Y81" s="50" t="n">
        <v>1395.6</v>
      </c>
      <c r="Z81" s="50" t="n">
        <v>1069</v>
      </c>
      <c r="AA81" s="50" t="n">
        <v>1051.23333333333</v>
      </c>
      <c r="AB81" s="50" t="n">
        <v>1243.54444444444</v>
      </c>
      <c r="AC81" s="50" t="n">
        <v>932.732592592593</v>
      </c>
      <c r="AD81" s="50" t="n">
        <v>725.3</v>
      </c>
      <c r="AE81" s="50" t="n">
        <v>775.09</v>
      </c>
      <c r="AF81" s="50" t="n">
        <v>873.22</v>
      </c>
      <c r="AG81" s="50" t="n">
        <v>893.96</v>
      </c>
      <c r="AH81" s="50" t="n">
        <v>903.8</v>
      </c>
      <c r="AI81" s="50" t="n">
        <v>850.66</v>
      </c>
      <c r="AJ81" s="50" t="n">
        <v>761.64</v>
      </c>
      <c r="AK81" s="50" t="n">
        <v>662.4</v>
      </c>
      <c r="AL81" s="51" t="n">
        <v>727.99</v>
      </c>
      <c r="AM81" s="51" t="n">
        <v>700</v>
      </c>
    </row>
    <row r="82" customFormat="false" ht="14.25" hidden="false" customHeight="false" outlineLevel="0" collapsed="false">
      <c r="A82" s="48" t="s">
        <v>71</v>
      </c>
      <c r="B82" s="48" t="str">
        <f aca="false">VLOOKUP(Data[[#This Row],[or_product]],Ref_products[#Data],2,FALSE())</f>
        <v>Rye</v>
      </c>
      <c r="C82" s="48" t="str">
        <f aca="false">VLOOKUP(Data[[#This Row],[MS]],Ref_MS[#Data],2,FALSE())</f>
        <v>Portugal</v>
      </c>
      <c r="D82" s="49" t="s">
        <v>132</v>
      </c>
      <c r="E82" s="49" t="s">
        <v>117</v>
      </c>
      <c r="F82" s="49" t="s">
        <v>118</v>
      </c>
      <c r="G82" s="50" t="n">
        <f aca="false">(SUM(AH82:AL82)-MAX(AH82:AL82)-MIN(AH82:AL82))/3</f>
        <v>14.05</v>
      </c>
      <c r="H82" s="50" t="n">
        <v>72.5</v>
      </c>
      <c r="I82" s="50" t="n">
        <v>66</v>
      </c>
      <c r="J82" s="50" t="n">
        <v>62</v>
      </c>
      <c r="K82" s="50" t="n">
        <v>61</v>
      </c>
      <c r="L82" s="50" t="n">
        <v>59</v>
      </c>
      <c r="M82" s="50" t="n">
        <v>51</v>
      </c>
      <c r="N82" s="50" t="n">
        <v>49</v>
      </c>
      <c r="O82" s="50" t="n">
        <v>44.68</v>
      </c>
      <c r="P82" s="50" t="n">
        <v>37.57</v>
      </c>
      <c r="Q82" s="50" t="n">
        <v>33.5</v>
      </c>
      <c r="R82" s="50" t="n">
        <v>30.35</v>
      </c>
      <c r="S82" s="50" t="n">
        <v>28.62</v>
      </c>
      <c r="T82" s="50" t="n">
        <v>25.37</v>
      </c>
      <c r="U82" s="50" t="n">
        <v>23.48</v>
      </c>
      <c r="V82" s="50" t="n">
        <v>22.22</v>
      </c>
      <c r="W82" s="50" t="n">
        <v>21.32</v>
      </c>
      <c r="X82" s="50" t="n">
        <v>20.56</v>
      </c>
      <c r="Y82" s="50" t="n">
        <v>20.44</v>
      </c>
      <c r="Z82" s="50" t="n">
        <v>19.72</v>
      </c>
      <c r="AA82" s="50" t="n">
        <v>19.51</v>
      </c>
      <c r="AB82" s="50" t="n">
        <v>21.06</v>
      </c>
      <c r="AC82" s="50" t="n">
        <v>19.79</v>
      </c>
      <c r="AD82" s="50" t="n">
        <v>18.1</v>
      </c>
      <c r="AE82" s="50" t="n">
        <v>17.27</v>
      </c>
      <c r="AF82" s="50" t="n">
        <v>16.25</v>
      </c>
      <c r="AG82" s="50" t="n">
        <v>15.76</v>
      </c>
      <c r="AH82" s="50" t="n">
        <v>14.59</v>
      </c>
      <c r="AI82" s="50" t="n">
        <v>14.35</v>
      </c>
      <c r="AJ82" s="50" t="n">
        <v>14.03</v>
      </c>
      <c r="AK82" s="50" t="n">
        <v>13.77</v>
      </c>
      <c r="AL82" s="51" t="n">
        <v>13.1</v>
      </c>
      <c r="AM82" s="51" t="n">
        <v>13.95</v>
      </c>
    </row>
    <row r="83" customFormat="false" ht="14.25" hidden="false" customHeight="false" outlineLevel="0" collapsed="false">
      <c r="A83" s="48" t="s">
        <v>71</v>
      </c>
      <c r="B83" s="48" t="str">
        <f aca="false">VLOOKUP(Data[[#This Row],[or_product]],Ref_products[#Data],2,FALSE())</f>
        <v>Rye</v>
      </c>
      <c r="C83" s="48" t="str">
        <f aca="false">VLOOKUP(Data[[#This Row],[MS]],Ref_MS[#Data],2,FALSE())</f>
        <v>Romania</v>
      </c>
      <c r="D83" s="49" t="s">
        <v>132</v>
      </c>
      <c r="E83" s="49" t="s">
        <v>119</v>
      </c>
      <c r="F83" s="49" t="s">
        <v>120</v>
      </c>
      <c r="G83" s="50" t="n">
        <f aca="false">(SUM(AH83:AL83)-MAX(AH83:AL83)-MIN(AH83:AL83))/3</f>
        <v>11.7866666666667</v>
      </c>
      <c r="H83" s="50" t="n">
        <v>25.8</v>
      </c>
      <c r="I83" s="50" t="n">
        <v>28.7</v>
      </c>
      <c r="J83" s="50" t="n">
        <v>20.6</v>
      </c>
      <c r="K83" s="50" t="n">
        <v>16</v>
      </c>
      <c r="L83" s="50" t="n">
        <v>16.1</v>
      </c>
      <c r="M83" s="50" t="n">
        <v>13.6</v>
      </c>
      <c r="N83" s="50" t="n">
        <v>11.5</v>
      </c>
      <c r="O83" s="50" t="n">
        <v>14.07</v>
      </c>
      <c r="P83" s="50" t="n">
        <v>12.31</v>
      </c>
      <c r="Q83" s="50" t="n">
        <v>12.27</v>
      </c>
      <c r="R83" s="50" t="n">
        <v>12.81</v>
      </c>
      <c r="S83" s="50" t="n">
        <v>21.91</v>
      </c>
      <c r="T83" s="50" t="n">
        <v>20.65</v>
      </c>
      <c r="U83" s="50" t="n">
        <v>17.24</v>
      </c>
      <c r="V83" s="50" t="n">
        <v>12.09</v>
      </c>
      <c r="W83" s="50" t="n">
        <v>13.02</v>
      </c>
      <c r="X83" s="50" t="n">
        <v>15.52</v>
      </c>
      <c r="Y83" s="50" t="n">
        <v>14.56</v>
      </c>
      <c r="Z83" s="50" t="n">
        <v>12.35</v>
      </c>
      <c r="AA83" s="50" t="n">
        <v>8.67</v>
      </c>
      <c r="AB83" s="50" t="n">
        <v>10.74</v>
      </c>
      <c r="AC83" s="50" t="n">
        <v>10.17</v>
      </c>
      <c r="AD83" s="50" t="n">
        <v>9.6</v>
      </c>
      <c r="AE83" s="50" t="n">
        <v>10.46</v>
      </c>
      <c r="AF83" s="50" t="n">
        <v>9.59</v>
      </c>
      <c r="AG83" s="50" t="n">
        <v>10.26</v>
      </c>
      <c r="AH83" s="50" t="n">
        <v>9.36</v>
      </c>
      <c r="AI83" s="50" t="n">
        <v>11.25</v>
      </c>
      <c r="AJ83" s="50" t="n">
        <v>12.11</v>
      </c>
      <c r="AK83" s="50" t="n">
        <v>12.68</v>
      </c>
      <c r="AL83" s="51" t="n">
        <v>12</v>
      </c>
      <c r="AM83" s="51" t="n">
        <v>9.53</v>
      </c>
    </row>
    <row r="84" customFormat="false" ht="14.25" hidden="false" customHeight="false" outlineLevel="0" collapsed="false">
      <c r="A84" s="48" t="s">
        <v>71</v>
      </c>
      <c r="B84" s="48" t="str">
        <f aca="false">VLOOKUP(Data[[#This Row],[or_product]],Ref_products[#Data],2,FALSE())</f>
        <v>Rye</v>
      </c>
      <c r="C84" s="48" t="str">
        <f aca="false">VLOOKUP(Data[[#This Row],[MS]],Ref_MS[#Data],2,FALSE())</f>
        <v>Slovenia</v>
      </c>
      <c r="D84" s="49" t="s">
        <v>132</v>
      </c>
      <c r="E84" s="49" t="s">
        <v>121</v>
      </c>
      <c r="F84" s="49" t="s">
        <v>122</v>
      </c>
      <c r="G84" s="50" t="n">
        <f aca="false">(SUM(AH84:AL84)-MAX(AH84:AL84)-MIN(AH84:AL84))/3</f>
        <v>0.886666666666667</v>
      </c>
      <c r="H84" s="50" t="n">
        <v>2.6</v>
      </c>
      <c r="I84" s="50" t="n">
        <v>2.1</v>
      </c>
      <c r="J84" s="50" t="n">
        <v>1.9</v>
      </c>
      <c r="K84" s="50" t="n">
        <v>1.9</v>
      </c>
      <c r="L84" s="50" t="n">
        <v>1.3</v>
      </c>
      <c r="M84" s="50" t="n">
        <v>1.2</v>
      </c>
      <c r="N84" s="50" t="n">
        <v>0.9</v>
      </c>
      <c r="O84" s="50" t="n">
        <v>0.7</v>
      </c>
      <c r="P84" s="50" t="n">
        <v>0.7</v>
      </c>
      <c r="Q84" s="50" t="n">
        <v>0.6</v>
      </c>
      <c r="R84" s="50" t="n">
        <v>0.6</v>
      </c>
      <c r="S84" s="50" t="n">
        <v>1.1</v>
      </c>
      <c r="T84" s="50" t="n">
        <v>1.32</v>
      </c>
      <c r="U84" s="50" t="n">
        <v>0.77</v>
      </c>
      <c r="V84" s="50" t="n">
        <v>0.82</v>
      </c>
      <c r="W84" s="50" t="n">
        <v>0.71</v>
      </c>
      <c r="X84" s="50" t="n">
        <v>0.89</v>
      </c>
      <c r="Y84" s="50" t="n">
        <v>0.8</v>
      </c>
      <c r="Z84" s="50" t="n">
        <v>0.81</v>
      </c>
      <c r="AA84" s="50" t="n">
        <v>0.9</v>
      </c>
      <c r="AB84" s="50" t="n">
        <v>1.49</v>
      </c>
      <c r="AC84" s="50" t="n">
        <v>1.64</v>
      </c>
      <c r="AD84" s="50" t="n">
        <v>1.24</v>
      </c>
      <c r="AE84" s="50" t="n">
        <v>0.97</v>
      </c>
      <c r="AF84" s="50" t="n">
        <v>1.08</v>
      </c>
      <c r="AG84" s="50" t="n">
        <v>1.3</v>
      </c>
      <c r="AH84" s="50" t="n">
        <v>1.18</v>
      </c>
      <c r="AI84" s="50" t="n">
        <v>0.84</v>
      </c>
      <c r="AJ84" s="50" t="n">
        <v>0.64</v>
      </c>
      <c r="AK84" s="50" t="n">
        <v>0.8</v>
      </c>
      <c r="AL84" s="51" t="n">
        <v>1.02</v>
      </c>
      <c r="AM84" s="51" t="n">
        <v>0.886666666666667</v>
      </c>
    </row>
    <row r="85" customFormat="false" ht="14.25" hidden="false" customHeight="false" outlineLevel="0" collapsed="false">
      <c r="A85" s="48" t="s">
        <v>71</v>
      </c>
      <c r="B85" s="48" t="str">
        <f aca="false">VLOOKUP(Data[[#This Row],[or_product]],Ref_products[#Data],2,FALSE())</f>
        <v>Rye</v>
      </c>
      <c r="C85" s="48" t="str">
        <f aca="false">VLOOKUP(Data[[#This Row],[MS]],Ref_MS[#Data],2,FALSE())</f>
        <v>Slovakia</v>
      </c>
      <c r="D85" s="49" t="s">
        <v>132</v>
      </c>
      <c r="E85" s="49" t="s">
        <v>123</v>
      </c>
      <c r="F85" s="49" t="s">
        <v>124</v>
      </c>
      <c r="G85" s="50" t="n">
        <f aca="false">(SUM(AH85:AL85)-MAX(AH85:AL85)-MIN(AH85:AL85))/3</f>
        <v>11.4666666666667</v>
      </c>
      <c r="H85" s="50" t="n">
        <v>22.9</v>
      </c>
      <c r="I85" s="50" t="n">
        <v>31.2</v>
      </c>
      <c r="J85" s="50" t="n">
        <v>30.9</v>
      </c>
      <c r="K85" s="50" t="n">
        <v>28.7</v>
      </c>
      <c r="L85" s="50" t="n">
        <v>29.7</v>
      </c>
      <c r="M85" s="50" t="n">
        <v>34.4</v>
      </c>
      <c r="N85" s="50" t="n">
        <v>29.8</v>
      </c>
      <c r="O85" s="50" t="n">
        <v>31.7</v>
      </c>
      <c r="P85" s="50" t="n">
        <v>39</v>
      </c>
      <c r="Q85" s="50" t="n">
        <v>38.2</v>
      </c>
      <c r="R85" s="50" t="n">
        <v>25.3</v>
      </c>
      <c r="S85" s="50" t="n">
        <v>32.6</v>
      </c>
      <c r="T85" s="50" t="n">
        <v>24.5</v>
      </c>
      <c r="U85" s="50" t="n">
        <v>12.8</v>
      </c>
      <c r="V85" s="50" t="n">
        <v>20.7</v>
      </c>
      <c r="W85" s="50" t="n">
        <v>25.9</v>
      </c>
      <c r="X85" s="50" t="n">
        <v>20.2</v>
      </c>
      <c r="Y85" s="50" t="n">
        <v>17</v>
      </c>
      <c r="Z85" s="50" t="n">
        <v>13.4</v>
      </c>
      <c r="AA85" s="50" t="n">
        <v>15.72</v>
      </c>
      <c r="AB85" s="50" t="n">
        <v>22.39</v>
      </c>
      <c r="AC85" s="50" t="n">
        <v>14.59</v>
      </c>
      <c r="AD85" s="50" t="n">
        <v>11.58</v>
      </c>
      <c r="AE85" s="50" t="n">
        <v>12.84</v>
      </c>
      <c r="AF85" s="50" t="n">
        <v>9.97</v>
      </c>
      <c r="AG85" s="50" t="n">
        <v>12.19</v>
      </c>
      <c r="AH85" s="50" t="n">
        <v>13.9</v>
      </c>
      <c r="AI85" s="50" t="n">
        <v>12.46</v>
      </c>
      <c r="AJ85" s="50" t="n">
        <v>10.18</v>
      </c>
      <c r="AK85" s="50" t="n">
        <v>8.96</v>
      </c>
      <c r="AL85" s="51" t="n">
        <v>11.76</v>
      </c>
      <c r="AM85" s="51" t="n">
        <v>8.26</v>
      </c>
    </row>
    <row r="86" customFormat="false" ht="14.25" hidden="false" customHeight="false" outlineLevel="0" collapsed="false">
      <c r="A86" s="48" t="s">
        <v>71</v>
      </c>
      <c r="B86" s="48" t="str">
        <f aca="false">VLOOKUP(Data[[#This Row],[or_product]],Ref_products[#Data],2,FALSE())</f>
        <v>Rye</v>
      </c>
      <c r="C86" s="48" t="str">
        <f aca="false">VLOOKUP(Data[[#This Row],[MS]],Ref_MS[#Data],2,FALSE())</f>
        <v>Finland</v>
      </c>
      <c r="D86" s="49" t="s">
        <v>132</v>
      </c>
      <c r="E86" s="49" t="s">
        <v>125</v>
      </c>
      <c r="F86" s="49" t="s">
        <v>126</v>
      </c>
      <c r="G86" s="50" t="n">
        <f aca="false">(SUM(AH86:AL86)-MAX(AH86:AL86)-MIN(AH86:AL86))/3</f>
        <v>21.15</v>
      </c>
      <c r="H86" s="50" t="n">
        <v>22.7</v>
      </c>
      <c r="I86" s="50" t="n">
        <v>8.6</v>
      </c>
      <c r="J86" s="50" t="n">
        <v>20.8</v>
      </c>
      <c r="K86" s="50" t="n">
        <v>35.3</v>
      </c>
      <c r="L86" s="50" t="n">
        <v>22.8</v>
      </c>
      <c r="M86" s="50" t="n">
        <v>31.4</v>
      </c>
      <c r="N86" s="50" t="n">
        <v>12.3</v>
      </c>
      <c r="O86" s="50" t="n">
        <v>44.5</v>
      </c>
      <c r="P86" s="50" t="n">
        <v>29</v>
      </c>
      <c r="Q86" s="50" t="n">
        <v>30.5</v>
      </c>
      <c r="R86" s="50" t="n">
        <v>30.7</v>
      </c>
      <c r="S86" s="50" t="n">
        <v>31</v>
      </c>
      <c r="T86" s="50" t="n">
        <v>14.3</v>
      </c>
      <c r="U86" s="50" t="n">
        <v>21.9</v>
      </c>
      <c r="V86" s="50" t="n">
        <v>32</v>
      </c>
      <c r="W86" s="50" t="n">
        <v>23.8</v>
      </c>
      <c r="X86" s="50" t="n">
        <v>16.4</v>
      </c>
      <c r="Y86" s="50" t="n">
        <v>25.2</v>
      </c>
      <c r="Z86" s="50" t="n">
        <v>26.9</v>
      </c>
      <c r="AA86" s="50" t="n">
        <v>20.7</v>
      </c>
      <c r="AB86" s="50" t="n">
        <v>12.3</v>
      </c>
      <c r="AC86" s="50" t="n">
        <v>23.7</v>
      </c>
      <c r="AD86" s="50" t="n">
        <v>31.4</v>
      </c>
      <c r="AE86" s="50" t="n">
        <v>26</v>
      </c>
      <c r="AF86" s="50" t="n">
        <v>28.93</v>
      </c>
      <c r="AG86" s="50" t="n">
        <v>16.4</v>
      </c>
      <c r="AH86" s="50" t="n">
        <v>37.9</v>
      </c>
      <c r="AI86" s="50" t="n">
        <v>18.7</v>
      </c>
      <c r="AJ86" s="50" t="n">
        <v>18.2</v>
      </c>
      <c r="AK86" s="50" t="n">
        <v>19.01</v>
      </c>
      <c r="AL86" s="51" t="n">
        <v>25.74</v>
      </c>
      <c r="AM86" s="51" t="n">
        <v>16.8</v>
      </c>
    </row>
    <row r="87" customFormat="false" ht="14.25" hidden="false" customHeight="false" outlineLevel="0" collapsed="false">
      <c r="A87" s="48" t="s">
        <v>71</v>
      </c>
      <c r="B87" s="48" t="str">
        <f aca="false">VLOOKUP(Data[[#This Row],[or_product]],Ref_products[#Data],2,FALSE())</f>
        <v>Rye</v>
      </c>
      <c r="C87" s="48" t="str">
        <f aca="false">VLOOKUP(Data[[#This Row],[MS]],Ref_MS[#Data],2,FALSE())</f>
        <v>Sweden</v>
      </c>
      <c r="D87" s="49" t="s">
        <v>132</v>
      </c>
      <c r="E87" s="49" t="s">
        <v>127</v>
      </c>
      <c r="F87" s="49" t="s">
        <v>128</v>
      </c>
      <c r="G87" s="50" t="n">
        <f aca="false">(SUM(AH87:AL87)-MAX(AH87:AL87)-MIN(AH87:AL87))/3</f>
        <v>27.5733333333333</v>
      </c>
      <c r="H87" s="50" t="n">
        <v>46</v>
      </c>
      <c r="I87" s="50" t="n">
        <v>39</v>
      </c>
      <c r="J87" s="50" t="n">
        <v>39.7</v>
      </c>
      <c r="K87" s="50" t="n">
        <v>33.6</v>
      </c>
      <c r="L87" s="50" t="n">
        <v>29.4</v>
      </c>
      <c r="M87" s="50" t="n">
        <v>34.6</v>
      </c>
      <c r="N87" s="50" t="n">
        <v>24.5</v>
      </c>
      <c r="O87" s="50" t="n">
        <v>34.5</v>
      </c>
      <c r="P87" s="50" t="n">
        <v>34.1</v>
      </c>
      <c r="Q87" s="50" t="n">
        <v>24.1</v>
      </c>
      <c r="R87" s="50" t="n">
        <v>24</v>
      </c>
      <c r="S87" s="50" t="n">
        <v>24.2</v>
      </c>
      <c r="T87" s="50" t="n">
        <v>21.3</v>
      </c>
      <c r="U87" s="50" t="n">
        <v>23.1</v>
      </c>
      <c r="V87" s="50" t="n">
        <v>24.7</v>
      </c>
      <c r="W87" s="50" t="n">
        <v>27.5</v>
      </c>
      <c r="X87" s="50" t="n">
        <v>36.6</v>
      </c>
      <c r="Y87" s="50" t="n">
        <v>24.14</v>
      </c>
      <c r="Z87" s="50" t="n">
        <v>23.92</v>
      </c>
      <c r="AA87" s="50" t="n">
        <v>22.01</v>
      </c>
      <c r="AB87" s="50" t="n">
        <v>25.02</v>
      </c>
      <c r="AC87" s="50" t="n">
        <v>26.91</v>
      </c>
      <c r="AD87" s="50" t="n">
        <v>23.53</v>
      </c>
      <c r="AE87" s="50" t="n">
        <v>16.6</v>
      </c>
      <c r="AF87" s="50" t="n">
        <v>21.31</v>
      </c>
      <c r="AG87" s="50" t="n">
        <v>19.58</v>
      </c>
      <c r="AH87" s="50" t="n">
        <v>32.75</v>
      </c>
      <c r="AI87" s="50" t="n">
        <v>30.57</v>
      </c>
      <c r="AJ87" s="50" t="n">
        <v>25.32</v>
      </c>
      <c r="AK87" s="50" t="n">
        <v>20.76</v>
      </c>
      <c r="AL87" s="51" t="n">
        <v>26.83</v>
      </c>
      <c r="AM87" s="51" t="n">
        <v>29.197</v>
      </c>
    </row>
    <row r="88" customFormat="false" ht="14.25" hidden="false" customHeight="false" outlineLevel="0" collapsed="false">
      <c r="A88" s="48" t="s">
        <v>71</v>
      </c>
      <c r="B88" s="48" t="str">
        <f aca="false">VLOOKUP(Data[[#This Row],[or_product]],Ref_products[#Data],2,FALSE())</f>
        <v>Rye</v>
      </c>
      <c r="C88" s="48" t="str">
        <f aca="false">VLOOKUP(Data[[#This Row],[MS]],Ref_MS[#Data],2,FALSE())</f>
        <v>United Kingdom</v>
      </c>
      <c r="D88" s="49" t="s">
        <v>132</v>
      </c>
      <c r="E88" s="49" t="s">
        <v>129</v>
      </c>
      <c r="F88" s="49" t="s">
        <v>130</v>
      </c>
      <c r="G88" s="50" t="n">
        <f aca="false">(SUM(AH88:AL88)-MAX(AH88:AL88)-MIN(AH88:AL88))/3</f>
        <v>10.0866666666667</v>
      </c>
      <c r="H88" s="50" t="n">
        <v>5.8</v>
      </c>
      <c r="I88" s="50" t="n">
        <v>7</v>
      </c>
      <c r="J88" s="50" t="n">
        <v>8</v>
      </c>
      <c r="K88" s="50" t="n">
        <v>8.2</v>
      </c>
      <c r="L88" s="50" t="n">
        <v>9.3</v>
      </c>
      <c r="M88" s="50" t="n">
        <v>9.7</v>
      </c>
      <c r="N88" s="50" t="n">
        <v>8</v>
      </c>
      <c r="O88" s="50" t="n">
        <v>7.2</v>
      </c>
      <c r="P88" s="50" t="n">
        <v>4.8</v>
      </c>
      <c r="Q88" s="50" t="n">
        <v>5</v>
      </c>
      <c r="R88" s="50" t="n">
        <v>4.3</v>
      </c>
      <c r="S88" s="50" t="n">
        <v>5.7</v>
      </c>
      <c r="T88" s="50" t="n">
        <v>6.1</v>
      </c>
      <c r="U88" s="50" t="n">
        <v>7</v>
      </c>
      <c r="V88" s="50" t="n">
        <v>6.3</v>
      </c>
      <c r="W88" s="50" t="n">
        <v>5.2</v>
      </c>
      <c r="X88" s="50" t="n">
        <v>5</v>
      </c>
      <c r="Y88" s="50" t="n">
        <v>6</v>
      </c>
      <c r="Z88" s="50" t="n">
        <v>7</v>
      </c>
      <c r="AA88" s="50" t="n">
        <v>6</v>
      </c>
      <c r="AB88" s="50" t="n">
        <v>6.31</v>
      </c>
      <c r="AC88" s="50" t="n">
        <v>9.88</v>
      </c>
      <c r="AD88" s="50" t="n">
        <v>22</v>
      </c>
      <c r="AE88" s="50" t="n">
        <v>26</v>
      </c>
      <c r="AF88" s="50" t="n">
        <v>36.4</v>
      </c>
      <c r="AG88" s="50" t="n">
        <v>31.6</v>
      </c>
      <c r="AH88" s="50" t="n">
        <v>31.4</v>
      </c>
      <c r="AI88" s="50" t="n">
        <v>30.26</v>
      </c>
      <c r="AJ88" s="50" t="n">
        <v>0</v>
      </c>
      <c r="AK88" s="50" t="n">
        <v>0</v>
      </c>
      <c r="AL88" s="51" t="n">
        <v>0</v>
      </c>
      <c r="AM88" s="51" t="n">
        <v>0</v>
      </c>
    </row>
    <row r="89" customFormat="false" ht="14.25" hidden="false" customHeight="false" outlineLevel="0" collapsed="false">
      <c r="A89" s="48" t="s">
        <v>71</v>
      </c>
      <c r="B89" s="48" t="str">
        <f aca="false">VLOOKUP(Data[[#This Row],[or_product]],Ref_products[#Data],2,FALSE())</f>
        <v>Barley</v>
      </c>
      <c r="C89" s="48" t="str">
        <f aca="false">VLOOKUP(Data[[#This Row],[MS]],Ref_MS[#Data],2,FALSE())</f>
        <v>EU-27</v>
      </c>
      <c r="D89" s="49" t="s">
        <v>133</v>
      </c>
      <c r="E89" s="49" t="s">
        <v>73</v>
      </c>
      <c r="F89" s="49" t="s">
        <v>74</v>
      </c>
      <c r="G89" s="50" t="n">
        <f aca="false">(SUM(AH89:AL89)-MAX(AH89:AL89)-MIN(AH89:AL89))/3</f>
        <v>10546.97</v>
      </c>
      <c r="H89" s="50" t="n">
        <v>16003.24975</v>
      </c>
      <c r="I89" s="50" t="n">
        <v>15657.86975</v>
      </c>
      <c r="J89" s="50" t="n">
        <v>15246.36275</v>
      </c>
      <c r="K89" s="50" t="n">
        <v>15402.87875</v>
      </c>
      <c r="L89" s="50" t="n">
        <v>16227.20375</v>
      </c>
      <c r="M89" s="50" t="n">
        <v>15392.08175</v>
      </c>
      <c r="N89" s="50" t="n">
        <v>14589.56175</v>
      </c>
      <c r="O89" s="50" t="n">
        <v>13073.93</v>
      </c>
      <c r="P89" s="50" t="n">
        <v>13173.83</v>
      </c>
      <c r="Q89" s="50" t="n">
        <v>13247.53</v>
      </c>
      <c r="R89" s="50" t="n">
        <v>12964.81</v>
      </c>
      <c r="S89" s="50" t="n">
        <v>12804.74</v>
      </c>
      <c r="T89" s="50" t="n">
        <v>12928.77</v>
      </c>
      <c r="U89" s="50" t="n">
        <v>12936.85</v>
      </c>
      <c r="V89" s="50" t="n">
        <v>12908.96</v>
      </c>
      <c r="W89" s="50" t="n">
        <v>13519.25</v>
      </c>
      <c r="X89" s="50" t="n">
        <v>12829.71</v>
      </c>
      <c r="Y89" s="50" t="n">
        <v>11311.8566666667</v>
      </c>
      <c r="Z89" s="50" t="n">
        <v>10912.4</v>
      </c>
      <c r="AA89" s="50" t="n">
        <v>11297.78</v>
      </c>
      <c r="AB89" s="50" t="n">
        <v>11509.35</v>
      </c>
      <c r="AC89" s="50" t="n">
        <v>11348.9</v>
      </c>
      <c r="AD89" s="50" t="n">
        <v>11127.01</v>
      </c>
      <c r="AE89" s="50" t="n">
        <v>11180.69</v>
      </c>
      <c r="AF89" s="50" t="n">
        <v>10862.73</v>
      </c>
      <c r="AG89" s="50" t="n">
        <v>11144.82</v>
      </c>
      <c r="AH89" s="50" t="n">
        <v>11138.97</v>
      </c>
      <c r="AI89" s="50" t="n">
        <v>11018.57</v>
      </c>
      <c r="AJ89" s="50" t="n">
        <v>10267.85</v>
      </c>
      <c r="AK89" s="50" t="n">
        <v>10289.21</v>
      </c>
      <c r="AL89" s="51" t="n">
        <v>10333.13</v>
      </c>
      <c r="AM89" s="51" t="n">
        <v>10342.7066666667</v>
      </c>
    </row>
    <row r="90" customFormat="false" ht="14.25" hidden="false" customHeight="false" outlineLevel="0" collapsed="false">
      <c r="A90" s="48" t="s">
        <v>71</v>
      </c>
      <c r="B90" s="48" t="str">
        <f aca="false">VLOOKUP(Data[[#This Row],[or_product]],Ref_products[#Data],2,FALSE())</f>
        <v>Barley</v>
      </c>
      <c r="C90" s="48" t="str">
        <f aca="false">VLOOKUP(Data[[#This Row],[MS]],Ref_MS[#Data],2,FALSE())</f>
        <v>Belgium</v>
      </c>
      <c r="D90" s="49" t="s">
        <v>133</v>
      </c>
      <c r="E90" s="49" t="s">
        <v>75</v>
      </c>
      <c r="F90" s="49" t="s">
        <v>76</v>
      </c>
      <c r="G90" s="50" t="n">
        <f aca="false">(SUM(AH90:AL90)-MAX(AH90:AL90)-MIN(AH90:AL90))/3</f>
        <v>45.7233333333333</v>
      </c>
      <c r="H90" s="50" t="n">
        <v>66.2</v>
      </c>
      <c r="I90" s="50" t="n">
        <v>57.8</v>
      </c>
      <c r="J90" s="50" t="n">
        <v>53.7</v>
      </c>
      <c r="K90" s="50" t="n">
        <v>50.5</v>
      </c>
      <c r="L90" s="50" t="n">
        <v>50.3</v>
      </c>
      <c r="M90" s="50" t="n">
        <v>53.6</v>
      </c>
      <c r="N90" s="50" t="n">
        <v>52.6</v>
      </c>
      <c r="O90" s="50" t="n">
        <v>48</v>
      </c>
      <c r="P90" s="50" t="n">
        <v>52</v>
      </c>
      <c r="Q90" s="50" t="n">
        <v>46</v>
      </c>
      <c r="R90" s="50" t="n">
        <v>41</v>
      </c>
      <c r="S90" s="50" t="n">
        <v>39</v>
      </c>
      <c r="T90" s="50" t="n">
        <v>40</v>
      </c>
      <c r="U90" s="50" t="n">
        <v>49</v>
      </c>
      <c r="V90" s="50" t="n">
        <v>49</v>
      </c>
      <c r="W90" s="50" t="n">
        <v>55</v>
      </c>
      <c r="X90" s="50" t="n">
        <v>53.9</v>
      </c>
      <c r="Y90" s="50" t="n">
        <v>40.83</v>
      </c>
      <c r="Z90" s="50" t="n">
        <v>44.14</v>
      </c>
      <c r="AA90" s="50" t="n">
        <v>45.1</v>
      </c>
      <c r="AB90" s="50" t="n">
        <v>46.67</v>
      </c>
      <c r="AC90" s="50" t="n">
        <v>47.01</v>
      </c>
      <c r="AD90" s="50" t="n">
        <v>48.38</v>
      </c>
      <c r="AE90" s="50" t="n">
        <v>55.43</v>
      </c>
      <c r="AF90" s="50" t="n">
        <v>45.28</v>
      </c>
      <c r="AG90" s="50" t="n">
        <v>42.17</v>
      </c>
      <c r="AH90" s="50" t="n">
        <v>46.75</v>
      </c>
      <c r="AI90" s="50" t="n">
        <v>43.97</v>
      </c>
      <c r="AJ90" s="50" t="n">
        <v>38.25</v>
      </c>
      <c r="AK90" s="50" t="n">
        <v>46.45</v>
      </c>
      <c r="AL90" s="51" t="n">
        <v>48.28</v>
      </c>
      <c r="AM90" s="51" t="n">
        <v>45.0966666666667</v>
      </c>
    </row>
    <row r="91" customFormat="false" ht="14.25" hidden="false" customHeight="false" outlineLevel="0" collapsed="false">
      <c r="A91" s="48" t="s">
        <v>71</v>
      </c>
      <c r="B91" s="48" t="str">
        <f aca="false">VLOOKUP(Data[[#This Row],[or_product]],Ref_products[#Data],2,FALSE())</f>
        <v>Barley</v>
      </c>
      <c r="C91" s="48" t="str">
        <f aca="false">VLOOKUP(Data[[#This Row],[MS]],Ref_MS[#Data],2,FALSE())</f>
        <v>Bulgaria</v>
      </c>
      <c r="D91" s="49" t="s">
        <v>133</v>
      </c>
      <c r="E91" s="49" t="s">
        <v>77</v>
      </c>
      <c r="F91" s="49" t="s">
        <v>78</v>
      </c>
      <c r="G91" s="50" t="n">
        <f aca="false">(SUM(AH91:AL91)-MAX(AH91:AL91)-MIN(AH91:AL91))/3</f>
        <v>126.496666666667</v>
      </c>
      <c r="H91" s="50" t="n">
        <v>362</v>
      </c>
      <c r="I91" s="50" t="n">
        <v>390</v>
      </c>
      <c r="J91" s="50" t="n">
        <v>396.2</v>
      </c>
      <c r="K91" s="50" t="n">
        <v>260.5</v>
      </c>
      <c r="L91" s="50" t="n">
        <v>291.3</v>
      </c>
      <c r="M91" s="50" t="n">
        <v>255.4</v>
      </c>
      <c r="N91" s="50" t="n">
        <v>243.6</v>
      </c>
      <c r="O91" s="50" t="n">
        <v>226.8</v>
      </c>
      <c r="P91" s="50" t="n">
        <v>292.2</v>
      </c>
      <c r="Q91" s="50" t="n">
        <v>388.8</v>
      </c>
      <c r="R91" s="50" t="n">
        <v>270.6</v>
      </c>
      <c r="S91" s="50" t="n">
        <v>329</v>
      </c>
      <c r="T91" s="50" t="n">
        <v>264.6</v>
      </c>
      <c r="U91" s="50" t="n">
        <v>185.7</v>
      </c>
      <c r="V91" s="50" t="n">
        <v>186.9</v>
      </c>
      <c r="W91" s="50" t="n">
        <v>222.7</v>
      </c>
      <c r="X91" s="50" t="n">
        <v>258.5</v>
      </c>
      <c r="Y91" s="50" t="n">
        <v>245.32</v>
      </c>
      <c r="Z91" s="50" t="n">
        <v>178.99</v>
      </c>
      <c r="AA91" s="50" t="n">
        <v>191.4</v>
      </c>
      <c r="AB91" s="50" t="n">
        <v>197.47</v>
      </c>
      <c r="AC91" s="50" t="n">
        <v>214.7</v>
      </c>
      <c r="AD91" s="50" t="n">
        <v>175.96</v>
      </c>
      <c r="AE91" s="50" t="n">
        <v>159.83</v>
      </c>
      <c r="AF91" s="50" t="n">
        <v>128.36</v>
      </c>
      <c r="AG91" s="50" t="n">
        <v>103.57</v>
      </c>
      <c r="AH91" s="50" t="n">
        <v>112.03</v>
      </c>
      <c r="AI91" s="50" t="n">
        <v>130.76</v>
      </c>
      <c r="AJ91" s="50" t="n">
        <v>126.31</v>
      </c>
      <c r="AK91" s="50" t="n">
        <v>122.42</v>
      </c>
      <c r="AL91" s="51" t="n">
        <v>149</v>
      </c>
      <c r="AM91" s="51" t="n">
        <v>160</v>
      </c>
    </row>
    <row r="92" customFormat="false" ht="14.25" hidden="false" customHeight="false" outlineLevel="0" collapsed="false">
      <c r="A92" s="48" t="s">
        <v>71</v>
      </c>
      <c r="B92" s="48" t="str">
        <f aca="false">VLOOKUP(Data[[#This Row],[or_product]],Ref_products[#Data],2,FALSE())</f>
        <v>Barley</v>
      </c>
      <c r="C92" s="48" t="str">
        <f aca="false">VLOOKUP(Data[[#This Row],[MS]],Ref_MS[#Data],2,FALSE())</f>
        <v>Czechia</v>
      </c>
      <c r="D92" s="49" t="s">
        <v>133</v>
      </c>
      <c r="E92" s="49" t="s">
        <v>79</v>
      </c>
      <c r="F92" s="49" t="s">
        <v>80</v>
      </c>
      <c r="G92" s="50" t="n">
        <f aca="false">(SUM(AH92:AL92)-MAX(AH92:AL92)-MIN(AH92:AL92))/3</f>
        <v>326.596666666667</v>
      </c>
      <c r="H92" s="50" t="n">
        <v>638</v>
      </c>
      <c r="I92" s="50" t="n">
        <v>641</v>
      </c>
      <c r="J92" s="50" t="n">
        <v>560</v>
      </c>
      <c r="K92" s="50" t="n">
        <v>604</v>
      </c>
      <c r="L92" s="50" t="n">
        <v>646.5</v>
      </c>
      <c r="M92" s="50" t="n">
        <v>577.7</v>
      </c>
      <c r="N92" s="50" t="n">
        <v>542.9</v>
      </c>
      <c r="O92" s="50" t="n">
        <v>494.7</v>
      </c>
      <c r="P92" s="50" t="n">
        <v>495.1</v>
      </c>
      <c r="Q92" s="50" t="n">
        <v>488.1</v>
      </c>
      <c r="R92" s="50" t="n">
        <v>550</v>
      </c>
      <c r="S92" s="50" t="n">
        <v>469</v>
      </c>
      <c r="T92" s="50" t="n">
        <v>521.5</v>
      </c>
      <c r="U92" s="50" t="n">
        <v>528.1</v>
      </c>
      <c r="V92" s="50" t="n">
        <v>498.7</v>
      </c>
      <c r="W92" s="50" t="n">
        <v>482.4</v>
      </c>
      <c r="X92" s="50" t="n">
        <v>454.8</v>
      </c>
      <c r="Y92" s="50" t="n">
        <v>388.93</v>
      </c>
      <c r="Z92" s="50" t="n">
        <v>372.78</v>
      </c>
      <c r="AA92" s="50" t="n">
        <v>382.33</v>
      </c>
      <c r="AB92" s="50" t="n">
        <v>348.99</v>
      </c>
      <c r="AC92" s="50" t="n">
        <v>350.52</v>
      </c>
      <c r="AD92" s="50" t="n">
        <v>365.95</v>
      </c>
      <c r="AE92" s="50" t="n">
        <v>325.73</v>
      </c>
      <c r="AF92" s="50" t="n">
        <v>327.71</v>
      </c>
      <c r="AG92" s="50" t="n">
        <v>324.72</v>
      </c>
      <c r="AH92" s="50" t="n">
        <v>319.59</v>
      </c>
      <c r="AI92" s="50" t="n">
        <v>331.91</v>
      </c>
      <c r="AJ92" s="50" t="n">
        <v>326.75</v>
      </c>
      <c r="AK92" s="50" t="n">
        <v>334.5</v>
      </c>
      <c r="AL92" s="51" t="n">
        <v>321.13</v>
      </c>
      <c r="AM92" s="51" t="n">
        <v>317.12</v>
      </c>
    </row>
    <row r="93" customFormat="false" ht="14.25" hidden="false" customHeight="false" outlineLevel="0" collapsed="false">
      <c r="A93" s="48" t="s">
        <v>71</v>
      </c>
      <c r="B93" s="48" t="str">
        <f aca="false">VLOOKUP(Data[[#This Row],[or_product]],Ref_products[#Data],2,FALSE())</f>
        <v>Barley</v>
      </c>
      <c r="C93" s="48" t="str">
        <f aca="false">VLOOKUP(Data[[#This Row],[MS]],Ref_MS[#Data],2,FALSE())</f>
        <v>Denmark</v>
      </c>
      <c r="D93" s="49" t="s">
        <v>133</v>
      </c>
      <c r="E93" s="49" t="s">
        <v>81</v>
      </c>
      <c r="F93" s="49" t="s">
        <v>82</v>
      </c>
      <c r="G93" s="50" t="n">
        <f aca="false">(SUM(AH93:AL93)-MAX(AH93:AL93)-MIN(AH93:AL93))/3</f>
        <v>606.433333333333</v>
      </c>
      <c r="H93" s="50" t="n">
        <v>709.5</v>
      </c>
      <c r="I93" s="50" t="n">
        <v>700</v>
      </c>
      <c r="J93" s="50" t="n">
        <v>719</v>
      </c>
      <c r="K93" s="50" t="n">
        <v>764</v>
      </c>
      <c r="L93" s="50" t="n">
        <v>720</v>
      </c>
      <c r="M93" s="50" t="n">
        <v>686</v>
      </c>
      <c r="N93" s="50" t="n">
        <v>728</v>
      </c>
      <c r="O93" s="50" t="n">
        <v>731.1</v>
      </c>
      <c r="P93" s="50" t="n">
        <v>743.8</v>
      </c>
      <c r="Q93" s="50" t="n">
        <v>824.5</v>
      </c>
      <c r="R93" s="50" t="n">
        <v>709.9</v>
      </c>
      <c r="S93" s="50" t="n">
        <v>697.1</v>
      </c>
      <c r="T93" s="50" t="n">
        <v>705.1</v>
      </c>
      <c r="U93" s="50" t="n">
        <v>679.1</v>
      </c>
      <c r="V93" s="50" t="n">
        <v>631.5</v>
      </c>
      <c r="W93" s="50" t="n">
        <v>717.3</v>
      </c>
      <c r="X93" s="50" t="n">
        <v>593</v>
      </c>
      <c r="Y93" s="50" t="n">
        <v>575.2</v>
      </c>
      <c r="Z93" s="50" t="n">
        <v>602.8</v>
      </c>
      <c r="AA93" s="50" t="n">
        <v>723.4</v>
      </c>
      <c r="AB93" s="50" t="n">
        <v>689.3</v>
      </c>
      <c r="AC93" s="50" t="n">
        <v>604.4</v>
      </c>
      <c r="AD93" s="50" t="n">
        <v>631</v>
      </c>
      <c r="AE93" s="50" t="n">
        <v>706.9</v>
      </c>
      <c r="AF93" s="50" t="n">
        <v>665.4</v>
      </c>
      <c r="AG93" s="50" t="n">
        <v>795.3</v>
      </c>
      <c r="AH93" s="50" t="n">
        <v>583.2</v>
      </c>
      <c r="AI93" s="50" t="n">
        <v>653.2</v>
      </c>
      <c r="AJ93" s="50" t="n">
        <v>621.6</v>
      </c>
      <c r="AK93" s="50" t="n">
        <v>614.5</v>
      </c>
      <c r="AL93" s="51" t="n">
        <v>561</v>
      </c>
      <c r="AM93" s="51" t="n">
        <v>603.4</v>
      </c>
    </row>
    <row r="94" customFormat="false" ht="14.25" hidden="false" customHeight="false" outlineLevel="0" collapsed="false">
      <c r="A94" s="48" t="s">
        <v>71</v>
      </c>
      <c r="B94" s="48" t="str">
        <f aca="false">VLOOKUP(Data[[#This Row],[or_product]],Ref_products[#Data],2,FALSE())</f>
        <v>Barley</v>
      </c>
      <c r="C94" s="48" t="str">
        <f aca="false">VLOOKUP(Data[[#This Row],[MS]],Ref_MS[#Data],2,FALSE())</f>
        <v>Germany</v>
      </c>
      <c r="D94" s="49" t="s">
        <v>133</v>
      </c>
      <c r="E94" s="49" t="s">
        <v>83</v>
      </c>
      <c r="F94" s="49" t="s">
        <v>84</v>
      </c>
      <c r="G94" s="50" t="n">
        <f aca="false">(SUM(AH94:AL94)-MAX(AH94:AL94)-MIN(AH94:AL94))/3</f>
        <v>1620.73333333333</v>
      </c>
      <c r="H94" s="50" t="n">
        <v>2200.8</v>
      </c>
      <c r="I94" s="50" t="n">
        <v>2069.5</v>
      </c>
      <c r="J94" s="50" t="n">
        <v>2108.7</v>
      </c>
      <c r="K94" s="50" t="n">
        <v>2208.4</v>
      </c>
      <c r="L94" s="50" t="n">
        <v>2274</v>
      </c>
      <c r="M94" s="50" t="n">
        <v>2180.8</v>
      </c>
      <c r="N94" s="50" t="n">
        <v>2210.4</v>
      </c>
      <c r="O94" s="50" t="n">
        <v>2067.6</v>
      </c>
      <c r="P94" s="50" t="n">
        <v>2111.8</v>
      </c>
      <c r="Q94" s="50" t="n">
        <v>1970.3</v>
      </c>
      <c r="R94" s="50" t="n">
        <v>2074.6</v>
      </c>
      <c r="S94" s="50" t="n">
        <v>1979.5</v>
      </c>
      <c r="T94" s="50" t="n">
        <v>1946.8</v>
      </c>
      <c r="U94" s="50" t="n">
        <v>2025.3</v>
      </c>
      <c r="V94" s="50" t="n">
        <v>1916.9</v>
      </c>
      <c r="W94" s="50" t="n">
        <v>1961.7</v>
      </c>
      <c r="X94" s="50" t="n">
        <v>1877.9</v>
      </c>
      <c r="Y94" s="50" t="n">
        <v>1641.32</v>
      </c>
      <c r="Z94" s="50" t="n">
        <v>1598</v>
      </c>
      <c r="AA94" s="50" t="n">
        <v>1677.8</v>
      </c>
      <c r="AB94" s="50" t="n">
        <v>1570.4</v>
      </c>
      <c r="AC94" s="50" t="n">
        <v>1573.7</v>
      </c>
      <c r="AD94" s="50" t="n">
        <v>1621.8</v>
      </c>
      <c r="AE94" s="50" t="n">
        <v>1605</v>
      </c>
      <c r="AF94" s="50" t="n">
        <v>1566.1</v>
      </c>
      <c r="AG94" s="50" t="n">
        <v>1662</v>
      </c>
      <c r="AH94" s="50" t="n">
        <v>1708.8</v>
      </c>
      <c r="AI94" s="50" t="n">
        <v>1667.4</v>
      </c>
      <c r="AJ94" s="50" t="n">
        <v>1539.5</v>
      </c>
      <c r="AK94" s="50" t="n">
        <v>1582.6</v>
      </c>
      <c r="AL94" s="51" t="n">
        <v>1612.2</v>
      </c>
      <c r="AM94" s="51" t="n">
        <v>1684.7</v>
      </c>
    </row>
    <row r="95" customFormat="false" ht="14.25" hidden="false" customHeight="false" outlineLevel="0" collapsed="false">
      <c r="A95" s="48" t="s">
        <v>71</v>
      </c>
      <c r="B95" s="48" t="str">
        <f aca="false">VLOOKUP(Data[[#This Row],[or_product]],Ref_products[#Data],2,FALSE())</f>
        <v>Barley</v>
      </c>
      <c r="C95" s="48" t="str">
        <f aca="false">VLOOKUP(Data[[#This Row],[MS]],Ref_MS[#Data],2,FALSE())</f>
        <v>Estonia</v>
      </c>
      <c r="D95" s="49" t="s">
        <v>133</v>
      </c>
      <c r="E95" s="49" t="s">
        <v>85</v>
      </c>
      <c r="F95" s="49" t="s">
        <v>86</v>
      </c>
      <c r="G95" s="50" t="n">
        <f aca="false">(SUM(AH95:AL95)-MAX(AH95:AL95)-MIN(AH95:AL95))/3</f>
        <v>120.43</v>
      </c>
      <c r="H95" s="50" t="n">
        <v>218.1</v>
      </c>
      <c r="I95" s="50" t="n">
        <v>217.9</v>
      </c>
      <c r="J95" s="50" t="n">
        <v>186.5</v>
      </c>
      <c r="K95" s="50" t="n">
        <v>148</v>
      </c>
      <c r="L95" s="50" t="n">
        <v>165.7</v>
      </c>
      <c r="M95" s="50" t="n">
        <v>166.8</v>
      </c>
      <c r="N95" s="50" t="n">
        <v>153.9</v>
      </c>
      <c r="O95" s="50" t="n">
        <v>165.1</v>
      </c>
      <c r="P95" s="50" t="n">
        <v>134.3</v>
      </c>
      <c r="Q95" s="50" t="n">
        <v>129.9</v>
      </c>
      <c r="R95" s="50" t="n">
        <v>131.4</v>
      </c>
      <c r="S95" s="50" t="n">
        <v>127.1</v>
      </c>
      <c r="T95" s="50" t="n">
        <v>144</v>
      </c>
      <c r="U95" s="50" t="n">
        <v>141.8</v>
      </c>
      <c r="V95" s="50" t="n">
        <v>135.9</v>
      </c>
      <c r="W95" s="50" t="n">
        <v>136.3</v>
      </c>
      <c r="X95" s="50" t="n">
        <v>140.6</v>
      </c>
      <c r="Y95" s="50" t="n">
        <v>104.8</v>
      </c>
      <c r="Z95" s="50" t="n">
        <v>118.3</v>
      </c>
      <c r="AA95" s="50" t="n">
        <v>109</v>
      </c>
      <c r="AB95" s="50" t="n">
        <v>133.1</v>
      </c>
      <c r="AC95" s="50" t="n">
        <v>125.8</v>
      </c>
      <c r="AD95" s="50" t="n">
        <v>131.4</v>
      </c>
      <c r="AE95" s="50" t="n">
        <v>135.4</v>
      </c>
      <c r="AF95" s="50" t="n">
        <v>102.48</v>
      </c>
      <c r="AG95" s="50" t="n">
        <v>138.48</v>
      </c>
      <c r="AH95" s="50" t="n">
        <v>123.38</v>
      </c>
      <c r="AI95" s="50" t="n">
        <v>130.73</v>
      </c>
      <c r="AJ95" s="50" t="n">
        <v>121.52</v>
      </c>
      <c r="AK95" s="50" t="n">
        <v>116.39</v>
      </c>
      <c r="AL95" s="51" t="n">
        <v>112.33</v>
      </c>
      <c r="AM95" s="51" t="n">
        <v>95.329</v>
      </c>
    </row>
    <row r="96" customFormat="false" ht="14.25" hidden="false" customHeight="false" outlineLevel="0" collapsed="false">
      <c r="A96" s="48" t="s">
        <v>71</v>
      </c>
      <c r="B96" s="48" t="str">
        <f aca="false">VLOOKUP(Data[[#This Row],[or_product]],Ref_products[#Data],2,FALSE())</f>
        <v>Barley</v>
      </c>
      <c r="C96" s="48" t="str">
        <f aca="false">VLOOKUP(Data[[#This Row],[MS]],Ref_MS[#Data],2,FALSE())</f>
        <v>Ireland</v>
      </c>
      <c r="D96" s="49" t="s">
        <v>133</v>
      </c>
      <c r="E96" s="49" t="s">
        <v>87</v>
      </c>
      <c r="F96" s="49" t="s">
        <v>88</v>
      </c>
      <c r="G96" s="50" t="n">
        <f aca="false">(SUM(AH96:AL96)-MAX(AH96:AL96)-MIN(AH96:AL96))/3</f>
        <v>186.803333333333</v>
      </c>
      <c r="H96" s="50" t="n">
        <v>180.8</v>
      </c>
      <c r="I96" s="50" t="n">
        <v>169.7</v>
      </c>
      <c r="J96" s="50" t="n">
        <v>178.6</v>
      </c>
      <c r="K96" s="50" t="n">
        <v>181.4</v>
      </c>
      <c r="L96" s="50" t="n">
        <v>189.8</v>
      </c>
      <c r="M96" s="50" t="n">
        <v>190.7</v>
      </c>
      <c r="N96" s="50" t="n">
        <v>192</v>
      </c>
      <c r="O96" s="50" t="n">
        <v>182.3</v>
      </c>
      <c r="P96" s="50" t="n">
        <v>182</v>
      </c>
      <c r="Q96" s="50" t="n">
        <v>176</v>
      </c>
      <c r="R96" s="50" t="n">
        <v>183.12</v>
      </c>
      <c r="S96" s="50" t="n">
        <v>183.67</v>
      </c>
      <c r="T96" s="50" t="n">
        <v>164.43</v>
      </c>
      <c r="U96" s="50" t="n">
        <v>166.98</v>
      </c>
      <c r="V96" s="50" t="n">
        <v>167.55</v>
      </c>
      <c r="W96" s="50" t="n">
        <v>187.16</v>
      </c>
      <c r="X96" s="50" t="n">
        <v>193.59</v>
      </c>
      <c r="Y96" s="50" t="n">
        <v>174.8</v>
      </c>
      <c r="Z96" s="50" t="n">
        <v>180.63</v>
      </c>
      <c r="AA96" s="50" t="n">
        <v>192.77</v>
      </c>
      <c r="AB96" s="50" t="n">
        <v>219.44</v>
      </c>
      <c r="AC96" s="50" t="n">
        <v>215.67</v>
      </c>
      <c r="AD96" s="50" t="n">
        <v>202.79</v>
      </c>
      <c r="AE96" s="50" t="n">
        <v>189.21</v>
      </c>
      <c r="AF96" s="50" t="n">
        <v>180.19</v>
      </c>
      <c r="AG96" s="50" t="n">
        <v>185.21</v>
      </c>
      <c r="AH96" s="50" t="n">
        <v>179.37</v>
      </c>
      <c r="AI96" s="50" t="n">
        <v>193.18</v>
      </c>
      <c r="AJ96" s="50" t="n">
        <v>183.93</v>
      </c>
      <c r="AK96" s="50" t="n">
        <v>190.26</v>
      </c>
      <c r="AL96" s="51" t="n">
        <v>186.22</v>
      </c>
      <c r="AM96" s="51" t="n">
        <v>181.85</v>
      </c>
    </row>
    <row r="97" customFormat="false" ht="14.25" hidden="false" customHeight="false" outlineLevel="0" collapsed="false">
      <c r="A97" s="48" t="s">
        <v>71</v>
      </c>
      <c r="B97" s="48" t="str">
        <f aca="false">VLOOKUP(Data[[#This Row],[or_product]],Ref_products[#Data],2,FALSE())</f>
        <v>Barley</v>
      </c>
      <c r="C97" s="48" t="str">
        <f aca="false">VLOOKUP(Data[[#This Row],[MS]],Ref_MS[#Data],2,FALSE())</f>
        <v>Greece</v>
      </c>
      <c r="D97" s="49" t="s">
        <v>133</v>
      </c>
      <c r="E97" s="49" t="s">
        <v>89</v>
      </c>
      <c r="F97" s="49" t="s">
        <v>90</v>
      </c>
      <c r="G97" s="50" t="n">
        <f aca="false">(SUM(AH97:AL97)-MAX(AH97:AL97)-MIN(AH97:AL97))/3</f>
        <v>120.716666666667</v>
      </c>
      <c r="H97" s="50" t="n">
        <v>167.2</v>
      </c>
      <c r="I97" s="50" t="n">
        <v>162.1</v>
      </c>
      <c r="J97" s="50" t="n">
        <v>133</v>
      </c>
      <c r="K97" s="50" t="n">
        <v>152.3</v>
      </c>
      <c r="L97" s="50" t="n">
        <v>144.9</v>
      </c>
      <c r="M97" s="50" t="n">
        <v>137.5</v>
      </c>
      <c r="N97" s="50" t="n">
        <v>119</v>
      </c>
      <c r="O97" s="50" t="n">
        <v>98.12</v>
      </c>
      <c r="P97" s="50" t="n">
        <v>129.55</v>
      </c>
      <c r="Q97" s="50" t="n">
        <v>105.18</v>
      </c>
      <c r="R97" s="50" t="n">
        <v>100.21</v>
      </c>
      <c r="S97" s="50" t="n">
        <v>89.83</v>
      </c>
      <c r="T97" s="50" t="n">
        <v>87.01</v>
      </c>
      <c r="U97" s="50" t="n">
        <v>97.15</v>
      </c>
      <c r="V97" s="50" t="n">
        <v>124.47</v>
      </c>
      <c r="W97" s="50" t="n">
        <v>116.03</v>
      </c>
      <c r="X97" s="50" t="n">
        <v>127.54</v>
      </c>
      <c r="Y97" s="50" t="n">
        <v>112.01</v>
      </c>
      <c r="Z97" s="50" t="n">
        <v>101.63</v>
      </c>
      <c r="AA97" s="50" t="n">
        <v>114.45</v>
      </c>
      <c r="AB97" s="50" t="n">
        <v>138.47</v>
      </c>
      <c r="AC97" s="50" t="n">
        <v>182.49</v>
      </c>
      <c r="AD97" s="50" t="n">
        <v>154.11</v>
      </c>
      <c r="AE97" s="50" t="n">
        <v>132.8</v>
      </c>
      <c r="AF97" s="50" t="n">
        <v>133.38</v>
      </c>
      <c r="AG97" s="50" t="n">
        <v>129.19</v>
      </c>
      <c r="AH97" s="50" t="n">
        <v>132.57</v>
      </c>
      <c r="AI97" s="50" t="n">
        <v>136.97</v>
      </c>
      <c r="AJ97" s="50" t="n">
        <v>112.78</v>
      </c>
      <c r="AK97" s="50" t="n">
        <v>116.8</v>
      </c>
      <c r="AL97" s="51" t="n">
        <v>97.93</v>
      </c>
      <c r="AM97" s="51" t="n">
        <v>98.96</v>
      </c>
    </row>
    <row r="98" customFormat="false" ht="14.25" hidden="false" customHeight="false" outlineLevel="0" collapsed="false">
      <c r="A98" s="48" t="s">
        <v>71</v>
      </c>
      <c r="B98" s="48" t="str">
        <f aca="false">VLOOKUP(Data[[#This Row],[or_product]],Ref_products[#Data],2,FALSE())</f>
        <v>Barley</v>
      </c>
      <c r="C98" s="48" t="str">
        <f aca="false">VLOOKUP(Data[[#This Row],[MS]],Ref_MS[#Data],2,FALSE())</f>
        <v>Spain</v>
      </c>
      <c r="D98" s="49" t="s">
        <v>133</v>
      </c>
      <c r="E98" s="49" t="s">
        <v>91</v>
      </c>
      <c r="F98" s="49" t="s">
        <v>92</v>
      </c>
      <c r="G98" s="50" t="n">
        <f aca="false">(SUM(AH98:AL98)-MAX(AH98:AL98)-MIN(AH98:AL98))/3</f>
        <v>2535.35333333333</v>
      </c>
      <c r="H98" s="50" t="n">
        <v>3540.9</v>
      </c>
      <c r="I98" s="50" t="n">
        <v>3539.5</v>
      </c>
      <c r="J98" s="50" t="n">
        <v>3556</v>
      </c>
      <c r="K98" s="50" t="n">
        <v>3572.2</v>
      </c>
      <c r="L98" s="50" t="n">
        <v>3682.2</v>
      </c>
      <c r="M98" s="50" t="n">
        <v>3535.2</v>
      </c>
      <c r="N98" s="50" t="n">
        <v>3121</v>
      </c>
      <c r="O98" s="50" t="n">
        <v>3278</v>
      </c>
      <c r="P98" s="50" t="n">
        <v>2992.1</v>
      </c>
      <c r="Q98" s="50" t="n">
        <v>3101.5</v>
      </c>
      <c r="R98" s="50" t="n">
        <v>3110.9</v>
      </c>
      <c r="S98" s="50" t="n">
        <v>3178.8</v>
      </c>
      <c r="T98" s="50" t="n">
        <v>3143.7</v>
      </c>
      <c r="U98" s="50" t="n">
        <v>3197.4</v>
      </c>
      <c r="V98" s="50" t="n">
        <v>3228.4</v>
      </c>
      <c r="W98" s="50" t="n">
        <v>3486.9</v>
      </c>
      <c r="X98" s="50" t="n">
        <v>3024.2</v>
      </c>
      <c r="Y98" s="50" t="n">
        <v>2885.62</v>
      </c>
      <c r="Z98" s="50" t="n">
        <v>2700.68</v>
      </c>
      <c r="AA98" s="50" t="n">
        <v>2691.09</v>
      </c>
      <c r="AB98" s="50" t="n">
        <v>2784.28</v>
      </c>
      <c r="AC98" s="50" t="n">
        <v>2792.11</v>
      </c>
      <c r="AD98" s="50" t="n">
        <v>2598.89</v>
      </c>
      <c r="AE98" s="50" t="n">
        <v>2563.2</v>
      </c>
      <c r="AF98" s="50" t="n">
        <v>2597.53</v>
      </c>
      <c r="AG98" s="50" t="n">
        <v>2569.46</v>
      </c>
      <c r="AH98" s="50" t="n">
        <v>2693.51</v>
      </c>
      <c r="AI98" s="50" t="n">
        <v>2749.04</v>
      </c>
      <c r="AJ98" s="50" t="n">
        <v>2514.56</v>
      </c>
      <c r="AK98" s="50" t="n">
        <v>2397.99</v>
      </c>
      <c r="AL98" s="51" t="n">
        <v>2350.99</v>
      </c>
      <c r="AM98" s="51" t="n">
        <v>2371.11</v>
      </c>
    </row>
    <row r="99" customFormat="false" ht="14.25" hidden="false" customHeight="false" outlineLevel="0" collapsed="false">
      <c r="A99" s="48" t="s">
        <v>71</v>
      </c>
      <c r="B99" s="48" t="str">
        <f aca="false">VLOOKUP(Data[[#This Row],[or_product]],Ref_products[#Data],2,FALSE())</f>
        <v>Barley</v>
      </c>
      <c r="C99" s="48" t="str">
        <f aca="false">VLOOKUP(Data[[#This Row],[MS]],Ref_MS[#Data],2,FALSE())</f>
        <v>France</v>
      </c>
      <c r="D99" s="49" t="s">
        <v>133</v>
      </c>
      <c r="E99" s="49" t="s">
        <v>93</v>
      </c>
      <c r="F99" s="49" t="s">
        <v>94</v>
      </c>
      <c r="G99" s="50" t="n">
        <f aca="false">(SUM(AH99:AL99)-MAX(AH99:AL99)-MIN(AH99:AL99))/3</f>
        <v>1873.46666666667</v>
      </c>
      <c r="H99" s="50" t="n">
        <v>1604.1</v>
      </c>
      <c r="I99" s="50" t="n">
        <v>1385.6</v>
      </c>
      <c r="J99" s="50" t="n">
        <v>1366</v>
      </c>
      <c r="K99" s="50" t="n">
        <v>1511.7</v>
      </c>
      <c r="L99" s="50" t="n">
        <v>1662.2</v>
      </c>
      <c r="M99" s="50" t="n">
        <v>1599.9</v>
      </c>
      <c r="N99" s="50" t="n">
        <v>1500.4</v>
      </c>
      <c r="O99" s="50" t="n">
        <v>1533.8</v>
      </c>
      <c r="P99" s="50" t="n">
        <v>1705</v>
      </c>
      <c r="Q99" s="50" t="n">
        <v>1642.5</v>
      </c>
      <c r="R99" s="50" t="n">
        <v>1758.5</v>
      </c>
      <c r="S99" s="50" t="n">
        <v>1630.6</v>
      </c>
      <c r="T99" s="50" t="n">
        <v>1602.4</v>
      </c>
      <c r="U99" s="50" t="n">
        <v>1667.3</v>
      </c>
      <c r="V99" s="50" t="n">
        <v>1699.1</v>
      </c>
      <c r="W99" s="50" t="n">
        <v>1799.3</v>
      </c>
      <c r="X99" s="50" t="n">
        <v>1883.9</v>
      </c>
      <c r="Y99" s="50" t="n">
        <v>1582.03</v>
      </c>
      <c r="Z99" s="50" t="n">
        <v>1526.7</v>
      </c>
      <c r="AA99" s="50" t="n">
        <v>1482.41</v>
      </c>
      <c r="AB99" s="50" t="n">
        <v>1635.2</v>
      </c>
      <c r="AC99" s="50" t="n">
        <v>1764.41</v>
      </c>
      <c r="AD99" s="50" t="n">
        <v>1838.69</v>
      </c>
      <c r="AE99" s="50" t="n">
        <v>1917.55</v>
      </c>
      <c r="AF99" s="50" t="n">
        <v>1904.86</v>
      </c>
      <c r="AG99" s="50" t="n">
        <v>1767.97</v>
      </c>
      <c r="AH99" s="50" t="n">
        <v>1944.19</v>
      </c>
      <c r="AI99" s="50" t="n">
        <v>1974.16</v>
      </c>
      <c r="AJ99" s="50" t="n">
        <v>1730.37</v>
      </c>
      <c r="AK99" s="50" t="n">
        <v>1866.53</v>
      </c>
      <c r="AL99" s="51" t="n">
        <v>1809.68</v>
      </c>
      <c r="AM99" s="51" t="n">
        <v>1819</v>
      </c>
    </row>
    <row r="100" customFormat="false" ht="14.25" hidden="false" customHeight="false" outlineLevel="0" collapsed="false">
      <c r="A100" s="48" t="s">
        <v>71</v>
      </c>
      <c r="B100" s="48" t="str">
        <f aca="false">VLOOKUP(Data[[#This Row],[or_product]],Ref_products[#Data],2,FALSE())</f>
        <v>Barley</v>
      </c>
      <c r="C100" s="48" t="str">
        <f aca="false">VLOOKUP(Data[[#This Row],[MS]],Ref_MS[#Data],2,FALSE())</f>
        <v>Croatia</v>
      </c>
      <c r="D100" s="49" t="s">
        <v>133</v>
      </c>
      <c r="E100" s="49" t="s">
        <v>95</v>
      </c>
      <c r="F100" s="49" t="s">
        <v>96</v>
      </c>
      <c r="G100" s="50" t="n">
        <f aca="false">(SUM(AH100:AL100)-MAX(AH100:AL100)-MIN(AH100:AL100))/3</f>
        <v>61.96</v>
      </c>
      <c r="H100" s="50" t="n">
        <v>46.84975</v>
      </c>
      <c r="I100" s="50" t="n">
        <v>46.46975</v>
      </c>
      <c r="J100" s="50" t="n">
        <v>42.76275</v>
      </c>
      <c r="K100" s="50" t="n">
        <v>41.27875</v>
      </c>
      <c r="L100" s="50" t="n">
        <v>44.00375</v>
      </c>
      <c r="M100" s="50" t="n">
        <v>52.98175</v>
      </c>
      <c r="N100" s="50" t="n">
        <v>54.76175</v>
      </c>
      <c r="O100" s="50" t="n">
        <v>55.51</v>
      </c>
      <c r="P100" s="50" t="n">
        <v>61.27</v>
      </c>
      <c r="Q100" s="50" t="n">
        <v>61.17</v>
      </c>
      <c r="R100" s="50" t="n">
        <v>65</v>
      </c>
      <c r="S100" s="50" t="n">
        <v>67.54</v>
      </c>
      <c r="T100" s="50" t="n">
        <v>50.34</v>
      </c>
      <c r="U100" s="50" t="n">
        <v>59.16</v>
      </c>
      <c r="V100" s="50" t="n">
        <v>59</v>
      </c>
      <c r="W100" s="50" t="n">
        <v>65.54</v>
      </c>
      <c r="X100" s="50" t="n">
        <v>59.58</v>
      </c>
      <c r="Y100" s="50" t="n">
        <v>52.53</v>
      </c>
      <c r="Z100" s="50" t="n">
        <v>48.32</v>
      </c>
      <c r="AA100" s="50" t="n">
        <v>56.91</v>
      </c>
      <c r="AB100" s="50" t="n">
        <v>53.8</v>
      </c>
      <c r="AC100" s="50" t="n">
        <v>46.16</v>
      </c>
      <c r="AD100" s="50" t="n">
        <v>43.7</v>
      </c>
      <c r="AE100" s="50" t="n">
        <v>56.48</v>
      </c>
      <c r="AF100" s="50" t="n">
        <v>53.95</v>
      </c>
      <c r="AG100" s="50" t="n">
        <v>50.99</v>
      </c>
      <c r="AH100" s="50" t="n">
        <v>53.67</v>
      </c>
      <c r="AI100" s="50" t="n">
        <v>66.33</v>
      </c>
      <c r="AJ100" s="50" t="n">
        <v>56.48</v>
      </c>
      <c r="AK100" s="50" t="n">
        <v>63.07</v>
      </c>
      <c r="AL100" s="51" t="n">
        <v>71</v>
      </c>
      <c r="AM100" s="51" t="n">
        <v>67</v>
      </c>
    </row>
    <row r="101" customFormat="false" ht="14.25" hidden="false" customHeight="false" outlineLevel="0" collapsed="false">
      <c r="A101" s="48" t="s">
        <v>71</v>
      </c>
      <c r="B101" s="48" t="str">
        <f aca="false">VLOOKUP(Data[[#This Row],[or_product]],Ref_products[#Data],2,FALSE())</f>
        <v>Barley</v>
      </c>
      <c r="C101" s="48" t="str">
        <f aca="false">VLOOKUP(Data[[#This Row],[MS]],Ref_MS[#Data],2,FALSE())</f>
        <v>Italy</v>
      </c>
      <c r="D101" s="49" t="s">
        <v>133</v>
      </c>
      <c r="E101" s="49" t="s">
        <v>97</v>
      </c>
      <c r="F101" s="49" t="s">
        <v>98</v>
      </c>
      <c r="G101" s="50" t="n">
        <f aca="false">(SUM(AH101:AL101)-MAX(AH101:AL101)-MIN(AH101:AL101))/3</f>
        <v>264.266666666667</v>
      </c>
      <c r="H101" s="50" t="n">
        <v>425.1</v>
      </c>
      <c r="I101" s="50" t="n">
        <v>392.5</v>
      </c>
      <c r="J101" s="50" t="n">
        <v>381.5</v>
      </c>
      <c r="K101" s="50" t="n">
        <v>359.4</v>
      </c>
      <c r="L101" s="50" t="n">
        <v>356.7</v>
      </c>
      <c r="M101" s="50" t="n">
        <v>356.9</v>
      </c>
      <c r="N101" s="50" t="n">
        <v>353.2</v>
      </c>
      <c r="O101" s="50" t="n">
        <v>343.7</v>
      </c>
      <c r="P101" s="50" t="n">
        <v>333.1</v>
      </c>
      <c r="Q101" s="50" t="n">
        <v>342.8</v>
      </c>
      <c r="R101" s="50" t="n">
        <v>309.7</v>
      </c>
      <c r="S101" s="50" t="n">
        <v>307.2</v>
      </c>
      <c r="T101" s="50" t="n">
        <v>319.9</v>
      </c>
      <c r="U101" s="50" t="n">
        <v>330.7</v>
      </c>
      <c r="V101" s="50" t="n">
        <v>344.7</v>
      </c>
      <c r="W101" s="50" t="n">
        <v>330.5</v>
      </c>
      <c r="X101" s="50" t="n">
        <v>306.8</v>
      </c>
      <c r="Y101" s="50" t="n">
        <v>273.52</v>
      </c>
      <c r="Z101" s="50" t="n">
        <v>247.04</v>
      </c>
      <c r="AA101" s="50" t="n">
        <v>246.13</v>
      </c>
      <c r="AB101" s="50" t="n">
        <v>237.27</v>
      </c>
      <c r="AC101" s="50" t="n">
        <v>232.71</v>
      </c>
      <c r="AD101" s="50" t="n">
        <v>242.9</v>
      </c>
      <c r="AE101" s="50" t="n">
        <v>249.37</v>
      </c>
      <c r="AF101" s="50" t="n">
        <v>250.53</v>
      </c>
      <c r="AG101" s="50" t="n">
        <v>262.48</v>
      </c>
      <c r="AH101" s="50" t="n">
        <v>261.41</v>
      </c>
      <c r="AI101" s="50" t="n">
        <v>263.43</v>
      </c>
      <c r="AJ101" s="50" t="n">
        <v>251.77</v>
      </c>
      <c r="AK101" s="50" t="n">
        <v>267.96</v>
      </c>
      <c r="AL101" s="51" t="n">
        <v>290.3</v>
      </c>
      <c r="AM101" s="51" t="n">
        <v>267.08</v>
      </c>
    </row>
    <row r="102" customFormat="false" ht="14.25" hidden="false" customHeight="false" outlineLevel="0" collapsed="false">
      <c r="A102" s="48" t="s">
        <v>71</v>
      </c>
      <c r="B102" s="48" t="str">
        <f aca="false">VLOOKUP(Data[[#This Row],[or_product]],Ref_products[#Data],2,FALSE())</f>
        <v>Barley</v>
      </c>
      <c r="C102" s="48" t="str">
        <f aca="false">VLOOKUP(Data[[#This Row],[MS]],Ref_MS[#Data],2,FALSE())</f>
        <v>Cyprus</v>
      </c>
      <c r="D102" s="49" t="s">
        <v>133</v>
      </c>
      <c r="E102" s="49" t="s">
        <v>99</v>
      </c>
      <c r="F102" s="49" t="s">
        <v>100</v>
      </c>
      <c r="G102" s="50" t="n">
        <f aca="false">(SUM(AH102:AL102)-MAX(AH102:AL102)-MIN(AH102:AL102))/3</f>
        <v>11.8666666666667</v>
      </c>
      <c r="H102" s="50" t="n">
        <v>64</v>
      </c>
      <c r="I102" s="50" t="n">
        <v>60</v>
      </c>
      <c r="J102" s="50" t="n">
        <v>57</v>
      </c>
      <c r="K102" s="50" t="n">
        <v>55</v>
      </c>
      <c r="L102" s="50" t="n">
        <v>37.5</v>
      </c>
      <c r="M102" s="50" t="n">
        <v>53</v>
      </c>
      <c r="N102" s="50" t="n">
        <v>52</v>
      </c>
      <c r="O102" s="50" t="n">
        <v>45</v>
      </c>
      <c r="P102" s="50" t="n">
        <v>50.2</v>
      </c>
      <c r="Q102" s="50" t="n">
        <v>51.3</v>
      </c>
      <c r="R102" s="50" t="n">
        <v>65.01</v>
      </c>
      <c r="S102" s="50" t="n">
        <v>58.45</v>
      </c>
      <c r="T102" s="50" t="n">
        <v>52.52</v>
      </c>
      <c r="U102" s="50" t="n">
        <v>48.91</v>
      </c>
      <c r="V102" s="50" t="n">
        <v>34.02</v>
      </c>
      <c r="W102" s="50" t="n">
        <v>30.68</v>
      </c>
      <c r="X102" s="50" t="n">
        <v>22.44</v>
      </c>
      <c r="Y102" s="50" t="n">
        <v>24.15</v>
      </c>
      <c r="Z102" s="50" t="n">
        <v>24.96</v>
      </c>
      <c r="AA102" s="50" t="n">
        <v>28.85</v>
      </c>
      <c r="AB102" s="50" t="n">
        <v>23.53</v>
      </c>
      <c r="AC102" s="50" t="n">
        <v>18.94</v>
      </c>
      <c r="AD102" s="50" t="n">
        <v>20.56</v>
      </c>
      <c r="AE102" s="50" t="n">
        <v>14.54</v>
      </c>
      <c r="AF102" s="50" t="n">
        <v>10.95</v>
      </c>
      <c r="AG102" s="50" t="n">
        <v>12.8</v>
      </c>
      <c r="AH102" s="50" t="n">
        <v>11.58</v>
      </c>
      <c r="AI102" s="50" t="n">
        <v>12.52</v>
      </c>
      <c r="AJ102" s="50" t="n">
        <v>12.83</v>
      </c>
      <c r="AK102" s="50" t="n">
        <v>11.5</v>
      </c>
      <c r="AL102" s="51" t="n">
        <v>11.5</v>
      </c>
      <c r="AM102" s="51" t="n">
        <v>11</v>
      </c>
    </row>
    <row r="103" customFormat="false" ht="14.25" hidden="false" customHeight="false" outlineLevel="0" collapsed="false">
      <c r="A103" s="48" t="s">
        <v>71</v>
      </c>
      <c r="B103" s="48" t="str">
        <f aca="false">VLOOKUP(Data[[#This Row],[or_product]],Ref_products[#Data],2,FALSE())</f>
        <v>Barley</v>
      </c>
      <c r="C103" s="48" t="str">
        <f aca="false">VLOOKUP(Data[[#This Row],[MS]],Ref_MS[#Data],2,FALSE())</f>
        <v>Latvia</v>
      </c>
      <c r="D103" s="49" t="s">
        <v>133</v>
      </c>
      <c r="E103" s="49" t="s">
        <v>101</v>
      </c>
      <c r="F103" s="49" t="s">
        <v>102</v>
      </c>
      <c r="G103" s="50" t="n">
        <f aca="false">(SUM(AH103:AL103)-MAX(AH103:AL103)-MIN(AH103:AL103))/3</f>
        <v>81.5666666666667</v>
      </c>
      <c r="H103" s="50" t="n">
        <v>275.3</v>
      </c>
      <c r="I103" s="50" t="n">
        <v>266.5</v>
      </c>
      <c r="J103" s="50" t="n">
        <v>203.3</v>
      </c>
      <c r="K103" s="50" t="n">
        <v>178.4</v>
      </c>
      <c r="L103" s="50" t="n">
        <v>194.5</v>
      </c>
      <c r="M103" s="50" t="n">
        <v>173.4</v>
      </c>
      <c r="N103" s="50" t="n">
        <v>147.3</v>
      </c>
      <c r="O103" s="50" t="n">
        <v>134.9</v>
      </c>
      <c r="P103" s="50" t="n">
        <v>130.3</v>
      </c>
      <c r="Q103" s="50" t="n">
        <v>136.9</v>
      </c>
      <c r="R103" s="50" t="n">
        <v>132.6</v>
      </c>
      <c r="S103" s="50" t="n">
        <v>127.3</v>
      </c>
      <c r="T103" s="50" t="n">
        <v>148.7</v>
      </c>
      <c r="U103" s="50" t="n">
        <v>154.2</v>
      </c>
      <c r="V103" s="50" t="n">
        <v>145.3</v>
      </c>
      <c r="W103" s="50" t="n">
        <v>131.2</v>
      </c>
      <c r="X103" s="50" t="n">
        <v>104.6</v>
      </c>
      <c r="Y103" s="50" t="n">
        <v>97.4666666666667</v>
      </c>
      <c r="Z103" s="50" t="n">
        <v>95.9</v>
      </c>
      <c r="AA103" s="50" t="n">
        <v>86.3</v>
      </c>
      <c r="AB103" s="50" t="n">
        <v>84.4</v>
      </c>
      <c r="AC103" s="50" t="n">
        <v>118.2</v>
      </c>
      <c r="AD103" s="50" t="n">
        <v>99.3</v>
      </c>
      <c r="AE103" s="50" t="n">
        <v>94.4</v>
      </c>
      <c r="AF103" s="50" t="n">
        <v>70.3</v>
      </c>
      <c r="AG103" s="50" t="n">
        <v>118.3</v>
      </c>
      <c r="AH103" s="50" t="n">
        <v>86.8</v>
      </c>
      <c r="AI103" s="50" t="n">
        <v>84.4</v>
      </c>
      <c r="AJ103" s="50" t="n">
        <v>74.6</v>
      </c>
      <c r="AK103" s="50" t="n">
        <v>76.7</v>
      </c>
      <c r="AL103" s="51" t="n">
        <v>83.6</v>
      </c>
      <c r="AM103" s="51" t="n">
        <v>83.3</v>
      </c>
    </row>
    <row r="104" customFormat="false" ht="14.25" hidden="false" customHeight="false" outlineLevel="0" collapsed="false">
      <c r="A104" s="48" t="s">
        <v>71</v>
      </c>
      <c r="B104" s="48" t="str">
        <f aca="false">VLOOKUP(Data[[#This Row],[or_product]],Ref_products[#Data],2,FALSE())</f>
        <v>Barley</v>
      </c>
      <c r="C104" s="48" t="str">
        <f aca="false">VLOOKUP(Data[[#This Row],[MS]],Ref_MS[#Data],2,FALSE())</f>
        <v>Lithuania</v>
      </c>
      <c r="D104" s="49" t="s">
        <v>133</v>
      </c>
      <c r="E104" s="49" t="s">
        <v>103</v>
      </c>
      <c r="F104" s="49" t="s">
        <v>104</v>
      </c>
      <c r="G104" s="50" t="n">
        <f aca="false">(SUM(AH104:AL104)-MAX(AH104:AL104)-MIN(AH104:AL104))/3</f>
        <v>156.333333333333</v>
      </c>
      <c r="H104" s="50" t="n">
        <v>587.5</v>
      </c>
      <c r="I104" s="50" t="n">
        <v>619.9</v>
      </c>
      <c r="J104" s="50" t="n">
        <v>544.5</v>
      </c>
      <c r="K104" s="50" t="n">
        <v>473.8</v>
      </c>
      <c r="L104" s="50" t="n">
        <v>503</v>
      </c>
      <c r="M104" s="50" t="n">
        <v>462.9</v>
      </c>
      <c r="N104" s="50" t="n">
        <v>421.2</v>
      </c>
      <c r="O104" s="50" t="n">
        <v>353.2</v>
      </c>
      <c r="P104" s="50" t="n">
        <v>335.5</v>
      </c>
      <c r="Q104" s="50" t="n">
        <v>365</v>
      </c>
      <c r="R104" s="50" t="n">
        <v>308.3</v>
      </c>
      <c r="S104" s="50" t="n">
        <v>292.5</v>
      </c>
      <c r="T104" s="50" t="n">
        <v>349.4</v>
      </c>
      <c r="U104" s="50" t="n">
        <v>383.4</v>
      </c>
      <c r="V104" s="50" t="n">
        <v>381.4</v>
      </c>
      <c r="W104" s="50" t="n">
        <v>332.5</v>
      </c>
      <c r="X104" s="50" t="n">
        <v>277.4</v>
      </c>
      <c r="Y104" s="50" t="n">
        <v>231.8</v>
      </c>
      <c r="Z104" s="50" t="n">
        <v>252.7</v>
      </c>
      <c r="AA104" s="50" t="n">
        <v>217.3</v>
      </c>
      <c r="AB104" s="50" t="n">
        <v>209.3</v>
      </c>
      <c r="AC104" s="50" t="n">
        <v>267</v>
      </c>
      <c r="AD104" s="50" t="n">
        <v>202.4</v>
      </c>
      <c r="AE104" s="50" t="n">
        <v>172.54</v>
      </c>
      <c r="AF104" s="50" t="n">
        <v>141.65</v>
      </c>
      <c r="AG104" s="50" t="n">
        <v>225.91</v>
      </c>
      <c r="AH104" s="50" t="n">
        <v>174.77</v>
      </c>
      <c r="AI104" s="50" t="n">
        <v>164.87</v>
      </c>
      <c r="AJ104" s="50" t="n">
        <v>144.7</v>
      </c>
      <c r="AK104" s="50" t="n">
        <v>133.13</v>
      </c>
      <c r="AL104" s="51" t="n">
        <v>159.43</v>
      </c>
      <c r="AM104" s="51" t="n">
        <v>157.4</v>
      </c>
    </row>
    <row r="105" customFormat="false" ht="14.25" hidden="false" customHeight="false" outlineLevel="0" collapsed="false">
      <c r="A105" s="48" t="s">
        <v>71</v>
      </c>
      <c r="B105" s="48" t="str">
        <f aca="false">VLOOKUP(Data[[#This Row],[or_product]],Ref_products[#Data],2,FALSE())</f>
        <v>Barley</v>
      </c>
      <c r="C105" s="48" t="str">
        <f aca="false">VLOOKUP(Data[[#This Row],[MS]],Ref_MS[#Data],2,FALSE())</f>
        <v>Luxembourg</v>
      </c>
      <c r="D105" s="49" t="s">
        <v>133</v>
      </c>
      <c r="E105" s="49" t="s">
        <v>105</v>
      </c>
      <c r="F105" s="49" t="s">
        <v>106</v>
      </c>
      <c r="G105" s="50" t="n">
        <f aca="false">(SUM(AH105:AL105)-MAX(AH105:AL105)-MIN(AH105:AL105))/3</f>
        <v>5.94333333333333</v>
      </c>
      <c r="H105" s="50" t="n">
        <v>13.7</v>
      </c>
      <c r="I105" s="50" t="n">
        <v>13.6</v>
      </c>
      <c r="J105" s="50" t="n">
        <v>12.7</v>
      </c>
      <c r="K105" s="50" t="n">
        <v>12.8</v>
      </c>
      <c r="L105" s="50" t="n">
        <v>12.6</v>
      </c>
      <c r="M105" s="50" t="n">
        <v>12.3</v>
      </c>
      <c r="N105" s="50" t="n">
        <v>12.8</v>
      </c>
      <c r="O105" s="50" t="n">
        <v>10.5</v>
      </c>
      <c r="P105" s="50" t="n">
        <v>11.6</v>
      </c>
      <c r="Q105" s="50" t="n">
        <v>9.6</v>
      </c>
      <c r="R105" s="50" t="n">
        <v>10.4</v>
      </c>
      <c r="S105" s="50" t="n">
        <v>8.9</v>
      </c>
      <c r="T105" s="50" t="n">
        <v>9.9</v>
      </c>
      <c r="U105" s="50" t="n">
        <v>9.5</v>
      </c>
      <c r="V105" s="50" t="n">
        <v>9.2</v>
      </c>
      <c r="W105" s="50" t="n">
        <v>9.7</v>
      </c>
      <c r="X105" s="50" t="n">
        <v>9.4</v>
      </c>
      <c r="Y105" s="50" t="n">
        <v>8.26</v>
      </c>
      <c r="Z105" s="50" t="n">
        <v>7.94</v>
      </c>
      <c r="AA105" s="50" t="n">
        <v>7.14</v>
      </c>
      <c r="AB105" s="50" t="n">
        <v>7.74</v>
      </c>
      <c r="AC105" s="50" t="n">
        <v>8.31</v>
      </c>
      <c r="AD105" s="50" t="n">
        <v>7.72</v>
      </c>
      <c r="AE105" s="50" t="n">
        <v>6.9</v>
      </c>
      <c r="AF105" s="50" t="n">
        <v>6.59</v>
      </c>
      <c r="AG105" s="50" t="n">
        <v>6.01</v>
      </c>
      <c r="AH105" s="50" t="n">
        <v>6.06</v>
      </c>
      <c r="AI105" s="50" t="n">
        <v>6.01</v>
      </c>
      <c r="AJ105" s="50" t="n">
        <v>5.31</v>
      </c>
      <c r="AK105" s="50" t="n">
        <v>6.1</v>
      </c>
      <c r="AL105" s="51" t="n">
        <v>5.76</v>
      </c>
      <c r="AM105" s="51" t="n">
        <v>5.79</v>
      </c>
    </row>
    <row r="106" customFormat="false" ht="14.25" hidden="false" customHeight="false" outlineLevel="0" collapsed="false">
      <c r="A106" s="48" t="s">
        <v>71</v>
      </c>
      <c r="B106" s="48" t="str">
        <f aca="false">VLOOKUP(Data[[#This Row],[or_product]],Ref_products[#Data],2,FALSE())</f>
        <v>Barley</v>
      </c>
      <c r="C106" s="48" t="str">
        <f aca="false">VLOOKUP(Data[[#This Row],[MS]],Ref_MS[#Data],2,FALSE())</f>
        <v>Hungary</v>
      </c>
      <c r="D106" s="49" t="s">
        <v>133</v>
      </c>
      <c r="E106" s="49" t="s">
        <v>107</v>
      </c>
      <c r="F106" s="49" t="s">
        <v>108</v>
      </c>
      <c r="G106" s="50" t="n">
        <f aca="false">(SUM(AH106:AL106)-MAX(AH106:AL106)-MIN(AH106:AL106))/3</f>
        <v>286.93</v>
      </c>
      <c r="H106" s="50" t="n">
        <v>429</v>
      </c>
      <c r="I106" s="50" t="n">
        <v>423</v>
      </c>
      <c r="J106" s="50" t="n">
        <v>393</v>
      </c>
      <c r="K106" s="50" t="n">
        <v>325</v>
      </c>
      <c r="L106" s="50" t="n">
        <v>370</v>
      </c>
      <c r="M106" s="50" t="n">
        <v>368.9</v>
      </c>
      <c r="N106" s="50" t="n">
        <v>333.7</v>
      </c>
      <c r="O106" s="50" t="n">
        <v>324.7</v>
      </c>
      <c r="P106" s="50" t="n">
        <v>367.5</v>
      </c>
      <c r="Q106" s="50" t="n">
        <v>370.5</v>
      </c>
      <c r="R106" s="50" t="n">
        <v>340.8</v>
      </c>
      <c r="S106" s="50" t="n">
        <v>331.1</v>
      </c>
      <c r="T106" s="50" t="n">
        <v>316.9</v>
      </c>
      <c r="U106" s="50" t="n">
        <v>292.6</v>
      </c>
      <c r="V106" s="50" t="n">
        <v>321.5</v>
      </c>
      <c r="W106" s="50" t="n">
        <v>329.6</v>
      </c>
      <c r="X106" s="50" t="n">
        <v>320.8</v>
      </c>
      <c r="Y106" s="50" t="n">
        <v>281.1</v>
      </c>
      <c r="Z106" s="50" t="n">
        <v>261.26</v>
      </c>
      <c r="AA106" s="50" t="n">
        <v>275.44</v>
      </c>
      <c r="AB106" s="50" t="n">
        <v>262.01</v>
      </c>
      <c r="AC106" s="50" t="n">
        <v>288.15</v>
      </c>
      <c r="AD106" s="50" t="n">
        <v>296.01</v>
      </c>
      <c r="AE106" s="50" t="n">
        <v>313.09</v>
      </c>
      <c r="AF106" s="50" t="n">
        <v>268.08</v>
      </c>
      <c r="AG106" s="50" t="n">
        <v>244.17</v>
      </c>
      <c r="AH106" s="50" t="n">
        <v>247.36</v>
      </c>
      <c r="AI106" s="50" t="n">
        <v>261.38</v>
      </c>
      <c r="AJ106" s="50" t="n">
        <v>268.61</v>
      </c>
      <c r="AK106" s="50" t="n">
        <v>330.8</v>
      </c>
      <c r="AL106" s="51" t="n">
        <v>412.44</v>
      </c>
      <c r="AM106" s="51" t="n">
        <v>288.5</v>
      </c>
    </row>
    <row r="107" customFormat="false" ht="14.25" hidden="false" customHeight="false" outlineLevel="0" collapsed="false">
      <c r="A107" s="48" t="s">
        <v>71</v>
      </c>
      <c r="B107" s="48" t="str">
        <f aca="false">VLOOKUP(Data[[#This Row],[or_product]],Ref_products[#Data],2,FALSE())</f>
        <v>Barley</v>
      </c>
      <c r="C107" s="48" t="str">
        <f aca="false">VLOOKUP(Data[[#This Row],[MS]],Ref_MS[#Data],2,FALSE())</f>
        <v>Malta</v>
      </c>
      <c r="D107" s="49" t="s">
        <v>133</v>
      </c>
      <c r="E107" s="49" t="s">
        <v>109</v>
      </c>
      <c r="F107" s="49" t="s">
        <v>110</v>
      </c>
      <c r="G107" s="50" t="n">
        <f aca="false">(SUM(AH107:AL107)-MAX(AH107:AL107)-MIN(AH107:AL107))/3</f>
        <v>0</v>
      </c>
      <c r="H107" s="50" t="n">
        <v>0</v>
      </c>
      <c r="I107" s="50" t="n">
        <v>0</v>
      </c>
      <c r="J107" s="50" t="n">
        <v>0</v>
      </c>
      <c r="K107" s="50" t="n">
        <v>0</v>
      </c>
      <c r="L107" s="50" t="n">
        <v>0</v>
      </c>
      <c r="M107" s="50" t="n">
        <v>0</v>
      </c>
      <c r="N107" s="50" t="n">
        <v>0</v>
      </c>
      <c r="O107" s="50" t="n">
        <v>0</v>
      </c>
      <c r="P107" s="50" t="n">
        <v>0</v>
      </c>
      <c r="Q107" s="50" t="n">
        <v>0</v>
      </c>
      <c r="R107" s="50" t="n">
        <v>0</v>
      </c>
      <c r="S107" s="50" t="n">
        <v>0</v>
      </c>
      <c r="T107" s="50" t="n">
        <v>0</v>
      </c>
      <c r="U107" s="50" t="n">
        <v>0</v>
      </c>
      <c r="V107" s="50" t="n">
        <v>0</v>
      </c>
      <c r="W107" s="50" t="n">
        <v>0</v>
      </c>
      <c r="X107" s="50" t="n">
        <v>0</v>
      </c>
      <c r="Y107" s="50" t="n">
        <v>0</v>
      </c>
      <c r="Z107" s="50" t="n">
        <v>0</v>
      </c>
      <c r="AA107" s="50" t="n">
        <v>0</v>
      </c>
      <c r="AB107" s="50" t="n">
        <v>0</v>
      </c>
      <c r="AC107" s="50" t="n">
        <v>0</v>
      </c>
      <c r="AD107" s="50" t="n">
        <v>0</v>
      </c>
      <c r="AE107" s="50" t="n">
        <v>0</v>
      </c>
      <c r="AF107" s="50" t="n">
        <v>0</v>
      </c>
      <c r="AG107" s="50" t="n">
        <v>0</v>
      </c>
      <c r="AH107" s="50" t="n">
        <v>0</v>
      </c>
      <c r="AI107" s="50" t="n">
        <v>0</v>
      </c>
      <c r="AJ107" s="50" t="n">
        <v>0</v>
      </c>
      <c r="AK107" s="50" t="n">
        <v>0</v>
      </c>
      <c r="AL107" s="51" t="n">
        <v>0</v>
      </c>
      <c r="AM107" s="51" t="n">
        <v>0</v>
      </c>
    </row>
    <row r="108" customFormat="false" ht="14.25" hidden="false" customHeight="false" outlineLevel="0" collapsed="false">
      <c r="A108" s="48" t="s">
        <v>71</v>
      </c>
      <c r="B108" s="48" t="str">
        <f aca="false">VLOOKUP(Data[[#This Row],[or_product]],Ref_products[#Data],2,FALSE())</f>
        <v>Barley</v>
      </c>
      <c r="C108" s="48" t="str">
        <f aca="false">VLOOKUP(Data[[#This Row],[MS]],Ref_MS[#Data],2,FALSE())</f>
        <v>Netherlands</v>
      </c>
      <c r="D108" s="49" t="s">
        <v>133</v>
      </c>
      <c r="E108" s="49" t="s">
        <v>111</v>
      </c>
      <c r="F108" s="49" t="s">
        <v>112</v>
      </c>
      <c r="G108" s="50" t="n">
        <f aca="false">(SUM(AH108:AL108)-MAX(AH108:AL108)-MIN(AH108:AL108))/3</f>
        <v>35.04</v>
      </c>
      <c r="H108" s="50" t="n">
        <v>40.1</v>
      </c>
      <c r="I108" s="50" t="n">
        <v>43.7</v>
      </c>
      <c r="J108" s="50" t="n">
        <v>35.6</v>
      </c>
      <c r="K108" s="50" t="n">
        <v>35.5</v>
      </c>
      <c r="L108" s="50" t="n">
        <v>42</v>
      </c>
      <c r="M108" s="50" t="n">
        <v>39.7</v>
      </c>
      <c r="N108" s="50" t="n">
        <v>58.3</v>
      </c>
      <c r="O108" s="50" t="n">
        <v>47.2</v>
      </c>
      <c r="P108" s="50" t="n">
        <v>66.4</v>
      </c>
      <c r="Q108" s="50" t="n">
        <v>56.9</v>
      </c>
      <c r="R108" s="50" t="n">
        <v>54.9</v>
      </c>
      <c r="S108" s="50" t="n">
        <v>47.3</v>
      </c>
      <c r="T108" s="50" t="n">
        <v>50</v>
      </c>
      <c r="U108" s="50" t="n">
        <v>44.2</v>
      </c>
      <c r="V108" s="50" t="n">
        <v>46</v>
      </c>
      <c r="W108" s="50" t="n">
        <v>50.2</v>
      </c>
      <c r="X108" s="50" t="n">
        <v>44.5</v>
      </c>
      <c r="Y108" s="50" t="n">
        <v>33.3</v>
      </c>
      <c r="Z108" s="50" t="n">
        <v>34</v>
      </c>
      <c r="AA108" s="50" t="n">
        <v>30</v>
      </c>
      <c r="AB108" s="50" t="n">
        <v>30</v>
      </c>
      <c r="AC108" s="50" t="n">
        <v>28</v>
      </c>
      <c r="AD108" s="50" t="n">
        <v>32.81</v>
      </c>
      <c r="AE108" s="50" t="n">
        <v>34.43</v>
      </c>
      <c r="AF108" s="50" t="n">
        <v>29.72</v>
      </c>
      <c r="AG108" s="50" t="n">
        <v>35.98</v>
      </c>
      <c r="AH108" s="50" t="n">
        <v>33.39</v>
      </c>
      <c r="AI108" s="50" t="n">
        <v>38.38</v>
      </c>
      <c r="AJ108" s="50" t="n">
        <v>29.67</v>
      </c>
      <c r="AK108" s="50" t="n">
        <v>36.4</v>
      </c>
      <c r="AL108" s="51" t="n">
        <v>35.33</v>
      </c>
      <c r="AM108" s="51" t="n">
        <v>39.2</v>
      </c>
    </row>
    <row r="109" customFormat="false" ht="14.25" hidden="false" customHeight="false" outlineLevel="0" collapsed="false">
      <c r="A109" s="48" t="s">
        <v>71</v>
      </c>
      <c r="B109" s="48" t="str">
        <f aca="false">VLOOKUP(Data[[#This Row],[or_product]],Ref_products[#Data],2,FALSE())</f>
        <v>Barley</v>
      </c>
      <c r="C109" s="48" t="str">
        <f aca="false">VLOOKUP(Data[[#This Row],[MS]],Ref_MS[#Data],2,FALSE())</f>
        <v>Austria</v>
      </c>
      <c r="D109" s="49" t="s">
        <v>133</v>
      </c>
      <c r="E109" s="49" t="s">
        <v>113</v>
      </c>
      <c r="F109" s="49" t="s">
        <v>114</v>
      </c>
      <c r="G109" s="50" t="n">
        <f aca="false">(SUM(AH109:AL109)-MAX(AH109:AL109)-MIN(AH109:AL109))/3</f>
        <v>127.043333333333</v>
      </c>
      <c r="H109" s="50" t="n">
        <v>265.3</v>
      </c>
      <c r="I109" s="50" t="n">
        <v>252.7</v>
      </c>
      <c r="J109" s="50" t="n">
        <v>229.1</v>
      </c>
      <c r="K109" s="50" t="n">
        <v>259.6</v>
      </c>
      <c r="L109" s="50" t="n">
        <v>260.6</v>
      </c>
      <c r="M109" s="50" t="n">
        <v>265.6</v>
      </c>
      <c r="N109" s="50" t="n">
        <v>243.9</v>
      </c>
      <c r="O109" s="50" t="n">
        <v>223.8</v>
      </c>
      <c r="P109" s="50" t="n">
        <v>217.5</v>
      </c>
      <c r="Q109" s="50" t="n">
        <v>200.9</v>
      </c>
      <c r="R109" s="50" t="n">
        <v>212.3</v>
      </c>
      <c r="S109" s="50" t="n">
        <v>191.3</v>
      </c>
      <c r="T109" s="50" t="n">
        <v>191.7</v>
      </c>
      <c r="U109" s="50" t="n">
        <v>206.4</v>
      </c>
      <c r="V109" s="50" t="n">
        <v>193.3</v>
      </c>
      <c r="W109" s="50" t="n">
        <v>185.9</v>
      </c>
      <c r="X109" s="50" t="n">
        <v>181.5</v>
      </c>
      <c r="Y109" s="50" t="n">
        <v>168.89</v>
      </c>
      <c r="Z109" s="50" t="n">
        <v>153.29</v>
      </c>
      <c r="AA109" s="50" t="n">
        <v>150.58</v>
      </c>
      <c r="AB109" s="50" t="n">
        <v>142.57</v>
      </c>
      <c r="AC109" s="50" t="n">
        <v>145.83</v>
      </c>
      <c r="AD109" s="50" t="n">
        <v>151.77</v>
      </c>
      <c r="AE109" s="50" t="n">
        <v>140.42</v>
      </c>
      <c r="AF109" s="50" t="n">
        <v>138.9</v>
      </c>
      <c r="AG109" s="50" t="n">
        <v>139.27</v>
      </c>
      <c r="AH109" s="50" t="n">
        <v>137.24</v>
      </c>
      <c r="AI109" s="50" t="n">
        <v>134.8</v>
      </c>
      <c r="AJ109" s="50" t="n">
        <v>123.62</v>
      </c>
      <c r="AK109" s="50" t="n">
        <v>122.54</v>
      </c>
      <c r="AL109" s="51" t="n">
        <v>122.71</v>
      </c>
      <c r="AM109" s="51" t="n">
        <v>125.13</v>
      </c>
    </row>
    <row r="110" customFormat="false" ht="14.25" hidden="false" customHeight="false" outlineLevel="0" collapsed="false">
      <c r="A110" s="48" t="s">
        <v>71</v>
      </c>
      <c r="B110" s="48" t="str">
        <f aca="false">VLOOKUP(Data[[#This Row],[or_product]],Ref_products[#Data],2,FALSE())</f>
        <v>Barley</v>
      </c>
      <c r="C110" s="48" t="str">
        <f aca="false">VLOOKUP(Data[[#This Row],[MS]],Ref_MS[#Data],2,FALSE())</f>
        <v>Poland</v>
      </c>
      <c r="D110" s="49" t="s">
        <v>133</v>
      </c>
      <c r="E110" s="49" t="s">
        <v>115</v>
      </c>
      <c r="F110" s="49" t="s">
        <v>116</v>
      </c>
      <c r="G110" s="50" t="n">
        <f aca="false">(SUM(AH110:AL110)-MAX(AH110:AL110)-MIN(AH110:AL110))/3</f>
        <v>681.66</v>
      </c>
      <c r="H110" s="50" t="n">
        <v>1167.7</v>
      </c>
      <c r="I110" s="50" t="n">
        <v>1032</v>
      </c>
      <c r="J110" s="50" t="n">
        <v>1047.6</v>
      </c>
      <c r="K110" s="50" t="n">
        <v>1129.8</v>
      </c>
      <c r="L110" s="50" t="n">
        <v>1242</v>
      </c>
      <c r="M110" s="50" t="n">
        <v>1137.6</v>
      </c>
      <c r="N110" s="50" t="n">
        <v>1107.5</v>
      </c>
      <c r="O110" s="50" t="n">
        <v>1096</v>
      </c>
      <c r="P110" s="50" t="n">
        <v>1071.2</v>
      </c>
      <c r="Q110" s="50" t="n">
        <v>1050.7</v>
      </c>
      <c r="R110" s="50" t="n">
        <v>1016.2</v>
      </c>
      <c r="S110" s="50" t="n">
        <v>1013.9</v>
      </c>
      <c r="T110" s="50" t="n">
        <v>1113.1</v>
      </c>
      <c r="U110" s="50" t="n">
        <v>1220.6</v>
      </c>
      <c r="V110" s="50" t="n">
        <v>1232.4</v>
      </c>
      <c r="W110" s="50" t="n">
        <v>1206.6</v>
      </c>
      <c r="X110" s="50" t="n">
        <v>1157</v>
      </c>
      <c r="Y110" s="50" t="n">
        <v>974.5</v>
      </c>
      <c r="Z110" s="50" t="n">
        <v>1018</v>
      </c>
      <c r="AA110" s="50" t="n">
        <v>1160.6</v>
      </c>
      <c r="AB110" s="50" t="n">
        <v>1160.6</v>
      </c>
      <c r="AC110" s="50" t="n">
        <v>808.32</v>
      </c>
      <c r="AD110" s="50" t="n">
        <v>839.3</v>
      </c>
      <c r="AE110" s="50" t="n">
        <v>915.32</v>
      </c>
      <c r="AF110" s="50" t="n">
        <v>953.79</v>
      </c>
      <c r="AG110" s="50" t="n">
        <v>975.74</v>
      </c>
      <c r="AH110" s="50" t="n">
        <v>975.29</v>
      </c>
      <c r="AI110" s="50" t="n">
        <v>676.3</v>
      </c>
      <c r="AJ110" s="50" t="n">
        <v>721.17</v>
      </c>
      <c r="AK110" s="50" t="n">
        <v>639.24</v>
      </c>
      <c r="AL110" s="51" t="n">
        <v>647.51</v>
      </c>
      <c r="AM110" s="51" t="n">
        <v>643.9</v>
      </c>
    </row>
    <row r="111" customFormat="false" ht="14.25" hidden="false" customHeight="false" outlineLevel="0" collapsed="false">
      <c r="A111" s="48" t="s">
        <v>71</v>
      </c>
      <c r="B111" s="48" t="str">
        <f aca="false">VLOOKUP(Data[[#This Row],[or_product]],Ref_products[#Data],2,FALSE())</f>
        <v>Barley</v>
      </c>
      <c r="C111" s="48" t="str">
        <f aca="false">VLOOKUP(Data[[#This Row],[MS]],Ref_MS[#Data],2,FALSE())</f>
        <v>Portugal</v>
      </c>
      <c r="D111" s="49" t="s">
        <v>133</v>
      </c>
      <c r="E111" s="49" t="s">
        <v>117</v>
      </c>
      <c r="F111" s="49" t="s">
        <v>118</v>
      </c>
      <c r="G111" s="50" t="n">
        <f aca="false">(SUM(AH111:AL111)-MAX(AH111:AL111)-MIN(AH111:AL111))/3</f>
        <v>16.4433333333333</v>
      </c>
      <c r="H111" s="50" t="n">
        <v>61.6</v>
      </c>
      <c r="I111" s="50" t="n">
        <v>53</v>
      </c>
      <c r="J111" s="50" t="n">
        <v>51</v>
      </c>
      <c r="K111" s="50" t="n">
        <v>46</v>
      </c>
      <c r="L111" s="50" t="n">
        <v>32.8</v>
      </c>
      <c r="M111" s="50" t="n">
        <v>26.2</v>
      </c>
      <c r="N111" s="50" t="n">
        <v>25</v>
      </c>
      <c r="O111" s="50" t="n">
        <v>21.77</v>
      </c>
      <c r="P111" s="50" t="n">
        <v>11.77</v>
      </c>
      <c r="Q111" s="50" t="n">
        <v>11.21</v>
      </c>
      <c r="R111" s="50" t="n">
        <v>11.51</v>
      </c>
      <c r="S111" s="50" t="n">
        <v>15.9</v>
      </c>
      <c r="T111" s="50" t="n">
        <v>34.34</v>
      </c>
      <c r="U111" s="50" t="n">
        <v>44.16</v>
      </c>
      <c r="V111" s="50" t="n">
        <v>40.48</v>
      </c>
      <c r="W111" s="50" t="n">
        <v>43.08</v>
      </c>
      <c r="X111" s="50" t="n">
        <v>40.86</v>
      </c>
      <c r="Y111" s="50" t="n">
        <v>20.22</v>
      </c>
      <c r="Z111" s="50" t="n">
        <v>16.63</v>
      </c>
      <c r="AA111" s="50" t="n">
        <v>18.34</v>
      </c>
      <c r="AB111" s="50" t="n">
        <v>18.38</v>
      </c>
      <c r="AC111" s="50" t="n">
        <v>17.17</v>
      </c>
      <c r="AD111" s="50" t="n">
        <v>21.17</v>
      </c>
      <c r="AE111" s="50" t="n">
        <v>20.62</v>
      </c>
      <c r="AF111" s="50" t="n">
        <v>23.2</v>
      </c>
      <c r="AG111" s="50" t="n">
        <v>20.53</v>
      </c>
      <c r="AH111" s="50" t="n">
        <v>21.94</v>
      </c>
      <c r="AI111" s="50" t="n">
        <v>19.02</v>
      </c>
      <c r="AJ111" s="50" t="n">
        <v>16.56</v>
      </c>
      <c r="AK111" s="50" t="n">
        <v>11.93</v>
      </c>
      <c r="AL111" s="51" t="n">
        <v>13.75</v>
      </c>
      <c r="AM111" s="51" t="n">
        <v>13.09</v>
      </c>
    </row>
    <row r="112" customFormat="false" ht="14.25" hidden="false" customHeight="false" outlineLevel="0" collapsed="false">
      <c r="A112" s="48" t="s">
        <v>71</v>
      </c>
      <c r="B112" s="48" t="str">
        <f aca="false">VLOOKUP(Data[[#This Row],[or_product]],Ref_products[#Data],2,FALSE())</f>
        <v>Barley</v>
      </c>
      <c r="C112" s="48" t="str">
        <f aca="false">VLOOKUP(Data[[#This Row],[MS]],Ref_MS[#Data],2,FALSE())</f>
        <v>Romania</v>
      </c>
      <c r="D112" s="49" t="s">
        <v>133</v>
      </c>
      <c r="E112" s="49" t="s">
        <v>119</v>
      </c>
      <c r="F112" s="49" t="s">
        <v>120</v>
      </c>
      <c r="G112" s="50" t="n">
        <f aca="false">(SUM(AH112:AL112)-MAX(AH112:AL112)-MIN(AH112:AL112))/3</f>
        <v>446.753333333333</v>
      </c>
      <c r="H112" s="50" t="n">
        <v>637.1</v>
      </c>
      <c r="I112" s="50" t="n">
        <v>785</v>
      </c>
      <c r="J112" s="50" t="n">
        <v>581.7</v>
      </c>
      <c r="K112" s="50" t="n">
        <v>515.4</v>
      </c>
      <c r="L112" s="50" t="n">
        <v>626.5</v>
      </c>
      <c r="M112" s="50" t="n">
        <v>517.2</v>
      </c>
      <c r="N112" s="50" t="n">
        <v>415.5</v>
      </c>
      <c r="O112" s="50" t="n">
        <v>411.86</v>
      </c>
      <c r="P112" s="50" t="n">
        <v>528.78</v>
      </c>
      <c r="Q112" s="50" t="n">
        <v>578.78</v>
      </c>
      <c r="R112" s="50" t="n">
        <v>329.57</v>
      </c>
      <c r="S112" s="50" t="n">
        <v>424.53</v>
      </c>
      <c r="T112" s="50" t="n">
        <v>484.58</v>
      </c>
      <c r="U112" s="50" t="n">
        <v>331.65</v>
      </c>
      <c r="V112" s="50" t="n">
        <v>363.81</v>
      </c>
      <c r="W112" s="50" t="n">
        <v>394.03</v>
      </c>
      <c r="X112" s="50" t="n">
        <v>517.51</v>
      </c>
      <c r="Y112" s="50" t="n">
        <v>515.83</v>
      </c>
      <c r="Z112" s="50" t="n">
        <v>419.51</v>
      </c>
      <c r="AA112" s="50" t="n">
        <v>424.25</v>
      </c>
      <c r="AB112" s="50" t="n">
        <v>495.69</v>
      </c>
      <c r="AC112" s="50" t="n">
        <v>516</v>
      </c>
      <c r="AD112" s="50" t="n">
        <v>469.86</v>
      </c>
      <c r="AE112" s="50" t="n">
        <v>481.6</v>
      </c>
      <c r="AF112" s="50" t="n">
        <v>455.46</v>
      </c>
      <c r="AG112" s="50" t="n">
        <v>423.5</v>
      </c>
      <c r="AH112" s="50" t="n">
        <v>448.89</v>
      </c>
      <c r="AI112" s="50" t="n">
        <v>441.98</v>
      </c>
      <c r="AJ112" s="50" t="n">
        <v>449.39</v>
      </c>
      <c r="AK112" s="50" t="n">
        <v>425.95</v>
      </c>
      <c r="AL112" s="51" t="n">
        <v>502.16</v>
      </c>
      <c r="AM112" s="51" t="n">
        <v>502.38</v>
      </c>
    </row>
    <row r="113" customFormat="false" ht="14.25" hidden="false" customHeight="false" outlineLevel="0" collapsed="false">
      <c r="A113" s="48" t="s">
        <v>71</v>
      </c>
      <c r="B113" s="48" t="str">
        <f aca="false">VLOOKUP(Data[[#This Row],[or_product]],Ref_products[#Data],2,FALSE())</f>
        <v>Barley</v>
      </c>
      <c r="C113" s="48" t="str">
        <f aca="false">VLOOKUP(Data[[#This Row],[MS]],Ref_MS[#Data],2,FALSE())</f>
        <v>Slovenia</v>
      </c>
      <c r="D113" s="49" t="s">
        <v>133</v>
      </c>
      <c r="E113" s="49" t="s">
        <v>121</v>
      </c>
      <c r="F113" s="49" t="s">
        <v>122</v>
      </c>
      <c r="G113" s="50" t="n">
        <f aca="false">(SUM(AH113:AL113)-MAX(AH113:AL113)-MIN(AH113:AL113))/3</f>
        <v>22.0066666666667</v>
      </c>
      <c r="H113" s="50" t="n">
        <v>9.1</v>
      </c>
      <c r="I113" s="50" t="n">
        <v>12.7</v>
      </c>
      <c r="J113" s="50" t="n">
        <v>12.7</v>
      </c>
      <c r="K113" s="50" t="n">
        <v>12.5</v>
      </c>
      <c r="L113" s="50" t="n">
        <v>10.8</v>
      </c>
      <c r="M113" s="50" t="n">
        <v>10.9</v>
      </c>
      <c r="N113" s="50" t="n">
        <v>10.9</v>
      </c>
      <c r="O113" s="50" t="n">
        <v>11.57</v>
      </c>
      <c r="P113" s="50" t="n">
        <v>12.66</v>
      </c>
      <c r="Q113" s="50" t="n">
        <v>12.39</v>
      </c>
      <c r="R113" s="50" t="n">
        <v>13.79</v>
      </c>
      <c r="S113" s="50" t="n">
        <v>15.32</v>
      </c>
      <c r="T113" s="50" t="n">
        <v>15.45</v>
      </c>
      <c r="U113" s="50" t="n">
        <v>17.04</v>
      </c>
      <c r="V113" s="50" t="n">
        <v>18.53</v>
      </c>
      <c r="W113" s="50" t="n">
        <v>19.23</v>
      </c>
      <c r="X113" s="50" t="n">
        <v>20.09</v>
      </c>
      <c r="Y113" s="50" t="n">
        <v>18.73</v>
      </c>
      <c r="Z113" s="50" t="n">
        <v>17.48</v>
      </c>
      <c r="AA113" s="50" t="n">
        <v>17.97</v>
      </c>
      <c r="AB113" s="50" t="n">
        <v>17.31</v>
      </c>
      <c r="AC113" s="50" t="n">
        <v>18.48</v>
      </c>
      <c r="AD113" s="50" t="n">
        <v>20.11</v>
      </c>
      <c r="AE113" s="50" t="n">
        <v>19.18</v>
      </c>
      <c r="AF113" s="50" t="n">
        <v>20.37</v>
      </c>
      <c r="AG113" s="50" t="n">
        <v>20.99</v>
      </c>
      <c r="AH113" s="50" t="n">
        <v>21.14</v>
      </c>
      <c r="AI113" s="50" t="n">
        <v>22.21</v>
      </c>
      <c r="AJ113" s="50" t="n">
        <v>21.86</v>
      </c>
      <c r="AK113" s="50" t="n">
        <v>22.55</v>
      </c>
      <c r="AL113" s="51" t="n">
        <v>21.95</v>
      </c>
      <c r="AM113" s="51" t="n">
        <v>22.0066666666667</v>
      </c>
    </row>
    <row r="114" customFormat="false" ht="14.25" hidden="false" customHeight="false" outlineLevel="0" collapsed="false">
      <c r="A114" s="48" t="s">
        <v>71</v>
      </c>
      <c r="B114" s="48" t="str">
        <f aca="false">VLOOKUP(Data[[#This Row],[or_product]],Ref_products[#Data],2,FALSE())</f>
        <v>Barley</v>
      </c>
      <c r="C114" s="48" t="str">
        <f aca="false">VLOOKUP(Data[[#This Row],[MS]],Ref_MS[#Data],2,FALSE())</f>
        <v>Slovakia</v>
      </c>
      <c r="D114" s="49" t="s">
        <v>133</v>
      </c>
      <c r="E114" s="49" t="s">
        <v>123</v>
      </c>
      <c r="F114" s="49" t="s">
        <v>124</v>
      </c>
      <c r="G114" s="50" t="n">
        <f aca="false">(SUM(AH114:AL114)-MAX(AH114:AL114)-MIN(AH114:AL114))/3</f>
        <v>119.07</v>
      </c>
      <c r="H114" s="50" t="n">
        <v>247.4</v>
      </c>
      <c r="I114" s="50" t="n">
        <v>238</v>
      </c>
      <c r="J114" s="50" t="n">
        <v>233.6</v>
      </c>
      <c r="K114" s="50" t="n">
        <v>225.7</v>
      </c>
      <c r="L114" s="50" t="n">
        <v>242.6</v>
      </c>
      <c r="M114" s="50" t="n">
        <v>252.9</v>
      </c>
      <c r="N114" s="50" t="n">
        <v>248.7</v>
      </c>
      <c r="O114" s="50" t="n">
        <v>201.3</v>
      </c>
      <c r="P114" s="50" t="n">
        <v>196.5</v>
      </c>
      <c r="Q114" s="50" t="n">
        <v>196.1</v>
      </c>
      <c r="R114" s="50" t="n">
        <v>269.7</v>
      </c>
      <c r="S114" s="50" t="n">
        <v>223.6</v>
      </c>
      <c r="T114" s="50" t="n">
        <v>206</v>
      </c>
      <c r="U114" s="50" t="n">
        <v>185.2</v>
      </c>
      <c r="V114" s="50" t="n">
        <v>209.9</v>
      </c>
      <c r="W114" s="50" t="n">
        <v>213.1</v>
      </c>
      <c r="X114" s="50" t="n">
        <v>196.8</v>
      </c>
      <c r="Y114" s="50" t="n">
        <v>133.01</v>
      </c>
      <c r="Z114" s="50" t="n">
        <v>135.7</v>
      </c>
      <c r="AA114" s="50" t="n">
        <v>147.99</v>
      </c>
      <c r="AB114" s="50" t="n">
        <v>121.31</v>
      </c>
      <c r="AC114" s="50" t="n">
        <v>138.83</v>
      </c>
      <c r="AD114" s="50" t="n">
        <v>140</v>
      </c>
      <c r="AE114" s="50" t="n">
        <v>115.93</v>
      </c>
      <c r="AF114" s="50" t="n">
        <v>120.33</v>
      </c>
      <c r="AG114" s="50" t="n">
        <v>124.17</v>
      </c>
      <c r="AH114" s="50" t="n">
        <v>126.38</v>
      </c>
      <c r="AI114" s="50" t="n">
        <v>130.86</v>
      </c>
      <c r="AJ114" s="50" t="n">
        <v>117.21</v>
      </c>
      <c r="AK114" s="50" t="n">
        <v>109.13</v>
      </c>
      <c r="AL114" s="51" t="n">
        <v>113.62</v>
      </c>
      <c r="AM114" s="51" t="n">
        <v>123.353333333333</v>
      </c>
    </row>
    <row r="115" customFormat="false" ht="14.25" hidden="false" customHeight="false" outlineLevel="0" collapsed="false">
      <c r="A115" s="48" t="s">
        <v>71</v>
      </c>
      <c r="B115" s="48" t="str">
        <f aca="false">VLOOKUP(Data[[#This Row],[or_product]],Ref_products[#Data],2,FALSE())</f>
        <v>Barley</v>
      </c>
      <c r="C115" s="48" t="str">
        <f aca="false">VLOOKUP(Data[[#This Row],[MS]],Ref_MS[#Data],2,FALSE())</f>
        <v>Finland</v>
      </c>
      <c r="D115" s="49" t="s">
        <v>133</v>
      </c>
      <c r="E115" s="49" t="s">
        <v>125</v>
      </c>
      <c r="F115" s="49" t="s">
        <v>126</v>
      </c>
      <c r="G115" s="50" t="n">
        <f aca="false">(SUM(AH115:AL115)-MAX(AH115:AL115)-MIN(AH115:AL115))/3</f>
        <v>383.023333333333</v>
      </c>
      <c r="H115" s="50" t="n">
        <v>458.9</v>
      </c>
      <c r="I115" s="50" t="n">
        <v>504.9</v>
      </c>
      <c r="J115" s="50" t="n">
        <v>516.2</v>
      </c>
      <c r="K115" s="50" t="n">
        <v>542.5</v>
      </c>
      <c r="L115" s="50" t="n">
        <v>582.8</v>
      </c>
      <c r="M115" s="50" t="n">
        <v>578</v>
      </c>
      <c r="N115" s="50" t="n">
        <v>581</v>
      </c>
      <c r="O115" s="50" t="n">
        <v>558.7</v>
      </c>
      <c r="P115" s="50" t="n">
        <v>547.2</v>
      </c>
      <c r="Q115" s="50" t="n">
        <v>522.2</v>
      </c>
      <c r="R115" s="50" t="n">
        <v>530.7</v>
      </c>
      <c r="S115" s="50" t="n">
        <v>564.6</v>
      </c>
      <c r="T115" s="50" t="n">
        <v>594.8</v>
      </c>
      <c r="U115" s="50" t="n">
        <v>564.4</v>
      </c>
      <c r="V115" s="50" t="n">
        <v>550.1</v>
      </c>
      <c r="W115" s="50" t="n">
        <v>613.2</v>
      </c>
      <c r="X115" s="50" t="n">
        <v>600.7</v>
      </c>
      <c r="Y115" s="50" t="n">
        <v>417.4</v>
      </c>
      <c r="Z115" s="50" t="n">
        <v>432</v>
      </c>
      <c r="AA115" s="50" t="n">
        <v>451.2</v>
      </c>
      <c r="AB115" s="50" t="n">
        <v>494.4</v>
      </c>
      <c r="AC115" s="50" t="n">
        <v>496.9</v>
      </c>
      <c r="AD115" s="50" t="n">
        <v>451.6</v>
      </c>
      <c r="AE115" s="50" t="n">
        <v>435.9</v>
      </c>
      <c r="AF115" s="50" t="n">
        <v>358.34</v>
      </c>
      <c r="AG115" s="50" t="n">
        <v>405.1</v>
      </c>
      <c r="AH115" s="50" t="n">
        <v>397.9</v>
      </c>
      <c r="AI115" s="50" t="n">
        <v>392.1</v>
      </c>
      <c r="AJ115" s="50" t="n">
        <v>388</v>
      </c>
      <c r="AK115" s="50" t="n">
        <v>368.97</v>
      </c>
      <c r="AL115" s="51" t="n">
        <v>340.65</v>
      </c>
      <c r="AM115" s="51" t="n">
        <v>321.94</v>
      </c>
    </row>
    <row r="116" customFormat="false" ht="14.25" hidden="false" customHeight="false" outlineLevel="0" collapsed="false">
      <c r="A116" s="48" t="s">
        <v>71</v>
      </c>
      <c r="B116" s="48" t="str">
        <f aca="false">VLOOKUP(Data[[#This Row],[or_product]],Ref_products[#Data],2,FALSE())</f>
        <v>Barley</v>
      </c>
      <c r="C116" s="48" t="str">
        <f aca="false">VLOOKUP(Data[[#This Row],[MS]],Ref_MS[#Data],2,FALSE())</f>
        <v>Sweden</v>
      </c>
      <c r="D116" s="49" t="s">
        <v>133</v>
      </c>
      <c r="E116" s="49" t="s">
        <v>127</v>
      </c>
      <c r="F116" s="49" t="s">
        <v>128</v>
      </c>
      <c r="G116" s="50" t="n">
        <f aca="false">(SUM(AH116:AL116)-MAX(AH116:AL116)-MIN(AH116:AL116))/3</f>
        <v>279.02</v>
      </c>
      <c r="H116" s="50" t="n">
        <v>420</v>
      </c>
      <c r="I116" s="50" t="n">
        <v>473</v>
      </c>
      <c r="J116" s="50" t="n">
        <v>453.4</v>
      </c>
      <c r="K116" s="50" t="n">
        <v>468.6</v>
      </c>
      <c r="L116" s="50" t="n">
        <v>482.9</v>
      </c>
      <c r="M116" s="50" t="n">
        <v>445</v>
      </c>
      <c r="N116" s="50" t="n">
        <v>482</v>
      </c>
      <c r="O116" s="50" t="n">
        <v>408.7</v>
      </c>
      <c r="P116" s="50" t="n">
        <v>394.5</v>
      </c>
      <c r="Q116" s="50" t="n">
        <v>408.3</v>
      </c>
      <c r="R116" s="50" t="n">
        <v>364.1</v>
      </c>
      <c r="S116" s="50" t="n">
        <v>391.7</v>
      </c>
      <c r="T116" s="50" t="n">
        <v>371.6</v>
      </c>
      <c r="U116" s="50" t="n">
        <v>306.9</v>
      </c>
      <c r="V116" s="50" t="n">
        <v>320.9</v>
      </c>
      <c r="W116" s="50" t="n">
        <v>399.4</v>
      </c>
      <c r="X116" s="50" t="n">
        <v>361.8</v>
      </c>
      <c r="Y116" s="50" t="n">
        <v>310.29</v>
      </c>
      <c r="Z116" s="50" t="n">
        <v>323.02</v>
      </c>
      <c r="AA116" s="50" t="n">
        <v>369.03</v>
      </c>
      <c r="AB116" s="50" t="n">
        <v>387.72</v>
      </c>
      <c r="AC116" s="50" t="n">
        <v>329.09</v>
      </c>
      <c r="AD116" s="50" t="n">
        <v>318.83</v>
      </c>
      <c r="AE116" s="50" t="n">
        <v>318.92</v>
      </c>
      <c r="AF116" s="50" t="n">
        <v>309.28</v>
      </c>
      <c r="AG116" s="50" t="n">
        <v>360.81</v>
      </c>
      <c r="AH116" s="50" t="n">
        <v>291.76</v>
      </c>
      <c r="AI116" s="50" t="n">
        <v>292.66</v>
      </c>
      <c r="AJ116" s="50" t="n">
        <v>270.5</v>
      </c>
      <c r="AK116" s="50" t="n">
        <v>274.8</v>
      </c>
      <c r="AL116" s="51" t="n">
        <v>252.66</v>
      </c>
      <c r="AM116" s="51" t="n">
        <v>295.071</v>
      </c>
    </row>
    <row r="117" customFormat="false" ht="14.25" hidden="false" customHeight="false" outlineLevel="0" collapsed="false">
      <c r="A117" s="48" t="s">
        <v>71</v>
      </c>
      <c r="B117" s="48" t="str">
        <f aca="false">VLOOKUP(Data[[#This Row],[or_product]],Ref_products[#Data],2,FALSE())</f>
        <v>Barley</v>
      </c>
      <c r="C117" s="48" t="str">
        <f aca="false">VLOOKUP(Data[[#This Row],[MS]],Ref_MS[#Data],2,FALSE())</f>
        <v>United Kingdom</v>
      </c>
      <c r="D117" s="49" t="s">
        <v>133</v>
      </c>
      <c r="E117" s="49" t="s">
        <v>129</v>
      </c>
      <c r="F117" s="49" t="s">
        <v>130</v>
      </c>
      <c r="G117" s="50" t="n">
        <f aca="false">(SUM(AH117:AL117)-MAX(AH117:AL117)-MIN(AH117:AL117))/3</f>
        <v>387.413333333333</v>
      </c>
      <c r="H117" s="50" t="n">
        <v>1167</v>
      </c>
      <c r="I117" s="50" t="n">
        <v>1107.8</v>
      </c>
      <c r="J117" s="50" t="n">
        <v>1193</v>
      </c>
      <c r="K117" s="50" t="n">
        <v>1268.6</v>
      </c>
      <c r="L117" s="50" t="n">
        <v>1359</v>
      </c>
      <c r="M117" s="50" t="n">
        <v>1255</v>
      </c>
      <c r="N117" s="50" t="n">
        <v>1178</v>
      </c>
      <c r="O117" s="50" t="n">
        <v>1128</v>
      </c>
      <c r="P117" s="50" t="n">
        <v>1244.9</v>
      </c>
      <c r="Q117" s="50" t="n">
        <v>1101</v>
      </c>
      <c r="R117" s="50" t="n">
        <v>1076</v>
      </c>
      <c r="S117" s="50" t="n">
        <v>1007.4</v>
      </c>
      <c r="T117" s="50" t="n">
        <v>937.7</v>
      </c>
      <c r="U117" s="50" t="n">
        <v>881.4</v>
      </c>
      <c r="V117" s="50" t="n">
        <v>897.9</v>
      </c>
      <c r="W117" s="50" t="n">
        <v>1032</v>
      </c>
      <c r="X117" s="50" t="n">
        <v>1143</v>
      </c>
      <c r="Y117" s="50" t="n">
        <v>921</v>
      </c>
      <c r="Z117" s="50" t="n">
        <v>970</v>
      </c>
      <c r="AA117" s="50" t="n">
        <v>1002</v>
      </c>
      <c r="AB117" s="50" t="n">
        <v>1213</v>
      </c>
      <c r="AC117" s="50" t="n">
        <v>1080</v>
      </c>
      <c r="AD117" s="50" t="n">
        <v>1101</v>
      </c>
      <c r="AE117" s="50" t="n">
        <v>1122</v>
      </c>
      <c r="AF117" s="50" t="n">
        <v>1177</v>
      </c>
      <c r="AG117" s="50" t="n">
        <v>1138.4</v>
      </c>
      <c r="AH117" s="50" t="n">
        <v>1162.24</v>
      </c>
      <c r="AI117" s="50" t="n">
        <v>1414.3</v>
      </c>
      <c r="AJ117" s="50" t="n">
        <v>0</v>
      </c>
      <c r="AK117" s="50" t="n">
        <v>0</v>
      </c>
      <c r="AL117" s="51" t="n">
        <v>0</v>
      </c>
      <c r="AM117" s="51" t="n">
        <v>0</v>
      </c>
    </row>
    <row r="118" customFormat="false" ht="14.25" hidden="false" customHeight="false" outlineLevel="0" collapsed="false">
      <c r="A118" s="48" t="s">
        <v>71</v>
      </c>
      <c r="B118" s="48" t="str">
        <f aca="false">VLOOKUP(Data[[#This Row],[or_product]],Ref_products[#Data],2,FALSE())</f>
        <v>Oat</v>
      </c>
      <c r="C118" s="48" t="str">
        <f aca="false">VLOOKUP(Data[[#This Row],[MS]],Ref_MS[#Data],2,FALSE())</f>
        <v>EU-27</v>
      </c>
      <c r="D118" s="49" t="s">
        <v>134</v>
      </c>
      <c r="E118" s="49" t="s">
        <v>73</v>
      </c>
      <c r="F118" s="49" t="s">
        <v>74</v>
      </c>
      <c r="G118" s="50" t="n">
        <f aca="false">(SUM(AH118:AL118)-MAX(AH118:AL118)-MIN(AH118:AL118))/3</f>
        <v>2428.68</v>
      </c>
      <c r="H118" s="50" t="n">
        <v>3344.4718</v>
      </c>
      <c r="I118" s="50" t="n">
        <v>3398.7608</v>
      </c>
      <c r="J118" s="50" t="n">
        <v>3043.2308</v>
      </c>
      <c r="K118" s="50" t="n">
        <v>3143.5578</v>
      </c>
      <c r="L118" s="50" t="n">
        <v>3231.8098</v>
      </c>
      <c r="M118" s="50" t="n">
        <v>3104.6368</v>
      </c>
      <c r="N118" s="50" t="n">
        <v>3192.5918</v>
      </c>
      <c r="O118" s="50" t="n">
        <v>2977.1</v>
      </c>
      <c r="P118" s="50" t="n">
        <v>2979.35</v>
      </c>
      <c r="Q118" s="50" t="n">
        <v>3144.36</v>
      </c>
      <c r="R118" s="50" t="n">
        <v>3101.26</v>
      </c>
      <c r="S118" s="50" t="n">
        <v>2881.63</v>
      </c>
      <c r="T118" s="50" t="n">
        <v>2812.60765432099</v>
      </c>
      <c r="U118" s="50" t="n">
        <v>2851.17074074074</v>
      </c>
      <c r="V118" s="50" t="n">
        <v>2913.78555555556</v>
      </c>
      <c r="W118" s="50" t="n">
        <v>2880.64666666667</v>
      </c>
      <c r="X118" s="50" t="n">
        <v>2788.21</v>
      </c>
      <c r="Y118" s="50" t="n">
        <v>2573.87</v>
      </c>
      <c r="Z118" s="50" t="n">
        <v>2585.68</v>
      </c>
      <c r="AA118" s="50" t="n">
        <v>2543.67</v>
      </c>
      <c r="AB118" s="50" t="n">
        <v>2488.51</v>
      </c>
      <c r="AC118" s="50" t="n">
        <v>2408.52</v>
      </c>
      <c r="AD118" s="50" t="n">
        <v>2395.13</v>
      </c>
      <c r="AE118" s="50" t="n">
        <v>2476.63</v>
      </c>
      <c r="AF118" s="50" t="n">
        <v>2520.62</v>
      </c>
      <c r="AG118" s="50" t="n">
        <v>2566.97</v>
      </c>
      <c r="AH118" s="50" t="n">
        <v>2390.77</v>
      </c>
      <c r="AI118" s="50" t="n">
        <v>2570.12</v>
      </c>
      <c r="AJ118" s="50" t="n">
        <v>2553.62</v>
      </c>
      <c r="AK118" s="50" t="n">
        <v>2341.65</v>
      </c>
      <c r="AL118" s="51" t="n">
        <v>2285.34</v>
      </c>
      <c r="AM118" s="51" t="n">
        <v>2447.727</v>
      </c>
    </row>
    <row r="119" customFormat="false" ht="14.25" hidden="false" customHeight="false" outlineLevel="0" collapsed="false">
      <c r="A119" s="48" t="s">
        <v>71</v>
      </c>
      <c r="B119" s="48" t="str">
        <f aca="false">VLOOKUP(Data[[#This Row],[or_product]],Ref_products[#Data],2,FALSE())</f>
        <v>Oat</v>
      </c>
      <c r="C119" s="48" t="str">
        <f aca="false">VLOOKUP(Data[[#This Row],[MS]],Ref_MS[#Data],2,FALSE())</f>
        <v>Belgium</v>
      </c>
      <c r="D119" s="49" t="s">
        <v>134</v>
      </c>
      <c r="E119" s="49" t="s">
        <v>75</v>
      </c>
      <c r="F119" s="49" t="s">
        <v>76</v>
      </c>
      <c r="G119" s="50" t="n">
        <f aca="false">(SUM(AH119:AL119)-MAX(AH119:AL119)-MIN(AH119:AL119))/3</f>
        <v>3.62333333333333</v>
      </c>
      <c r="H119" s="50" t="n">
        <v>11.5</v>
      </c>
      <c r="I119" s="50" t="n">
        <v>9.6</v>
      </c>
      <c r="J119" s="50" t="n">
        <v>6.3</v>
      </c>
      <c r="K119" s="50" t="n">
        <v>5.4</v>
      </c>
      <c r="L119" s="50" t="n">
        <v>6.2</v>
      </c>
      <c r="M119" s="50" t="n">
        <v>5.8</v>
      </c>
      <c r="N119" s="50" t="n">
        <v>7.7</v>
      </c>
      <c r="O119" s="50" t="n">
        <v>5.3</v>
      </c>
      <c r="P119" s="50" t="n">
        <v>6.8</v>
      </c>
      <c r="Q119" s="50" t="n">
        <v>6.5</v>
      </c>
      <c r="R119" s="50" t="n">
        <v>7</v>
      </c>
      <c r="S119" s="50" t="n">
        <v>5.7</v>
      </c>
      <c r="T119" s="50" t="n">
        <v>5.7</v>
      </c>
      <c r="U119" s="50" t="n">
        <v>5.3</v>
      </c>
      <c r="V119" s="50" t="n">
        <v>5.1</v>
      </c>
      <c r="W119" s="50" t="n">
        <v>5.2</v>
      </c>
      <c r="X119" s="50" t="n">
        <v>5.6</v>
      </c>
      <c r="Y119" s="50" t="n">
        <v>4.9</v>
      </c>
      <c r="Z119" s="50" t="n">
        <v>3.52</v>
      </c>
      <c r="AA119" s="50" t="n">
        <v>2.9</v>
      </c>
      <c r="AB119" s="50" t="n">
        <v>3.76</v>
      </c>
      <c r="AC119" s="50" t="n">
        <v>3.04</v>
      </c>
      <c r="AD119" s="50" t="n">
        <v>3.94</v>
      </c>
      <c r="AE119" s="50" t="n">
        <v>3.67</v>
      </c>
      <c r="AF119" s="50" t="n">
        <v>4.04</v>
      </c>
      <c r="AG119" s="50" t="n">
        <v>3.47</v>
      </c>
      <c r="AH119" s="50" t="n">
        <v>3.86</v>
      </c>
      <c r="AI119" s="50" t="n">
        <v>3.98</v>
      </c>
      <c r="AJ119" s="50" t="n">
        <v>3.61</v>
      </c>
      <c r="AK119" s="50" t="n">
        <v>3.4</v>
      </c>
      <c r="AL119" s="51" t="n">
        <v>2.89</v>
      </c>
      <c r="AM119" s="51" t="n">
        <v>3.62333333333333</v>
      </c>
    </row>
    <row r="120" customFormat="false" ht="14.25" hidden="false" customHeight="false" outlineLevel="0" collapsed="false">
      <c r="A120" s="48" t="s">
        <v>71</v>
      </c>
      <c r="B120" s="48" t="str">
        <f aca="false">VLOOKUP(Data[[#This Row],[or_product]],Ref_products[#Data],2,FALSE())</f>
        <v>Oat</v>
      </c>
      <c r="C120" s="48" t="str">
        <f aca="false">VLOOKUP(Data[[#This Row],[MS]],Ref_MS[#Data],2,FALSE())</f>
        <v>Bulgaria</v>
      </c>
      <c r="D120" s="49" t="s">
        <v>134</v>
      </c>
      <c r="E120" s="49" t="s">
        <v>77</v>
      </c>
      <c r="F120" s="49" t="s">
        <v>78</v>
      </c>
      <c r="G120" s="50" t="n">
        <f aca="false">(SUM(AH120:AL120)-MAX(AH120:AL120)-MIN(AH120:AL120))/3</f>
        <v>12.1966666666667</v>
      </c>
      <c r="H120" s="50" t="n">
        <v>51.7</v>
      </c>
      <c r="I120" s="50" t="n">
        <v>53.1</v>
      </c>
      <c r="J120" s="50" t="n">
        <v>35.7</v>
      </c>
      <c r="K120" s="50" t="n">
        <v>35.4</v>
      </c>
      <c r="L120" s="50" t="n">
        <v>41.1</v>
      </c>
      <c r="M120" s="50" t="n">
        <v>47.3</v>
      </c>
      <c r="N120" s="50" t="n">
        <v>56.8</v>
      </c>
      <c r="O120" s="50" t="n">
        <v>40.6</v>
      </c>
      <c r="P120" s="50" t="n">
        <v>51.3</v>
      </c>
      <c r="Q120" s="50" t="n">
        <v>41</v>
      </c>
      <c r="R120" s="50" t="n">
        <v>37.6</v>
      </c>
      <c r="S120" s="50" t="n">
        <v>43</v>
      </c>
      <c r="T120" s="50" t="n">
        <v>30.6</v>
      </c>
      <c r="U120" s="50" t="n">
        <v>16.4</v>
      </c>
      <c r="V120" s="50" t="n">
        <v>21.9</v>
      </c>
      <c r="W120" s="50" t="n">
        <v>24.9</v>
      </c>
      <c r="X120" s="50" t="n">
        <v>20</v>
      </c>
      <c r="Y120" s="50" t="n">
        <v>24.35</v>
      </c>
      <c r="Z120" s="50" t="n">
        <v>14.79</v>
      </c>
      <c r="AA120" s="50" t="n">
        <v>16.6</v>
      </c>
      <c r="AB120" s="50" t="n">
        <v>17.89</v>
      </c>
      <c r="AC120" s="50" t="n">
        <v>14.89</v>
      </c>
      <c r="AD120" s="50" t="n">
        <v>11.08</v>
      </c>
      <c r="AE120" s="50" t="n">
        <v>15.32</v>
      </c>
      <c r="AF120" s="50" t="n">
        <v>13.27</v>
      </c>
      <c r="AG120" s="50" t="n">
        <v>11.34</v>
      </c>
      <c r="AH120" s="50" t="n">
        <v>12.15</v>
      </c>
      <c r="AI120" s="50" t="n">
        <v>13.4</v>
      </c>
      <c r="AJ120" s="50" t="n">
        <v>9.94</v>
      </c>
      <c r="AK120" s="50" t="n">
        <v>11.44</v>
      </c>
      <c r="AL120" s="51" t="n">
        <v>13</v>
      </c>
      <c r="AM120" s="51" t="n">
        <v>12</v>
      </c>
    </row>
    <row r="121" customFormat="false" ht="14.25" hidden="false" customHeight="false" outlineLevel="0" collapsed="false">
      <c r="A121" s="48" t="s">
        <v>71</v>
      </c>
      <c r="B121" s="48" t="str">
        <f aca="false">VLOOKUP(Data[[#This Row],[or_product]],Ref_products[#Data],2,FALSE())</f>
        <v>Oat</v>
      </c>
      <c r="C121" s="48" t="str">
        <f aca="false">VLOOKUP(Data[[#This Row],[MS]],Ref_MS[#Data],2,FALSE())</f>
        <v>Czechia</v>
      </c>
      <c r="D121" s="49" t="s">
        <v>134</v>
      </c>
      <c r="E121" s="49" t="s">
        <v>79</v>
      </c>
      <c r="F121" s="49" t="s">
        <v>80</v>
      </c>
      <c r="G121" s="50" t="n">
        <f aca="false">(SUM(AH121:AL121)-MAX(AH121:AL121)-MIN(AH121:AL121))/3</f>
        <v>44.9633333333333</v>
      </c>
      <c r="H121" s="50" t="n">
        <v>70</v>
      </c>
      <c r="I121" s="50" t="n">
        <v>77</v>
      </c>
      <c r="J121" s="50" t="n">
        <v>60</v>
      </c>
      <c r="K121" s="50" t="n">
        <v>66</v>
      </c>
      <c r="L121" s="50" t="n">
        <v>77.6</v>
      </c>
      <c r="M121" s="50" t="n">
        <v>57.7</v>
      </c>
      <c r="N121" s="50" t="n">
        <v>54</v>
      </c>
      <c r="O121" s="50" t="n">
        <v>50.1</v>
      </c>
      <c r="P121" s="50" t="n">
        <v>47.8</v>
      </c>
      <c r="Q121" s="50" t="n">
        <v>61</v>
      </c>
      <c r="R121" s="50" t="n">
        <v>77.4</v>
      </c>
      <c r="S121" s="50" t="n">
        <v>58.6</v>
      </c>
      <c r="T121" s="50" t="n">
        <v>51.7</v>
      </c>
      <c r="U121" s="50" t="n">
        <v>57.7</v>
      </c>
      <c r="V121" s="50" t="n">
        <v>59</v>
      </c>
      <c r="W121" s="50" t="n">
        <v>49</v>
      </c>
      <c r="X121" s="50" t="n">
        <v>50</v>
      </c>
      <c r="Y121" s="50" t="n">
        <v>52.28</v>
      </c>
      <c r="Z121" s="50" t="n">
        <v>45.24</v>
      </c>
      <c r="AA121" s="50" t="n">
        <v>50.77</v>
      </c>
      <c r="AB121" s="50" t="n">
        <v>43.56</v>
      </c>
      <c r="AC121" s="50" t="n">
        <v>42.29</v>
      </c>
      <c r="AD121" s="50" t="n">
        <v>42.4</v>
      </c>
      <c r="AE121" s="50" t="n">
        <v>37.57</v>
      </c>
      <c r="AF121" s="50" t="n">
        <v>44.07</v>
      </c>
      <c r="AG121" s="50" t="n">
        <v>42.82</v>
      </c>
      <c r="AH121" s="50" t="n">
        <v>42.53</v>
      </c>
      <c r="AI121" s="50" t="n">
        <v>46.74</v>
      </c>
      <c r="AJ121" s="50" t="n">
        <v>57.72</v>
      </c>
      <c r="AK121" s="50" t="n">
        <v>45.15</v>
      </c>
      <c r="AL121" s="51" t="n">
        <v>43</v>
      </c>
      <c r="AM121" s="51" t="n">
        <v>52.62</v>
      </c>
    </row>
    <row r="122" customFormat="false" ht="14.25" hidden="false" customHeight="false" outlineLevel="0" collapsed="false">
      <c r="A122" s="48" t="s">
        <v>71</v>
      </c>
      <c r="B122" s="48" t="str">
        <f aca="false">VLOOKUP(Data[[#This Row],[or_product]],Ref_products[#Data],2,FALSE())</f>
        <v>Oat</v>
      </c>
      <c r="C122" s="48" t="str">
        <f aca="false">VLOOKUP(Data[[#This Row],[MS]],Ref_MS[#Data],2,FALSE())</f>
        <v>Denmark</v>
      </c>
      <c r="D122" s="49" t="s">
        <v>134</v>
      </c>
      <c r="E122" s="49" t="s">
        <v>81</v>
      </c>
      <c r="F122" s="49" t="s">
        <v>82</v>
      </c>
      <c r="G122" s="50" t="n">
        <f aca="false">(SUM(AH122:AL122)-MAX(AH122:AL122)-MIN(AH122:AL122))/3</f>
        <v>61.7166666666667</v>
      </c>
      <c r="H122" s="50" t="n">
        <v>28.2</v>
      </c>
      <c r="I122" s="50" t="n">
        <v>40</v>
      </c>
      <c r="J122" s="50" t="n">
        <v>26</v>
      </c>
      <c r="K122" s="50" t="n">
        <v>26.4</v>
      </c>
      <c r="L122" s="50" t="n">
        <v>30</v>
      </c>
      <c r="M122" s="50" t="n">
        <v>31</v>
      </c>
      <c r="N122" s="50" t="n">
        <v>26</v>
      </c>
      <c r="O122" s="50" t="n">
        <v>44.4</v>
      </c>
      <c r="P122" s="50" t="n">
        <v>60.1</v>
      </c>
      <c r="Q122" s="50" t="n">
        <v>55.2</v>
      </c>
      <c r="R122" s="50" t="n">
        <v>49.5</v>
      </c>
      <c r="S122" s="50" t="n">
        <v>62</v>
      </c>
      <c r="T122" s="50" t="n">
        <v>69.2</v>
      </c>
      <c r="U122" s="50" t="n">
        <v>69.4</v>
      </c>
      <c r="V122" s="50" t="n">
        <v>65.5</v>
      </c>
      <c r="W122" s="50" t="n">
        <v>74.5</v>
      </c>
      <c r="X122" s="50" t="n">
        <v>55.3</v>
      </c>
      <c r="Y122" s="50" t="n">
        <v>42.5</v>
      </c>
      <c r="Z122" s="50" t="n">
        <v>41.7</v>
      </c>
      <c r="AA122" s="50" t="n">
        <v>50.6</v>
      </c>
      <c r="AB122" s="50" t="n">
        <v>55.6</v>
      </c>
      <c r="AC122" s="50" t="n">
        <v>36.2</v>
      </c>
      <c r="AD122" s="50" t="n">
        <v>38</v>
      </c>
      <c r="AE122" s="50" t="n">
        <v>53.1</v>
      </c>
      <c r="AF122" s="50" t="n">
        <v>58.13</v>
      </c>
      <c r="AG122" s="50" t="n">
        <v>82.89</v>
      </c>
      <c r="AH122" s="50" t="n">
        <v>49.29</v>
      </c>
      <c r="AI122" s="50" t="n">
        <v>74.75</v>
      </c>
      <c r="AJ122" s="50" t="n">
        <v>68.08</v>
      </c>
      <c r="AK122" s="50" t="n">
        <v>61.84</v>
      </c>
      <c r="AL122" s="51" t="n">
        <v>55.23</v>
      </c>
      <c r="AM122" s="51" t="n">
        <v>61.84</v>
      </c>
    </row>
    <row r="123" customFormat="false" ht="14.25" hidden="false" customHeight="false" outlineLevel="0" collapsed="false">
      <c r="A123" s="48" t="s">
        <v>71</v>
      </c>
      <c r="B123" s="48" t="str">
        <f aca="false">VLOOKUP(Data[[#This Row],[or_product]],Ref_products[#Data],2,FALSE())</f>
        <v>Oat</v>
      </c>
      <c r="C123" s="48" t="str">
        <f aca="false">VLOOKUP(Data[[#This Row],[MS]],Ref_MS[#Data],2,FALSE())</f>
        <v>Germany</v>
      </c>
      <c r="D123" s="49" t="s">
        <v>134</v>
      </c>
      <c r="E123" s="49" t="s">
        <v>83</v>
      </c>
      <c r="F123" s="49" t="s">
        <v>84</v>
      </c>
      <c r="G123" s="50" t="n">
        <f aca="false">(SUM(AH123:AL123)-MAX(AH123:AL123)-MIN(AH123:AL123))/3</f>
        <v>152.233333333333</v>
      </c>
      <c r="H123" s="50" t="n">
        <v>358.6</v>
      </c>
      <c r="I123" s="50" t="n">
        <v>391.9</v>
      </c>
      <c r="J123" s="50" t="n">
        <v>309.2</v>
      </c>
      <c r="K123" s="50" t="n">
        <v>301.9</v>
      </c>
      <c r="L123" s="50" t="n">
        <v>312.4</v>
      </c>
      <c r="M123" s="50" t="n">
        <v>264.1</v>
      </c>
      <c r="N123" s="50" t="n">
        <v>267.8</v>
      </c>
      <c r="O123" s="50" t="n">
        <v>237</v>
      </c>
      <c r="P123" s="50" t="n">
        <v>233.3</v>
      </c>
      <c r="Q123" s="50" t="n">
        <v>233.1</v>
      </c>
      <c r="R123" s="50" t="n">
        <v>261.9</v>
      </c>
      <c r="S123" s="50" t="n">
        <v>227.8</v>
      </c>
      <c r="T123" s="50" t="n">
        <v>209.9</v>
      </c>
      <c r="U123" s="50" t="n">
        <v>183.7</v>
      </c>
      <c r="V123" s="50" t="n">
        <v>177.8</v>
      </c>
      <c r="W123" s="50" t="n">
        <v>179.5</v>
      </c>
      <c r="X123" s="50" t="n">
        <v>162.6</v>
      </c>
      <c r="Y123" s="50" t="n">
        <v>141.43</v>
      </c>
      <c r="Z123" s="50" t="n">
        <v>143.4</v>
      </c>
      <c r="AA123" s="50" t="n">
        <v>145.4</v>
      </c>
      <c r="AB123" s="50" t="n">
        <v>131.5</v>
      </c>
      <c r="AC123" s="50" t="n">
        <v>123.8</v>
      </c>
      <c r="AD123" s="50" t="n">
        <v>125.7</v>
      </c>
      <c r="AE123" s="50" t="n">
        <v>115.5</v>
      </c>
      <c r="AF123" s="50" t="n">
        <v>128.1</v>
      </c>
      <c r="AG123" s="50" t="n">
        <v>140.4</v>
      </c>
      <c r="AH123" s="50" t="n">
        <v>126.3</v>
      </c>
      <c r="AI123" s="50" t="n">
        <v>157.1</v>
      </c>
      <c r="AJ123" s="50" t="n">
        <v>177.3</v>
      </c>
      <c r="AK123" s="50" t="n">
        <v>160.1</v>
      </c>
      <c r="AL123" s="51" t="n">
        <v>139.5</v>
      </c>
      <c r="AM123" s="51" t="n">
        <v>163.8</v>
      </c>
    </row>
    <row r="124" customFormat="false" ht="14.25" hidden="false" customHeight="false" outlineLevel="0" collapsed="false">
      <c r="A124" s="48" t="s">
        <v>71</v>
      </c>
      <c r="B124" s="48" t="str">
        <f aca="false">VLOOKUP(Data[[#This Row],[or_product]],Ref_products[#Data],2,FALSE())</f>
        <v>Oat</v>
      </c>
      <c r="C124" s="48" t="str">
        <f aca="false">VLOOKUP(Data[[#This Row],[MS]],Ref_MS[#Data],2,FALSE())</f>
        <v>Estonia</v>
      </c>
      <c r="D124" s="49" t="s">
        <v>134</v>
      </c>
      <c r="E124" s="49" t="s">
        <v>85</v>
      </c>
      <c r="F124" s="49" t="s">
        <v>86</v>
      </c>
      <c r="G124" s="50" t="n">
        <f aca="false">(SUM(AH124:AL124)-MAX(AH124:AL124)-MIN(AH124:AL124))/3</f>
        <v>38.0466666666667</v>
      </c>
      <c r="H124" s="50" t="n">
        <v>35.7</v>
      </c>
      <c r="I124" s="50" t="n">
        <v>36.1</v>
      </c>
      <c r="J124" s="50" t="n">
        <v>38.5</v>
      </c>
      <c r="K124" s="50" t="n">
        <v>49</v>
      </c>
      <c r="L124" s="50" t="n">
        <v>54.4</v>
      </c>
      <c r="M124" s="50" t="n">
        <v>61</v>
      </c>
      <c r="N124" s="50" t="n">
        <v>61</v>
      </c>
      <c r="O124" s="50" t="n">
        <v>53.3</v>
      </c>
      <c r="P124" s="50" t="n">
        <v>48.1</v>
      </c>
      <c r="Q124" s="50" t="n">
        <v>35.2</v>
      </c>
      <c r="R124" s="50" t="n">
        <v>36.5</v>
      </c>
      <c r="S124" s="50" t="n">
        <v>35.4</v>
      </c>
      <c r="T124" s="50" t="n">
        <v>33.7</v>
      </c>
      <c r="U124" s="50" t="n">
        <v>32.6</v>
      </c>
      <c r="V124" s="50" t="n">
        <v>31.5</v>
      </c>
      <c r="W124" s="50" t="n">
        <v>34.2</v>
      </c>
      <c r="X124" s="50" t="n">
        <v>36.1</v>
      </c>
      <c r="Y124" s="50" t="n">
        <v>30.4</v>
      </c>
      <c r="Z124" s="50" t="n">
        <v>28.4</v>
      </c>
      <c r="AA124" s="50" t="n">
        <v>31.8</v>
      </c>
      <c r="AB124" s="50" t="n">
        <v>34.8</v>
      </c>
      <c r="AC124" s="50" t="n">
        <v>27.3</v>
      </c>
      <c r="AD124" s="50" t="n">
        <v>24.4</v>
      </c>
      <c r="AE124" s="50" t="n">
        <v>29.3</v>
      </c>
      <c r="AF124" s="50" t="n">
        <v>33.65</v>
      </c>
      <c r="AG124" s="50" t="n">
        <v>39.65</v>
      </c>
      <c r="AH124" s="50" t="n">
        <v>37.26</v>
      </c>
      <c r="AI124" s="50" t="n">
        <v>41.03</v>
      </c>
      <c r="AJ124" s="50" t="n">
        <v>40.01</v>
      </c>
      <c r="AK124" s="50" t="n">
        <v>36.87</v>
      </c>
      <c r="AL124" s="51" t="n">
        <v>35.72</v>
      </c>
      <c r="AM124" s="51" t="n">
        <v>48.343</v>
      </c>
    </row>
    <row r="125" customFormat="false" ht="14.25" hidden="false" customHeight="false" outlineLevel="0" collapsed="false">
      <c r="A125" s="48" t="s">
        <v>71</v>
      </c>
      <c r="B125" s="48" t="str">
        <f aca="false">VLOOKUP(Data[[#This Row],[or_product]],Ref_products[#Data],2,FALSE())</f>
        <v>Oat</v>
      </c>
      <c r="C125" s="48" t="str">
        <f aca="false">VLOOKUP(Data[[#This Row],[MS]],Ref_MS[#Data],2,FALSE())</f>
        <v>Ireland</v>
      </c>
      <c r="D125" s="49" t="s">
        <v>134</v>
      </c>
      <c r="E125" s="49" t="s">
        <v>87</v>
      </c>
      <c r="F125" s="49" t="s">
        <v>88</v>
      </c>
      <c r="G125" s="50" t="n">
        <f aca="false">(SUM(AH125:AL125)-MAX(AH125:AL125)-MIN(AH125:AL125))/3</f>
        <v>26.87</v>
      </c>
      <c r="H125" s="50" t="n">
        <v>20.2</v>
      </c>
      <c r="I125" s="50" t="n">
        <v>20.9</v>
      </c>
      <c r="J125" s="50" t="n">
        <v>19.9</v>
      </c>
      <c r="K125" s="50" t="n">
        <v>20.9</v>
      </c>
      <c r="L125" s="50" t="n">
        <v>20.6</v>
      </c>
      <c r="M125" s="50" t="n">
        <v>19.4</v>
      </c>
      <c r="N125" s="50" t="n">
        <v>20.2</v>
      </c>
      <c r="O125" s="50" t="n">
        <v>16.8</v>
      </c>
      <c r="P125" s="50" t="n">
        <v>16.8</v>
      </c>
      <c r="Q125" s="50" t="n">
        <v>18.8</v>
      </c>
      <c r="R125" s="50" t="n">
        <v>21.02</v>
      </c>
      <c r="S125" s="50" t="n">
        <v>19.96</v>
      </c>
      <c r="T125" s="50" t="n">
        <v>16.81</v>
      </c>
      <c r="U125" s="50" t="n">
        <v>20.37</v>
      </c>
      <c r="V125" s="50" t="n">
        <v>21.27</v>
      </c>
      <c r="W125" s="50" t="n">
        <v>22.91</v>
      </c>
      <c r="X125" s="50" t="n">
        <v>20.41</v>
      </c>
      <c r="Y125" s="50" t="n">
        <v>19.71</v>
      </c>
      <c r="Z125" s="50" t="n">
        <v>21.4</v>
      </c>
      <c r="AA125" s="50" t="n">
        <v>23.69</v>
      </c>
      <c r="AB125" s="50" t="n">
        <v>26.66</v>
      </c>
      <c r="AC125" s="50" t="n">
        <v>18.62</v>
      </c>
      <c r="AD125" s="50" t="n">
        <v>23.43</v>
      </c>
      <c r="AE125" s="50" t="n">
        <v>23.21</v>
      </c>
      <c r="AF125" s="50" t="n">
        <v>24.44</v>
      </c>
      <c r="AG125" s="50" t="n">
        <v>17.78</v>
      </c>
      <c r="AH125" s="50" t="n">
        <v>23.82</v>
      </c>
      <c r="AI125" s="50" t="n">
        <v>25.44</v>
      </c>
      <c r="AJ125" s="50" t="n">
        <v>28.37</v>
      </c>
      <c r="AK125" s="50" t="n">
        <v>28.18</v>
      </c>
      <c r="AL125" s="51" t="n">
        <v>26.99</v>
      </c>
      <c r="AM125" s="51" t="n">
        <v>29.98</v>
      </c>
    </row>
    <row r="126" customFormat="false" ht="14.25" hidden="false" customHeight="false" outlineLevel="0" collapsed="false">
      <c r="A126" s="48" t="s">
        <v>71</v>
      </c>
      <c r="B126" s="48" t="str">
        <f aca="false">VLOOKUP(Data[[#This Row],[or_product]],Ref_products[#Data],2,FALSE())</f>
        <v>Oat</v>
      </c>
      <c r="C126" s="48" t="str">
        <f aca="false">VLOOKUP(Data[[#This Row],[MS]],Ref_MS[#Data],2,FALSE())</f>
        <v>Greece</v>
      </c>
      <c r="D126" s="49" t="s">
        <v>134</v>
      </c>
      <c r="E126" s="49" t="s">
        <v>89</v>
      </c>
      <c r="F126" s="49" t="s">
        <v>90</v>
      </c>
      <c r="G126" s="50" t="n">
        <f aca="false">(SUM(AH126:AL126)-MAX(AH126:AL126)-MIN(AH126:AL126))/3</f>
        <v>64.7533333333333</v>
      </c>
      <c r="H126" s="50" t="n">
        <v>43.3</v>
      </c>
      <c r="I126" s="50" t="n">
        <v>40</v>
      </c>
      <c r="J126" s="50" t="n">
        <v>41.9</v>
      </c>
      <c r="K126" s="50" t="n">
        <v>43.8</v>
      </c>
      <c r="L126" s="50" t="n">
        <v>43.8</v>
      </c>
      <c r="M126" s="50" t="n">
        <v>44.1</v>
      </c>
      <c r="N126" s="50" t="n">
        <v>49.6</v>
      </c>
      <c r="O126" s="50" t="n">
        <v>42.81</v>
      </c>
      <c r="P126" s="50" t="n">
        <v>59.84</v>
      </c>
      <c r="Q126" s="50" t="n">
        <v>44.31</v>
      </c>
      <c r="R126" s="50" t="n">
        <v>42.08</v>
      </c>
      <c r="S126" s="50" t="n">
        <v>42.6</v>
      </c>
      <c r="T126" s="50" t="n">
        <v>50.06</v>
      </c>
      <c r="U126" s="50" t="n">
        <v>61.24</v>
      </c>
      <c r="V126" s="50" t="n">
        <v>63.81</v>
      </c>
      <c r="W126" s="50" t="n">
        <v>69.06</v>
      </c>
      <c r="X126" s="50" t="n">
        <v>61.67</v>
      </c>
      <c r="Y126" s="50" t="n">
        <v>55.25</v>
      </c>
      <c r="Z126" s="50" t="n">
        <v>79.63</v>
      </c>
      <c r="AA126" s="50" t="n">
        <v>68.38</v>
      </c>
      <c r="AB126" s="50" t="n">
        <v>77.16</v>
      </c>
      <c r="AC126" s="50" t="n">
        <v>79.65</v>
      </c>
      <c r="AD126" s="50" t="n">
        <v>93.62</v>
      </c>
      <c r="AE126" s="50" t="n">
        <v>96</v>
      </c>
      <c r="AF126" s="50" t="n">
        <v>88.96</v>
      </c>
      <c r="AG126" s="50" t="n">
        <v>80.06</v>
      </c>
      <c r="AH126" s="50" t="n">
        <v>72.44</v>
      </c>
      <c r="AI126" s="50" t="n">
        <v>67.51</v>
      </c>
      <c r="AJ126" s="50" t="n">
        <v>64.25</v>
      </c>
      <c r="AK126" s="50" t="n">
        <v>62.5</v>
      </c>
      <c r="AL126" s="51" t="n">
        <v>58.28</v>
      </c>
      <c r="AM126" s="51" t="n">
        <v>58.97</v>
      </c>
    </row>
    <row r="127" customFormat="false" ht="14.25" hidden="false" customHeight="false" outlineLevel="0" collapsed="false">
      <c r="A127" s="48" t="s">
        <v>71</v>
      </c>
      <c r="B127" s="48" t="str">
        <f aca="false">VLOOKUP(Data[[#This Row],[or_product]],Ref_products[#Data],2,FALSE())</f>
        <v>Oat</v>
      </c>
      <c r="C127" s="48" t="str">
        <f aca="false">VLOOKUP(Data[[#This Row],[MS]],Ref_MS[#Data],2,FALSE())</f>
        <v>Spain</v>
      </c>
      <c r="D127" s="49" t="s">
        <v>134</v>
      </c>
      <c r="E127" s="49" t="s">
        <v>91</v>
      </c>
      <c r="F127" s="49" t="s">
        <v>92</v>
      </c>
      <c r="G127" s="50" t="n">
        <f aca="false">(SUM(AH127:AL127)-MAX(AH127:AL127)-MIN(AH127:AL127))/3</f>
        <v>473.31</v>
      </c>
      <c r="H127" s="50" t="n">
        <v>315</v>
      </c>
      <c r="I127" s="50" t="n">
        <v>347</v>
      </c>
      <c r="J127" s="50" t="n">
        <v>366.8</v>
      </c>
      <c r="K127" s="50" t="n">
        <v>391.3</v>
      </c>
      <c r="L127" s="50" t="n">
        <v>399.8</v>
      </c>
      <c r="M127" s="50" t="n">
        <v>413.2</v>
      </c>
      <c r="N127" s="50" t="n">
        <v>423</v>
      </c>
      <c r="O127" s="50" t="n">
        <v>432.1</v>
      </c>
      <c r="P127" s="50" t="n">
        <v>445.9</v>
      </c>
      <c r="Q127" s="50" t="n">
        <v>455.2</v>
      </c>
      <c r="R127" s="50" t="n">
        <v>496.3</v>
      </c>
      <c r="S127" s="50" t="n">
        <v>469.6</v>
      </c>
      <c r="T127" s="50" t="n">
        <v>451.8</v>
      </c>
      <c r="U127" s="50" t="n">
        <v>524.4</v>
      </c>
      <c r="V127" s="50" t="n">
        <v>531.4</v>
      </c>
      <c r="W127" s="50" t="n">
        <v>505.5</v>
      </c>
      <c r="X127" s="50" t="n">
        <v>561.1</v>
      </c>
      <c r="Y127" s="50" t="n">
        <v>511.33</v>
      </c>
      <c r="Z127" s="50" t="n">
        <v>508.34</v>
      </c>
      <c r="AA127" s="50" t="n">
        <v>438.75</v>
      </c>
      <c r="AB127" s="50" t="n">
        <v>444.47</v>
      </c>
      <c r="AC127" s="50" t="n">
        <v>430.28</v>
      </c>
      <c r="AD127" s="50" t="n">
        <v>483.73</v>
      </c>
      <c r="AE127" s="50" t="n">
        <v>509.85</v>
      </c>
      <c r="AF127" s="50" t="n">
        <v>558.77</v>
      </c>
      <c r="AG127" s="50" t="n">
        <v>556.5</v>
      </c>
      <c r="AH127" s="50" t="n">
        <v>453.43</v>
      </c>
      <c r="AI127" s="50" t="n">
        <v>506.17</v>
      </c>
      <c r="AJ127" s="50" t="n">
        <v>504</v>
      </c>
      <c r="AK127" s="50" t="n">
        <v>459.12</v>
      </c>
      <c r="AL127" s="51" t="n">
        <v>456.81</v>
      </c>
      <c r="AM127" s="51" t="n">
        <v>494.52</v>
      </c>
    </row>
    <row r="128" customFormat="false" ht="14.25" hidden="false" customHeight="false" outlineLevel="0" collapsed="false">
      <c r="A128" s="48" t="s">
        <v>71</v>
      </c>
      <c r="B128" s="48" t="str">
        <f aca="false">VLOOKUP(Data[[#This Row],[or_product]],Ref_products[#Data],2,FALSE())</f>
        <v>Oat</v>
      </c>
      <c r="C128" s="48" t="str">
        <f aca="false">VLOOKUP(Data[[#This Row],[MS]],Ref_MS[#Data],2,FALSE())</f>
        <v>France</v>
      </c>
      <c r="D128" s="49" t="s">
        <v>134</v>
      </c>
      <c r="E128" s="49" t="s">
        <v>93</v>
      </c>
      <c r="F128" s="49" t="s">
        <v>94</v>
      </c>
      <c r="G128" s="50" t="n">
        <f aca="false">(SUM(AH128:AL128)-MAX(AH128:AL128)-MIN(AH128:AL128))/3</f>
        <v>94.2266666666667</v>
      </c>
      <c r="H128" s="50" t="n">
        <v>171</v>
      </c>
      <c r="I128" s="50" t="n">
        <v>160.5</v>
      </c>
      <c r="J128" s="50" t="n">
        <v>142.8</v>
      </c>
      <c r="K128" s="50" t="n">
        <v>133.9</v>
      </c>
      <c r="L128" s="50" t="n">
        <v>127.1</v>
      </c>
      <c r="M128" s="50" t="n">
        <v>131</v>
      </c>
      <c r="N128" s="50" t="n">
        <v>113.7</v>
      </c>
      <c r="O128" s="50" t="n">
        <v>103.1</v>
      </c>
      <c r="P128" s="50" t="n">
        <v>117.6</v>
      </c>
      <c r="Q128" s="50" t="n">
        <v>152.9</v>
      </c>
      <c r="R128" s="50" t="n">
        <v>136.5</v>
      </c>
      <c r="S128" s="50" t="n">
        <v>126.1</v>
      </c>
      <c r="T128" s="50" t="n">
        <v>111.1</v>
      </c>
      <c r="U128" s="50" t="n">
        <v>107</v>
      </c>
      <c r="V128" s="50" t="n">
        <v>106.7</v>
      </c>
      <c r="W128" s="50" t="n">
        <v>100.4</v>
      </c>
      <c r="X128" s="50" t="n">
        <v>116.8</v>
      </c>
      <c r="Y128" s="50" t="n">
        <v>86.5</v>
      </c>
      <c r="Z128" s="50" t="n">
        <v>77.37</v>
      </c>
      <c r="AA128" s="50" t="n">
        <v>82.79</v>
      </c>
      <c r="AB128" s="50" t="n">
        <v>93.02</v>
      </c>
      <c r="AC128" s="50" t="n">
        <v>99.13</v>
      </c>
      <c r="AD128" s="50" t="n">
        <v>85.89</v>
      </c>
      <c r="AE128" s="50" t="n">
        <v>85.33</v>
      </c>
      <c r="AF128" s="50" t="n">
        <v>113.29</v>
      </c>
      <c r="AG128" s="50" t="n">
        <v>91.83</v>
      </c>
      <c r="AH128" s="50" t="n">
        <v>87.47</v>
      </c>
      <c r="AI128" s="50" t="n">
        <v>98.41</v>
      </c>
      <c r="AJ128" s="50" t="n">
        <v>107.16</v>
      </c>
      <c r="AK128" s="50" t="n">
        <v>96.8</v>
      </c>
      <c r="AL128" s="51" t="n">
        <v>76.12</v>
      </c>
      <c r="AM128" s="51" t="n">
        <v>77</v>
      </c>
    </row>
    <row r="129" customFormat="false" ht="14.25" hidden="false" customHeight="false" outlineLevel="0" collapsed="false">
      <c r="A129" s="48" t="s">
        <v>71</v>
      </c>
      <c r="B129" s="48" t="str">
        <f aca="false">VLOOKUP(Data[[#This Row],[or_product]],Ref_products[#Data],2,FALSE())</f>
        <v>Oat</v>
      </c>
      <c r="C129" s="48" t="str">
        <f aca="false">VLOOKUP(Data[[#This Row],[MS]],Ref_MS[#Data],2,FALSE())</f>
        <v>Croatia</v>
      </c>
      <c r="D129" s="49" t="s">
        <v>134</v>
      </c>
      <c r="E129" s="49" t="s">
        <v>95</v>
      </c>
      <c r="F129" s="49" t="s">
        <v>96</v>
      </c>
      <c r="G129" s="50" t="n">
        <f aca="false">(SUM(AH129:AL129)-MAX(AH129:AL129)-MIN(AH129:AL129))/3</f>
        <v>17.1633333333333</v>
      </c>
      <c r="H129" s="50" t="n">
        <v>22.2718</v>
      </c>
      <c r="I129" s="50" t="n">
        <v>23.5608</v>
      </c>
      <c r="J129" s="50" t="n">
        <v>20.8308</v>
      </c>
      <c r="K129" s="50" t="n">
        <v>21.3578</v>
      </c>
      <c r="L129" s="50" t="n">
        <v>23.2098</v>
      </c>
      <c r="M129" s="50" t="n">
        <v>26.7368</v>
      </c>
      <c r="N129" s="50" t="n">
        <v>29.1918</v>
      </c>
      <c r="O129" s="50" t="n">
        <v>26.04</v>
      </c>
      <c r="P129" s="50" t="n">
        <v>26.1</v>
      </c>
      <c r="Q129" s="50" t="n">
        <v>24.48</v>
      </c>
      <c r="R129" s="50" t="n">
        <v>25.3</v>
      </c>
      <c r="S129" s="50" t="n">
        <v>23.46</v>
      </c>
      <c r="T129" s="50" t="n">
        <v>21.19</v>
      </c>
      <c r="U129" s="50" t="n">
        <v>24.91</v>
      </c>
      <c r="V129" s="50" t="n">
        <v>27.97</v>
      </c>
      <c r="W129" s="50" t="n">
        <v>19.87</v>
      </c>
      <c r="X129" s="50" t="n">
        <v>20.9</v>
      </c>
      <c r="Y129" s="50" t="n">
        <v>19.28</v>
      </c>
      <c r="Z129" s="50" t="n">
        <v>25.34</v>
      </c>
      <c r="AA129" s="50" t="n">
        <v>28.51</v>
      </c>
      <c r="AB129" s="50" t="n">
        <v>21.66</v>
      </c>
      <c r="AC129" s="50" t="n">
        <v>21.15</v>
      </c>
      <c r="AD129" s="50" t="n">
        <v>23.46</v>
      </c>
      <c r="AE129" s="50" t="n">
        <v>26.57</v>
      </c>
      <c r="AF129" s="50" t="n">
        <v>23.14</v>
      </c>
      <c r="AG129" s="50" t="n">
        <v>15.89</v>
      </c>
      <c r="AH129" s="50" t="n">
        <v>18.5</v>
      </c>
      <c r="AI129" s="50" t="n">
        <v>19.4</v>
      </c>
      <c r="AJ129" s="50" t="n">
        <v>17.06</v>
      </c>
      <c r="AK129" s="50" t="n">
        <v>15.93</v>
      </c>
      <c r="AL129" s="51" t="n">
        <v>13</v>
      </c>
      <c r="AM129" s="51" t="n">
        <v>14</v>
      </c>
    </row>
    <row r="130" customFormat="false" ht="14.25" hidden="false" customHeight="false" outlineLevel="0" collapsed="false">
      <c r="A130" s="48" t="s">
        <v>71</v>
      </c>
      <c r="B130" s="48" t="str">
        <f aca="false">VLOOKUP(Data[[#This Row],[or_product]],Ref_products[#Data],2,FALSE())</f>
        <v>Oat</v>
      </c>
      <c r="C130" s="48" t="str">
        <f aca="false">VLOOKUP(Data[[#This Row],[MS]],Ref_MS[#Data],2,FALSE())</f>
        <v>Italy</v>
      </c>
      <c r="D130" s="49" t="s">
        <v>134</v>
      </c>
      <c r="E130" s="49" t="s">
        <v>97</v>
      </c>
      <c r="F130" s="49" t="s">
        <v>98</v>
      </c>
      <c r="G130" s="50" t="n">
        <f aca="false">(SUM(AH130:AL130)-MAX(AH130:AL130)-MIN(AH130:AL130))/3</f>
        <v>103.283333333333</v>
      </c>
      <c r="H130" s="50" t="n">
        <v>143.7</v>
      </c>
      <c r="I130" s="50" t="n">
        <v>144.2</v>
      </c>
      <c r="J130" s="50" t="n">
        <v>134.6</v>
      </c>
      <c r="K130" s="50" t="n">
        <v>142.7</v>
      </c>
      <c r="L130" s="50" t="n">
        <v>151</v>
      </c>
      <c r="M130" s="50" t="n">
        <v>152.1</v>
      </c>
      <c r="N130" s="50" t="n">
        <v>142</v>
      </c>
      <c r="O130" s="50" t="n">
        <v>140.7</v>
      </c>
      <c r="P130" s="50" t="n">
        <v>139.9</v>
      </c>
      <c r="Q130" s="50" t="n">
        <v>150.9</v>
      </c>
      <c r="R130" s="50" t="n">
        <v>148.4</v>
      </c>
      <c r="S130" s="50" t="n">
        <v>146.6</v>
      </c>
      <c r="T130" s="50" t="n">
        <v>174.8</v>
      </c>
      <c r="U130" s="50" t="n">
        <v>161</v>
      </c>
      <c r="V130" s="50" t="n">
        <v>154.5</v>
      </c>
      <c r="W130" s="50" t="n">
        <v>147.6</v>
      </c>
      <c r="X130" s="50" t="n">
        <v>133.9</v>
      </c>
      <c r="Y130" s="50" t="n">
        <v>114.19</v>
      </c>
      <c r="Z130" s="50" t="n">
        <v>109.64</v>
      </c>
      <c r="AA130" s="50" t="n">
        <v>120.01</v>
      </c>
      <c r="AB130" s="50" t="n">
        <v>104.86</v>
      </c>
      <c r="AC130" s="50" t="n">
        <v>103.53</v>
      </c>
      <c r="AD130" s="50" t="n">
        <v>108.96</v>
      </c>
      <c r="AE130" s="50" t="n">
        <v>107.06</v>
      </c>
      <c r="AF130" s="50" t="n">
        <v>108.46</v>
      </c>
      <c r="AG130" s="50" t="n">
        <v>107.45</v>
      </c>
      <c r="AH130" s="50" t="n">
        <v>103.79</v>
      </c>
      <c r="AI130" s="50" t="n">
        <v>103.46</v>
      </c>
      <c r="AJ130" s="50" t="n">
        <v>99.49</v>
      </c>
      <c r="AK130" s="50" t="n">
        <v>104.11</v>
      </c>
      <c r="AL130" s="51" t="n">
        <v>102.6</v>
      </c>
      <c r="AM130" s="51" t="n">
        <v>85.05</v>
      </c>
    </row>
    <row r="131" customFormat="false" ht="14.25" hidden="false" customHeight="false" outlineLevel="0" collapsed="false">
      <c r="A131" s="48" t="s">
        <v>71</v>
      </c>
      <c r="B131" s="48" t="str">
        <f aca="false">VLOOKUP(Data[[#This Row],[or_product]],Ref_products[#Data],2,FALSE())</f>
        <v>Oat</v>
      </c>
      <c r="C131" s="48" t="str">
        <f aca="false">VLOOKUP(Data[[#This Row],[MS]],Ref_MS[#Data],2,FALSE())</f>
        <v>Cyprus</v>
      </c>
      <c r="D131" s="49" t="s">
        <v>134</v>
      </c>
      <c r="E131" s="49" t="s">
        <v>99</v>
      </c>
      <c r="F131" s="49" t="s">
        <v>100</v>
      </c>
      <c r="G131" s="50" t="n">
        <f aca="false">(SUM(AH131:AL131)-MAX(AH131:AL131)-MIN(AH131:AL131))/3</f>
        <v>0.293333333333333</v>
      </c>
      <c r="H131" s="50" t="n">
        <v>0.1</v>
      </c>
      <c r="I131" s="50" t="n">
        <v>0.2</v>
      </c>
      <c r="J131" s="50" t="n">
        <v>0.2</v>
      </c>
      <c r="K131" s="50" t="n">
        <v>0.2</v>
      </c>
      <c r="L131" s="50" t="n">
        <v>0.3</v>
      </c>
      <c r="M131" s="50" t="n">
        <v>0.3</v>
      </c>
      <c r="N131" s="50" t="n">
        <v>0.3</v>
      </c>
      <c r="O131" s="50" t="n">
        <v>0.3</v>
      </c>
      <c r="P131" s="50" t="n">
        <v>0.4</v>
      </c>
      <c r="Q131" s="50" t="n">
        <v>0.4</v>
      </c>
      <c r="R131" s="50" t="n">
        <v>0.51</v>
      </c>
      <c r="S131" s="50" t="n">
        <v>0.5</v>
      </c>
      <c r="T131" s="50" t="n">
        <v>4.37</v>
      </c>
      <c r="U131" s="50" t="n">
        <v>4.92</v>
      </c>
      <c r="V131" s="50" t="n">
        <v>4.25</v>
      </c>
      <c r="W131" s="50" t="n">
        <v>3.03</v>
      </c>
      <c r="X131" s="50" t="n">
        <v>2.95</v>
      </c>
      <c r="Y131" s="50" t="n">
        <v>0.91</v>
      </c>
      <c r="Z131" s="50" t="n">
        <v>0.37</v>
      </c>
      <c r="AA131" s="50" t="n">
        <v>0.42</v>
      </c>
      <c r="AB131" s="50" t="n">
        <v>0.31</v>
      </c>
      <c r="AC131" s="50" t="n">
        <v>0.23</v>
      </c>
      <c r="AD131" s="50" t="n">
        <v>0.32</v>
      </c>
      <c r="AE131" s="50" t="n">
        <v>0.37</v>
      </c>
      <c r="AF131" s="50" t="n">
        <v>0.25</v>
      </c>
      <c r="AG131" s="50" t="n">
        <v>0.22</v>
      </c>
      <c r="AH131" s="50" t="n">
        <v>0.22</v>
      </c>
      <c r="AI131" s="50" t="n">
        <v>0.33</v>
      </c>
      <c r="AJ131" s="50" t="n">
        <v>0.3</v>
      </c>
      <c r="AK131" s="50" t="n">
        <v>0.28</v>
      </c>
      <c r="AL131" s="51" t="n">
        <v>0.3</v>
      </c>
      <c r="AM131" s="51" t="n">
        <v>0.33</v>
      </c>
    </row>
    <row r="132" customFormat="false" ht="14.25" hidden="false" customHeight="false" outlineLevel="0" collapsed="false">
      <c r="A132" s="48" t="s">
        <v>71</v>
      </c>
      <c r="B132" s="48" t="str">
        <f aca="false">VLOOKUP(Data[[#This Row],[or_product]],Ref_products[#Data],2,FALSE())</f>
        <v>Oat</v>
      </c>
      <c r="C132" s="48" t="str">
        <f aca="false">VLOOKUP(Data[[#This Row],[MS]],Ref_MS[#Data],2,FALSE())</f>
        <v>Latvia</v>
      </c>
      <c r="D132" s="49" t="s">
        <v>134</v>
      </c>
      <c r="E132" s="49" t="s">
        <v>101</v>
      </c>
      <c r="F132" s="49" t="s">
        <v>102</v>
      </c>
      <c r="G132" s="50" t="n">
        <f aca="false">(SUM(AH132:AL132)-MAX(AH132:AL132)-MIN(AH132:AL132))/3</f>
        <v>88.3666666666667</v>
      </c>
      <c r="H132" s="50" t="n">
        <v>48.5</v>
      </c>
      <c r="I132" s="50" t="n">
        <v>54</v>
      </c>
      <c r="J132" s="50" t="n">
        <v>45.6</v>
      </c>
      <c r="K132" s="50" t="n">
        <v>53.6</v>
      </c>
      <c r="L132" s="50" t="n">
        <v>59.1</v>
      </c>
      <c r="M132" s="50" t="n">
        <v>59.7</v>
      </c>
      <c r="N132" s="50" t="n">
        <v>47.2</v>
      </c>
      <c r="O132" s="50" t="n">
        <v>45.5</v>
      </c>
      <c r="P132" s="50" t="n">
        <v>55.2</v>
      </c>
      <c r="Q132" s="50" t="n">
        <v>47.1</v>
      </c>
      <c r="R132" s="50" t="n">
        <v>49.4</v>
      </c>
      <c r="S132" s="50" t="n">
        <v>56.7</v>
      </c>
      <c r="T132" s="50" t="n">
        <v>58</v>
      </c>
      <c r="U132" s="50" t="n">
        <v>62.9</v>
      </c>
      <c r="V132" s="50" t="n">
        <v>62.4</v>
      </c>
      <c r="W132" s="50" t="n">
        <v>66.2</v>
      </c>
      <c r="X132" s="50" t="n">
        <v>60.6</v>
      </c>
      <c r="Y132" s="50" t="n">
        <v>59.3</v>
      </c>
      <c r="Z132" s="50" t="n">
        <v>58</v>
      </c>
      <c r="AA132" s="50" t="n">
        <v>59.8</v>
      </c>
      <c r="AB132" s="50" t="n">
        <v>61.5</v>
      </c>
      <c r="AC132" s="50" t="n">
        <v>65.4</v>
      </c>
      <c r="AD132" s="50" t="n">
        <v>59.3</v>
      </c>
      <c r="AE132" s="50" t="n">
        <v>62.1</v>
      </c>
      <c r="AF132" s="50" t="n">
        <v>54</v>
      </c>
      <c r="AG132" s="50" t="n">
        <v>86.8</v>
      </c>
      <c r="AH132" s="50" t="n">
        <v>83.2</v>
      </c>
      <c r="AI132" s="50" t="n">
        <v>97.7</v>
      </c>
      <c r="AJ132" s="50" t="n">
        <v>87.2</v>
      </c>
      <c r="AK132" s="50" t="n">
        <v>82</v>
      </c>
      <c r="AL132" s="51" t="n">
        <v>94.7</v>
      </c>
      <c r="AM132" s="51" t="n">
        <v>107.6</v>
      </c>
    </row>
    <row r="133" customFormat="false" ht="14.25" hidden="false" customHeight="false" outlineLevel="0" collapsed="false">
      <c r="A133" s="48" t="s">
        <v>71</v>
      </c>
      <c r="B133" s="48" t="str">
        <f aca="false">VLOOKUP(Data[[#This Row],[or_product]],Ref_products[#Data],2,FALSE())</f>
        <v>Oat</v>
      </c>
      <c r="C133" s="48" t="str">
        <f aca="false">VLOOKUP(Data[[#This Row],[MS]],Ref_MS[#Data],2,FALSE())</f>
        <v>Lithuania</v>
      </c>
      <c r="D133" s="49" t="s">
        <v>134</v>
      </c>
      <c r="E133" s="49" t="s">
        <v>103</v>
      </c>
      <c r="F133" s="49" t="s">
        <v>104</v>
      </c>
      <c r="G133" s="50" t="n">
        <f aca="false">(SUM(AH133:AL133)-MAX(AH133:AL133)-MIN(AH133:AL133))/3</f>
        <v>90.09</v>
      </c>
      <c r="H133" s="50" t="n">
        <v>43.2</v>
      </c>
      <c r="I133" s="50" t="n">
        <v>54.5</v>
      </c>
      <c r="J133" s="50" t="n">
        <v>47.4</v>
      </c>
      <c r="K133" s="50" t="n">
        <v>51.6</v>
      </c>
      <c r="L133" s="50" t="n">
        <v>56.1</v>
      </c>
      <c r="M133" s="50" t="n">
        <v>49.6</v>
      </c>
      <c r="N133" s="50" t="n">
        <v>51.2</v>
      </c>
      <c r="O133" s="50" t="n">
        <v>44.3</v>
      </c>
      <c r="P133" s="50" t="n">
        <v>47.9</v>
      </c>
      <c r="Q133" s="50" t="n">
        <v>55</v>
      </c>
      <c r="R133" s="50" t="n">
        <v>48.2</v>
      </c>
      <c r="S133" s="50" t="n">
        <v>52.8</v>
      </c>
      <c r="T133" s="50" t="n">
        <v>59.6</v>
      </c>
      <c r="U133" s="50" t="n">
        <v>59.3</v>
      </c>
      <c r="V133" s="50" t="n">
        <v>61.7</v>
      </c>
      <c r="W133" s="50" t="n">
        <v>68</v>
      </c>
      <c r="X133" s="50" t="n">
        <v>63.8</v>
      </c>
      <c r="Y133" s="50" t="n">
        <v>57.8</v>
      </c>
      <c r="Z133" s="50" t="n">
        <v>63.2</v>
      </c>
      <c r="AA133" s="50" t="n">
        <v>70.8</v>
      </c>
      <c r="AB133" s="50" t="n">
        <v>73.6</v>
      </c>
      <c r="AC133" s="50" t="n">
        <v>75.9</v>
      </c>
      <c r="AD133" s="50" t="n">
        <v>64.15</v>
      </c>
      <c r="AE133" s="50" t="n">
        <v>70.76</v>
      </c>
      <c r="AF133" s="50" t="n">
        <v>75.99</v>
      </c>
      <c r="AG133" s="50" t="n">
        <v>102.96</v>
      </c>
      <c r="AH133" s="50" t="n">
        <v>86.11</v>
      </c>
      <c r="AI133" s="50" t="n">
        <v>104.9</v>
      </c>
      <c r="AJ133" s="50" t="n">
        <v>92.41</v>
      </c>
      <c r="AK133" s="50" t="n">
        <v>80.36</v>
      </c>
      <c r="AL133" s="51" t="n">
        <v>91.75</v>
      </c>
      <c r="AM133" s="51" t="n">
        <v>99.8</v>
      </c>
    </row>
    <row r="134" customFormat="false" ht="14.25" hidden="false" customHeight="false" outlineLevel="0" collapsed="false">
      <c r="A134" s="48" t="s">
        <v>71</v>
      </c>
      <c r="B134" s="48" t="str">
        <f aca="false">VLOOKUP(Data[[#This Row],[or_product]],Ref_products[#Data],2,FALSE())</f>
        <v>Oat</v>
      </c>
      <c r="C134" s="48" t="str">
        <f aca="false">VLOOKUP(Data[[#This Row],[MS]],Ref_MS[#Data],2,FALSE())</f>
        <v>Luxembourg</v>
      </c>
      <c r="D134" s="49" t="s">
        <v>134</v>
      </c>
      <c r="E134" s="49" t="s">
        <v>105</v>
      </c>
      <c r="F134" s="49" t="s">
        <v>106</v>
      </c>
      <c r="G134" s="50" t="n">
        <f aca="false">(SUM(AH134:AL134)-MAX(AH134:AL134)-MIN(AH134:AL134))/3</f>
        <v>1.53333333333333</v>
      </c>
      <c r="H134" s="50" t="n">
        <v>3.8</v>
      </c>
      <c r="I134" s="50" t="n">
        <v>3.5</v>
      </c>
      <c r="J134" s="50" t="n">
        <v>2.8</v>
      </c>
      <c r="K134" s="50" t="n">
        <v>2.6</v>
      </c>
      <c r="L134" s="50" t="n">
        <v>2.5</v>
      </c>
      <c r="M134" s="50" t="n">
        <v>2.3</v>
      </c>
      <c r="N134" s="50" t="n">
        <v>2.5</v>
      </c>
      <c r="O134" s="50" t="n">
        <v>1.9</v>
      </c>
      <c r="P134" s="50" t="n">
        <v>1.7</v>
      </c>
      <c r="Q134" s="50" t="n">
        <v>2</v>
      </c>
      <c r="R134" s="50" t="n">
        <v>2.2</v>
      </c>
      <c r="S134" s="50" t="n">
        <v>1.9</v>
      </c>
      <c r="T134" s="50" t="n">
        <v>1.7</v>
      </c>
      <c r="U134" s="50" t="n">
        <v>1.5</v>
      </c>
      <c r="V134" s="50" t="n">
        <v>1.4</v>
      </c>
      <c r="W134" s="50" t="n">
        <v>1.3</v>
      </c>
      <c r="X134" s="50" t="n">
        <v>1.4</v>
      </c>
      <c r="Y134" s="50" t="n">
        <v>1.14</v>
      </c>
      <c r="Z134" s="50" t="n">
        <v>1.12</v>
      </c>
      <c r="AA134" s="50" t="n">
        <v>0.92</v>
      </c>
      <c r="AB134" s="50" t="n">
        <v>1.13</v>
      </c>
      <c r="AC134" s="50" t="n">
        <v>1.18</v>
      </c>
      <c r="AD134" s="50" t="n">
        <v>1.19</v>
      </c>
      <c r="AE134" s="50" t="n">
        <v>1.09</v>
      </c>
      <c r="AF134" s="50" t="n">
        <v>1.31</v>
      </c>
      <c r="AG134" s="50" t="n">
        <v>1.24</v>
      </c>
      <c r="AH134" s="50" t="n">
        <v>1.4</v>
      </c>
      <c r="AI134" s="50" t="n">
        <v>1.59</v>
      </c>
      <c r="AJ134" s="50" t="n">
        <v>1.61</v>
      </c>
      <c r="AK134" s="50" t="n">
        <v>1.73</v>
      </c>
      <c r="AL134" s="51" t="n">
        <v>1.34</v>
      </c>
      <c r="AM134" s="51" t="n">
        <v>1.53333333333333</v>
      </c>
    </row>
    <row r="135" customFormat="false" ht="14.25" hidden="false" customHeight="false" outlineLevel="0" collapsed="false">
      <c r="A135" s="48" t="s">
        <v>71</v>
      </c>
      <c r="B135" s="48" t="str">
        <f aca="false">VLOOKUP(Data[[#This Row],[or_product]],Ref_products[#Data],2,FALSE())</f>
        <v>Oat</v>
      </c>
      <c r="C135" s="48" t="str">
        <f aca="false">VLOOKUP(Data[[#This Row],[MS]],Ref_MS[#Data],2,FALSE())</f>
        <v>Hungary</v>
      </c>
      <c r="D135" s="49" t="s">
        <v>134</v>
      </c>
      <c r="E135" s="49" t="s">
        <v>107</v>
      </c>
      <c r="F135" s="49" t="s">
        <v>108</v>
      </c>
      <c r="G135" s="50" t="n">
        <f aca="false">(SUM(AH135:AL135)-MAX(AH135:AL135)-MIN(AH135:AL135))/3</f>
        <v>22.87</v>
      </c>
      <c r="H135" s="50" t="n">
        <v>53</v>
      </c>
      <c r="I135" s="50" t="n">
        <v>56</v>
      </c>
      <c r="J135" s="50" t="n">
        <v>53</v>
      </c>
      <c r="K135" s="50" t="n">
        <v>48</v>
      </c>
      <c r="L135" s="50" t="n">
        <v>52</v>
      </c>
      <c r="M135" s="50" t="n">
        <v>51.7</v>
      </c>
      <c r="N135" s="50" t="n">
        <v>70.9</v>
      </c>
      <c r="O135" s="50" t="n">
        <v>58.3</v>
      </c>
      <c r="P135" s="50" t="n">
        <v>60.6</v>
      </c>
      <c r="Q135" s="50" t="n">
        <v>63.8</v>
      </c>
      <c r="R135" s="50" t="n">
        <v>68.4</v>
      </c>
      <c r="S135" s="50" t="n">
        <v>69.6</v>
      </c>
      <c r="T135" s="50" t="n">
        <v>62.4</v>
      </c>
      <c r="U135" s="50" t="n">
        <v>59.3</v>
      </c>
      <c r="V135" s="50" t="n">
        <v>60</v>
      </c>
      <c r="W135" s="50" t="n">
        <v>61.2</v>
      </c>
      <c r="X135" s="50" t="n">
        <v>52.2</v>
      </c>
      <c r="Y135" s="50" t="n">
        <v>50.8</v>
      </c>
      <c r="Z135" s="50" t="n">
        <v>53.54</v>
      </c>
      <c r="AA135" s="50" t="n">
        <v>53</v>
      </c>
      <c r="AB135" s="50" t="n">
        <v>51.23</v>
      </c>
      <c r="AC135" s="50" t="n">
        <v>50.87</v>
      </c>
      <c r="AD135" s="50" t="n">
        <v>45.39</v>
      </c>
      <c r="AE135" s="50" t="n">
        <v>36.31</v>
      </c>
      <c r="AF135" s="50" t="n">
        <v>37.25</v>
      </c>
      <c r="AG135" s="50" t="n">
        <v>22.63</v>
      </c>
      <c r="AH135" s="50" t="n">
        <v>21.77</v>
      </c>
      <c r="AI135" s="50" t="n">
        <v>25.76</v>
      </c>
      <c r="AJ135" s="50" t="n">
        <v>25.04</v>
      </c>
      <c r="AK135" s="50" t="n">
        <v>16.9</v>
      </c>
      <c r="AL135" s="51" t="n">
        <v>21.8</v>
      </c>
      <c r="AM135" s="51" t="n">
        <v>23.7</v>
      </c>
    </row>
    <row r="136" customFormat="false" ht="14.25" hidden="false" customHeight="false" outlineLevel="0" collapsed="false">
      <c r="A136" s="48" t="s">
        <v>71</v>
      </c>
      <c r="B136" s="48" t="str">
        <f aca="false">VLOOKUP(Data[[#This Row],[or_product]],Ref_products[#Data],2,FALSE())</f>
        <v>Oat</v>
      </c>
      <c r="C136" s="48" t="str">
        <f aca="false">VLOOKUP(Data[[#This Row],[MS]],Ref_MS[#Data],2,FALSE())</f>
        <v>Malta</v>
      </c>
      <c r="D136" s="49" t="s">
        <v>134</v>
      </c>
      <c r="E136" s="49" t="s">
        <v>109</v>
      </c>
      <c r="F136" s="49" t="s">
        <v>110</v>
      </c>
      <c r="G136" s="50" t="n">
        <f aca="false">(SUM(AH136:AL136)-MAX(AH136:AL136)-MIN(AH136:AL136))/3</f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>
        <v>0</v>
      </c>
      <c r="T136" s="50" t="n">
        <v>0</v>
      </c>
      <c r="U136" s="50" t="n">
        <v>0</v>
      </c>
      <c r="V136" s="50" t="n">
        <v>0</v>
      </c>
      <c r="W136" s="50" t="n">
        <v>0</v>
      </c>
      <c r="X136" s="50" t="n">
        <v>0</v>
      </c>
      <c r="Y136" s="50" t="n">
        <v>0</v>
      </c>
      <c r="Z136" s="50" t="n">
        <v>0</v>
      </c>
      <c r="AA136" s="50" t="n">
        <v>0</v>
      </c>
      <c r="AB136" s="50" t="n">
        <v>0</v>
      </c>
      <c r="AC136" s="50" t="n">
        <v>0</v>
      </c>
      <c r="AD136" s="50" t="n">
        <v>0</v>
      </c>
      <c r="AE136" s="50" t="n">
        <v>0</v>
      </c>
      <c r="AF136" s="50" t="n">
        <v>0</v>
      </c>
      <c r="AG136" s="50" t="n">
        <v>0</v>
      </c>
      <c r="AH136" s="50" t="n">
        <v>0</v>
      </c>
      <c r="AI136" s="50" t="n">
        <v>0</v>
      </c>
      <c r="AJ136" s="50" t="n">
        <v>0</v>
      </c>
      <c r="AK136" s="50" t="n">
        <v>0</v>
      </c>
      <c r="AL136" s="51" t="n">
        <v>0</v>
      </c>
      <c r="AM136" s="51" t="n">
        <v>0</v>
      </c>
    </row>
    <row r="137" customFormat="false" ht="14.25" hidden="false" customHeight="false" outlineLevel="0" collapsed="false">
      <c r="A137" s="48" t="s">
        <v>71</v>
      </c>
      <c r="B137" s="48" t="str">
        <f aca="false">VLOOKUP(Data[[#This Row],[or_product]],Ref_products[#Data],2,FALSE())</f>
        <v>Oat</v>
      </c>
      <c r="C137" s="48" t="str">
        <f aca="false">VLOOKUP(Data[[#This Row],[MS]],Ref_MS[#Data],2,FALSE())</f>
        <v>Netherlands</v>
      </c>
      <c r="D137" s="49" t="s">
        <v>134</v>
      </c>
      <c r="E137" s="49" t="s">
        <v>111</v>
      </c>
      <c r="F137" s="49" t="s">
        <v>112</v>
      </c>
      <c r="G137" s="50" t="n">
        <f aca="false">(SUM(AH137:AL137)-MAX(AH137:AL137)-MIN(AH137:AL137))/3</f>
        <v>1.5</v>
      </c>
      <c r="H137" s="50" t="n">
        <v>5.2</v>
      </c>
      <c r="I137" s="50" t="n">
        <v>5.5</v>
      </c>
      <c r="J137" s="50" t="n">
        <v>2.9</v>
      </c>
      <c r="K137" s="50" t="n">
        <v>1.9</v>
      </c>
      <c r="L137" s="50" t="n">
        <v>2</v>
      </c>
      <c r="M137" s="50" t="n">
        <v>2.1</v>
      </c>
      <c r="N137" s="50" t="n">
        <v>2.5</v>
      </c>
      <c r="O137" s="50" t="n">
        <v>2.4</v>
      </c>
      <c r="P137" s="50" t="n">
        <v>2.6</v>
      </c>
      <c r="Q137" s="50" t="n">
        <v>2.5</v>
      </c>
      <c r="R137" s="50" t="n">
        <v>2.5</v>
      </c>
      <c r="S137" s="50" t="n">
        <v>2</v>
      </c>
      <c r="T137" s="50" t="n">
        <v>1.7</v>
      </c>
      <c r="U137" s="50" t="n">
        <v>1.7</v>
      </c>
      <c r="V137" s="50" t="n">
        <v>1.7</v>
      </c>
      <c r="W137" s="50" t="n">
        <v>1.5</v>
      </c>
      <c r="X137" s="50" t="n">
        <v>1.6</v>
      </c>
      <c r="Y137" s="50" t="n">
        <v>1.7</v>
      </c>
      <c r="Z137" s="50" t="n">
        <v>1</v>
      </c>
      <c r="AA137" s="50" t="n">
        <v>2</v>
      </c>
      <c r="AB137" s="50" t="n">
        <v>2</v>
      </c>
      <c r="AC137" s="50" t="n">
        <v>2</v>
      </c>
      <c r="AD137" s="50" t="n">
        <v>1.53</v>
      </c>
      <c r="AE137" s="50" t="n">
        <v>1.48</v>
      </c>
      <c r="AF137" s="50" t="n">
        <v>1.46</v>
      </c>
      <c r="AG137" s="50" t="n">
        <v>1.41</v>
      </c>
      <c r="AH137" s="50" t="n">
        <v>1.43</v>
      </c>
      <c r="AI137" s="50" t="n">
        <v>1.57</v>
      </c>
      <c r="AJ137" s="50" t="n">
        <v>1.38</v>
      </c>
      <c r="AK137" s="50" t="n">
        <v>1.5</v>
      </c>
      <c r="AL137" s="51" t="n">
        <v>1.67</v>
      </c>
      <c r="AM137" s="51" t="n">
        <v>1.4</v>
      </c>
    </row>
    <row r="138" customFormat="false" ht="14.25" hidden="false" customHeight="false" outlineLevel="0" collapsed="false">
      <c r="A138" s="48" t="s">
        <v>71</v>
      </c>
      <c r="B138" s="48" t="str">
        <f aca="false">VLOOKUP(Data[[#This Row],[or_product]],Ref_products[#Data],2,FALSE())</f>
        <v>Oat</v>
      </c>
      <c r="C138" s="48" t="str">
        <f aca="false">VLOOKUP(Data[[#This Row],[MS]],Ref_MS[#Data],2,FALSE())</f>
        <v>Austria</v>
      </c>
      <c r="D138" s="49" t="s">
        <v>134</v>
      </c>
      <c r="E138" s="49" t="s">
        <v>113</v>
      </c>
      <c r="F138" s="49" t="s">
        <v>114</v>
      </c>
      <c r="G138" s="50" t="n">
        <f aca="false">(SUM(AH138:AL138)-MAX(AH138:AL138)-MIN(AH138:AL138))/3</f>
        <v>20.34</v>
      </c>
      <c r="H138" s="50" t="n">
        <v>52.9</v>
      </c>
      <c r="I138" s="50" t="n">
        <v>49.4</v>
      </c>
      <c r="J138" s="50" t="n">
        <v>40.8</v>
      </c>
      <c r="K138" s="50" t="n">
        <v>41.6</v>
      </c>
      <c r="L138" s="50" t="n">
        <v>46.1</v>
      </c>
      <c r="M138" s="50" t="n">
        <v>40.5</v>
      </c>
      <c r="N138" s="50" t="n">
        <v>35.5</v>
      </c>
      <c r="O138" s="50" t="n">
        <v>33</v>
      </c>
      <c r="P138" s="50" t="n">
        <v>31.4</v>
      </c>
      <c r="Q138" s="50" t="n">
        <v>32.1</v>
      </c>
      <c r="R138" s="50" t="n">
        <v>34.4</v>
      </c>
      <c r="S138" s="50" t="n">
        <v>30.3</v>
      </c>
      <c r="T138" s="50" t="n">
        <v>30.2</v>
      </c>
      <c r="U138" s="50" t="n">
        <v>35.2</v>
      </c>
      <c r="V138" s="50" t="n">
        <v>31.1</v>
      </c>
      <c r="W138" s="50" t="n">
        <v>26.6</v>
      </c>
      <c r="X138" s="50" t="n">
        <v>27.6</v>
      </c>
      <c r="Y138" s="50" t="n">
        <v>26.58</v>
      </c>
      <c r="Z138" s="50" t="n">
        <v>25.03</v>
      </c>
      <c r="AA138" s="50" t="n">
        <v>24.82</v>
      </c>
      <c r="AB138" s="50" t="n">
        <v>23.17</v>
      </c>
      <c r="AC138" s="50" t="n">
        <v>23.3</v>
      </c>
      <c r="AD138" s="50" t="n">
        <v>23.5</v>
      </c>
      <c r="AE138" s="50" t="n">
        <v>22.51</v>
      </c>
      <c r="AF138" s="50" t="n">
        <v>23.25</v>
      </c>
      <c r="AG138" s="50" t="n">
        <v>21.45</v>
      </c>
      <c r="AH138" s="50" t="n">
        <v>20.6</v>
      </c>
      <c r="AI138" s="50" t="n">
        <v>20.14</v>
      </c>
      <c r="AJ138" s="50" t="n">
        <v>24.36</v>
      </c>
      <c r="AK138" s="50" t="n">
        <v>20.28</v>
      </c>
      <c r="AL138" s="51" t="n">
        <v>17.62</v>
      </c>
      <c r="AM138" s="51" t="n">
        <v>17.27</v>
      </c>
    </row>
    <row r="139" customFormat="false" ht="14.25" hidden="false" customHeight="false" outlineLevel="0" collapsed="false">
      <c r="A139" s="48" t="s">
        <v>71</v>
      </c>
      <c r="B139" s="48" t="str">
        <f aca="false">VLOOKUP(Data[[#This Row],[or_product]],Ref_products[#Data],2,FALSE())</f>
        <v>Oat</v>
      </c>
      <c r="C139" s="48" t="str">
        <f aca="false">VLOOKUP(Data[[#This Row],[MS]],Ref_MS[#Data],2,FALSE())</f>
        <v>Poland</v>
      </c>
      <c r="D139" s="49" t="s">
        <v>134</v>
      </c>
      <c r="E139" s="49" t="s">
        <v>115</v>
      </c>
      <c r="F139" s="49" t="s">
        <v>116</v>
      </c>
      <c r="G139" s="50" t="n">
        <f aca="false">(SUM(AH139:AL139)-MAX(AH139:AL139)-MIN(AH139:AL139))/3</f>
        <v>499.83</v>
      </c>
      <c r="H139" s="50" t="n">
        <v>641.7</v>
      </c>
      <c r="I139" s="50" t="n">
        <v>618.1</v>
      </c>
      <c r="J139" s="50" t="n">
        <v>595.4</v>
      </c>
      <c r="K139" s="50" t="n">
        <v>624.7</v>
      </c>
      <c r="L139" s="50" t="n">
        <v>625.6</v>
      </c>
      <c r="M139" s="50" t="n">
        <v>561.3</v>
      </c>
      <c r="N139" s="50" t="n">
        <v>572.3</v>
      </c>
      <c r="O139" s="50" t="n">
        <v>565.6</v>
      </c>
      <c r="P139" s="50" t="n">
        <v>531</v>
      </c>
      <c r="Q139" s="50" t="n">
        <v>605.2</v>
      </c>
      <c r="R139" s="50" t="n">
        <v>526.9</v>
      </c>
      <c r="S139" s="50" t="n">
        <v>519.7</v>
      </c>
      <c r="T139" s="50" t="n">
        <v>539.2</v>
      </c>
      <c r="U139" s="50" t="n">
        <v>539.1</v>
      </c>
      <c r="V139" s="50" t="n">
        <v>582.6</v>
      </c>
      <c r="W139" s="50" t="n">
        <v>550.6</v>
      </c>
      <c r="X139" s="50" t="n">
        <v>525.3</v>
      </c>
      <c r="Y139" s="50" t="n">
        <v>577.3</v>
      </c>
      <c r="Z139" s="50" t="n">
        <v>546.2</v>
      </c>
      <c r="AA139" s="50" t="n">
        <v>513.8</v>
      </c>
      <c r="AB139" s="50" t="n">
        <v>433.8</v>
      </c>
      <c r="AC139" s="50" t="n">
        <v>478.57</v>
      </c>
      <c r="AD139" s="50" t="n">
        <v>460.7</v>
      </c>
      <c r="AE139" s="50" t="n">
        <v>472.5</v>
      </c>
      <c r="AF139" s="50" t="n">
        <v>491.24</v>
      </c>
      <c r="AG139" s="50" t="n">
        <v>497.22</v>
      </c>
      <c r="AH139" s="50" t="n">
        <v>495.5</v>
      </c>
      <c r="AI139" s="50" t="n">
        <v>506.3</v>
      </c>
      <c r="AJ139" s="50" t="n">
        <v>527.41</v>
      </c>
      <c r="AK139" s="50" t="n">
        <v>466.27</v>
      </c>
      <c r="AL139" s="51" t="n">
        <v>497.69</v>
      </c>
      <c r="AM139" s="51" t="n">
        <v>500</v>
      </c>
    </row>
    <row r="140" customFormat="false" ht="14.25" hidden="false" customHeight="false" outlineLevel="0" collapsed="false">
      <c r="A140" s="48" t="s">
        <v>71</v>
      </c>
      <c r="B140" s="48" t="str">
        <f aca="false">VLOOKUP(Data[[#This Row],[or_product]],Ref_products[#Data],2,FALSE())</f>
        <v>Oat</v>
      </c>
      <c r="C140" s="48" t="str">
        <f aca="false">VLOOKUP(Data[[#This Row],[MS]],Ref_MS[#Data],2,FALSE())</f>
        <v>Portugal</v>
      </c>
      <c r="D140" s="49" t="s">
        <v>134</v>
      </c>
      <c r="E140" s="49" t="s">
        <v>117</v>
      </c>
      <c r="F140" s="49" t="s">
        <v>118</v>
      </c>
      <c r="G140" s="50" t="n">
        <f aca="false">(SUM(AH140:AL140)-MAX(AH140:AL140)-MIN(AH140:AL140))/3</f>
        <v>30.3133333333333</v>
      </c>
      <c r="H140" s="50" t="n">
        <v>92</v>
      </c>
      <c r="I140" s="50" t="n">
        <v>75</v>
      </c>
      <c r="J140" s="50" t="n">
        <v>73</v>
      </c>
      <c r="K140" s="50" t="n">
        <v>71</v>
      </c>
      <c r="L140" s="50" t="n">
        <v>76</v>
      </c>
      <c r="M140" s="50" t="n">
        <v>48</v>
      </c>
      <c r="N140" s="50" t="n">
        <v>83</v>
      </c>
      <c r="O140" s="50" t="n">
        <v>85.03</v>
      </c>
      <c r="P140" s="50" t="n">
        <v>61.34</v>
      </c>
      <c r="Q140" s="50" t="n">
        <v>57.13</v>
      </c>
      <c r="R140" s="50" t="n">
        <v>54.1</v>
      </c>
      <c r="S140" s="50" t="n">
        <v>55.8</v>
      </c>
      <c r="T140" s="50" t="n">
        <v>53.66</v>
      </c>
      <c r="U140" s="50" t="n">
        <v>53.67</v>
      </c>
      <c r="V140" s="50" t="n">
        <v>46.07</v>
      </c>
      <c r="W140" s="50" t="n">
        <v>55.23</v>
      </c>
      <c r="X140" s="50" t="n">
        <v>58.45</v>
      </c>
      <c r="Y140" s="50" t="n">
        <v>61.75</v>
      </c>
      <c r="Z140" s="50" t="n">
        <v>52.35</v>
      </c>
      <c r="AA140" s="50" t="n">
        <v>41.12</v>
      </c>
      <c r="AB140" s="50" t="n">
        <v>50.19</v>
      </c>
      <c r="AC140" s="50" t="n">
        <v>50.54</v>
      </c>
      <c r="AD140" s="50" t="n">
        <v>40.42</v>
      </c>
      <c r="AE140" s="50" t="n">
        <v>42.41</v>
      </c>
      <c r="AF140" s="50" t="n">
        <v>35.44</v>
      </c>
      <c r="AG140" s="50" t="n">
        <v>37.33</v>
      </c>
      <c r="AH140" s="50" t="n">
        <v>36.58</v>
      </c>
      <c r="AI140" s="50" t="n">
        <v>37.27</v>
      </c>
      <c r="AJ140" s="50" t="n">
        <v>31.37</v>
      </c>
      <c r="AK140" s="50" t="n">
        <v>22.99</v>
      </c>
      <c r="AL140" s="51" t="n">
        <v>20.8</v>
      </c>
      <c r="AM140" s="51" t="n">
        <v>21.41</v>
      </c>
    </row>
    <row r="141" customFormat="false" ht="14.25" hidden="false" customHeight="false" outlineLevel="0" collapsed="false">
      <c r="A141" s="48" t="s">
        <v>71</v>
      </c>
      <c r="B141" s="48" t="str">
        <f aca="false">VLOOKUP(Data[[#This Row],[or_product]],Ref_products[#Data],2,FALSE())</f>
        <v>Oat</v>
      </c>
      <c r="C141" s="48" t="str">
        <f aca="false">VLOOKUP(Data[[#This Row],[MS]],Ref_MS[#Data],2,FALSE())</f>
        <v>Romania</v>
      </c>
      <c r="D141" s="49" t="s">
        <v>134</v>
      </c>
      <c r="E141" s="49" t="s">
        <v>119</v>
      </c>
      <c r="F141" s="49" t="s">
        <v>120</v>
      </c>
      <c r="G141" s="50" t="n">
        <f aca="false">(SUM(AH141:AL141)-MAX(AH141:AL141)-MIN(AH141:AL141))/3</f>
        <v>88.9366666666667</v>
      </c>
      <c r="H141" s="50" t="n">
        <v>364.5</v>
      </c>
      <c r="I141" s="50" t="n">
        <v>334.1</v>
      </c>
      <c r="J141" s="50" t="n">
        <v>238.9</v>
      </c>
      <c r="K141" s="50" t="n">
        <v>233.9</v>
      </c>
      <c r="L141" s="50" t="n">
        <v>219.1</v>
      </c>
      <c r="M141" s="50" t="n">
        <v>228.1</v>
      </c>
      <c r="N141" s="50" t="n">
        <v>248.2</v>
      </c>
      <c r="O141" s="50" t="n">
        <v>232.32</v>
      </c>
      <c r="P141" s="50" t="n">
        <v>219.37</v>
      </c>
      <c r="Q141" s="50" t="n">
        <v>239.44</v>
      </c>
      <c r="R141" s="50" t="n">
        <v>242.25</v>
      </c>
      <c r="S141" s="50" t="n">
        <v>207.51</v>
      </c>
      <c r="T141" s="50" t="n">
        <v>214.82</v>
      </c>
      <c r="U141" s="50" t="n">
        <v>196.82</v>
      </c>
      <c r="V141" s="50" t="n">
        <v>208.71</v>
      </c>
      <c r="W141" s="50" t="n">
        <v>200.4</v>
      </c>
      <c r="X141" s="50" t="n">
        <v>202.73</v>
      </c>
      <c r="Y141" s="50" t="n">
        <v>181.38</v>
      </c>
      <c r="Z141" s="50" t="n">
        <v>185.3</v>
      </c>
      <c r="AA141" s="50" t="n">
        <v>194.54</v>
      </c>
      <c r="AB141" s="50" t="n">
        <v>182.23</v>
      </c>
      <c r="AC141" s="50" t="n">
        <v>179.65</v>
      </c>
      <c r="AD141" s="50" t="n">
        <v>174.11</v>
      </c>
      <c r="AE141" s="50" t="n">
        <v>170.35</v>
      </c>
      <c r="AF141" s="50" t="n">
        <v>165.76</v>
      </c>
      <c r="AG141" s="50" t="n">
        <v>161.48</v>
      </c>
      <c r="AH141" s="50" t="n">
        <v>161.19</v>
      </c>
      <c r="AI141" s="50" t="n">
        <v>101.34</v>
      </c>
      <c r="AJ141" s="50" t="n">
        <v>87.02</v>
      </c>
      <c r="AK141" s="50" t="n">
        <v>78.45</v>
      </c>
      <c r="AL141" s="51" t="n">
        <v>73.8</v>
      </c>
      <c r="AM141" s="51" t="n">
        <v>65.49</v>
      </c>
    </row>
    <row r="142" customFormat="false" ht="14.25" hidden="false" customHeight="false" outlineLevel="0" collapsed="false">
      <c r="A142" s="48" t="s">
        <v>71</v>
      </c>
      <c r="B142" s="48" t="str">
        <f aca="false">VLOOKUP(Data[[#This Row],[or_product]],Ref_products[#Data],2,FALSE())</f>
        <v>Oat</v>
      </c>
      <c r="C142" s="48" t="str">
        <f aca="false">VLOOKUP(Data[[#This Row],[MS]],Ref_MS[#Data],2,FALSE())</f>
        <v>Slovenia</v>
      </c>
      <c r="D142" s="49" t="s">
        <v>134</v>
      </c>
      <c r="E142" s="49" t="s">
        <v>121</v>
      </c>
      <c r="F142" s="49" t="s">
        <v>122</v>
      </c>
      <c r="G142" s="50" t="n">
        <f aca="false">(SUM(AH142:AL142)-MAX(AH142:AL142)-MIN(AH142:AL142))/3</f>
        <v>1.05333333333333</v>
      </c>
      <c r="H142" s="50" t="n">
        <v>2.4</v>
      </c>
      <c r="I142" s="50" t="n">
        <v>2.6</v>
      </c>
      <c r="J142" s="50" t="n">
        <v>1.9</v>
      </c>
      <c r="K142" s="50" t="n">
        <v>1.9</v>
      </c>
      <c r="L142" s="50" t="n">
        <v>1.8</v>
      </c>
      <c r="M142" s="50" t="n">
        <v>1.8</v>
      </c>
      <c r="N142" s="50" t="n">
        <v>2.4</v>
      </c>
      <c r="O142" s="50" t="n">
        <v>2.3</v>
      </c>
      <c r="P142" s="50" t="n">
        <v>1.9</v>
      </c>
      <c r="Q142" s="50" t="n">
        <v>2</v>
      </c>
      <c r="R142" s="50" t="n">
        <v>2</v>
      </c>
      <c r="S142" s="50" t="n">
        <v>1.9</v>
      </c>
      <c r="T142" s="50" t="n">
        <v>1.59765432098765</v>
      </c>
      <c r="U142" s="50" t="n">
        <v>1.64074074074074</v>
      </c>
      <c r="V142" s="50" t="n">
        <v>1.60555555555556</v>
      </c>
      <c r="W142" s="50" t="n">
        <v>1.54666666666667</v>
      </c>
      <c r="X142" s="50" t="n">
        <v>1.5</v>
      </c>
      <c r="Y142" s="50" t="n">
        <v>1.77</v>
      </c>
      <c r="Z142" s="50" t="n">
        <v>1.84</v>
      </c>
      <c r="AA142" s="50" t="n">
        <v>1.37</v>
      </c>
      <c r="AB142" s="50" t="n">
        <v>1.2</v>
      </c>
      <c r="AC142" s="50" t="n">
        <v>1.36</v>
      </c>
      <c r="AD142" s="50" t="n">
        <v>1.51</v>
      </c>
      <c r="AE142" s="50" t="n">
        <v>1.33</v>
      </c>
      <c r="AF142" s="50" t="n">
        <v>1.45</v>
      </c>
      <c r="AG142" s="50" t="n">
        <v>1.25</v>
      </c>
      <c r="AH142" s="50" t="n">
        <v>1.21</v>
      </c>
      <c r="AI142" s="50" t="n">
        <v>0.95</v>
      </c>
      <c r="AJ142" s="50" t="n">
        <v>1.2</v>
      </c>
      <c r="AK142" s="50" t="n">
        <v>1.01</v>
      </c>
      <c r="AL142" s="51" t="n">
        <v>0.87</v>
      </c>
      <c r="AM142" s="51" t="n">
        <v>1.05333333333333</v>
      </c>
    </row>
    <row r="143" customFormat="false" ht="14.25" hidden="false" customHeight="false" outlineLevel="0" collapsed="false">
      <c r="A143" s="48" t="s">
        <v>71</v>
      </c>
      <c r="B143" s="48" t="str">
        <f aca="false">VLOOKUP(Data[[#This Row],[or_product]],Ref_products[#Data],2,FALSE())</f>
        <v>Oat</v>
      </c>
      <c r="C143" s="48" t="str">
        <f aca="false">VLOOKUP(Data[[#This Row],[MS]],Ref_MS[#Data],2,FALSE())</f>
        <v>Slovakia</v>
      </c>
      <c r="D143" s="49" t="s">
        <v>134</v>
      </c>
      <c r="E143" s="49" t="s">
        <v>123</v>
      </c>
      <c r="F143" s="49" t="s">
        <v>124</v>
      </c>
      <c r="G143" s="50" t="n">
        <f aca="false">(SUM(AH143:AL143)-MAX(AH143:AL143)-MIN(AH143:AL143))/3</f>
        <v>11.51</v>
      </c>
      <c r="H143" s="50" t="n">
        <v>20</v>
      </c>
      <c r="I143" s="50" t="n">
        <v>20</v>
      </c>
      <c r="J143" s="50" t="n">
        <v>20</v>
      </c>
      <c r="K143" s="50" t="n">
        <v>20</v>
      </c>
      <c r="L143" s="50" t="n">
        <v>20</v>
      </c>
      <c r="M143" s="50" t="n">
        <v>19.6</v>
      </c>
      <c r="N143" s="50" t="n">
        <v>24</v>
      </c>
      <c r="O143" s="50" t="n">
        <v>23.4</v>
      </c>
      <c r="P143" s="50" t="n">
        <v>18.1</v>
      </c>
      <c r="Q143" s="50" t="n">
        <v>20.8</v>
      </c>
      <c r="R143" s="50" t="n">
        <v>30.5</v>
      </c>
      <c r="S143" s="50" t="n">
        <v>25.4</v>
      </c>
      <c r="T143" s="50" t="n">
        <v>20.2</v>
      </c>
      <c r="U143" s="50" t="n">
        <v>20.8</v>
      </c>
      <c r="V143" s="50" t="n">
        <v>20.8</v>
      </c>
      <c r="W143" s="50" t="n">
        <v>17</v>
      </c>
      <c r="X143" s="50" t="n">
        <v>17</v>
      </c>
      <c r="Y143" s="50" t="n">
        <v>14.76</v>
      </c>
      <c r="Z143" s="50" t="n">
        <v>15.2</v>
      </c>
      <c r="AA143" s="50" t="n">
        <v>15.77</v>
      </c>
      <c r="AB143" s="50" t="n">
        <v>13.9</v>
      </c>
      <c r="AC143" s="50" t="n">
        <v>15.37</v>
      </c>
      <c r="AD143" s="50" t="n">
        <v>15.88</v>
      </c>
      <c r="AE143" s="50" t="n">
        <v>14.7</v>
      </c>
      <c r="AF143" s="50" t="n">
        <v>14.82</v>
      </c>
      <c r="AG143" s="50" t="n">
        <v>12.93</v>
      </c>
      <c r="AH143" s="50" t="n">
        <v>12.09</v>
      </c>
      <c r="AI143" s="50" t="n">
        <v>12.26</v>
      </c>
      <c r="AJ143" s="50" t="n">
        <v>16.34</v>
      </c>
      <c r="AK143" s="50" t="n">
        <v>10.18</v>
      </c>
      <c r="AL143" s="51" t="n">
        <v>10.08</v>
      </c>
      <c r="AM143" s="51" t="n">
        <v>12.2</v>
      </c>
    </row>
    <row r="144" customFormat="false" ht="14.25" hidden="false" customHeight="false" outlineLevel="0" collapsed="false">
      <c r="A144" s="48" t="s">
        <v>71</v>
      </c>
      <c r="B144" s="48" t="str">
        <f aca="false">VLOOKUP(Data[[#This Row],[or_product]],Ref_products[#Data],2,FALSE())</f>
        <v>Oat</v>
      </c>
      <c r="C144" s="48" t="str">
        <f aca="false">VLOOKUP(Data[[#This Row],[MS]],Ref_MS[#Data],2,FALSE())</f>
        <v>Finland</v>
      </c>
      <c r="D144" s="49" t="s">
        <v>134</v>
      </c>
      <c r="E144" s="49" t="s">
        <v>125</v>
      </c>
      <c r="F144" s="49" t="s">
        <v>126</v>
      </c>
      <c r="G144" s="50" t="n">
        <f aca="false">(SUM(AH144:AL144)-MAX(AH144:AL144)-MIN(AH144:AL144))/3</f>
        <v>310.746666666667</v>
      </c>
      <c r="H144" s="50" t="n">
        <v>332.3</v>
      </c>
      <c r="I144" s="50" t="n">
        <v>332.5</v>
      </c>
      <c r="J144" s="50" t="n">
        <v>329.3</v>
      </c>
      <c r="K144" s="50" t="n">
        <v>374.4</v>
      </c>
      <c r="L144" s="50" t="n">
        <v>369.2</v>
      </c>
      <c r="M144" s="50" t="n">
        <v>376.5</v>
      </c>
      <c r="N144" s="50" t="n">
        <v>403.9</v>
      </c>
      <c r="O144" s="50" t="n">
        <v>399.7</v>
      </c>
      <c r="P144" s="50" t="n">
        <v>422.7</v>
      </c>
      <c r="Q144" s="50" t="n">
        <v>450.6</v>
      </c>
      <c r="R144" s="50" t="n">
        <v>425.5</v>
      </c>
      <c r="S144" s="50" t="n">
        <v>371.8</v>
      </c>
      <c r="T144" s="50" t="n">
        <v>345.9</v>
      </c>
      <c r="U144" s="50" t="n">
        <v>353.6</v>
      </c>
      <c r="V144" s="50" t="n">
        <v>361.5</v>
      </c>
      <c r="W144" s="50" t="n">
        <v>372.9</v>
      </c>
      <c r="X144" s="50" t="n">
        <v>342.6</v>
      </c>
      <c r="Y144" s="50" t="n">
        <v>278.3</v>
      </c>
      <c r="Z144" s="50" t="n">
        <v>308.2</v>
      </c>
      <c r="AA144" s="50" t="n">
        <v>313.8</v>
      </c>
      <c r="AB144" s="50" t="n">
        <v>344.3</v>
      </c>
      <c r="AC144" s="50" t="n">
        <v>304.7</v>
      </c>
      <c r="AD144" s="50" t="n">
        <v>281.1</v>
      </c>
      <c r="AE144" s="50" t="n">
        <v>304.9</v>
      </c>
      <c r="AF144" s="50" t="n">
        <v>269.5</v>
      </c>
      <c r="AG144" s="50" t="n">
        <v>288.7</v>
      </c>
      <c r="AH144" s="50" t="n">
        <v>297.5</v>
      </c>
      <c r="AI144" s="50" t="n">
        <v>324.5</v>
      </c>
      <c r="AJ144" s="50" t="n">
        <v>314.24</v>
      </c>
      <c r="AK144" s="50" t="n">
        <v>320.5</v>
      </c>
      <c r="AL144" s="51" t="n">
        <v>291.26</v>
      </c>
      <c r="AM144" s="51" t="n">
        <v>326.5</v>
      </c>
    </row>
    <row r="145" customFormat="false" ht="14.25" hidden="false" customHeight="false" outlineLevel="0" collapsed="false">
      <c r="A145" s="48" t="s">
        <v>71</v>
      </c>
      <c r="B145" s="48" t="str">
        <f aca="false">VLOOKUP(Data[[#This Row],[or_product]],Ref_products[#Data],2,FALSE())</f>
        <v>Oat</v>
      </c>
      <c r="C145" s="48" t="str">
        <f aca="false">VLOOKUP(Data[[#This Row],[MS]],Ref_MS[#Data],2,FALSE())</f>
        <v>Sweden</v>
      </c>
      <c r="D145" s="49" t="s">
        <v>134</v>
      </c>
      <c r="E145" s="49" t="s">
        <v>127</v>
      </c>
      <c r="F145" s="49" t="s">
        <v>128</v>
      </c>
      <c r="G145" s="50" t="n">
        <f aca="false">(SUM(AH145:AL145)-MAX(AH145:AL145)-MIN(AH145:AL145))/3</f>
        <v>153.88</v>
      </c>
      <c r="H145" s="50" t="n">
        <v>322</v>
      </c>
      <c r="I145" s="50" t="n">
        <v>341</v>
      </c>
      <c r="J145" s="50" t="n">
        <v>278</v>
      </c>
      <c r="K145" s="50" t="n">
        <v>284</v>
      </c>
      <c r="L145" s="50" t="n">
        <v>315</v>
      </c>
      <c r="M145" s="50" t="n">
        <v>311.5</v>
      </c>
      <c r="N145" s="50" t="n">
        <v>305.7</v>
      </c>
      <c r="O145" s="50" t="n">
        <v>290.8</v>
      </c>
      <c r="P145" s="50" t="n">
        <v>271.6</v>
      </c>
      <c r="Q145" s="50" t="n">
        <v>287.7</v>
      </c>
      <c r="R145" s="50" t="n">
        <v>274.9</v>
      </c>
      <c r="S145" s="50" t="n">
        <v>224.9</v>
      </c>
      <c r="T145" s="50" t="n">
        <v>192.7</v>
      </c>
      <c r="U145" s="50" t="n">
        <v>196.7</v>
      </c>
      <c r="V145" s="50" t="n">
        <v>203.5</v>
      </c>
      <c r="W145" s="50" t="n">
        <v>222.5</v>
      </c>
      <c r="X145" s="50" t="n">
        <v>186.1</v>
      </c>
      <c r="Y145" s="50" t="n">
        <v>158.26</v>
      </c>
      <c r="Z145" s="50" t="n">
        <v>175.56</v>
      </c>
      <c r="AA145" s="50" t="n">
        <v>191.31</v>
      </c>
      <c r="AB145" s="50" t="n">
        <v>195.01</v>
      </c>
      <c r="AC145" s="50" t="n">
        <v>159.57</v>
      </c>
      <c r="AD145" s="50" t="n">
        <v>161.42</v>
      </c>
      <c r="AE145" s="50" t="n">
        <v>173.34</v>
      </c>
      <c r="AF145" s="50" t="n">
        <v>150.58</v>
      </c>
      <c r="AG145" s="50" t="n">
        <v>141.27</v>
      </c>
      <c r="AH145" s="50" t="n">
        <v>141.13</v>
      </c>
      <c r="AI145" s="50" t="n">
        <v>178.12</v>
      </c>
      <c r="AJ145" s="50" t="n">
        <v>166.75</v>
      </c>
      <c r="AK145" s="50" t="n">
        <v>153.76</v>
      </c>
      <c r="AL145" s="51" t="n">
        <v>138.52</v>
      </c>
      <c r="AM145" s="51" t="n">
        <v>167.694</v>
      </c>
    </row>
    <row r="146" customFormat="false" ht="14.25" hidden="false" customHeight="false" outlineLevel="0" collapsed="false">
      <c r="A146" s="48" t="s">
        <v>71</v>
      </c>
      <c r="B146" s="48" t="str">
        <f aca="false">VLOOKUP(Data[[#This Row],[or_product]],Ref_products[#Data],2,FALSE())</f>
        <v>Oat</v>
      </c>
      <c r="C146" s="48" t="str">
        <f aca="false">VLOOKUP(Data[[#This Row],[MS]],Ref_MS[#Data],2,FALSE())</f>
        <v>United Kingdom</v>
      </c>
      <c r="D146" s="49" t="s">
        <v>134</v>
      </c>
      <c r="E146" s="49" t="s">
        <v>129</v>
      </c>
      <c r="F146" s="49" t="s">
        <v>130</v>
      </c>
      <c r="G146" s="50" t="n">
        <f aca="false">(SUM(AH146:AL146)-MAX(AH146:AL146)-MIN(AH146:AL146))/3</f>
        <v>60.5066666666667</v>
      </c>
      <c r="H146" s="50" t="n">
        <v>91.7</v>
      </c>
      <c r="I146" s="50" t="n">
        <v>108.5</v>
      </c>
      <c r="J146" s="50" t="n">
        <v>111.5</v>
      </c>
      <c r="K146" s="50" t="n">
        <v>96.1</v>
      </c>
      <c r="L146" s="50" t="n">
        <v>99.8</v>
      </c>
      <c r="M146" s="50" t="n">
        <v>98.2</v>
      </c>
      <c r="N146" s="50" t="n">
        <v>92</v>
      </c>
      <c r="O146" s="50" t="n">
        <v>109</v>
      </c>
      <c r="P146" s="50" t="n">
        <v>112.3</v>
      </c>
      <c r="Q146" s="50" t="n">
        <v>125.5</v>
      </c>
      <c r="R146" s="50" t="n">
        <v>121.4</v>
      </c>
      <c r="S146" s="50" t="n">
        <v>107.8</v>
      </c>
      <c r="T146" s="50" t="n">
        <v>90.4</v>
      </c>
      <c r="U146" s="50" t="n">
        <v>121.5</v>
      </c>
      <c r="V146" s="50" t="n">
        <v>129</v>
      </c>
      <c r="W146" s="50" t="n">
        <v>135</v>
      </c>
      <c r="X146" s="50" t="n">
        <v>129</v>
      </c>
      <c r="Y146" s="50" t="n">
        <v>124</v>
      </c>
      <c r="Z146" s="50" t="n">
        <v>109</v>
      </c>
      <c r="AA146" s="50" t="n">
        <v>122</v>
      </c>
      <c r="AB146" s="50" t="n">
        <v>177</v>
      </c>
      <c r="AC146" s="50" t="n">
        <v>137</v>
      </c>
      <c r="AD146" s="50" t="n">
        <v>131</v>
      </c>
      <c r="AE146" s="50" t="n">
        <v>141</v>
      </c>
      <c r="AF146" s="50" t="n">
        <v>161</v>
      </c>
      <c r="AG146" s="50" t="n">
        <v>171.2</v>
      </c>
      <c r="AH146" s="50" t="n">
        <v>181.52</v>
      </c>
      <c r="AI146" s="50" t="n">
        <v>211.16</v>
      </c>
      <c r="AJ146" s="50" t="n">
        <v>0</v>
      </c>
      <c r="AK146" s="50" t="n">
        <v>0</v>
      </c>
      <c r="AL146" s="51" t="n">
        <v>0</v>
      </c>
      <c r="AM146" s="51" t="n">
        <v>0</v>
      </c>
    </row>
    <row r="147" customFormat="false" ht="14.25" hidden="false" customHeight="false" outlineLevel="0" collapsed="false">
      <c r="A147" s="48" t="s">
        <v>71</v>
      </c>
      <c r="B147" s="48" t="str">
        <f aca="false">VLOOKUP(Data[[#This Row],[or_product]],Ref_products[#Data],2,FALSE())</f>
        <v>Maize</v>
      </c>
      <c r="C147" s="48" t="str">
        <f aca="false">VLOOKUP(Data[[#This Row],[MS]],Ref_MS[#Data],2,FALSE())</f>
        <v>EU-27</v>
      </c>
      <c r="D147" s="49" t="s">
        <v>135</v>
      </c>
      <c r="E147" s="49" t="s">
        <v>73</v>
      </c>
      <c r="F147" s="49" t="s">
        <v>74</v>
      </c>
      <c r="G147" s="50" t="n">
        <f aca="false">(SUM(AH147:AL147)-MAX(AH147:AL147)-MIN(AH147:AL147))/3</f>
        <v>8998.82666666667</v>
      </c>
      <c r="H147" s="50" t="n">
        <v>9205.61</v>
      </c>
      <c r="I147" s="50" t="n">
        <v>9040.061</v>
      </c>
      <c r="J147" s="50" t="n">
        <v>8917.503</v>
      </c>
      <c r="K147" s="50" t="n">
        <v>9498.512</v>
      </c>
      <c r="L147" s="50" t="n">
        <v>9458.517</v>
      </c>
      <c r="M147" s="50" t="n">
        <v>9315.262</v>
      </c>
      <c r="N147" s="50" t="n">
        <v>9302.428</v>
      </c>
      <c r="O147" s="50" t="n">
        <v>9729.16</v>
      </c>
      <c r="P147" s="50" t="n">
        <v>9903.64</v>
      </c>
      <c r="Q147" s="50" t="n">
        <v>9703.2</v>
      </c>
      <c r="R147" s="50" t="n">
        <v>10130.83</v>
      </c>
      <c r="S147" s="50" t="n">
        <v>10451.62</v>
      </c>
      <c r="T147" s="50" t="n">
        <v>9309.45</v>
      </c>
      <c r="U147" s="50" t="n">
        <v>8844.63</v>
      </c>
      <c r="V147" s="50" t="n">
        <v>8577.41</v>
      </c>
      <c r="W147" s="50" t="n">
        <v>9195.08</v>
      </c>
      <c r="X147" s="50" t="n">
        <v>8653.2</v>
      </c>
      <c r="Y147" s="50" t="n">
        <v>8334.98</v>
      </c>
      <c r="Z147" s="50" t="n">
        <v>9286.36</v>
      </c>
      <c r="AA147" s="50" t="n">
        <v>9828.38</v>
      </c>
      <c r="AB147" s="50" t="n">
        <v>9767.05</v>
      </c>
      <c r="AC147" s="50" t="n">
        <v>9587.23</v>
      </c>
      <c r="AD147" s="50" t="n">
        <v>9178.15</v>
      </c>
      <c r="AE147" s="50" t="n">
        <v>8541.43</v>
      </c>
      <c r="AF147" s="50" t="n">
        <v>8266.65</v>
      </c>
      <c r="AG147" s="50" t="n">
        <v>8252.46</v>
      </c>
      <c r="AH147" s="50" t="n">
        <v>8910.74</v>
      </c>
      <c r="AI147" s="50" t="n">
        <v>9254.07</v>
      </c>
      <c r="AJ147" s="50" t="n">
        <v>9247.02</v>
      </c>
      <c r="AK147" s="50" t="n">
        <v>8838.72</v>
      </c>
      <c r="AL147" s="51" t="n">
        <v>8382.74</v>
      </c>
      <c r="AM147" s="51" t="n">
        <v>8737.72</v>
      </c>
    </row>
    <row r="148" customFormat="false" ht="14.25" hidden="false" customHeight="false" outlineLevel="0" collapsed="false">
      <c r="A148" s="48" t="s">
        <v>71</v>
      </c>
      <c r="B148" s="48" t="str">
        <f aca="false">VLOOKUP(Data[[#This Row],[or_product]],Ref_products[#Data],2,FALSE())</f>
        <v>Maize</v>
      </c>
      <c r="C148" s="48" t="str">
        <f aca="false">VLOOKUP(Data[[#This Row],[MS]],Ref_MS[#Data],2,FALSE())</f>
        <v>Belgium</v>
      </c>
      <c r="D148" s="49" t="s">
        <v>135</v>
      </c>
      <c r="E148" s="49" t="s">
        <v>75</v>
      </c>
      <c r="F148" s="49" t="s">
        <v>76</v>
      </c>
      <c r="G148" s="50" t="n">
        <f aca="false">(SUM(AH148:AL148)-MAX(AH148:AL148)-MIN(AH148:AL148))/3</f>
        <v>50.9966666666667</v>
      </c>
      <c r="H148" s="50" t="n">
        <v>18.5</v>
      </c>
      <c r="I148" s="50" t="n">
        <v>26.1</v>
      </c>
      <c r="J148" s="50" t="n">
        <v>26.4</v>
      </c>
      <c r="K148" s="50" t="n">
        <v>22.2</v>
      </c>
      <c r="L148" s="50" t="n">
        <v>23.6</v>
      </c>
      <c r="M148" s="50" t="n">
        <v>28.2</v>
      </c>
      <c r="N148" s="50" t="n">
        <v>33.5</v>
      </c>
      <c r="O148" s="50" t="n">
        <v>35.8</v>
      </c>
      <c r="P148" s="50" t="n">
        <v>40.6</v>
      </c>
      <c r="Q148" s="50" t="n">
        <v>47.4</v>
      </c>
      <c r="R148" s="50" t="n">
        <v>52.7</v>
      </c>
      <c r="S148" s="50" t="n">
        <v>52.2</v>
      </c>
      <c r="T148" s="50" t="n">
        <v>54.3</v>
      </c>
      <c r="U148" s="50" t="n">
        <v>56.5</v>
      </c>
      <c r="V148" s="50" t="n">
        <v>58.2</v>
      </c>
      <c r="W148" s="50" t="n">
        <v>72</v>
      </c>
      <c r="X148" s="50" t="n">
        <v>66.7</v>
      </c>
      <c r="Y148" s="50" t="n">
        <v>69.8</v>
      </c>
      <c r="Z148" s="50" t="n">
        <v>72.03</v>
      </c>
      <c r="AA148" s="50" t="n">
        <v>67.2</v>
      </c>
      <c r="AB148" s="50" t="n">
        <v>74.17</v>
      </c>
      <c r="AC148" s="50" t="n">
        <v>62.83</v>
      </c>
      <c r="AD148" s="50" t="n">
        <v>58.4</v>
      </c>
      <c r="AE148" s="50" t="n">
        <v>52.1</v>
      </c>
      <c r="AF148" s="50" t="n">
        <v>49</v>
      </c>
      <c r="AG148" s="50" t="n">
        <v>53.99</v>
      </c>
      <c r="AH148" s="50" t="n">
        <v>48.64</v>
      </c>
      <c r="AI148" s="50" t="n">
        <v>51.88</v>
      </c>
      <c r="AJ148" s="50" t="n">
        <v>48.22</v>
      </c>
      <c r="AK148" s="50" t="n">
        <v>62.87</v>
      </c>
      <c r="AL148" s="51" t="n">
        <v>52.47</v>
      </c>
      <c r="AM148" s="51" t="n">
        <v>50.9966666666667</v>
      </c>
    </row>
    <row r="149" customFormat="false" ht="14.25" hidden="false" customHeight="false" outlineLevel="0" collapsed="false">
      <c r="A149" s="48" t="s">
        <v>71</v>
      </c>
      <c r="B149" s="48" t="str">
        <f aca="false">VLOOKUP(Data[[#This Row],[or_product]],Ref_products[#Data],2,FALSE())</f>
        <v>Maize</v>
      </c>
      <c r="C149" s="48" t="str">
        <f aca="false">VLOOKUP(Data[[#This Row],[MS]],Ref_MS[#Data],2,FALSE())</f>
        <v>Bulgaria</v>
      </c>
      <c r="D149" s="49" t="s">
        <v>135</v>
      </c>
      <c r="E149" s="49" t="s">
        <v>77</v>
      </c>
      <c r="F149" s="49" t="s">
        <v>78</v>
      </c>
      <c r="G149" s="50" t="n">
        <f aca="false">(SUM(AH149:AL149)-MAX(AH149:AL149)-MIN(AH149:AL149))/3</f>
        <v>555.643333333333</v>
      </c>
      <c r="H149" s="50" t="n">
        <v>528.4</v>
      </c>
      <c r="I149" s="50" t="n">
        <v>493.2</v>
      </c>
      <c r="J149" s="50" t="n">
        <v>475.3</v>
      </c>
      <c r="K149" s="50" t="n">
        <v>477.8</v>
      </c>
      <c r="L149" s="50" t="n">
        <v>463.7</v>
      </c>
      <c r="M149" s="50" t="n">
        <v>477.1</v>
      </c>
      <c r="N149" s="50" t="n">
        <v>487.5</v>
      </c>
      <c r="O149" s="50" t="n">
        <v>576.3</v>
      </c>
      <c r="P149" s="50" t="n">
        <v>353.1</v>
      </c>
      <c r="Q149" s="50" t="n">
        <v>304</v>
      </c>
      <c r="R149" s="50" t="n">
        <v>414.7</v>
      </c>
      <c r="S149" s="50" t="n">
        <v>383.2</v>
      </c>
      <c r="T149" s="50" t="n">
        <v>298.7</v>
      </c>
      <c r="U149" s="50" t="n">
        <v>350.3</v>
      </c>
      <c r="V149" s="50" t="n">
        <v>214.4</v>
      </c>
      <c r="W149" s="50" t="n">
        <v>329.3</v>
      </c>
      <c r="X149" s="50" t="n">
        <v>274.2</v>
      </c>
      <c r="Y149" s="50" t="n">
        <v>327.52</v>
      </c>
      <c r="Z149" s="50" t="n">
        <v>399.42</v>
      </c>
      <c r="AA149" s="50" t="n">
        <v>466.8</v>
      </c>
      <c r="AB149" s="50" t="n">
        <v>428.3</v>
      </c>
      <c r="AC149" s="50" t="n">
        <v>408.4</v>
      </c>
      <c r="AD149" s="50" t="n">
        <v>498.64</v>
      </c>
      <c r="AE149" s="50" t="n">
        <v>406.94</v>
      </c>
      <c r="AF149" s="50" t="n">
        <v>398.15</v>
      </c>
      <c r="AG149" s="50" t="n">
        <v>444.62</v>
      </c>
      <c r="AH149" s="50" t="n">
        <v>560.91</v>
      </c>
      <c r="AI149" s="50" t="n">
        <v>581.53</v>
      </c>
      <c r="AJ149" s="50" t="n">
        <v>573.02</v>
      </c>
      <c r="AK149" s="50" t="n">
        <v>520.46</v>
      </c>
      <c r="AL149" s="51" t="n">
        <v>533</v>
      </c>
      <c r="AM149" s="51" t="n">
        <v>480</v>
      </c>
    </row>
    <row r="150" customFormat="false" ht="14.25" hidden="false" customHeight="false" outlineLevel="0" collapsed="false">
      <c r="A150" s="48" t="s">
        <v>71</v>
      </c>
      <c r="B150" s="48" t="str">
        <f aca="false">VLOOKUP(Data[[#This Row],[or_product]],Ref_products[#Data],2,FALSE())</f>
        <v>Maize</v>
      </c>
      <c r="C150" s="48" t="str">
        <f aca="false">VLOOKUP(Data[[#This Row],[MS]],Ref_MS[#Data],2,FALSE())</f>
        <v>Czechia</v>
      </c>
      <c r="D150" s="49" t="s">
        <v>135</v>
      </c>
      <c r="E150" s="49" t="s">
        <v>79</v>
      </c>
      <c r="F150" s="49" t="s">
        <v>80</v>
      </c>
      <c r="G150" s="50" t="n">
        <f aca="false">(SUM(AH150:AL150)-MAX(AH150:AL150)-MIN(AH150:AL150))/3</f>
        <v>80.8366666666667</v>
      </c>
      <c r="H150" s="50" t="n">
        <v>30</v>
      </c>
      <c r="I150" s="50" t="n">
        <v>30</v>
      </c>
      <c r="J150" s="50" t="n">
        <v>27</v>
      </c>
      <c r="K150" s="50" t="n">
        <v>30</v>
      </c>
      <c r="L150" s="50" t="n">
        <v>41.2</v>
      </c>
      <c r="M150" s="50" t="n">
        <v>32.9</v>
      </c>
      <c r="N150" s="50" t="n">
        <v>39.4</v>
      </c>
      <c r="O150" s="50" t="n">
        <v>47.3</v>
      </c>
      <c r="P150" s="50" t="n">
        <v>61.9</v>
      </c>
      <c r="Q150" s="50" t="n">
        <v>70.57</v>
      </c>
      <c r="R150" s="50" t="n">
        <v>85.43</v>
      </c>
      <c r="S150" s="50" t="n">
        <v>89.92</v>
      </c>
      <c r="T150" s="50" t="n">
        <v>98</v>
      </c>
      <c r="U150" s="50" t="n">
        <v>89.8</v>
      </c>
      <c r="V150" s="50" t="n">
        <v>111.7</v>
      </c>
      <c r="W150" s="50" t="n">
        <v>113.8</v>
      </c>
      <c r="X150" s="50" t="n">
        <v>105.3</v>
      </c>
      <c r="Y150" s="50" t="n">
        <v>103.28</v>
      </c>
      <c r="Z150" s="50" t="n">
        <v>121.01</v>
      </c>
      <c r="AA150" s="50" t="n">
        <v>119.33</v>
      </c>
      <c r="AB150" s="50" t="n">
        <v>96.9</v>
      </c>
      <c r="AC150" s="50" t="n">
        <v>98.75</v>
      </c>
      <c r="AD150" s="50" t="n">
        <v>79.97</v>
      </c>
      <c r="AE150" s="50" t="n">
        <v>86.41</v>
      </c>
      <c r="AF150" s="50" t="n">
        <v>86</v>
      </c>
      <c r="AG150" s="50" t="n">
        <v>81.85</v>
      </c>
      <c r="AH150" s="50" t="n">
        <v>74.83</v>
      </c>
      <c r="AI150" s="50" t="n">
        <v>87.23</v>
      </c>
      <c r="AJ150" s="50" t="n">
        <v>102.44</v>
      </c>
      <c r="AK150" s="50" t="n">
        <v>80.45</v>
      </c>
      <c r="AL150" s="51" t="n">
        <v>64.37</v>
      </c>
      <c r="AM150" s="51" t="n">
        <v>75.46</v>
      </c>
    </row>
    <row r="151" customFormat="false" ht="14.25" hidden="false" customHeight="false" outlineLevel="0" collapsed="false">
      <c r="A151" s="48" t="s">
        <v>71</v>
      </c>
      <c r="B151" s="48" t="str">
        <f aca="false">VLOOKUP(Data[[#This Row],[or_product]],Ref_products[#Data],2,FALSE())</f>
        <v>Maize</v>
      </c>
      <c r="C151" s="48" t="str">
        <f aca="false">VLOOKUP(Data[[#This Row],[MS]],Ref_MS[#Data],2,FALSE())</f>
        <v>Denmark</v>
      </c>
      <c r="D151" s="49" t="s">
        <v>135</v>
      </c>
      <c r="E151" s="49" t="s">
        <v>81</v>
      </c>
      <c r="F151" s="49" t="s">
        <v>82</v>
      </c>
      <c r="G151" s="50" t="n">
        <f aca="false">(SUM(AH151:AL151)-MAX(AH151:AL151)-MIN(AH151:AL151))/3</f>
        <v>6.7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>
        <v>0</v>
      </c>
      <c r="T151" s="50" t="n">
        <v>0</v>
      </c>
      <c r="U151" s="50" t="n">
        <v>0</v>
      </c>
      <c r="V151" s="50" t="n">
        <v>0</v>
      </c>
      <c r="W151" s="50" t="n">
        <v>0</v>
      </c>
      <c r="X151" s="50" t="n">
        <v>0</v>
      </c>
      <c r="Y151" s="50" t="n">
        <v>9.5</v>
      </c>
      <c r="Z151" s="50" t="n">
        <v>10.6</v>
      </c>
      <c r="AA151" s="50" t="n">
        <v>12.9</v>
      </c>
      <c r="AB151" s="50" t="n">
        <v>12.8</v>
      </c>
      <c r="AC151" s="50" t="n">
        <v>10.1</v>
      </c>
      <c r="AD151" s="50" t="n">
        <v>9</v>
      </c>
      <c r="AE151" s="50" t="n">
        <v>5.7</v>
      </c>
      <c r="AF151" s="50" t="n">
        <v>5.1</v>
      </c>
      <c r="AG151" s="50" t="n">
        <v>6.3</v>
      </c>
      <c r="AH151" s="50" t="n">
        <v>5.4</v>
      </c>
      <c r="AI151" s="50" t="n">
        <v>6.2</v>
      </c>
      <c r="AJ151" s="50" t="n">
        <v>6.4</v>
      </c>
      <c r="AK151" s="50" t="n">
        <v>8.4</v>
      </c>
      <c r="AL151" s="51" t="n">
        <v>7.5</v>
      </c>
      <c r="AM151" s="51" t="n">
        <v>6.4</v>
      </c>
    </row>
    <row r="152" customFormat="false" ht="14.25" hidden="false" customHeight="false" outlineLevel="0" collapsed="false">
      <c r="A152" s="48" t="s">
        <v>71</v>
      </c>
      <c r="B152" s="48" t="str">
        <f aca="false">VLOOKUP(Data[[#This Row],[or_product]],Ref_products[#Data],2,FALSE())</f>
        <v>Maize</v>
      </c>
      <c r="C152" s="48" t="str">
        <f aca="false">VLOOKUP(Data[[#This Row],[MS]],Ref_MS[#Data],2,FALSE())</f>
        <v>Germany</v>
      </c>
      <c r="D152" s="49" t="s">
        <v>135</v>
      </c>
      <c r="E152" s="49" t="s">
        <v>83</v>
      </c>
      <c r="F152" s="49" t="s">
        <v>84</v>
      </c>
      <c r="G152" s="50" t="n">
        <f aca="false">(SUM(AH152:AL152)-MAX(AH152:AL152)-MIN(AH152:AL152))/3</f>
        <v>435.566666666667</v>
      </c>
      <c r="H152" s="50" t="n">
        <v>331.1</v>
      </c>
      <c r="I152" s="50" t="n">
        <v>345.4</v>
      </c>
      <c r="J152" s="50" t="n">
        <v>325.1</v>
      </c>
      <c r="K152" s="50" t="n">
        <v>372.1</v>
      </c>
      <c r="L152" s="50" t="n">
        <v>368.3</v>
      </c>
      <c r="M152" s="50" t="n">
        <v>341</v>
      </c>
      <c r="N152" s="50" t="n">
        <v>370.7</v>
      </c>
      <c r="O152" s="50" t="n">
        <v>360.8</v>
      </c>
      <c r="P152" s="50" t="n">
        <v>396.5</v>
      </c>
      <c r="Q152" s="50" t="n">
        <v>398.7</v>
      </c>
      <c r="R152" s="50" t="n">
        <v>463.4</v>
      </c>
      <c r="S152" s="50" t="n">
        <v>461.7</v>
      </c>
      <c r="T152" s="50" t="n">
        <v>443.1</v>
      </c>
      <c r="U152" s="50" t="n">
        <v>401</v>
      </c>
      <c r="V152" s="50" t="n">
        <v>403.2</v>
      </c>
      <c r="W152" s="50" t="n">
        <v>520.5</v>
      </c>
      <c r="X152" s="50" t="n">
        <v>464.3</v>
      </c>
      <c r="Y152" s="50" t="n">
        <v>466.59</v>
      </c>
      <c r="Z152" s="50" t="n">
        <v>487.9</v>
      </c>
      <c r="AA152" s="50" t="n">
        <v>526.2</v>
      </c>
      <c r="AB152" s="50" t="n">
        <v>497</v>
      </c>
      <c r="AC152" s="50" t="n">
        <v>481.3</v>
      </c>
      <c r="AD152" s="50" t="n">
        <v>455.5</v>
      </c>
      <c r="AE152" s="50" t="n">
        <v>416.3</v>
      </c>
      <c r="AF152" s="50" t="n">
        <v>432</v>
      </c>
      <c r="AG152" s="50" t="n">
        <v>410.9</v>
      </c>
      <c r="AH152" s="50" t="n">
        <v>416</v>
      </c>
      <c r="AI152" s="50" t="n">
        <v>419.3</v>
      </c>
      <c r="AJ152" s="50" t="n">
        <v>430.7</v>
      </c>
      <c r="AK152" s="50" t="n">
        <v>456.7</v>
      </c>
      <c r="AL152" s="51" t="n">
        <v>466.4</v>
      </c>
      <c r="AM152" s="51" t="n">
        <v>518.7</v>
      </c>
    </row>
    <row r="153" customFormat="false" ht="14.25" hidden="false" customHeight="false" outlineLevel="0" collapsed="false">
      <c r="A153" s="48" t="s">
        <v>71</v>
      </c>
      <c r="B153" s="48" t="str">
        <f aca="false">VLOOKUP(Data[[#This Row],[or_product]],Ref_products[#Data],2,FALSE())</f>
        <v>Maize</v>
      </c>
      <c r="C153" s="48" t="str">
        <f aca="false">VLOOKUP(Data[[#This Row],[MS]],Ref_MS[#Data],2,FALSE())</f>
        <v>Estonia</v>
      </c>
      <c r="D153" s="49" t="s">
        <v>135</v>
      </c>
      <c r="E153" s="49" t="s">
        <v>85</v>
      </c>
      <c r="F153" s="49" t="s">
        <v>86</v>
      </c>
      <c r="G153" s="50" t="n">
        <f aca="false">(SUM(AH153:AL153)-MAX(AH153:AL153)-MIN(AH153:AL153))/3</f>
        <v>0</v>
      </c>
      <c r="H153" s="50" t="n">
        <v>0</v>
      </c>
      <c r="I153" s="50" t="n">
        <v>0</v>
      </c>
      <c r="J153" s="50" t="n">
        <v>0</v>
      </c>
      <c r="K153" s="50" t="n">
        <v>0</v>
      </c>
      <c r="L153" s="50" t="n">
        <v>0</v>
      </c>
      <c r="M153" s="50" t="n">
        <v>0</v>
      </c>
      <c r="N153" s="50" t="n">
        <v>0</v>
      </c>
      <c r="O153" s="50" t="n">
        <v>0</v>
      </c>
      <c r="P153" s="50" t="n">
        <v>0</v>
      </c>
      <c r="Q153" s="50" t="n">
        <v>0</v>
      </c>
      <c r="R153" s="50" t="n">
        <v>0</v>
      </c>
      <c r="S153" s="50" t="n">
        <v>0</v>
      </c>
      <c r="T153" s="50" t="n">
        <v>0</v>
      </c>
      <c r="U153" s="50" t="n">
        <v>0</v>
      </c>
      <c r="V153" s="50" t="n">
        <v>0</v>
      </c>
      <c r="W153" s="50" t="n">
        <v>0</v>
      </c>
      <c r="X153" s="50" t="n">
        <v>0</v>
      </c>
      <c r="Y153" s="50" t="n">
        <v>0</v>
      </c>
      <c r="Z153" s="50" t="n">
        <v>0</v>
      </c>
      <c r="AA153" s="50" t="n">
        <v>0</v>
      </c>
      <c r="AB153" s="50" t="n">
        <v>0</v>
      </c>
      <c r="AC153" s="50" t="n">
        <v>0</v>
      </c>
      <c r="AD153" s="50" t="n">
        <v>0</v>
      </c>
      <c r="AE153" s="50" t="n">
        <v>0</v>
      </c>
      <c r="AF153" s="50" t="n">
        <v>0</v>
      </c>
      <c r="AG153" s="50" t="n">
        <v>0</v>
      </c>
      <c r="AH153" s="50" t="n">
        <v>0</v>
      </c>
      <c r="AI153" s="50" t="n">
        <v>0</v>
      </c>
      <c r="AJ153" s="50" t="n">
        <v>0</v>
      </c>
      <c r="AK153" s="50" t="n">
        <v>0</v>
      </c>
      <c r="AL153" s="51" t="n">
        <v>0</v>
      </c>
      <c r="AM153" s="51" t="n">
        <v>0</v>
      </c>
    </row>
    <row r="154" customFormat="false" ht="14.25" hidden="false" customHeight="false" outlineLevel="0" collapsed="false">
      <c r="A154" s="48" t="s">
        <v>71</v>
      </c>
      <c r="B154" s="48" t="str">
        <f aca="false">VLOOKUP(Data[[#This Row],[or_product]],Ref_products[#Data],2,FALSE())</f>
        <v>Maize</v>
      </c>
      <c r="C154" s="48" t="str">
        <f aca="false">VLOOKUP(Data[[#This Row],[MS]],Ref_MS[#Data],2,FALSE())</f>
        <v>Ireland</v>
      </c>
      <c r="D154" s="49" t="s">
        <v>135</v>
      </c>
      <c r="E154" s="49" t="s">
        <v>87</v>
      </c>
      <c r="F154" s="49" t="s">
        <v>88</v>
      </c>
      <c r="G154" s="50" t="n">
        <f aca="false">(SUM(AH154:AL154)-MAX(AH154:AL154)-MIN(AH154:AL154))/3</f>
        <v>0</v>
      </c>
      <c r="H154" s="50" t="n">
        <v>0</v>
      </c>
      <c r="I154" s="50" t="n">
        <v>0</v>
      </c>
      <c r="J154" s="50" t="n">
        <v>0</v>
      </c>
      <c r="K154" s="50" t="n">
        <v>0</v>
      </c>
      <c r="L154" s="50" t="n">
        <v>0</v>
      </c>
      <c r="M154" s="50" t="n">
        <v>0</v>
      </c>
      <c r="N154" s="50" t="n">
        <v>0</v>
      </c>
      <c r="O154" s="50" t="n">
        <v>0</v>
      </c>
      <c r="P154" s="50" t="n">
        <v>0</v>
      </c>
      <c r="Q154" s="50" t="n">
        <v>0</v>
      </c>
      <c r="R154" s="50" t="n">
        <v>0</v>
      </c>
      <c r="S154" s="50" t="n">
        <v>0</v>
      </c>
      <c r="T154" s="50" t="n">
        <v>0</v>
      </c>
      <c r="U154" s="50" t="n">
        <v>0</v>
      </c>
      <c r="V154" s="50" t="n">
        <v>0</v>
      </c>
      <c r="W154" s="50" t="n">
        <v>0</v>
      </c>
      <c r="X154" s="50" t="n">
        <v>0</v>
      </c>
      <c r="Y154" s="50" t="n">
        <v>0</v>
      </c>
      <c r="Z154" s="50" t="n">
        <v>0</v>
      </c>
      <c r="AA154" s="50" t="n">
        <v>0</v>
      </c>
      <c r="AB154" s="50" t="n">
        <v>0</v>
      </c>
      <c r="AC154" s="50" t="n">
        <v>0</v>
      </c>
      <c r="AD154" s="50" t="n">
        <v>0</v>
      </c>
      <c r="AE154" s="50" t="n">
        <v>0</v>
      </c>
      <c r="AF154" s="50" t="n">
        <v>0</v>
      </c>
      <c r="AG154" s="50" t="n">
        <v>0</v>
      </c>
      <c r="AH154" s="50" t="n">
        <v>0</v>
      </c>
      <c r="AI154" s="50" t="n">
        <v>0</v>
      </c>
      <c r="AJ154" s="50" t="n">
        <v>0</v>
      </c>
      <c r="AK154" s="50" t="n">
        <v>0</v>
      </c>
      <c r="AL154" s="51" t="n">
        <v>0</v>
      </c>
      <c r="AM154" s="51" t="n">
        <v>0</v>
      </c>
    </row>
    <row r="155" customFormat="false" ht="14.25" hidden="false" customHeight="false" outlineLevel="0" collapsed="false">
      <c r="A155" s="48" t="s">
        <v>71</v>
      </c>
      <c r="B155" s="48" t="str">
        <f aca="false">VLOOKUP(Data[[#This Row],[or_product]],Ref_products[#Data],2,FALSE())</f>
        <v>Maize</v>
      </c>
      <c r="C155" s="48" t="str">
        <f aca="false">VLOOKUP(Data[[#This Row],[MS]],Ref_MS[#Data],2,FALSE())</f>
        <v>Greece</v>
      </c>
      <c r="D155" s="49" t="s">
        <v>135</v>
      </c>
      <c r="E155" s="49" t="s">
        <v>89</v>
      </c>
      <c r="F155" s="49" t="s">
        <v>90</v>
      </c>
      <c r="G155" s="50" t="n">
        <f aca="false">(SUM(AH155:AL155)-MAX(AH155:AL155)-MIN(AH155:AL155))/3</f>
        <v>117.456666666667</v>
      </c>
      <c r="H155" s="50" t="n">
        <v>198</v>
      </c>
      <c r="I155" s="50" t="n">
        <v>197.9</v>
      </c>
      <c r="J155" s="50" t="n">
        <v>160</v>
      </c>
      <c r="K155" s="50" t="n">
        <v>212.4</v>
      </c>
      <c r="L155" s="50" t="n">
        <v>212</v>
      </c>
      <c r="M155" s="50" t="n">
        <v>215.2</v>
      </c>
      <c r="N155" s="50" t="n">
        <v>210</v>
      </c>
      <c r="O155" s="50" t="n">
        <v>208.25</v>
      </c>
      <c r="P155" s="50" t="n">
        <v>210.39</v>
      </c>
      <c r="Q155" s="50" t="n">
        <v>225.47</v>
      </c>
      <c r="R155" s="50" t="n">
        <v>249.02</v>
      </c>
      <c r="S155" s="50" t="n">
        <v>251.41</v>
      </c>
      <c r="T155" s="50" t="n">
        <v>241.42</v>
      </c>
      <c r="U155" s="50" t="n">
        <v>179.13</v>
      </c>
      <c r="V155" s="50" t="n">
        <v>190.34</v>
      </c>
      <c r="W155" s="50" t="n">
        <v>240.1</v>
      </c>
      <c r="X155" s="50" t="n">
        <v>235.26</v>
      </c>
      <c r="Y155" s="50" t="n">
        <v>181.05</v>
      </c>
      <c r="Z155" s="50" t="n">
        <v>181.88</v>
      </c>
      <c r="AA155" s="50" t="n">
        <v>183.95</v>
      </c>
      <c r="AB155" s="50" t="n">
        <v>183.01</v>
      </c>
      <c r="AC155" s="50" t="n">
        <v>159.78</v>
      </c>
      <c r="AD155" s="50" t="n">
        <v>152.05</v>
      </c>
      <c r="AE155" s="50" t="n">
        <v>139.48</v>
      </c>
      <c r="AF155" s="50" t="n">
        <v>132.49</v>
      </c>
      <c r="AG155" s="50" t="n">
        <v>113.45</v>
      </c>
      <c r="AH155" s="50" t="n">
        <v>115.5</v>
      </c>
      <c r="AI155" s="50" t="n">
        <v>116.78</v>
      </c>
      <c r="AJ155" s="50" t="n">
        <v>120.09</v>
      </c>
      <c r="AK155" s="50" t="n">
        <v>126.75</v>
      </c>
      <c r="AL155" s="51" t="n">
        <v>106.37</v>
      </c>
      <c r="AM155" s="51" t="n">
        <v>109.35</v>
      </c>
    </row>
    <row r="156" customFormat="false" ht="14.25" hidden="false" customHeight="false" outlineLevel="0" collapsed="false">
      <c r="A156" s="48" t="s">
        <v>71</v>
      </c>
      <c r="B156" s="48" t="str">
        <f aca="false">VLOOKUP(Data[[#This Row],[or_product]],Ref_products[#Data],2,FALSE())</f>
        <v>Maize</v>
      </c>
      <c r="C156" s="48" t="str">
        <f aca="false">VLOOKUP(Data[[#This Row],[MS]],Ref_MS[#Data],2,FALSE())</f>
        <v>Spain</v>
      </c>
      <c r="D156" s="49" t="s">
        <v>135</v>
      </c>
      <c r="E156" s="49" t="s">
        <v>91</v>
      </c>
      <c r="F156" s="49" t="s">
        <v>92</v>
      </c>
      <c r="G156" s="50" t="n">
        <f aca="false">(SUM(AH156:AL156)-MAX(AH156:AL156)-MIN(AH156:AL156))/3</f>
        <v>338.3</v>
      </c>
      <c r="H156" s="50" t="n">
        <v>264.5</v>
      </c>
      <c r="I156" s="50" t="n">
        <v>341.8</v>
      </c>
      <c r="J156" s="50" t="n">
        <v>357.5</v>
      </c>
      <c r="K156" s="50" t="n">
        <v>439.7</v>
      </c>
      <c r="L156" s="50" t="n">
        <v>486.4</v>
      </c>
      <c r="M156" s="50" t="n">
        <v>459.1</v>
      </c>
      <c r="N156" s="50" t="n">
        <v>394</v>
      </c>
      <c r="O156" s="50" t="n">
        <v>433.1</v>
      </c>
      <c r="P156" s="50" t="n">
        <v>512.5</v>
      </c>
      <c r="Q156" s="50" t="n">
        <v>465.1</v>
      </c>
      <c r="R156" s="50" t="n">
        <v>476.1</v>
      </c>
      <c r="S156" s="50" t="n">
        <v>479.8</v>
      </c>
      <c r="T156" s="50" t="n">
        <v>417.3</v>
      </c>
      <c r="U156" s="50" t="n">
        <v>344.4</v>
      </c>
      <c r="V156" s="50" t="n">
        <v>361</v>
      </c>
      <c r="W156" s="50" t="n">
        <v>371.7</v>
      </c>
      <c r="X156" s="50" t="n">
        <v>347.6</v>
      </c>
      <c r="Y156" s="50" t="n">
        <v>314.21</v>
      </c>
      <c r="Z156" s="50" t="n">
        <v>369.26</v>
      </c>
      <c r="AA156" s="50" t="n">
        <v>390.22</v>
      </c>
      <c r="AB156" s="50" t="n">
        <v>442.3</v>
      </c>
      <c r="AC156" s="50" t="n">
        <v>418.55</v>
      </c>
      <c r="AD156" s="50" t="n">
        <v>398.26</v>
      </c>
      <c r="AE156" s="50" t="n">
        <v>359.28</v>
      </c>
      <c r="AF156" s="50" t="n">
        <v>333.63</v>
      </c>
      <c r="AG156" s="50" t="n">
        <v>322.37</v>
      </c>
      <c r="AH156" s="50" t="n">
        <v>356.83</v>
      </c>
      <c r="AI156" s="50" t="n">
        <v>343.78</v>
      </c>
      <c r="AJ156" s="50" t="n">
        <v>358.27</v>
      </c>
      <c r="AK156" s="50" t="n">
        <v>314.29</v>
      </c>
      <c r="AL156" s="51" t="n">
        <v>249.18</v>
      </c>
      <c r="AM156" s="51" t="n">
        <v>275.37</v>
      </c>
    </row>
    <row r="157" customFormat="false" ht="14.25" hidden="false" customHeight="false" outlineLevel="0" collapsed="false">
      <c r="A157" s="48" t="s">
        <v>71</v>
      </c>
      <c r="B157" s="48" t="str">
        <f aca="false">VLOOKUP(Data[[#This Row],[or_product]],Ref_products[#Data],2,FALSE())</f>
        <v>Maize</v>
      </c>
      <c r="C157" s="48" t="str">
        <f aca="false">VLOOKUP(Data[[#This Row],[MS]],Ref_MS[#Data],2,FALSE())</f>
        <v>France</v>
      </c>
      <c r="D157" s="49" t="s">
        <v>135</v>
      </c>
      <c r="E157" s="49" t="s">
        <v>93</v>
      </c>
      <c r="F157" s="49" t="s">
        <v>94</v>
      </c>
      <c r="G157" s="50" t="n">
        <f aca="false">(SUM(AH157:AL157)-MAX(AH157:AL157)-MIN(AH157:AL157))/3</f>
        <v>1503.88666666667</v>
      </c>
      <c r="H157" s="50" t="n">
        <v>1829.6</v>
      </c>
      <c r="I157" s="50" t="n">
        <v>1643.5</v>
      </c>
      <c r="J157" s="50" t="n">
        <v>1630.6</v>
      </c>
      <c r="K157" s="50" t="n">
        <v>1707.7</v>
      </c>
      <c r="L157" s="50" t="n">
        <v>1824</v>
      </c>
      <c r="M157" s="50" t="n">
        <v>1761</v>
      </c>
      <c r="N157" s="50" t="n">
        <v>1715.4</v>
      </c>
      <c r="O157" s="50" t="n">
        <v>1764.8</v>
      </c>
      <c r="P157" s="50" t="n">
        <v>1916.4</v>
      </c>
      <c r="Q157" s="50" t="n">
        <v>1830.9</v>
      </c>
      <c r="R157" s="50" t="n">
        <v>1684.5</v>
      </c>
      <c r="S157" s="50" t="n">
        <v>1821</v>
      </c>
      <c r="T157" s="50" t="n">
        <v>1658.3</v>
      </c>
      <c r="U157" s="50" t="n">
        <v>1503.6</v>
      </c>
      <c r="V157" s="50" t="n">
        <v>1530.7</v>
      </c>
      <c r="W157" s="50" t="n">
        <v>1758.5</v>
      </c>
      <c r="X157" s="50" t="n">
        <v>1679.8</v>
      </c>
      <c r="Y157" s="50" t="n">
        <v>1600.33</v>
      </c>
      <c r="Z157" s="50" t="n">
        <v>1596.71</v>
      </c>
      <c r="AA157" s="50" t="n">
        <v>1709.94</v>
      </c>
      <c r="AB157" s="50" t="n">
        <v>1843.48</v>
      </c>
      <c r="AC157" s="50" t="n">
        <v>1825.12</v>
      </c>
      <c r="AD157" s="50" t="n">
        <v>1637.08</v>
      </c>
      <c r="AE157" s="50" t="n">
        <v>1442.81</v>
      </c>
      <c r="AF157" s="50" t="n">
        <v>1435.7</v>
      </c>
      <c r="AG157" s="50" t="n">
        <v>1426.26</v>
      </c>
      <c r="AH157" s="50" t="n">
        <v>1506.1</v>
      </c>
      <c r="AI157" s="50" t="n">
        <v>1730.03</v>
      </c>
      <c r="AJ157" s="50" t="n">
        <v>1549.47</v>
      </c>
      <c r="AK157" s="50" t="n">
        <v>1456.09</v>
      </c>
      <c r="AL157" s="51" t="n">
        <v>1299.06</v>
      </c>
      <c r="AM157" s="51" t="n">
        <v>1522</v>
      </c>
    </row>
    <row r="158" customFormat="false" ht="14.25" hidden="false" customHeight="false" outlineLevel="0" collapsed="false">
      <c r="A158" s="48" t="s">
        <v>71</v>
      </c>
      <c r="B158" s="48" t="str">
        <f aca="false">VLOOKUP(Data[[#This Row],[or_product]],Ref_products[#Data],2,FALSE())</f>
        <v>Maize</v>
      </c>
      <c r="C158" s="48" t="str">
        <f aca="false">VLOOKUP(Data[[#This Row],[MS]],Ref_MS[#Data],2,FALSE())</f>
        <v>Croatia</v>
      </c>
      <c r="D158" s="49" t="s">
        <v>135</v>
      </c>
      <c r="E158" s="49" t="s">
        <v>95</v>
      </c>
      <c r="F158" s="49" t="s">
        <v>96</v>
      </c>
      <c r="G158" s="50" t="n">
        <f aca="false">(SUM(AH158:AL158)-MAX(AH158:AL158)-MIN(AH158:AL158))/3</f>
        <v>274.01</v>
      </c>
      <c r="H158" s="50" t="n">
        <v>271.71</v>
      </c>
      <c r="I158" s="50" t="n">
        <v>269.061</v>
      </c>
      <c r="J158" s="50" t="n">
        <v>252.603</v>
      </c>
      <c r="K158" s="50" t="n">
        <v>259.812</v>
      </c>
      <c r="L158" s="50" t="n">
        <v>269.817</v>
      </c>
      <c r="M158" s="50" t="n">
        <v>276.362</v>
      </c>
      <c r="N158" s="50" t="n">
        <v>282.728</v>
      </c>
      <c r="O158" s="50" t="n">
        <v>292.43</v>
      </c>
      <c r="P158" s="50" t="n">
        <v>305.87</v>
      </c>
      <c r="Q158" s="50" t="n">
        <v>306.81</v>
      </c>
      <c r="R158" s="50" t="n">
        <v>304.72</v>
      </c>
      <c r="S158" s="50" t="n">
        <v>306.35</v>
      </c>
      <c r="T158" s="50" t="n">
        <v>318.97</v>
      </c>
      <c r="U158" s="50" t="n">
        <v>296.2</v>
      </c>
      <c r="V158" s="50" t="n">
        <v>288.55</v>
      </c>
      <c r="W158" s="50" t="n">
        <v>314.06</v>
      </c>
      <c r="X158" s="50" t="n">
        <v>296.91</v>
      </c>
      <c r="Y158" s="50" t="n">
        <v>296.77</v>
      </c>
      <c r="Z158" s="50" t="n">
        <v>305.13</v>
      </c>
      <c r="AA158" s="50" t="n">
        <v>299.16</v>
      </c>
      <c r="AB158" s="50" t="n">
        <v>288.37</v>
      </c>
      <c r="AC158" s="50" t="n">
        <v>252.57</v>
      </c>
      <c r="AD158" s="50" t="n">
        <v>263.97</v>
      </c>
      <c r="AE158" s="50" t="n">
        <v>252.07</v>
      </c>
      <c r="AF158" s="50" t="n">
        <v>247.12</v>
      </c>
      <c r="AG158" s="50" t="n">
        <v>235.35</v>
      </c>
      <c r="AH158" s="50" t="n">
        <v>255.89</v>
      </c>
      <c r="AI158" s="50" t="n">
        <v>288.4</v>
      </c>
      <c r="AJ158" s="50" t="n">
        <v>287.98</v>
      </c>
      <c r="AK158" s="50" t="n">
        <v>268.05</v>
      </c>
      <c r="AL158" s="51" t="n">
        <v>266</v>
      </c>
      <c r="AM158" s="51" t="n">
        <v>275</v>
      </c>
    </row>
    <row r="159" customFormat="false" ht="14.25" hidden="false" customHeight="false" outlineLevel="0" collapsed="false">
      <c r="A159" s="48" t="s">
        <v>71</v>
      </c>
      <c r="B159" s="48" t="str">
        <f aca="false">VLOOKUP(Data[[#This Row],[or_product]],Ref_products[#Data],2,FALSE())</f>
        <v>Maize</v>
      </c>
      <c r="C159" s="48" t="str">
        <f aca="false">VLOOKUP(Data[[#This Row],[MS]],Ref_MS[#Data],2,FALSE())</f>
        <v>Italy</v>
      </c>
      <c r="D159" s="49" t="s">
        <v>135</v>
      </c>
      <c r="E159" s="49" t="s">
        <v>97</v>
      </c>
      <c r="F159" s="49" t="s">
        <v>98</v>
      </c>
      <c r="G159" s="50" t="n">
        <f aca="false">(SUM(AH159:AL159)-MAX(AH159:AL159)-MIN(AH159:AL159))/3</f>
        <v>585.053333333333</v>
      </c>
      <c r="H159" s="50" t="n">
        <v>934.5</v>
      </c>
      <c r="I159" s="50" t="n">
        <v>909.9</v>
      </c>
      <c r="J159" s="50" t="n">
        <v>942.5</v>
      </c>
      <c r="K159" s="50" t="n">
        <v>1022.7</v>
      </c>
      <c r="L159" s="50" t="n">
        <v>1039.2</v>
      </c>
      <c r="M159" s="50" t="n">
        <v>970.3</v>
      </c>
      <c r="N159" s="50" t="n">
        <v>1027.9</v>
      </c>
      <c r="O159" s="50" t="n">
        <v>1063.6</v>
      </c>
      <c r="P159" s="50" t="n">
        <v>1109.3</v>
      </c>
      <c r="Q159" s="50" t="n">
        <v>1112</v>
      </c>
      <c r="R159" s="50" t="n">
        <v>1163.2</v>
      </c>
      <c r="S159" s="50" t="n">
        <v>1196.8</v>
      </c>
      <c r="T159" s="50" t="n">
        <v>1119.5</v>
      </c>
      <c r="U159" s="50" t="n">
        <v>1108</v>
      </c>
      <c r="V159" s="50" t="n">
        <v>1053.4</v>
      </c>
      <c r="W159" s="50" t="n">
        <v>991.5</v>
      </c>
      <c r="X159" s="50" t="n">
        <v>915.5</v>
      </c>
      <c r="Y159" s="50" t="n">
        <v>927.08</v>
      </c>
      <c r="Z159" s="50" t="n">
        <v>994.83</v>
      </c>
      <c r="AA159" s="50" t="n">
        <v>976.56</v>
      </c>
      <c r="AB159" s="50" t="n">
        <v>908.11</v>
      </c>
      <c r="AC159" s="50" t="n">
        <v>869.95</v>
      </c>
      <c r="AD159" s="50" t="n">
        <v>655.99</v>
      </c>
      <c r="AE159" s="50" t="n">
        <v>660.73</v>
      </c>
      <c r="AF159" s="50" t="n">
        <v>645.74</v>
      </c>
      <c r="AG159" s="50" t="n">
        <v>591.21</v>
      </c>
      <c r="AH159" s="50" t="n">
        <v>628.8</v>
      </c>
      <c r="AI159" s="50" t="n">
        <v>602.86</v>
      </c>
      <c r="AJ159" s="50" t="n">
        <v>588.6</v>
      </c>
      <c r="AK159" s="50" t="n">
        <v>563.7</v>
      </c>
      <c r="AL159" s="51" t="n">
        <v>498.45</v>
      </c>
      <c r="AM159" s="51" t="n">
        <v>490.15</v>
      </c>
    </row>
    <row r="160" customFormat="false" ht="14.25" hidden="false" customHeight="false" outlineLevel="0" collapsed="false">
      <c r="A160" s="48" t="s">
        <v>71</v>
      </c>
      <c r="B160" s="48" t="str">
        <f aca="false">VLOOKUP(Data[[#This Row],[or_product]],Ref_products[#Data],2,FALSE())</f>
        <v>Maize</v>
      </c>
      <c r="C160" s="48" t="str">
        <f aca="false">VLOOKUP(Data[[#This Row],[MS]],Ref_MS[#Data],2,FALSE())</f>
        <v>Cyprus</v>
      </c>
      <c r="D160" s="49" t="s">
        <v>135</v>
      </c>
      <c r="E160" s="49" t="s">
        <v>99</v>
      </c>
      <c r="F160" s="49" t="s">
        <v>100</v>
      </c>
      <c r="G160" s="50" t="n">
        <f aca="false">(SUM(AH160:AL160)-MAX(AH160:AL160)-MIN(AH160:AL160))/3</f>
        <v>0</v>
      </c>
      <c r="H160" s="50" t="n">
        <v>0</v>
      </c>
      <c r="I160" s="50" t="n">
        <v>0</v>
      </c>
      <c r="J160" s="50" t="n">
        <v>0</v>
      </c>
      <c r="K160" s="50" t="n">
        <v>0</v>
      </c>
      <c r="L160" s="50" t="n">
        <v>0</v>
      </c>
      <c r="M160" s="50" t="n">
        <v>0</v>
      </c>
      <c r="N160" s="50" t="n">
        <v>0</v>
      </c>
      <c r="O160" s="50" t="n">
        <v>0</v>
      </c>
      <c r="P160" s="50" t="n">
        <v>0</v>
      </c>
      <c r="Q160" s="50" t="n">
        <v>0</v>
      </c>
      <c r="R160" s="50" t="n">
        <v>0</v>
      </c>
      <c r="S160" s="50" t="n">
        <v>0</v>
      </c>
      <c r="T160" s="50" t="n">
        <v>0</v>
      </c>
      <c r="U160" s="50" t="n">
        <v>0</v>
      </c>
      <c r="V160" s="50" t="n">
        <v>0</v>
      </c>
      <c r="W160" s="50" t="n">
        <v>0</v>
      </c>
      <c r="X160" s="50" t="n">
        <v>0</v>
      </c>
      <c r="Y160" s="50" t="n">
        <v>0</v>
      </c>
      <c r="Z160" s="50" t="n">
        <v>0</v>
      </c>
      <c r="AA160" s="50" t="n">
        <v>0</v>
      </c>
      <c r="AB160" s="50" t="n">
        <v>0</v>
      </c>
      <c r="AC160" s="50" t="n">
        <v>0</v>
      </c>
      <c r="AD160" s="50" t="n">
        <v>0</v>
      </c>
      <c r="AE160" s="50" t="n">
        <v>0</v>
      </c>
      <c r="AF160" s="50" t="n">
        <v>0</v>
      </c>
      <c r="AG160" s="50" t="n">
        <v>0</v>
      </c>
      <c r="AH160" s="50" t="n">
        <v>0</v>
      </c>
      <c r="AI160" s="50" t="n">
        <v>0</v>
      </c>
      <c r="AJ160" s="50" t="n">
        <v>0</v>
      </c>
      <c r="AK160" s="50" t="n">
        <v>0</v>
      </c>
      <c r="AL160" s="51" t="n">
        <v>0</v>
      </c>
      <c r="AM160" s="51" t="n">
        <v>0</v>
      </c>
    </row>
    <row r="161" customFormat="false" ht="14.25" hidden="false" customHeight="false" outlineLevel="0" collapsed="false">
      <c r="A161" s="48" t="s">
        <v>71</v>
      </c>
      <c r="B161" s="48" t="str">
        <f aca="false">VLOOKUP(Data[[#This Row],[or_product]],Ref_products[#Data],2,FALSE())</f>
        <v>Maize</v>
      </c>
      <c r="C161" s="48" t="str">
        <f aca="false">VLOOKUP(Data[[#This Row],[MS]],Ref_MS[#Data],2,FALSE())</f>
        <v>Latvia</v>
      </c>
      <c r="D161" s="49" t="s">
        <v>135</v>
      </c>
      <c r="E161" s="49" t="s">
        <v>101</v>
      </c>
      <c r="F161" s="49" t="s">
        <v>102</v>
      </c>
      <c r="G161" s="50" t="n">
        <f aca="false">(SUM(AH161:AL161)-MAX(AH161:AL161)-MIN(AH161:AL161))/3</f>
        <v>0</v>
      </c>
      <c r="H161" s="50" t="n">
        <v>0</v>
      </c>
      <c r="I161" s="50" t="n">
        <v>0</v>
      </c>
      <c r="J161" s="50" t="n">
        <v>0</v>
      </c>
      <c r="K161" s="50" t="n">
        <v>0</v>
      </c>
      <c r="L161" s="50" t="n">
        <v>0</v>
      </c>
      <c r="M161" s="50" t="n">
        <v>0</v>
      </c>
      <c r="N161" s="50" t="n">
        <v>0</v>
      </c>
      <c r="O161" s="50" t="n">
        <v>0</v>
      </c>
      <c r="P161" s="50" t="n">
        <v>0</v>
      </c>
      <c r="Q161" s="50" t="n">
        <v>0</v>
      </c>
      <c r="R161" s="50" t="n">
        <v>0</v>
      </c>
      <c r="S161" s="50" t="n">
        <v>0</v>
      </c>
      <c r="T161" s="50" t="n">
        <v>0</v>
      </c>
      <c r="U161" s="50" t="n">
        <v>0</v>
      </c>
      <c r="V161" s="50" t="n">
        <v>0</v>
      </c>
      <c r="W161" s="50" t="n">
        <v>0</v>
      </c>
      <c r="X161" s="50" t="n">
        <v>0</v>
      </c>
      <c r="Y161" s="50" t="n">
        <v>0</v>
      </c>
      <c r="Z161" s="50" t="n">
        <v>0</v>
      </c>
      <c r="AA161" s="50" t="n">
        <v>0</v>
      </c>
      <c r="AB161" s="50" t="n">
        <v>0</v>
      </c>
      <c r="AC161" s="50" t="n">
        <v>0</v>
      </c>
      <c r="AD161" s="50" t="n">
        <v>0</v>
      </c>
      <c r="AE161" s="50" t="n">
        <v>0</v>
      </c>
      <c r="AF161" s="50" t="n">
        <v>0</v>
      </c>
      <c r="AG161" s="50" t="n">
        <v>0</v>
      </c>
      <c r="AH161" s="50" t="n">
        <v>0</v>
      </c>
      <c r="AI161" s="50" t="n">
        <v>0</v>
      </c>
      <c r="AJ161" s="50" t="n">
        <v>0</v>
      </c>
      <c r="AK161" s="50" t="n">
        <v>0</v>
      </c>
      <c r="AL161" s="51" t="n">
        <v>0</v>
      </c>
      <c r="AM161" s="51" t="n">
        <v>0</v>
      </c>
    </row>
    <row r="162" customFormat="false" ht="14.25" hidden="false" customHeight="false" outlineLevel="0" collapsed="false">
      <c r="A162" s="48" t="s">
        <v>71</v>
      </c>
      <c r="B162" s="48" t="str">
        <f aca="false">VLOOKUP(Data[[#This Row],[or_product]],Ref_products[#Data],2,FALSE())</f>
        <v>Maize</v>
      </c>
      <c r="C162" s="48" t="str">
        <f aca="false">VLOOKUP(Data[[#This Row],[MS]],Ref_MS[#Data],2,FALSE())</f>
        <v>Lithuania</v>
      </c>
      <c r="D162" s="49" t="s">
        <v>135</v>
      </c>
      <c r="E162" s="49" t="s">
        <v>103</v>
      </c>
      <c r="F162" s="49" t="s">
        <v>104</v>
      </c>
      <c r="G162" s="50" t="n">
        <f aca="false">(SUM(AH162:AL162)-MAX(AH162:AL162)-MIN(AH162:AL162))/3</f>
        <v>16.48</v>
      </c>
      <c r="H162" s="50" t="n">
        <v>2</v>
      </c>
      <c r="I162" s="50" t="n">
        <v>2</v>
      </c>
      <c r="J162" s="50" t="n">
        <v>2</v>
      </c>
      <c r="K162" s="50" t="n">
        <v>2</v>
      </c>
      <c r="L162" s="50" t="n">
        <v>2</v>
      </c>
      <c r="M162" s="50" t="n">
        <v>2</v>
      </c>
      <c r="N162" s="50" t="n">
        <v>2</v>
      </c>
      <c r="O162" s="50" t="n">
        <v>2</v>
      </c>
      <c r="P162" s="50" t="n">
        <v>2</v>
      </c>
      <c r="Q162" s="50" t="n">
        <v>2.9</v>
      </c>
      <c r="R162" s="50" t="n">
        <v>2.7</v>
      </c>
      <c r="S162" s="50" t="n">
        <v>1.4</v>
      </c>
      <c r="T162" s="50" t="n">
        <v>1.6</v>
      </c>
      <c r="U162" s="50" t="n">
        <v>2</v>
      </c>
      <c r="V162" s="50" t="n">
        <v>5.4</v>
      </c>
      <c r="W162" s="50" t="n">
        <v>7.6</v>
      </c>
      <c r="X162" s="50" t="n">
        <v>5.5</v>
      </c>
      <c r="Y162" s="50" t="n">
        <v>7.1</v>
      </c>
      <c r="Z162" s="50" t="n">
        <v>9.6</v>
      </c>
      <c r="AA162" s="50" t="n">
        <v>12.9</v>
      </c>
      <c r="AB162" s="50" t="n">
        <v>17.2</v>
      </c>
      <c r="AC162" s="50" t="n">
        <v>19</v>
      </c>
      <c r="AD162" s="50" t="n">
        <v>11.71</v>
      </c>
      <c r="AE162" s="50" t="n">
        <v>12.43</v>
      </c>
      <c r="AF162" s="50" t="n">
        <v>9.93</v>
      </c>
      <c r="AG162" s="50" t="n">
        <v>13.39</v>
      </c>
      <c r="AH162" s="50" t="n">
        <v>12.77</v>
      </c>
      <c r="AI162" s="50" t="n">
        <v>20.2</v>
      </c>
      <c r="AJ162" s="50" t="n">
        <v>17.87</v>
      </c>
      <c r="AK162" s="50" t="n">
        <v>18.8</v>
      </c>
      <c r="AL162" s="51" t="n">
        <v>5.16</v>
      </c>
      <c r="AM162" s="51" t="n">
        <v>18.6</v>
      </c>
    </row>
    <row r="163" customFormat="false" ht="14.25" hidden="false" customHeight="false" outlineLevel="0" collapsed="false">
      <c r="A163" s="48" t="s">
        <v>71</v>
      </c>
      <c r="B163" s="48" t="str">
        <f aca="false">VLOOKUP(Data[[#This Row],[or_product]],Ref_products[#Data],2,FALSE())</f>
        <v>Maize</v>
      </c>
      <c r="C163" s="48" t="str">
        <f aca="false">VLOOKUP(Data[[#This Row],[MS]],Ref_MS[#Data],2,FALSE())</f>
        <v>Luxembourg</v>
      </c>
      <c r="D163" s="49" t="s">
        <v>135</v>
      </c>
      <c r="E163" s="49" t="s">
        <v>105</v>
      </c>
      <c r="F163" s="49" t="s">
        <v>106</v>
      </c>
      <c r="G163" s="50" t="n">
        <f aca="false">(SUM(AH163:AL163)-MAX(AH163:AL163)-MIN(AH163:AL163))/3</f>
        <v>0.143333333333333</v>
      </c>
      <c r="H163" s="50" t="n">
        <v>0</v>
      </c>
      <c r="I163" s="50" t="n">
        <v>0</v>
      </c>
      <c r="J163" s="50" t="n">
        <v>0</v>
      </c>
      <c r="K163" s="50" t="n">
        <v>0.3</v>
      </c>
      <c r="L163" s="50" t="n">
        <v>0.5</v>
      </c>
      <c r="M163" s="50" t="n">
        <v>0.5</v>
      </c>
      <c r="N163" s="50" t="n">
        <v>0.5</v>
      </c>
      <c r="O163" s="50" t="n">
        <v>0.3</v>
      </c>
      <c r="P163" s="50" t="n">
        <v>0.5</v>
      </c>
      <c r="Q163" s="50" t="n">
        <v>0.3</v>
      </c>
      <c r="R163" s="50" t="n">
        <v>0.3</v>
      </c>
      <c r="S163" s="50" t="n">
        <v>0.4</v>
      </c>
      <c r="T163" s="50" t="n">
        <v>0.2</v>
      </c>
      <c r="U163" s="50" t="n">
        <v>0.3</v>
      </c>
      <c r="V163" s="50" t="n">
        <v>0.3</v>
      </c>
      <c r="W163" s="50" t="n">
        <v>0.4</v>
      </c>
      <c r="X163" s="50" t="n">
        <v>0.4</v>
      </c>
      <c r="Y163" s="50" t="n">
        <v>0.38</v>
      </c>
      <c r="Z163" s="50" t="n">
        <v>0.3</v>
      </c>
      <c r="AA163" s="50" t="n">
        <v>0.2</v>
      </c>
      <c r="AB163" s="50" t="n">
        <v>0.24</v>
      </c>
      <c r="AC163" s="50" t="n">
        <v>0.22</v>
      </c>
      <c r="AD163" s="50" t="n">
        <v>0.14</v>
      </c>
      <c r="AE163" s="50" t="n">
        <v>0.13</v>
      </c>
      <c r="AF163" s="50" t="n">
        <v>0.08</v>
      </c>
      <c r="AG163" s="50" t="n">
        <v>0.09</v>
      </c>
      <c r="AH163" s="50" t="n">
        <v>0.14</v>
      </c>
      <c r="AI163" s="50" t="n">
        <v>0.12</v>
      </c>
      <c r="AJ163" s="50" t="n">
        <v>0.07</v>
      </c>
      <c r="AK163" s="50" t="n">
        <v>0.18</v>
      </c>
      <c r="AL163" s="51" t="n">
        <v>0.17</v>
      </c>
      <c r="AM163" s="51" t="n">
        <v>0.143333333333333</v>
      </c>
    </row>
    <row r="164" customFormat="false" ht="14.25" hidden="false" customHeight="false" outlineLevel="0" collapsed="false">
      <c r="A164" s="48" t="s">
        <v>71</v>
      </c>
      <c r="B164" s="48" t="str">
        <f aca="false">VLOOKUP(Data[[#This Row],[or_product]],Ref_products[#Data],2,FALSE())</f>
        <v>Maize</v>
      </c>
      <c r="C164" s="48" t="str">
        <f aca="false">VLOOKUP(Data[[#This Row],[MS]],Ref_MS[#Data],2,FALSE())</f>
        <v>Hungary</v>
      </c>
      <c r="D164" s="49" t="s">
        <v>135</v>
      </c>
      <c r="E164" s="49" t="s">
        <v>107</v>
      </c>
      <c r="F164" s="49" t="s">
        <v>108</v>
      </c>
      <c r="G164" s="50" t="n">
        <f aca="false">(SUM(AH164:AL164)-MAX(AH164:AL164)-MIN(AH164:AL164))/3</f>
        <v>941.746666666667</v>
      </c>
      <c r="H164" s="50" t="n">
        <v>1121</v>
      </c>
      <c r="I164" s="50" t="n">
        <v>1204</v>
      </c>
      <c r="J164" s="50" t="n">
        <v>1033</v>
      </c>
      <c r="K164" s="50" t="n">
        <v>1053</v>
      </c>
      <c r="L164" s="50" t="n">
        <v>1059</v>
      </c>
      <c r="M164" s="50" t="n">
        <v>1022.5</v>
      </c>
      <c r="N164" s="50" t="n">
        <v>1114.8</v>
      </c>
      <c r="O164" s="50" t="n">
        <v>1192.7</v>
      </c>
      <c r="P164" s="50" t="n">
        <v>1258.1</v>
      </c>
      <c r="Q164" s="50" t="n">
        <v>1205.8</v>
      </c>
      <c r="R164" s="50" t="n">
        <v>1144.7</v>
      </c>
      <c r="S164" s="50" t="n">
        <v>1190.1</v>
      </c>
      <c r="T164" s="50" t="n">
        <v>1197.5</v>
      </c>
      <c r="U164" s="50" t="n">
        <v>1215</v>
      </c>
      <c r="V164" s="50" t="n">
        <v>1078.8</v>
      </c>
      <c r="W164" s="50" t="n">
        <v>1191.8</v>
      </c>
      <c r="X164" s="50" t="n">
        <v>1177.3</v>
      </c>
      <c r="Y164" s="50" t="n">
        <v>1078.83</v>
      </c>
      <c r="Z164" s="50" t="n">
        <v>1230.25</v>
      </c>
      <c r="AA164" s="50" t="n">
        <v>1191.29</v>
      </c>
      <c r="AB164" s="50" t="n">
        <v>1242.61</v>
      </c>
      <c r="AC164" s="50" t="n">
        <v>1191.42</v>
      </c>
      <c r="AD164" s="50" t="n">
        <v>1146.13</v>
      </c>
      <c r="AE164" s="50" t="n">
        <v>1011.56</v>
      </c>
      <c r="AF164" s="50" t="n">
        <v>988.82</v>
      </c>
      <c r="AG164" s="50" t="n">
        <v>939.08</v>
      </c>
      <c r="AH164" s="50" t="n">
        <v>1027.59</v>
      </c>
      <c r="AI164" s="50" t="n">
        <v>981.01</v>
      </c>
      <c r="AJ164" s="50" t="n">
        <v>1054.57</v>
      </c>
      <c r="AK164" s="50" t="n">
        <v>816.64</v>
      </c>
      <c r="AL164" s="51" t="n">
        <v>767.85</v>
      </c>
      <c r="AM164" s="51" t="n">
        <v>889.5</v>
      </c>
    </row>
    <row r="165" customFormat="false" ht="14.25" hidden="false" customHeight="false" outlineLevel="0" collapsed="false">
      <c r="A165" s="48" t="s">
        <v>71</v>
      </c>
      <c r="B165" s="48" t="str">
        <f aca="false">VLOOKUP(Data[[#This Row],[or_product]],Ref_products[#Data],2,FALSE())</f>
        <v>Maize</v>
      </c>
      <c r="C165" s="48" t="str">
        <f aca="false">VLOOKUP(Data[[#This Row],[MS]],Ref_MS[#Data],2,FALSE())</f>
        <v>Malta</v>
      </c>
      <c r="D165" s="49" t="s">
        <v>135</v>
      </c>
      <c r="E165" s="49" t="s">
        <v>109</v>
      </c>
      <c r="F165" s="49" t="s">
        <v>110</v>
      </c>
      <c r="G165" s="50" t="n">
        <f aca="false">(SUM(AH165:AL165)-MAX(AH165:AL165)-MIN(AH165:AL165))/3</f>
        <v>0</v>
      </c>
      <c r="H165" s="50" t="n">
        <v>0</v>
      </c>
      <c r="I165" s="50" t="n">
        <v>0</v>
      </c>
      <c r="J165" s="50" t="n">
        <v>0</v>
      </c>
      <c r="K165" s="50" t="n">
        <v>0</v>
      </c>
      <c r="L165" s="50" t="n">
        <v>0</v>
      </c>
      <c r="M165" s="50" t="n">
        <v>0</v>
      </c>
      <c r="N165" s="50" t="n">
        <v>0</v>
      </c>
      <c r="O165" s="50" t="n">
        <v>0</v>
      </c>
      <c r="P165" s="50" t="n">
        <v>0</v>
      </c>
      <c r="Q165" s="50" t="n">
        <v>0</v>
      </c>
      <c r="R165" s="50" t="n">
        <v>0</v>
      </c>
      <c r="S165" s="50" t="n">
        <v>0</v>
      </c>
      <c r="T165" s="50" t="n">
        <v>0</v>
      </c>
      <c r="U165" s="50" t="n">
        <v>0</v>
      </c>
      <c r="V165" s="50" t="n">
        <v>0</v>
      </c>
      <c r="W165" s="50" t="n">
        <v>0</v>
      </c>
      <c r="X165" s="50" t="n">
        <v>0</v>
      </c>
      <c r="Y165" s="50" t="n">
        <v>0</v>
      </c>
      <c r="Z165" s="50" t="n">
        <v>0</v>
      </c>
      <c r="AA165" s="50" t="n">
        <v>0</v>
      </c>
      <c r="AB165" s="50" t="n">
        <v>0</v>
      </c>
      <c r="AC165" s="50" t="n">
        <v>0</v>
      </c>
      <c r="AD165" s="50" t="n">
        <v>0</v>
      </c>
      <c r="AE165" s="50" t="n">
        <v>0</v>
      </c>
      <c r="AF165" s="50" t="n">
        <v>0</v>
      </c>
      <c r="AG165" s="50" t="n">
        <v>0</v>
      </c>
      <c r="AH165" s="50" t="n">
        <v>0</v>
      </c>
      <c r="AI165" s="50" t="n">
        <v>0</v>
      </c>
      <c r="AJ165" s="50" t="n">
        <v>0</v>
      </c>
      <c r="AK165" s="50" t="n">
        <v>0</v>
      </c>
      <c r="AL165" s="51" t="n">
        <v>0</v>
      </c>
      <c r="AM165" s="51" t="n">
        <v>0</v>
      </c>
    </row>
    <row r="166" customFormat="false" ht="14.25" hidden="false" customHeight="false" outlineLevel="0" collapsed="false">
      <c r="A166" s="48" t="s">
        <v>71</v>
      </c>
      <c r="B166" s="48" t="str">
        <f aca="false">VLOOKUP(Data[[#This Row],[or_product]],Ref_products[#Data],2,FALSE())</f>
        <v>Maize</v>
      </c>
      <c r="C166" s="48" t="str">
        <f aca="false">VLOOKUP(Data[[#This Row],[MS]],Ref_MS[#Data],2,FALSE())</f>
        <v>Netherlands</v>
      </c>
      <c r="D166" s="49" t="s">
        <v>135</v>
      </c>
      <c r="E166" s="49" t="s">
        <v>111</v>
      </c>
      <c r="F166" s="49" t="s">
        <v>112</v>
      </c>
      <c r="G166" s="50" t="n">
        <f aca="false">(SUM(AH166:AL166)-MAX(AH166:AL166)-MIN(AH166:AL166))/3</f>
        <v>18.5433333333333</v>
      </c>
      <c r="H166" s="50" t="n">
        <v>10.8</v>
      </c>
      <c r="I166" s="50" t="n">
        <v>11.6</v>
      </c>
      <c r="J166" s="50" t="n">
        <v>9</v>
      </c>
      <c r="K166" s="50" t="n">
        <v>10.9</v>
      </c>
      <c r="L166" s="50" t="n">
        <v>12.7</v>
      </c>
      <c r="M166" s="50" t="n">
        <v>13.7</v>
      </c>
      <c r="N166" s="50" t="n">
        <v>16</v>
      </c>
      <c r="O166" s="50" t="n">
        <v>20.3</v>
      </c>
      <c r="P166" s="50" t="n">
        <v>27.2</v>
      </c>
      <c r="Q166" s="50" t="n">
        <v>23.7</v>
      </c>
      <c r="R166" s="50" t="n">
        <v>24.5</v>
      </c>
      <c r="S166" s="50" t="n">
        <v>22.4</v>
      </c>
      <c r="T166" s="50" t="n">
        <v>20.7</v>
      </c>
      <c r="U166" s="50" t="n">
        <v>19.8</v>
      </c>
      <c r="V166" s="50" t="n">
        <v>19.3</v>
      </c>
      <c r="W166" s="50" t="n">
        <v>22.1</v>
      </c>
      <c r="X166" s="50" t="n">
        <v>18.8</v>
      </c>
      <c r="Y166" s="50" t="n">
        <v>24</v>
      </c>
      <c r="Z166" s="50" t="n">
        <v>23</v>
      </c>
      <c r="AA166" s="50" t="n">
        <v>21</v>
      </c>
      <c r="AB166" s="50" t="n">
        <v>21</v>
      </c>
      <c r="AC166" s="50" t="n">
        <v>18</v>
      </c>
      <c r="AD166" s="50" t="n">
        <v>15.8</v>
      </c>
      <c r="AE166" s="50" t="n">
        <v>12.27</v>
      </c>
      <c r="AF166" s="50" t="n">
        <v>12.25</v>
      </c>
      <c r="AG166" s="50" t="n">
        <v>13.76</v>
      </c>
      <c r="AH166" s="50" t="n">
        <v>19.01</v>
      </c>
      <c r="AI166" s="50" t="n">
        <v>19.42</v>
      </c>
      <c r="AJ166" s="50" t="n">
        <v>17.2</v>
      </c>
      <c r="AK166" s="50" t="n">
        <v>20.1</v>
      </c>
      <c r="AL166" s="51" t="n">
        <v>14.79</v>
      </c>
      <c r="AM166" s="51" t="n">
        <v>15.79</v>
      </c>
    </row>
    <row r="167" customFormat="false" ht="14.25" hidden="false" customHeight="false" outlineLevel="0" collapsed="false">
      <c r="A167" s="48" t="s">
        <v>71</v>
      </c>
      <c r="B167" s="48" t="str">
        <f aca="false">VLOOKUP(Data[[#This Row],[or_product]],Ref_products[#Data],2,FALSE())</f>
        <v>Maize</v>
      </c>
      <c r="C167" s="48" t="str">
        <f aca="false">VLOOKUP(Data[[#This Row],[MS]],Ref_MS[#Data],2,FALSE())</f>
        <v>Austria</v>
      </c>
      <c r="D167" s="49" t="s">
        <v>135</v>
      </c>
      <c r="E167" s="49" t="s">
        <v>113</v>
      </c>
      <c r="F167" s="49" t="s">
        <v>114</v>
      </c>
      <c r="G167" s="50" t="n">
        <f aca="false">(SUM(AH167:AL167)-MAX(AH167:AL167)-MIN(AH167:AL167))/3</f>
        <v>215.376666666667</v>
      </c>
      <c r="H167" s="50" t="n">
        <v>169.9</v>
      </c>
      <c r="I167" s="50" t="n">
        <v>179.5</v>
      </c>
      <c r="J167" s="50" t="n">
        <v>173.4</v>
      </c>
      <c r="K167" s="50" t="n">
        <v>179.1</v>
      </c>
      <c r="L167" s="50" t="n">
        <v>161</v>
      </c>
      <c r="M167" s="50" t="n">
        <v>144.2</v>
      </c>
      <c r="N167" s="50" t="n">
        <v>152.5</v>
      </c>
      <c r="O167" s="50" t="n">
        <v>164.1</v>
      </c>
      <c r="P167" s="50" t="n">
        <v>171.4</v>
      </c>
      <c r="Q167" s="50" t="n">
        <v>172.2</v>
      </c>
      <c r="R167" s="50" t="n">
        <v>173.3</v>
      </c>
      <c r="S167" s="50" t="n">
        <v>178.7</v>
      </c>
      <c r="T167" s="50" t="n">
        <v>167.2</v>
      </c>
      <c r="U167" s="50" t="n">
        <v>159.3</v>
      </c>
      <c r="V167" s="50" t="n">
        <v>170.9</v>
      </c>
      <c r="W167" s="50" t="n">
        <v>194.1</v>
      </c>
      <c r="X167" s="50" t="n">
        <v>178.5</v>
      </c>
      <c r="Y167" s="50" t="n">
        <v>201.14</v>
      </c>
      <c r="Z167" s="50" t="n">
        <v>217.1</v>
      </c>
      <c r="AA167" s="50" t="n">
        <v>219.7</v>
      </c>
      <c r="AB167" s="50" t="n">
        <v>201.92</v>
      </c>
      <c r="AC167" s="50" t="n">
        <v>216.32</v>
      </c>
      <c r="AD167" s="50" t="n">
        <v>188.73</v>
      </c>
      <c r="AE167" s="50" t="n">
        <v>195.25</v>
      </c>
      <c r="AF167" s="50" t="n">
        <v>209.48</v>
      </c>
      <c r="AG167" s="50" t="n">
        <v>209.9</v>
      </c>
      <c r="AH167" s="50" t="n">
        <v>220.69</v>
      </c>
      <c r="AI167" s="50" t="n">
        <v>212.6</v>
      </c>
      <c r="AJ167" s="50" t="n">
        <v>218.2</v>
      </c>
      <c r="AK167" s="50" t="n">
        <v>215.33</v>
      </c>
      <c r="AL167" s="51" t="n">
        <v>212</v>
      </c>
      <c r="AM167" s="51" t="n">
        <v>207.84</v>
      </c>
    </row>
    <row r="168" customFormat="false" ht="14.25" hidden="false" customHeight="false" outlineLevel="0" collapsed="false">
      <c r="A168" s="48" t="s">
        <v>71</v>
      </c>
      <c r="B168" s="48" t="str">
        <f aca="false">VLOOKUP(Data[[#This Row],[or_product]],Ref_products[#Data],2,FALSE())</f>
        <v>Maize</v>
      </c>
      <c r="C168" s="48" t="str">
        <f aca="false">VLOOKUP(Data[[#This Row],[MS]],Ref_MS[#Data],2,FALSE())</f>
        <v>Poland</v>
      </c>
      <c r="D168" s="49" t="s">
        <v>135</v>
      </c>
      <c r="E168" s="49" t="s">
        <v>115</v>
      </c>
      <c r="F168" s="49" t="s">
        <v>116</v>
      </c>
      <c r="G168" s="50" t="n">
        <f aca="false">(SUM(AH168:AL168)-MAX(AH168:AL168)-MIN(AH168:AL168))/3</f>
        <v>1046.84333333333</v>
      </c>
      <c r="H168" s="50" t="n">
        <v>54.5</v>
      </c>
      <c r="I168" s="50" t="n">
        <v>50.4</v>
      </c>
      <c r="J168" s="50" t="n">
        <v>48.2</v>
      </c>
      <c r="K168" s="50" t="n">
        <v>69.3</v>
      </c>
      <c r="L168" s="50" t="n">
        <v>77.1</v>
      </c>
      <c r="M168" s="50" t="n">
        <v>85.2</v>
      </c>
      <c r="N168" s="50" t="n">
        <v>104.2</v>
      </c>
      <c r="O168" s="50" t="n">
        <v>152.3</v>
      </c>
      <c r="P168" s="50" t="n">
        <v>224.4</v>
      </c>
      <c r="Q168" s="50" t="n">
        <v>318.7</v>
      </c>
      <c r="R168" s="50" t="n">
        <v>356.3</v>
      </c>
      <c r="S168" s="50" t="n">
        <v>411.7</v>
      </c>
      <c r="T168" s="50" t="n">
        <v>339.3</v>
      </c>
      <c r="U168" s="50" t="n">
        <v>303</v>
      </c>
      <c r="V168" s="50" t="n">
        <v>262</v>
      </c>
      <c r="W168" s="50" t="n">
        <v>317.2</v>
      </c>
      <c r="X168" s="50" t="n">
        <v>274.1</v>
      </c>
      <c r="Y168" s="50" t="n">
        <v>334.2</v>
      </c>
      <c r="Z168" s="50" t="n">
        <v>333.3</v>
      </c>
      <c r="AA168" s="50" t="n">
        <v>543.8</v>
      </c>
      <c r="AB168" s="50" t="n">
        <v>614.3</v>
      </c>
      <c r="AC168" s="50" t="n">
        <v>678.25</v>
      </c>
      <c r="AD168" s="50" t="n">
        <v>670.3</v>
      </c>
      <c r="AE168" s="50" t="n">
        <v>593.5</v>
      </c>
      <c r="AF168" s="50" t="n">
        <v>562.11</v>
      </c>
      <c r="AG168" s="50" t="n">
        <v>645.41</v>
      </c>
      <c r="AH168" s="50" t="n">
        <v>664.95</v>
      </c>
      <c r="AI168" s="50" t="n">
        <v>946.03</v>
      </c>
      <c r="AJ168" s="50" t="n">
        <v>998.47</v>
      </c>
      <c r="AK168" s="50" t="n">
        <v>1196.03</v>
      </c>
      <c r="AL168" s="51" t="n">
        <v>1255.63</v>
      </c>
      <c r="AM168" s="51" t="n">
        <v>1207.41</v>
      </c>
    </row>
    <row r="169" customFormat="false" ht="14.25" hidden="false" customHeight="false" outlineLevel="0" collapsed="false">
      <c r="A169" s="48" t="s">
        <v>71</v>
      </c>
      <c r="B169" s="48" t="str">
        <f aca="false">VLOOKUP(Data[[#This Row],[or_product]],Ref_products[#Data],2,FALSE())</f>
        <v>Maize</v>
      </c>
      <c r="C169" s="48" t="str">
        <f aca="false">VLOOKUP(Data[[#This Row],[MS]],Ref_MS[#Data],2,FALSE())</f>
        <v>Portugal</v>
      </c>
      <c r="D169" s="49" t="s">
        <v>135</v>
      </c>
      <c r="E169" s="49" t="s">
        <v>117</v>
      </c>
      <c r="F169" s="49" t="s">
        <v>118</v>
      </c>
      <c r="G169" s="50" t="n">
        <f aca="false">(SUM(AH169:AL169)-MAX(AH169:AL169)-MIN(AH169:AL169))/3</f>
        <v>74.0333333333334</v>
      </c>
      <c r="H169" s="50" t="n">
        <v>170.1</v>
      </c>
      <c r="I169" s="50" t="n">
        <v>177</v>
      </c>
      <c r="J169" s="50" t="n">
        <v>177</v>
      </c>
      <c r="K169" s="50" t="n">
        <v>185</v>
      </c>
      <c r="L169" s="50" t="n">
        <v>185.9</v>
      </c>
      <c r="M169" s="50" t="n">
        <v>193.3</v>
      </c>
      <c r="N169" s="50" t="n">
        <v>164</v>
      </c>
      <c r="O169" s="50" t="n">
        <v>152.51</v>
      </c>
      <c r="P169" s="50" t="n">
        <v>154.79</v>
      </c>
      <c r="Q169" s="50" t="n">
        <v>140.12</v>
      </c>
      <c r="R169" s="50" t="n">
        <v>141.44</v>
      </c>
      <c r="S169" s="50" t="n">
        <v>137.35</v>
      </c>
      <c r="T169" s="50" t="n">
        <v>109.91</v>
      </c>
      <c r="U169" s="50" t="n">
        <v>102.6</v>
      </c>
      <c r="V169" s="50" t="n">
        <v>105.62</v>
      </c>
      <c r="W169" s="50" t="n">
        <v>110.88</v>
      </c>
      <c r="X169" s="50" t="n">
        <v>94.73</v>
      </c>
      <c r="Y169" s="50" t="n">
        <v>90.37</v>
      </c>
      <c r="Z169" s="50" t="n">
        <v>99.98</v>
      </c>
      <c r="AA169" s="50" t="n">
        <v>102.2</v>
      </c>
      <c r="AB169" s="50" t="n">
        <v>111.79</v>
      </c>
      <c r="AC169" s="50" t="n">
        <v>107.64</v>
      </c>
      <c r="AD169" s="50" t="n">
        <v>97.91</v>
      </c>
      <c r="AE169" s="50" t="n">
        <v>88.61</v>
      </c>
      <c r="AF169" s="50" t="n">
        <v>86.52</v>
      </c>
      <c r="AG169" s="50" t="n">
        <v>83.36</v>
      </c>
      <c r="AH169" s="50" t="n">
        <v>77.02</v>
      </c>
      <c r="AI169" s="50" t="n">
        <v>72.99</v>
      </c>
      <c r="AJ169" s="50" t="n">
        <v>74.47</v>
      </c>
      <c r="AK169" s="50" t="n">
        <v>74.64</v>
      </c>
      <c r="AL169" s="51" t="n">
        <v>70.55</v>
      </c>
      <c r="AM169" s="51" t="n">
        <v>71.98</v>
      </c>
    </row>
    <row r="170" customFormat="false" ht="14.25" hidden="false" customHeight="false" outlineLevel="0" collapsed="false">
      <c r="A170" s="48" t="s">
        <v>71</v>
      </c>
      <c r="B170" s="48" t="str">
        <f aca="false">VLOOKUP(Data[[#This Row],[or_product]],Ref_products[#Data],2,FALSE())</f>
        <v>Maize</v>
      </c>
      <c r="C170" s="48" t="str">
        <f aca="false">VLOOKUP(Data[[#This Row],[MS]],Ref_MS[#Data],2,FALSE())</f>
        <v>Romania</v>
      </c>
      <c r="D170" s="49" t="s">
        <v>135</v>
      </c>
      <c r="E170" s="49" t="s">
        <v>119</v>
      </c>
      <c r="F170" s="49" t="s">
        <v>120</v>
      </c>
      <c r="G170" s="50" t="n">
        <f aca="false">(SUM(AH170:AL170)-MAX(AH170:AL170)-MIN(AH170:AL170))/3</f>
        <v>2510.81666666667</v>
      </c>
      <c r="H170" s="50" t="n">
        <v>3065.7</v>
      </c>
      <c r="I170" s="50" t="n">
        <v>2983.4</v>
      </c>
      <c r="J170" s="50" t="n">
        <v>3109.2</v>
      </c>
      <c r="K170" s="50" t="n">
        <v>3277</v>
      </c>
      <c r="L170" s="50" t="n">
        <v>3046.9</v>
      </c>
      <c r="M170" s="50" t="n">
        <v>3128.9</v>
      </c>
      <c r="N170" s="50" t="n">
        <v>3013.4</v>
      </c>
      <c r="O170" s="50" t="n">
        <v>3049.36</v>
      </c>
      <c r="P170" s="50" t="n">
        <v>2974.02</v>
      </c>
      <c r="Q170" s="50" t="n">
        <v>2894.5</v>
      </c>
      <c r="R170" s="50" t="n">
        <v>3199.58</v>
      </c>
      <c r="S170" s="50" t="n">
        <v>3274.19</v>
      </c>
      <c r="T170" s="50" t="n">
        <v>2628.58</v>
      </c>
      <c r="U170" s="50" t="n">
        <v>2520.56</v>
      </c>
      <c r="V170" s="50" t="n">
        <v>2525.39</v>
      </c>
      <c r="W170" s="50" t="n">
        <v>2441.64</v>
      </c>
      <c r="X170" s="50" t="n">
        <v>2339.39</v>
      </c>
      <c r="Y170" s="50" t="n">
        <v>2098.47</v>
      </c>
      <c r="Z170" s="50" t="n">
        <v>2589.78</v>
      </c>
      <c r="AA170" s="50" t="n">
        <v>2731.16</v>
      </c>
      <c r="AB170" s="50" t="n">
        <v>2518.88</v>
      </c>
      <c r="AC170" s="50" t="n">
        <v>2513.56</v>
      </c>
      <c r="AD170" s="50" t="n">
        <v>2608.06</v>
      </c>
      <c r="AE170" s="50" t="n">
        <v>2584.22</v>
      </c>
      <c r="AF170" s="50" t="n">
        <v>2405.24</v>
      </c>
      <c r="AG170" s="50" t="n">
        <v>2443.95</v>
      </c>
      <c r="AH170" s="50" t="n">
        <v>2681.93</v>
      </c>
      <c r="AI170" s="50" t="n">
        <v>2540.55</v>
      </c>
      <c r="AJ170" s="50" t="n">
        <v>2554.68</v>
      </c>
      <c r="AK170" s="50" t="n">
        <v>2437.22</v>
      </c>
      <c r="AL170" s="51" t="n">
        <v>2326.87</v>
      </c>
      <c r="AM170" s="51" t="n">
        <v>2331.8</v>
      </c>
    </row>
    <row r="171" customFormat="false" ht="14.25" hidden="false" customHeight="false" outlineLevel="0" collapsed="false">
      <c r="A171" s="48" t="s">
        <v>71</v>
      </c>
      <c r="B171" s="48" t="str">
        <f aca="false">VLOOKUP(Data[[#This Row],[or_product]],Ref_products[#Data],2,FALSE())</f>
        <v>Maize</v>
      </c>
      <c r="C171" s="48" t="str">
        <f aca="false">VLOOKUP(Data[[#This Row],[MS]],Ref_MS[#Data],2,FALSE())</f>
        <v>Slovenia</v>
      </c>
      <c r="D171" s="49" t="s">
        <v>135</v>
      </c>
      <c r="E171" s="49" t="s">
        <v>121</v>
      </c>
      <c r="F171" s="49" t="s">
        <v>122</v>
      </c>
      <c r="G171" s="50" t="n">
        <f aca="false">(SUM(AH171:AL171)-MAX(AH171:AL171)-MIN(AH171:AL171))/3</f>
        <v>40.93</v>
      </c>
      <c r="H171" s="50" t="n">
        <v>59.3</v>
      </c>
      <c r="I171" s="50" t="n">
        <v>49.4</v>
      </c>
      <c r="J171" s="50" t="n">
        <v>46.8</v>
      </c>
      <c r="K171" s="50" t="n">
        <v>47.1</v>
      </c>
      <c r="L171" s="50" t="n">
        <v>47.5</v>
      </c>
      <c r="M171" s="50" t="n">
        <v>45.6</v>
      </c>
      <c r="N171" s="50" t="n">
        <v>44.4</v>
      </c>
      <c r="O171" s="50" t="n">
        <v>48.01</v>
      </c>
      <c r="P171" s="50" t="n">
        <v>47.57</v>
      </c>
      <c r="Q171" s="50" t="n">
        <v>45.53</v>
      </c>
      <c r="R171" s="50" t="n">
        <v>44.14</v>
      </c>
      <c r="S171" s="50" t="n">
        <v>46</v>
      </c>
      <c r="T171" s="50" t="n">
        <v>42.37</v>
      </c>
      <c r="U171" s="50" t="n">
        <v>39.84</v>
      </c>
      <c r="V171" s="50" t="n">
        <v>40.91</v>
      </c>
      <c r="W171" s="50" t="n">
        <v>43.7</v>
      </c>
      <c r="X171" s="50" t="n">
        <v>38.61</v>
      </c>
      <c r="Y171" s="50" t="n">
        <v>36.43</v>
      </c>
      <c r="Z171" s="50" t="n">
        <v>40.19</v>
      </c>
      <c r="AA171" s="50" t="n">
        <v>39.17</v>
      </c>
      <c r="AB171" s="50" t="n">
        <v>41.86</v>
      </c>
      <c r="AC171" s="50" t="n">
        <v>38.33</v>
      </c>
      <c r="AD171" s="50" t="n">
        <v>37.74</v>
      </c>
      <c r="AE171" s="50" t="n">
        <v>36.39</v>
      </c>
      <c r="AF171" s="50" t="n">
        <v>38.29</v>
      </c>
      <c r="AG171" s="50" t="n">
        <v>37.08</v>
      </c>
      <c r="AH171" s="50" t="n">
        <v>38.88</v>
      </c>
      <c r="AI171" s="50" t="n">
        <v>39.83</v>
      </c>
      <c r="AJ171" s="50" t="n">
        <v>41.4</v>
      </c>
      <c r="AK171" s="50" t="n">
        <v>41.56</v>
      </c>
      <c r="AL171" s="51" t="n">
        <v>44.25</v>
      </c>
      <c r="AM171" s="51" t="n">
        <v>40.93</v>
      </c>
    </row>
    <row r="172" customFormat="false" ht="14.25" hidden="false" customHeight="false" outlineLevel="0" collapsed="false">
      <c r="A172" s="48" t="s">
        <v>71</v>
      </c>
      <c r="B172" s="48" t="str">
        <f aca="false">VLOOKUP(Data[[#This Row],[or_product]],Ref_products[#Data],2,FALSE())</f>
        <v>Maize</v>
      </c>
      <c r="C172" s="48" t="str">
        <f aca="false">VLOOKUP(Data[[#This Row],[MS]],Ref_MS[#Data],2,FALSE())</f>
        <v>Slovakia</v>
      </c>
      <c r="D172" s="49" t="s">
        <v>135</v>
      </c>
      <c r="E172" s="49" t="s">
        <v>123</v>
      </c>
      <c r="F172" s="49" t="s">
        <v>124</v>
      </c>
      <c r="G172" s="50" t="n">
        <f aca="false">(SUM(AH172:AL172)-MAX(AH172:AL172)-MIN(AH172:AL172))/3</f>
        <v>182.47</v>
      </c>
      <c r="H172" s="50" t="n">
        <v>146</v>
      </c>
      <c r="I172" s="50" t="n">
        <v>125.9</v>
      </c>
      <c r="J172" s="50" t="n">
        <v>121.9</v>
      </c>
      <c r="K172" s="50" t="n">
        <v>130.4</v>
      </c>
      <c r="L172" s="50" t="n">
        <v>137.7</v>
      </c>
      <c r="M172" s="50" t="n">
        <v>118.2</v>
      </c>
      <c r="N172" s="50" t="n">
        <v>129.5</v>
      </c>
      <c r="O172" s="50" t="n">
        <v>165.2</v>
      </c>
      <c r="P172" s="50" t="n">
        <v>137.1</v>
      </c>
      <c r="Q172" s="50" t="n">
        <v>138.5</v>
      </c>
      <c r="R172" s="50" t="n">
        <v>150.1</v>
      </c>
      <c r="S172" s="50" t="n">
        <v>147</v>
      </c>
      <c r="T172" s="50" t="n">
        <v>152.5</v>
      </c>
      <c r="U172" s="50" t="n">
        <v>153.3</v>
      </c>
      <c r="V172" s="50" t="n">
        <v>157.3</v>
      </c>
      <c r="W172" s="50" t="n">
        <v>154.2</v>
      </c>
      <c r="X172" s="50" t="n">
        <v>139</v>
      </c>
      <c r="Y172" s="50" t="n">
        <v>166.59</v>
      </c>
      <c r="Z172" s="50" t="n">
        <v>202</v>
      </c>
      <c r="AA172" s="50" t="n">
        <v>212.34</v>
      </c>
      <c r="AB172" s="50" t="n">
        <v>221.54</v>
      </c>
      <c r="AC172" s="50" t="n">
        <v>216.19</v>
      </c>
      <c r="AD172" s="50" t="n">
        <v>191.44</v>
      </c>
      <c r="AE172" s="50" t="n">
        <v>183.54</v>
      </c>
      <c r="AF172" s="50" t="n">
        <v>187.81</v>
      </c>
      <c r="AG172" s="50" t="n">
        <v>179.03</v>
      </c>
      <c r="AH172" s="50" t="n">
        <v>197.24</v>
      </c>
      <c r="AI172" s="50" t="n">
        <v>191.48</v>
      </c>
      <c r="AJ172" s="50" t="n">
        <v>203.16</v>
      </c>
      <c r="AK172" s="50" t="n">
        <v>158.69</v>
      </c>
      <c r="AL172" s="51" t="n">
        <v>141</v>
      </c>
      <c r="AM172" s="51" t="n">
        <v>148.5</v>
      </c>
    </row>
    <row r="173" customFormat="false" ht="14.25" hidden="false" customHeight="false" outlineLevel="0" collapsed="false">
      <c r="A173" s="48" t="s">
        <v>71</v>
      </c>
      <c r="B173" s="48" t="str">
        <f aca="false">VLOOKUP(Data[[#This Row],[or_product]],Ref_products[#Data],2,FALSE())</f>
        <v>Maize</v>
      </c>
      <c r="C173" s="48" t="str">
        <f aca="false">VLOOKUP(Data[[#This Row],[MS]],Ref_MS[#Data],2,FALSE())</f>
        <v>Finland</v>
      </c>
      <c r="D173" s="49" t="s">
        <v>135</v>
      </c>
      <c r="E173" s="49" t="s">
        <v>125</v>
      </c>
      <c r="F173" s="49" t="s">
        <v>126</v>
      </c>
      <c r="G173" s="50" t="n">
        <f aca="false">(SUM(AH173:AL173)-MAX(AH173:AL173)-MIN(AH173:AL173))/3</f>
        <v>0</v>
      </c>
      <c r="H173" s="50" t="n">
        <v>0</v>
      </c>
      <c r="I173" s="50" t="n">
        <v>0</v>
      </c>
      <c r="J173" s="50" t="n">
        <v>0</v>
      </c>
      <c r="K173" s="50" t="n">
        <v>0</v>
      </c>
      <c r="L173" s="50" t="n">
        <v>0</v>
      </c>
      <c r="M173" s="50" t="n">
        <v>0</v>
      </c>
      <c r="N173" s="50" t="n">
        <v>0</v>
      </c>
      <c r="O173" s="50" t="n">
        <v>0</v>
      </c>
      <c r="P173" s="50" t="n">
        <v>0</v>
      </c>
      <c r="Q173" s="50" t="n">
        <v>0</v>
      </c>
      <c r="R173" s="50" t="n">
        <v>0</v>
      </c>
      <c r="S173" s="50" t="n">
        <v>0</v>
      </c>
      <c r="T173" s="50" t="n">
        <v>0</v>
      </c>
      <c r="U173" s="50" t="n">
        <v>0</v>
      </c>
      <c r="V173" s="50" t="n">
        <v>0</v>
      </c>
      <c r="W173" s="50" t="n">
        <v>0</v>
      </c>
      <c r="X173" s="50" t="n">
        <v>0</v>
      </c>
      <c r="Y173" s="50" t="n">
        <v>0</v>
      </c>
      <c r="Z173" s="50" t="n">
        <v>0</v>
      </c>
      <c r="AA173" s="50" t="n">
        <v>0</v>
      </c>
      <c r="AB173" s="50" t="n">
        <v>0</v>
      </c>
      <c r="AC173" s="50" t="n">
        <v>0</v>
      </c>
      <c r="AD173" s="50" t="n">
        <v>0</v>
      </c>
      <c r="AE173" s="50" t="n">
        <v>0</v>
      </c>
      <c r="AF173" s="50" t="n">
        <v>0</v>
      </c>
      <c r="AG173" s="50" t="n">
        <v>0</v>
      </c>
      <c r="AH173" s="50" t="n">
        <v>0</v>
      </c>
      <c r="AI173" s="50" t="n">
        <v>0</v>
      </c>
      <c r="AJ173" s="50" t="n">
        <v>0</v>
      </c>
      <c r="AK173" s="50" t="n">
        <v>0</v>
      </c>
      <c r="AL173" s="51" t="n">
        <v>0</v>
      </c>
      <c r="AM173" s="51" t="n">
        <v>0</v>
      </c>
    </row>
    <row r="174" customFormat="false" ht="14.25" hidden="false" customHeight="false" outlineLevel="0" collapsed="false">
      <c r="A174" s="48" t="s">
        <v>71</v>
      </c>
      <c r="B174" s="48" t="str">
        <f aca="false">VLOOKUP(Data[[#This Row],[or_product]],Ref_products[#Data],2,FALSE())</f>
        <v>Maize</v>
      </c>
      <c r="C174" s="48" t="str">
        <f aca="false">VLOOKUP(Data[[#This Row],[MS]],Ref_MS[#Data],2,FALSE())</f>
        <v>Sweden</v>
      </c>
      <c r="D174" s="49" t="s">
        <v>135</v>
      </c>
      <c r="E174" s="49" t="s">
        <v>127</v>
      </c>
      <c r="F174" s="49" t="s">
        <v>128</v>
      </c>
      <c r="G174" s="50" t="n">
        <f aca="false">(SUM(AH174:AL174)-MAX(AH174:AL174)-MIN(AH174:AL174))/3</f>
        <v>1.72666666666667</v>
      </c>
      <c r="H174" s="50" t="n">
        <v>0</v>
      </c>
      <c r="I174" s="50" t="n">
        <v>0</v>
      </c>
      <c r="J174" s="50" t="n">
        <v>0</v>
      </c>
      <c r="K174" s="50" t="n">
        <v>0</v>
      </c>
      <c r="L174" s="50" t="n">
        <v>0</v>
      </c>
      <c r="M174" s="50" t="n">
        <v>0</v>
      </c>
      <c r="N174" s="50" t="n">
        <v>0</v>
      </c>
      <c r="O174" s="50" t="n">
        <v>0</v>
      </c>
      <c r="P174" s="50" t="n">
        <v>0</v>
      </c>
      <c r="Q174" s="50" t="n">
        <v>0</v>
      </c>
      <c r="R174" s="50" t="n">
        <v>0</v>
      </c>
      <c r="S174" s="50" t="n">
        <v>0</v>
      </c>
      <c r="T174" s="50" t="n">
        <v>0</v>
      </c>
      <c r="U174" s="50" t="n">
        <v>0</v>
      </c>
      <c r="V174" s="50" t="n">
        <v>0</v>
      </c>
      <c r="W174" s="50" t="n">
        <v>0</v>
      </c>
      <c r="X174" s="50" t="n">
        <v>1.3</v>
      </c>
      <c r="Y174" s="50" t="n">
        <v>1.34</v>
      </c>
      <c r="Z174" s="50" t="n">
        <v>2.09</v>
      </c>
      <c r="AA174" s="50" t="n">
        <v>2.36</v>
      </c>
      <c r="AB174" s="50" t="n">
        <v>1.27</v>
      </c>
      <c r="AC174" s="50" t="n">
        <v>0.95</v>
      </c>
      <c r="AD174" s="50" t="n">
        <v>1.33</v>
      </c>
      <c r="AE174" s="50" t="n">
        <v>1.71</v>
      </c>
      <c r="AF174" s="50" t="n">
        <v>1.19</v>
      </c>
      <c r="AG174" s="50" t="n">
        <v>1.11</v>
      </c>
      <c r="AH174" s="50" t="n">
        <v>1.62</v>
      </c>
      <c r="AI174" s="50" t="n">
        <v>1.85</v>
      </c>
      <c r="AJ174" s="50" t="n">
        <v>1.74</v>
      </c>
      <c r="AK174" s="50" t="n">
        <v>1.77</v>
      </c>
      <c r="AL174" s="51" t="n">
        <v>1.67</v>
      </c>
      <c r="AM174" s="51" t="n">
        <v>1.8</v>
      </c>
    </row>
    <row r="175" customFormat="false" ht="14.25" hidden="false" customHeight="false" outlineLevel="0" collapsed="false">
      <c r="A175" s="48" t="s">
        <v>71</v>
      </c>
      <c r="B175" s="48" t="str">
        <f aca="false">VLOOKUP(Data[[#This Row],[or_product]],Ref_products[#Data],2,FALSE())</f>
        <v>Maize</v>
      </c>
      <c r="C175" s="48" t="str">
        <f aca="false">VLOOKUP(Data[[#This Row],[MS]],Ref_MS[#Data],2,FALSE())</f>
        <v>United Kingdom</v>
      </c>
      <c r="D175" s="49" t="s">
        <v>135</v>
      </c>
      <c r="E175" s="49" t="s">
        <v>129</v>
      </c>
      <c r="F175" s="49" t="s">
        <v>130</v>
      </c>
      <c r="G175" s="50" t="n">
        <f aca="false">(SUM(AH175:AL175)-MAX(AH175:AL175)-MIN(AH175:AL175))/3</f>
        <v>2.3</v>
      </c>
      <c r="H175" s="50" t="n">
        <v>0</v>
      </c>
      <c r="I175" s="50" t="n">
        <v>0</v>
      </c>
      <c r="J175" s="50" t="n">
        <v>0</v>
      </c>
      <c r="K175" s="50" t="n">
        <v>0</v>
      </c>
      <c r="L175" s="50" t="n">
        <v>0</v>
      </c>
      <c r="M175" s="50" t="n">
        <v>0</v>
      </c>
      <c r="N175" s="50" t="n">
        <v>0</v>
      </c>
      <c r="O175" s="50" t="n">
        <v>0</v>
      </c>
      <c r="P175" s="50" t="n">
        <v>0</v>
      </c>
      <c r="Q175" s="50" t="n">
        <v>0</v>
      </c>
      <c r="R175" s="50" t="n">
        <v>0</v>
      </c>
      <c r="S175" s="50" t="n">
        <v>0</v>
      </c>
      <c r="T175" s="50" t="n">
        <v>0</v>
      </c>
      <c r="U175" s="50" t="n">
        <v>0</v>
      </c>
      <c r="V175" s="50" t="n">
        <v>0</v>
      </c>
      <c r="W175" s="50" t="n">
        <v>0</v>
      </c>
      <c r="X175" s="50" t="n">
        <v>0</v>
      </c>
      <c r="Y175" s="50" t="n">
        <v>0</v>
      </c>
      <c r="Z175" s="50" t="n">
        <v>0</v>
      </c>
      <c r="AA175" s="50" t="n">
        <v>9.42</v>
      </c>
      <c r="AB175" s="50" t="n">
        <v>11.31</v>
      </c>
      <c r="AC175" s="50" t="n">
        <v>0</v>
      </c>
      <c r="AD175" s="50" t="n">
        <v>4</v>
      </c>
      <c r="AE175" s="50" t="n">
        <v>5</v>
      </c>
      <c r="AF175" s="50" t="n">
        <v>5</v>
      </c>
      <c r="AG175" s="50" t="n">
        <v>7</v>
      </c>
      <c r="AH175" s="50" t="n">
        <v>6.9</v>
      </c>
      <c r="AI175" s="50" t="n">
        <v>9.02</v>
      </c>
      <c r="AJ175" s="50" t="n">
        <v>0</v>
      </c>
      <c r="AK175" s="50" t="n">
        <v>0</v>
      </c>
      <c r="AL175" s="51" t="n">
        <v>0</v>
      </c>
      <c r="AM175" s="51" t="n">
        <v>0</v>
      </c>
    </row>
    <row r="176" customFormat="false" ht="14.25" hidden="false" customHeight="false" outlineLevel="0" collapsed="false">
      <c r="A176" s="48" t="s">
        <v>71</v>
      </c>
      <c r="B176" s="48" t="str">
        <f aca="false">VLOOKUP(Data[[#This Row],[or_product]],Ref_products[#Data],2,FALSE())</f>
        <v>Sorghum</v>
      </c>
      <c r="C176" s="48" t="str">
        <f aca="false">VLOOKUP(Data[[#This Row],[MS]],Ref_MS[#Data],2,FALSE())</f>
        <v>EU-27</v>
      </c>
      <c r="D176" s="49" t="s">
        <v>32</v>
      </c>
      <c r="E176" s="49" t="s">
        <v>73</v>
      </c>
      <c r="F176" s="49" t="s">
        <v>74</v>
      </c>
      <c r="G176" s="50" t="n">
        <f aca="false">(SUM(AH176:AL176)-MAX(AH176:AL176)-MIN(AH176:AL176))/3</f>
        <v>168.51</v>
      </c>
      <c r="H176" s="50" t="n">
        <v>141.8</v>
      </c>
      <c r="I176" s="50" t="n">
        <v>122.4</v>
      </c>
      <c r="J176" s="50" t="n">
        <v>99.1</v>
      </c>
      <c r="K176" s="50" t="n">
        <v>112.8</v>
      </c>
      <c r="L176" s="50" t="n">
        <v>119</v>
      </c>
      <c r="M176" s="50" t="n">
        <v>118.1</v>
      </c>
      <c r="N176" s="50" t="n">
        <v>97.5</v>
      </c>
      <c r="O176" s="50" t="n">
        <v>109.1</v>
      </c>
      <c r="P176" s="50" t="n">
        <v>121.61</v>
      </c>
      <c r="Q176" s="50" t="n">
        <v>123.52</v>
      </c>
      <c r="R176" s="50" t="n">
        <v>112.38</v>
      </c>
      <c r="S176" s="50" t="n">
        <v>106.61</v>
      </c>
      <c r="T176" s="50" t="n">
        <v>97.27</v>
      </c>
      <c r="U176" s="50" t="n">
        <v>105.37</v>
      </c>
      <c r="V176" s="50" t="n">
        <v>98.59</v>
      </c>
      <c r="W176" s="50" t="n">
        <v>96.53</v>
      </c>
      <c r="X176" s="50" t="n">
        <v>115.82</v>
      </c>
      <c r="Y176" s="50" t="n">
        <v>113.94</v>
      </c>
      <c r="Z176" s="50" t="n">
        <v>116.73</v>
      </c>
      <c r="AA176" s="50" t="n">
        <v>119.07</v>
      </c>
      <c r="AB176" s="50" t="n">
        <v>145.53</v>
      </c>
      <c r="AC176" s="50" t="n">
        <v>157.69</v>
      </c>
      <c r="AD176" s="50" t="n">
        <v>138.99</v>
      </c>
      <c r="AE176" s="50" t="n">
        <v>123.7</v>
      </c>
      <c r="AF176" s="50" t="n">
        <v>135.36</v>
      </c>
      <c r="AG176" s="50" t="n">
        <v>147.55</v>
      </c>
      <c r="AH176" s="50" t="n">
        <v>190.02</v>
      </c>
      <c r="AI176" s="50" t="n">
        <v>195.74</v>
      </c>
      <c r="AJ176" s="50" t="n">
        <v>151.7</v>
      </c>
      <c r="AK176" s="50" t="n">
        <v>127.49</v>
      </c>
      <c r="AL176" s="51" t="n">
        <v>163.81</v>
      </c>
      <c r="AM176" s="51" t="n">
        <v>224.23</v>
      </c>
    </row>
    <row r="177" customFormat="false" ht="14.25" hidden="false" customHeight="false" outlineLevel="0" collapsed="false">
      <c r="A177" s="48" t="s">
        <v>71</v>
      </c>
      <c r="B177" s="48" t="str">
        <f aca="false">VLOOKUP(Data[[#This Row],[or_product]],Ref_products[#Data],2,FALSE())</f>
        <v>Sorghum</v>
      </c>
      <c r="C177" s="48" t="str">
        <f aca="false">VLOOKUP(Data[[#This Row],[MS]],Ref_MS[#Data],2,FALSE())</f>
        <v>Belgium</v>
      </c>
      <c r="D177" s="49" t="s">
        <v>32</v>
      </c>
      <c r="E177" s="49" t="s">
        <v>75</v>
      </c>
      <c r="F177" s="49" t="s">
        <v>76</v>
      </c>
      <c r="G177" s="50" t="n">
        <f aca="false">(SUM(AH177:AL177)-MAX(AH177:AL177)-MIN(AH177:AL177))/3</f>
        <v>0</v>
      </c>
      <c r="H177" s="50" t="n">
        <v>0</v>
      </c>
      <c r="I177" s="50" t="n">
        <v>0</v>
      </c>
      <c r="J177" s="50" t="n">
        <v>0</v>
      </c>
      <c r="K177" s="50" t="n">
        <v>0</v>
      </c>
      <c r="L177" s="50" t="n">
        <v>0</v>
      </c>
      <c r="M177" s="50" t="n">
        <v>0</v>
      </c>
      <c r="N177" s="50" t="n">
        <v>0</v>
      </c>
      <c r="O177" s="50" t="n">
        <v>0</v>
      </c>
      <c r="P177" s="50" t="n">
        <v>0</v>
      </c>
      <c r="Q177" s="50" t="n">
        <v>0</v>
      </c>
      <c r="R177" s="50" t="n">
        <v>0</v>
      </c>
      <c r="S177" s="50" t="n">
        <v>0</v>
      </c>
      <c r="T177" s="50" t="n">
        <v>0</v>
      </c>
      <c r="U177" s="50" t="n">
        <v>0</v>
      </c>
      <c r="V177" s="50" t="n">
        <v>0</v>
      </c>
      <c r="W177" s="50" t="n">
        <v>0</v>
      </c>
      <c r="X177" s="50" t="n">
        <v>0</v>
      </c>
      <c r="Y177" s="50" t="n">
        <v>0</v>
      </c>
      <c r="Z177" s="50" t="n">
        <v>0</v>
      </c>
      <c r="AA177" s="50" t="n">
        <v>0</v>
      </c>
      <c r="AB177" s="50" t="n">
        <v>0</v>
      </c>
      <c r="AC177" s="50" t="n">
        <v>0</v>
      </c>
      <c r="AD177" s="50" t="n">
        <v>0</v>
      </c>
      <c r="AE177" s="50" t="n">
        <v>0</v>
      </c>
      <c r="AF177" s="50" t="n">
        <v>0</v>
      </c>
      <c r="AG177" s="50" t="n">
        <v>0</v>
      </c>
      <c r="AH177" s="50" t="n">
        <v>0</v>
      </c>
      <c r="AI177" s="50" t="n">
        <v>0</v>
      </c>
      <c r="AJ177" s="50" t="n">
        <v>0</v>
      </c>
      <c r="AK177" s="50" t="n">
        <v>0</v>
      </c>
      <c r="AL177" s="51" t="n">
        <v>0</v>
      </c>
      <c r="AM177" s="51" t="n">
        <v>0</v>
      </c>
    </row>
    <row r="178" customFormat="false" ht="14.25" hidden="false" customHeight="false" outlineLevel="0" collapsed="false">
      <c r="A178" s="48" t="s">
        <v>71</v>
      </c>
      <c r="B178" s="48" t="str">
        <f aca="false">VLOOKUP(Data[[#This Row],[or_product]],Ref_products[#Data],2,FALSE())</f>
        <v>Sorghum</v>
      </c>
      <c r="C178" s="48" t="str">
        <f aca="false">VLOOKUP(Data[[#This Row],[MS]],Ref_MS[#Data],2,FALSE())</f>
        <v>Bulgaria</v>
      </c>
      <c r="D178" s="49" t="s">
        <v>32</v>
      </c>
      <c r="E178" s="49" t="s">
        <v>77</v>
      </c>
      <c r="F178" s="49" t="s">
        <v>78</v>
      </c>
      <c r="G178" s="50" t="n">
        <f aca="false">(SUM(AH178:AL178)-MAX(AH178:AL178)-MIN(AH178:AL178))/3</f>
        <v>2.92333333333333</v>
      </c>
      <c r="H178" s="50" t="n">
        <v>0.5</v>
      </c>
      <c r="I178" s="50" t="n">
        <v>0.5</v>
      </c>
      <c r="J178" s="50" t="n">
        <v>0.5</v>
      </c>
      <c r="K178" s="50" t="n">
        <v>0.5</v>
      </c>
      <c r="L178" s="50" t="n">
        <v>0.5</v>
      </c>
      <c r="M178" s="50" t="n">
        <v>0.5</v>
      </c>
      <c r="N178" s="50" t="n">
        <v>0.7</v>
      </c>
      <c r="O178" s="50" t="n">
        <v>0.6</v>
      </c>
      <c r="P178" s="50" t="n">
        <v>1.5</v>
      </c>
      <c r="Q178" s="50" t="n">
        <v>4.3</v>
      </c>
      <c r="R178" s="50" t="n">
        <v>3.5</v>
      </c>
      <c r="S178" s="50" t="n">
        <v>3</v>
      </c>
      <c r="T178" s="50" t="n">
        <v>1.6</v>
      </c>
      <c r="U178" s="50" t="n">
        <v>1.2</v>
      </c>
      <c r="V178" s="50" t="n">
        <v>1.6</v>
      </c>
      <c r="W178" s="50" t="n">
        <v>1.8</v>
      </c>
      <c r="X178" s="50" t="n">
        <v>0.7</v>
      </c>
      <c r="Y178" s="50" t="n">
        <v>3.54</v>
      </c>
      <c r="Z178" s="50" t="n">
        <v>2.84</v>
      </c>
      <c r="AA178" s="50" t="n">
        <v>5.3</v>
      </c>
      <c r="AB178" s="50" t="n">
        <v>4.34</v>
      </c>
      <c r="AC178" s="50" t="n">
        <v>6.71</v>
      </c>
      <c r="AD178" s="50" t="n">
        <v>6.82</v>
      </c>
      <c r="AE178" s="50" t="n">
        <v>3.29</v>
      </c>
      <c r="AF178" s="50" t="n">
        <v>4.24</v>
      </c>
      <c r="AG178" s="50" t="n">
        <v>8.86</v>
      </c>
      <c r="AH178" s="50" t="n">
        <v>7.04</v>
      </c>
      <c r="AI178" s="50" t="n">
        <v>3.26</v>
      </c>
      <c r="AJ178" s="50" t="n">
        <v>1.86</v>
      </c>
      <c r="AK178" s="50" t="n">
        <v>2.51</v>
      </c>
      <c r="AL178" s="51" t="n">
        <v>3</v>
      </c>
      <c r="AM178" s="51" t="n">
        <v>3</v>
      </c>
    </row>
    <row r="179" customFormat="false" ht="14.25" hidden="false" customHeight="false" outlineLevel="0" collapsed="false">
      <c r="A179" s="48" t="s">
        <v>71</v>
      </c>
      <c r="B179" s="48" t="str">
        <f aca="false">VLOOKUP(Data[[#This Row],[or_product]],Ref_products[#Data],2,FALSE())</f>
        <v>Sorghum</v>
      </c>
      <c r="C179" s="48" t="str">
        <f aca="false">VLOOKUP(Data[[#This Row],[MS]],Ref_MS[#Data],2,FALSE())</f>
        <v>Czechia</v>
      </c>
      <c r="D179" s="49" t="s">
        <v>32</v>
      </c>
      <c r="E179" s="49" t="s">
        <v>79</v>
      </c>
      <c r="F179" s="49" t="s">
        <v>80</v>
      </c>
      <c r="G179" s="50" t="n">
        <f aca="false">(SUM(AH179:AL179)-MAX(AH179:AL179)-MIN(AH179:AL179))/3</f>
        <v>0</v>
      </c>
      <c r="H179" s="50" t="n">
        <v>0</v>
      </c>
      <c r="I179" s="50" t="n">
        <v>0</v>
      </c>
      <c r="J179" s="50" t="n">
        <v>0</v>
      </c>
      <c r="K179" s="50" t="n">
        <v>0</v>
      </c>
      <c r="L179" s="50" t="n">
        <v>0</v>
      </c>
      <c r="M179" s="50" t="n">
        <v>0</v>
      </c>
      <c r="N179" s="50" t="n">
        <v>0</v>
      </c>
      <c r="O179" s="50" t="n">
        <v>0</v>
      </c>
      <c r="P179" s="50" t="n">
        <v>0</v>
      </c>
      <c r="Q179" s="50" t="n">
        <v>0</v>
      </c>
      <c r="R179" s="50" t="n">
        <v>0</v>
      </c>
      <c r="S179" s="50" t="n">
        <v>0</v>
      </c>
      <c r="T179" s="50" t="n">
        <v>0</v>
      </c>
      <c r="U179" s="50" t="n">
        <v>0</v>
      </c>
      <c r="V179" s="50" t="n">
        <v>0</v>
      </c>
      <c r="W179" s="50" t="n">
        <v>0</v>
      </c>
      <c r="X179" s="50" t="n">
        <v>0</v>
      </c>
      <c r="Y179" s="50" t="n">
        <v>0</v>
      </c>
      <c r="Z179" s="50" t="n">
        <v>0</v>
      </c>
      <c r="AA179" s="50" t="n">
        <v>0</v>
      </c>
      <c r="AB179" s="50" t="n">
        <v>0</v>
      </c>
      <c r="AC179" s="50" t="n">
        <v>0</v>
      </c>
      <c r="AD179" s="50" t="n">
        <v>0</v>
      </c>
      <c r="AE179" s="50" t="n">
        <v>0</v>
      </c>
      <c r="AF179" s="50" t="n">
        <v>0</v>
      </c>
      <c r="AG179" s="50" t="n">
        <v>0</v>
      </c>
      <c r="AH179" s="50" t="n">
        <v>0</v>
      </c>
      <c r="AI179" s="50" t="n">
        <v>0</v>
      </c>
      <c r="AJ179" s="50" t="n">
        <v>0</v>
      </c>
      <c r="AK179" s="50" t="n">
        <v>0</v>
      </c>
      <c r="AL179" s="51" t="n">
        <v>0</v>
      </c>
      <c r="AM179" s="51" t="n">
        <v>0</v>
      </c>
    </row>
    <row r="180" customFormat="false" ht="14.25" hidden="false" customHeight="false" outlineLevel="0" collapsed="false">
      <c r="A180" s="48" t="s">
        <v>71</v>
      </c>
      <c r="B180" s="48" t="str">
        <f aca="false">VLOOKUP(Data[[#This Row],[or_product]],Ref_products[#Data],2,FALSE())</f>
        <v>Sorghum</v>
      </c>
      <c r="C180" s="48" t="str">
        <f aca="false">VLOOKUP(Data[[#This Row],[MS]],Ref_MS[#Data],2,FALSE())</f>
        <v>Denmark</v>
      </c>
      <c r="D180" s="49" t="s">
        <v>32</v>
      </c>
      <c r="E180" s="49" t="s">
        <v>81</v>
      </c>
      <c r="F180" s="49" t="s">
        <v>82</v>
      </c>
      <c r="G180" s="50" t="n">
        <f aca="false">(SUM(AH180:AL180)-MAX(AH180:AL180)-MIN(AH180:AL180))/3</f>
        <v>0</v>
      </c>
      <c r="H180" s="50" t="n">
        <v>0</v>
      </c>
      <c r="I180" s="50" t="n">
        <v>0</v>
      </c>
      <c r="J180" s="50" t="n">
        <v>0</v>
      </c>
      <c r="K180" s="50" t="n">
        <v>0</v>
      </c>
      <c r="L180" s="50" t="n">
        <v>0</v>
      </c>
      <c r="M180" s="50" t="n">
        <v>0</v>
      </c>
      <c r="N180" s="50" t="n">
        <v>0</v>
      </c>
      <c r="O180" s="50" t="n">
        <v>0</v>
      </c>
      <c r="P180" s="50" t="n">
        <v>0</v>
      </c>
      <c r="Q180" s="50" t="n">
        <v>0</v>
      </c>
      <c r="R180" s="50" t="n">
        <v>0</v>
      </c>
      <c r="S180" s="50" t="n">
        <v>0</v>
      </c>
      <c r="T180" s="50" t="n">
        <v>0</v>
      </c>
      <c r="U180" s="50" t="n">
        <v>0</v>
      </c>
      <c r="V180" s="50" t="n">
        <v>0</v>
      </c>
      <c r="W180" s="50" t="n">
        <v>0</v>
      </c>
      <c r="X180" s="50" t="n">
        <v>0</v>
      </c>
      <c r="Y180" s="50" t="n">
        <v>0</v>
      </c>
      <c r="Z180" s="50" t="n">
        <v>0</v>
      </c>
      <c r="AA180" s="50" t="n">
        <v>0</v>
      </c>
      <c r="AB180" s="50" t="n">
        <v>0</v>
      </c>
      <c r="AC180" s="50" t="n">
        <v>0</v>
      </c>
      <c r="AD180" s="50" t="n">
        <v>0</v>
      </c>
      <c r="AE180" s="50" t="n">
        <v>0</v>
      </c>
      <c r="AF180" s="50" t="n">
        <v>0</v>
      </c>
      <c r="AG180" s="50" t="n">
        <v>0</v>
      </c>
      <c r="AH180" s="50" t="n">
        <v>0</v>
      </c>
      <c r="AI180" s="50" t="n">
        <v>0</v>
      </c>
      <c r="AJ180" s="50" t="n">
        <v>0</v>
      </c>
      <c r="AK180" s="50" t="n">
        <v>0</v>
      </c>
      <c r="AL180" s="51" t="n">
        <v>0</v>
      </c>
      <c r="AM180" s="51" t="n">
        <v>0</v>
      </c>
    </row>
    <row r="181" customFormat="false" ht="14.25" hidden="false" customHeight="false" outlineLevel="0" collapsed="false">
      <c r="A181" s="48" t="s">
        <v>71</v>
      </c>
      <c r="B181" s="48" t="str">
        <f aca="false">VLOOKUP(Data[[#This Row],[or_product]],Ref_products[#Data],2,FALSE())</f>
        <v>Sorghum</v>
      </c>
      <c r="C181" s="48" t="str">
        <f aca="false">VLOOKUP(Data[[#This Row],[MS]],Ref_MS[#Data],2,FALSE())</f>
        <v>Germany</v>
      </c>
      <c r="D181" s="49" t="s">
        <v>32</v>
      </c>
      <c r="E181" s="49" t="s">
        <v>83</v>
      </c>
      <c r="F181" s="49" t="s">
        <v>84</v>
      </c>
      <c r="G181" s="50" t="n">
        <f aca="false">(SUM(AH181:AL181)-MAX(AH181:AL181)-MIN(AH181:AL181))/3</f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>
        <v>0</v>
      </c>
      <c r="T181" s="50" t="n">
        <v>0</v>
      </c>
      <c r="U181" s="50" t="n">
        <v>0</v>
      </c>
      <c r="V181" s="50" t="n">
        <v>0</v>
      </c>
      <c r="W181" s="50" t="n">
        <v>0</v>
      </c>
      <c r="X181" s="50" t="n">
        <v>0</v>
      </c>
      <c r="Y181" s="50" t="n">
        <v>0</v>
      </c>
      <c r="Z181" s="50" t="n">
        <v>0</v>
      </c>
      <c r="AA181" s="50" t="n">
        <v>0</v>
      </c>
      <c r="AB181" s="50" t="n">
        <v>0</v>
      </c>
      <c r="AC181" s="50" t="n">
        <v>0</v>
      </c>
      <c r="AD181" s="50" t="n">
        <v>0</v>
      </c>
      <c r="AE181" s="50" t="n">
        <v>0.3</v>
      </c>
      <c r="AF181" s="50" t="n">
        <v>0</v>
      </c>
      <c r="AG181" s="50" t="n">
        <v>0</v>
      </c>
      <c r="AH181" s="50" t="n">
        <v>0</v>
      </c>
      <c r="AI181" s="50" t="n">
        <v>0</v>
      </c>
      <c r="AJ181" s="50" t="n">
        <v>0</v>
      </c>
      <c r="AK181" s="50" t="n">
        <v>0</v>
      </c>
      <c r="AL181" s="51" t="n">
        <v>0</v>
      </c>
      <c r="AM181" s="51" t="n">
        <v>0</v>
      </c>
    </row>
    <row r="182" customFormat="false" ht="14.25" hidden="false" customHeight="false" outlineLevel="0" collapsed="false">
      <c r="A182" s="48" t="s">
        <v>71</v>
      </c>
      <c r="B182" s="48" t="str">
        <f aca="false">VLOOKUP(Data[[#This Row],[or_product]],Ref_products[#Data],2,FALSE())</f>
        <v>Sorghum</v>
      </c>
      <c r="C182" s="48" t="str">
        <f aca="false">VLOOKUP(Data[[#This Row],[MS]],Ref_MS[#Data],2,FALSE())</f>
        <v>Estonia</v>
      </c>
      <c r="D182" s="49" t="s">
        <v>32</v>
      </c>
      <c r="E182" s="49" t="s">
        <v>85</v>
      </c>
      <c r="F182" s="49" t="s">
        <v>86</v>
      </c>
      <c r="G182" s="50" t="n">
        <f aca="false">(SUM(AH182:AL182)-MAX(AH182:AL182)-MIN(AH182:AL182))/3</f>
        <v>0</v>
      </c>
      <c r="H182" s="50" t="n">
        <v>0</v>
      </c>
      <c r="I182" s="50" t="n">
        <v>0</v>
      </c>
      <c r="J182" s="50" t="n">
        <v>0</v>
      </c>
      <c r="K182" s="50" t="n">
        <v>0</v>
      </c>
      <c r="L182" s="50" t="n">
        <v>0</v>
      </c>
      <c r="M182" s="50" t="n">
        <v>0</v>
      </c>
      <c r="N182" s="50" t="n">
        <v>0</v>
      </c>
      <c r="O182" s="50" t="n">
        <v>0</v>
      </c>
      <c r="P182" s="50" t="n">
        <v>0</v>
      </c>
      <c r="Q182" s="50" t="n">
        <v>0</v>
      </c>
      <c r="R182" s="50" t="n">
        <v>0</v>
      </c>
      <c r="S182" s="50" t="n">
        <v>0</v>
      </c>
      <c r="T182" s="50" t="n">
        <v>0</v>
      </c>
      <c r="U182" s="50" t="n">
        <v>0</v>
      </c>
      <c r="V182" s="50" t="n">
        <v>0</v>
      </c>
      <c r="W182" s="50" t="n">
        <v>0</v>
      </c>
      <c r="X182" s="50" t="n">
        <v>0</v>
      </c>
      <c r="Y182" s="50" t="n">
        <v>0</v>
      </c>
      <c r="Z182" s="50" t="n">
        <v>0</v>
      </c>
      <c r="AA182" s="50" t="n">
        <v>0</v>
      </c>
      <c r="AB182" s="50" t="n">
        <v>0</v>
      </c>
      <c r="AC182" s="50" t="n">
        <v>0</v>
      </c>
      <c r="AD182" s="50" t="n">
        <v>0</v>
      </c>
      <c r="AE182" s="50" t="n">
        <v>0</v>
      </c>
      <c r="AF182" s="50" t="n">
        <v>0</v>
      </c>
      <c r="AG182" s="50" t="n">
        <v>0</v>
      </c>
      <c r="AH182" s="50" t="n">
        <v>0</v>
      </c>
      <c r="AI182" s="50" t="n">
        <v>0</v>
      </c>
      <c r="AJ182" s="50" t="n">
        <v>0</v>
      </c>
      <c r="AK182" s="50" t="n">
        <v>0</v>
      </c>
      <c r="AL182" s="51" t="n">
        <v>0</v>
      </c>
      <c r="AM182" s="51" t="n">
        <v>0</v>
      </c>
    </row>
    <row r="183" customFormat="false" ht="14.25" hidden="false" customHeight="false" outlineLevel="0" collapsed="false">
      <c r="A183" s="48" t="s">
        <v>71</v>
      </c>
      <c r="B183" s="48" t="str">
        <f aca="false">VLOOKUP(Data[[#This Row],[or_product]],Ref_products[#Data],2,FALSE())</f>
        <v>Sorghum</v>
      </c>
      <c r="C183" s="48" t="str">
        <f aca="false">VLOOKUP(Data[[#This Row],[MS]],Ref_MS[#Data],2,FALSE())</f>
        <v>Ireland</v>
      </c>
      <c r="D183" s="49" t="s">
        <v>32</v>
      </c>
      <c r="E183" s="49" t="s">
        <v>87</v>
      </c>
      <c r="F183" s="49" t="s">
        <v>88</v>
      </c>
      <c r="G183" s="50" t="n">
        <f aca="false">(SUM(AH183:AL183)-MAX(AH183:AL183)-MIN(AH183:AL183))/3</f>
        <v>0</v>
      </c>
      <c r="H183" s="50" t="n">
        <v>0</v>
      </c>
      <c r="I183" s="50" t="n">
        <v>0</v>
      </c>
      <c r="J183" s="50" t="n">
        <v>0</v>
      </c>
      <c r="K183" s="50" t="n">
        <v>0</v>
      </c>
      <c r="L183" s="50" t="n">
        <v>0</v>
      </c>
      <c r="M183" s="50" t="n">
        <v>0</v>
      </c>
      <c r="N183" s="50" t="n">
        <v>0</v>
      </c>
      <c r="O183" s="50" t="n">
        <v>0</v>
      </c>
      <c r="P183" s="50" t="n">
        <v>0</v>
      </c>
      <c r="Q183" s="50" t="n">
        <v>0</v>
      </c>
      <c r="R183" s="50" t="n">
        <v>0</v>
      </c>
      <c r="S183" s="50" t="n">
        <v>0</v>
      </c>
      <c r="T183" s="50" t="n">
        <v>0</v>
      </c>
      <c r="U183" s="50" t="n">
        <v>0</v>
      </c>
      <c r="V183" s="50" t="n">
        <v>0</v>
      </c>
      <c r="W183" s="50" t="n">
        <v>0</v>
      </c>
      <c r="X183" s="50" t="n">
        <v>0</v>
      </c>
      <c r="Y183" s="50" t="n">
        <v>0</v>
      </c>
      <c r="Z183" s="50" t="n">
        <v>0</v>
      </c>
      <c r="AA183" s="50" t="n">
        <v>0</v>
      </c>
      <c r="AB183" s="50" t="n">
        <v>0</v>
      </c>
      <c r="AC183" s="50" t="n">
        <v>0</v>
      </c>
      <c r="AD183" s="50" t="n">
        <v>0</v>
      </c>
      <c r="AE183" s="50" t="n">
        <v>0</v>
      </c>
      <c r="AF183" s="50" t="n">
        <v>0</v>
      </c>
      <c r="AG183" s="50" t="n">
        <v>0</v>
      </c>
      <c r="AH183" s="50" t="n">
        <v>0</v>
      </c>
      <c r="AI183" s="50" t="n">
        <v>0</v>
      </c>
      <c r="AJ183" s="50" t="n">
        <v>0</v>
      </c>
      <c r="AK183" s="50" t="n">
        <v>0</v>
      </c>
      <c r="AL183" s="51" t="n">
        <v>0</v>
      </c>
      <c r="AM183" s="51" t="n">
        <v>0</v>
      </c>
    </row>
    <row r="184" customFormat="false" ht="14.25" hidden="false" customHeight="false" outlineLevel="0" collapsed="false">
      <c r="A184" s="48" t="s">
        <v>71</v>
      </c>
      <c r="B184" s="48" t="str">
        <f aca="false">VLOOKUP(Data[[#This Row],[or_product]],Ref_products[#Data],2,FALSE())</f>
        <v>Sorghum</v>
      </c>
      <c r="C184" s="48" t="str">
        <f aca="false">VLOOKUP(Data[[#This Row],[MS]],Ref_MS[#Data],2,FALSE())</f>
        <v>Greece</v>
      </c>
      <c r="D184" s="49" t="s">
        <v>32</v>
      </c>
      <c r="E184" s="49" t="s">
        <v>89</v>
      </c>
      <c r="F184" s="49" t="s">
        <v>90</v>
      </c>
      <c r="G184" s="50" t="n">
        <f aca="false">(SUM(AH184:AL184)-MAX(AH184:AL184)-MIN(AH184:AL184))/3</f>
        <v>2.26666666666667</v>
      </c>
      <c r="H184" s="50" t="n">
        <v>0</v>
      </c>
      <c r="I184" s="50" t="n">
        <v>0</v>
      </c>
      <c r="J184" s="50" t="n">
        <v>0</v>
      </c>
      <c r="K184" s="50" t="n">
        <v>0</v>
      </c>
      <c r="L184" s="50" t="n">
        <v>0</v>
      </c>
      <c r="M184" s="50" t="n">
        <v>0</v>
      </c>
      <c r="N184" s="50" t="n">
        <v>0</v>
      </c>
      <c r="O184" s="50" t="n">
        <v>0.3</v>
      </c>
      <c r="P184" s="50" t="n">
        <v>0.2</v>
      </c>
      <c r="Q184" s="50" t="n">
        <v>0.33</v>
      </c>
      <c r="R184" s="50" t="n">
        <v>0.06</v>
      </c>
      <c r="S184" s="50" t="n">
        <v>0.13</v>
      </c>
      <c r="T184" s="50" t="n">
        <v>0.2</v>
      </c>
      <c r="U184" s="50" t="n">
        <v>0.13</v>
      </c>
      <c r="V184" s="50" t="n">
        <v>0.13</v>
      </c>
      <c r="W184" s="50" t="n">
        <v>0.12</v>
      </c>
      <c r="X184" s="50" t="n">
        <v>0.3</v>
      </c>
      <c r="Y184" s="50" t="n">
        <v>0.04</v>
      </c>
      <c r="Z184" s="50" t="n">
        <v>0.22</v>
      </c>
      <c r="AA184" s="50" t="n">
        <v>0.14</v>
      </c>
      <c r="AB184" s="50" t="n">
        <v>0.47</v>
      </c>
      <c r="AC184" s="50" t="n">
        <v>1.84</v>
      </c>
      <c r="AD184" s="50" t="n">
        <v>2.86</v>
      </c>
      <c r="AE184" s="50" t="n">
        <v>2.74</v>
      </c>
      <c r="AF184" s="50" t="n">
        <v>3.01</v>
      </c>
      <c r="AG184" s="50" t="n">
        <v>2.62</v>
      </c>
      <c r="AH184" s="50" t="n">
        <v>2.36</v>
      </c>
      <c r="AI184" s="50" t="n">
        <v>2.24</v>
      </c>
      <c r="AJ184" s="50" t="n">
        <v>2.21</v>
      </c>
      <c r="AK184" s="50" t="n">
        <v>2.35</v>
      </c>
      <c r="AL184" s="51" t="n">
        <v>1.94</v>
      </c>
      <c r="AM184" s="51" t="n">
        <v>2.15</v>
      </c>
    </row>
    <row r="185" customFormat="false" ht="14.25" hidden="false" customHeight="false" outlineLevel="0" collapsed="false">
      <c r="A185" s="48" t="s">
        <v>71</v>
      </c>
      <c r="B185" s="48" t="str">
        <f aca="false">VLOOKUP(Data[[#This Row],[or_product]],Ref_products[#Data],2,FALSE())</f>
        <v>Sorghum</v>
      </c>
      <c r="C185" s="48" t="str">
        <f aca="false">VLOOKUP(Data[[#This Row],[MS]],Ref_MS[#Data],2,FALSE())</f>
        <v>Spain</v>
      </c>
      <c r="D185" s="49" t="s">
        <v>32</v>
      </c>
      <c r="E185" s="49" t="s">
        <v>91</v>
      </c>
      <c r="F185" s="49" t="s">
        <v>92</v>
      </c>
      <c r="G185" s="50" t="n">
        <f aca="false">(SUM(AH185:AL185)-MAX(AH185:AL185)-MIN(AH185:AL185))/3</f>
        <v>5.50666666666667</v>
      </c>
      <c r="H185" s="50" t="n">
        <v>4.9</v>
      </c>
      <c r="I185" s="50" t="n">
        <v>20.5</v>
      </c>
      <c r="J185" s="50" t="n">
        <v>6.4</v>
      </c>
      <c r="K185" s="50" t="n">
        <v>9.3</v>
      </c>
      <c r="L185" s="50" t="n">
        <v>10.2</v>
      </c>
      <c r="M185" s="50" t="n">
        <v>12.6</v>
      </c>
      <c r="N185" s="50" t="n">
        <v>7</v>
      </c>
      <c r="O185" s="50" t="n">
        <v>8.8</v>
      </c>
      <c r="P185" s="50" t="n">
        <v>8.5</v>
      </c>
      <c r="Q185" s="50" t="n">
        <v>7.6</v>
      </c>
      <c r="R185" s="50" t="n">
        <v>6.4</v>
      </c>
      <c r="S185" s="50" t="n">
        <v>7.2</v>
      </c>
      <c r="T185" s="50" t="n">
        <v>7</v>
      </c>
      <c r="U185" s="50" t="n">
        <v>5.4</v>
      </c>
      <c r="V185" s="50" t="n">
        <v>7.1</v>
      </c>
      <c r="W185" s="50" t="n">
        <v>6.8</v>
      </c>
      <c r="X185" s="50" t="n">
        <v>7.5</v>
      </c>
      <c r="Y185" s="50" t="n">
        <v>7.14</v>
      </c>
      <c r="Z185" s="50" t="n">
        <v>8.48</v>
      </c>
      <c r="AA185" s="50" t="n">
        <v>7.73</v>
      </c>
      <c r="AB185" s="50" t="n">
        <v>8.97</v>
      </c>
      <c r="AC185" s="50" t="n">
        <v>7.29</v>
      </c>
      <c r="AD185" s="50" t="n">
        <v>8.38</v>
      </c>
      <c r="AE185" s="50" t="n">
        <v>8.12</v>
      </c>
      <c r="AF185" s="50" t="n">
        <v>6.96</v>
      </c>
      <c r="AG185" s="50" t="n">
        <v>5.97</v>
      </c>
      <c r="AH185" s="50" t="n">
        <v>6.56</v>
      </c>
      <c r="AI185" s="50" t="n">
        <v>5.25</v>
      </c>
      <c r="AJ185" s="50" t="n">
        <v>4.33</v>
      </c>
      <c r="AK185" s="50" t="n">
        <v>4.71</v>
      </c>
      <c r="AL185" s="51" t="n">
        <v>7.44</v>
      </c>
      <c r="AM185" s="51" t="n">
        <v>5.63</v>
      </c>
    </row>
    <row r="186" customFormat="false" ht="14.25" hidden="false" customHeight="false" outlineLevel="0" collapsed="false">
      <c r="A186" s="48" t="s">
        <v>71</v>
      </c>
      <c r="B186" s="48" t="str">
        <f aca="false">VLOOKUP(Data[[#This Row],[or_product]],Ref_products[#Data],2,FALSE())</f>
        <v>Sorghum</v>
      </c>
      <c r="C186" s="48" t="str">
        <f aca="false">VLOOKUP(Data[[#This Row],[MS]],Ref_MS[#Data],2,FALSE())</f>
        <v>France</v>
      </c>
      <c r="D186" s="49" t="s">
        <v>32</v>
      </c>
      <c r="E186" s="49" t="s">
        <v>93</v>
      </c>
      <c r="F186" s="49" t="s">
        <v>94</v>
      </c>
      <c r="G186" s="50" t="n">
        <f aca="false">(SUM(AH186:AL186)-MAX(AH186:AL186)-MIN(AH186:AL186))/3</f>
        <v>68.03</v>
      </c>
      <c r="H186" s="50" t="n">
        <v>81.9</v>
      </c>
      <c r="I186" s="50" t="n">
        <v>47.4</v>
      </c>
      <c r="J186" s="50" t="n">
        <v>45</v>
      </c>
      <c r="K186" s="50" t="n">
        <v>54</v>
      </c>
      <c r="L186" s="50" t="n">
        <v>67.8</v>
      </c>
      <c r="M186" s="50" t="n">
        <v>64</v>
      </c>
      <c r="N186" s="50" t="n">
        <v>51.7</v>
      </c>
      <c r="O186" s="50" t="n">
        <v>59.6</v>
      </c>
      <c r="P186" s="50" t="n">
        <v>67.7</v>
      </c>
      <c r="Q186" s="50" t="n">
        <v>71.1</v>
      </c>
      <c r="R186" s="50" t="n">
        <v>61</v>
      </c>
      <c r="S186" s="50" t="n">
        <v>48</v>
      </c>
      <c r="T186" s="50" t="n">
        <v>51.2</v>
      </c>
      <c r="U186" s="50" t="n">
        <v>55.4</v>
      </c>
      <c r="V186" s="50" t="n">
        <v>49.2</v>
      </c>
      <c r="W186" s="50" t="n">
        <v>37</v>
      </c>
      <c r="X186" s="50" t="n">
        <v>58</v>
      </c>
      <c r="Y186" s="50" t="n">
        <v>47.65</v>
      </c>
      <c r="Z186" s="50" t="n">
        <v>43.44</v>
      </c>
      <c r="AA186" s="50" t="n">
        <v>42.19</v>
      </c>
      <c r="AB186" s="50" t="n">
        <v>51.25</v>
      </c>
      <c r="AC186" s="50" t="n">
        <v>62.86</v>
      </c>
      <c r="AD186" s="50" t="n">
        <v>53.79</v>
      </c>
      <c r="AE186" s="50" t="n">
        <v>48.46</v>
      </c>
      <c r="AF186" s="50" t="n">
        <v>56.24</v>
      </c>
      <c r="AG186" s="50" t="n">
        <v>60.77</v>
      </c>
      <c r="AH186" s="50" t="n">
        <v>83.09</v>
      </c>
      <c r="AI186" s="50" t="n">
        <v>93.58</v>
      </c>
      <c r="AJ186" s="50" t="n">
        <v>67.48</v>
      </c>
      <c r="AK186" s="50" t="n">
        <v>49.86</v>
      </c>
      <c r="AL186" s="51" t="n">
        <v>53.52</v>
      </c>
      <c r="AM186" s="51" t="n">
        <v>103</v>
      </c>
    </row>
    <row r="187" customFormat="false" ht="14.25" hidden="false" customHeight="false" outlineLevel="0" collapsed="false">
      <c r="A187" s="48" t="s">
        <v>71</v>
      </c>
      <c r="B187" s="48" t="str">
        <f aca="false">VLOOKUP(Data[[#This Row],[or_product]],Ref_products[#Data],2,FALSE())</f>
        <v>Sorghum</v>
      </c>
      <c r="C187" s="48" t="str">
        <f aca="false">VLOOKUP(Data[[#This Row],[MS]],Ref_MS[#Data],2,FALSE())</f>
        <v>Croatia</v>
      </c>
      <c r="D187" s="49" t="s">
        <v>32</v>
      </c>
      <c r="E187" s="49" t="s">
        <v>95</v>
      </c>
      <c r="F187" s="49" t="s">
        <v>96</v>
      </c>
      <c r="G187" s="50" t="n">
        <f aca="false">(SUM(AH187:AL187)-MAX(AH187:AL187)-MIN(AH187:AL187))/3</f>
        <v>0</v>
      </c>
      <c r="H187" s="50" t="n">
        <v>0</v>
      </c>
      <c r="I187" s="50" t="n">
        <v>0</v>
      </c>
      <c r="J187" s="50" t="n">
        <v>0</v>
      </c>
      <c r="K187" s="50" t="n">
        <v>0</v>
      </c>
      <c r="L187" s="50" t="n">
        <v>0</v>
      </c>
      <c r="M187" s="50" t="n">
        <v>0</v>
      </c>
      <c r="N187" s="50" t="n">
        <v>0</v>
      </c>
      <c r="O187" s="50" t="n">
        <v>0</v>
      </c>
      <c r="P187" s="50" t="n">
        <v>0</v>
      </c>
      <c r="Q187" s="50" t="n">
        <v>0</v>
      </c>
      <c r="R187" s="50" t="n">
        <v>0</v>
      </c>
      <c r="S187" s="50" t="n">
        <v>0</v>
      </c>
      <c r="T187" s="50" t="n">
        <v>0</v>
      </c>
      <c r="U187" s="50" t="n">
        <v>0</v>
      </c>
      <c r="V187" s="50" t="n">
        <v>0</v>
      </c>
      <c r="W187" s="50" t="n">
        <v>0</v>
      </c>
      <c r="X187" s="50" t="n">
        <v>0</v>
      </c>
      <c r="Y187" s="50" t="n">
        <v>0</v>
      </c>
      <c r="Z187" s="50" t="n">
        <v>0</v>
      </c>
      <c r="AA187" s="50" t="n">
        <v>0</v>
      </c>
      <c r="AB187" s="50" t="n">
        <v>0</v>
      </c>
      <c r="AC187" s="50" t="n">
        <v>0</v>
      </c>
      <c r="AD187" s="50" t="n">
        <v>0.03</v>
      </c>
      <c r="AE187" s="50" t="n">
        <v>0</v>
      </c>
      <c r="AF187" s="50" t="n">
        <v>0</v>
      </c>
      <c r="AG187" s="50" t="n">
        <v>0</v>
      </c>
      <c r="AH187" s="50" t="n">
        <v>0</v>
      </c>
      <c r="AI187" s="50" t="n">
        <v>0</v>
      </c>
      <c r="AJ187" s="50" t="n">
        <v>0</v>
      </c>
      <c r="AK187" s="50" t="n">
        <v>0</v>
      </c>
      <c r="AL187" s="51" t="n">
        <v>0</v>
      </c>
      <c r="AM187" s="51" t="n">
        <v>0</v>
      </c>
    </row>
    <row r="188" customFormat="false" ht="14.25" hidden="false" customHeight="false" outlineLevel="0" collapsed="false">
      <c r="A188" s="48" t="s">
        <v>71</v>
      </c>
      <c r="B188" s="48" t="str">
        <f aca="false">VLOOKUP(Data[[#This Row],[or_product]],Ref_products[#Data],2,FALSE())</f>
        <v>Sorghum</v>
      </c>
      <c r="C188" s="48" t="str">
        <f aca="false">VLOOKUP(Data[[#This Row],[MS]],Ref_MS[#Data],2,FALSE())</f>
        <v>Italy</v>
      </c>
      <c r="D188" s="49" t="s">
        <v>32</v>
      </c>
      <c r="E188" s="49" t="s">
        <v>97</v>
      </c>
      <c r="F188" s="49" t="s">
        <v>98</v>
      </c>
      <c r="G188" s="50" t="n">
        <f aca="false">(SUM(AH188:AL188)-MAX(AH188:AL188)-MIN(AH188:AL188))/3</f>
        <v>41.81</v>
      </c>
      <c r="H188" s="50" t="n">
        <v>38.9</v>
      </c>
      <c r="I188" s="50" t="n">
        <v>39.4</v>
      </c>
      <c r="J188" s="50" t="n">
        <v>34.4</v>
      </c>
      <c r="K188" s="50" t="n">
        <v>35.7</v>
      </c>
      <c r="L188" s="50" t="n">
        <v>30.2</v>
      </c>
      <c r="M188" s="50" t="n">
        <v>29.1</v>
      </c>
      <c r="N188" s="50" t="n">
        <v>31.5</v>
      </c>
      <c r="O188" s="50" t="n">
        <v>33.9</v>
      </c>
      <c r="P188" s="50" t="n">
        <v>34.4</v>
      </c>
      <c r="Q188" s="50" t="n">
        <v>34.1</v>
      </c>
      <c r="R188" s="50" t="n">
        <v>30.5</v>
      </c>
      <c r="S188" s="50" t="n">
        <v>34.2</v>
      </c>
      <c r="T188" s="50" t="n">
        <v>31.6</v>
      </c>
      <c r="U188" s="50" t="n">
        <v>38.7</v>
      </c>
      <c r="V188" s="50" t="n">
        <v>34</v>
      </c>
      <c r="W188" s="50" t="n">
        <v>38.6</v>
      </c>
      <c r="X188" s="50" t="n">
        <v>39.9</v>
      </c>
      <c r="Y188" s="50" t="n">
        <v>40.73</v>
      </c>
      <c r="Z188" s="50" t="n">
        <v>41.73</v>
      </c>
      <c r="AA188" s="50" t="n">
        <v>37.1</v>
      </c>
      <c r="AB188" s="50" t="n">
        <v>51.07</v>
      </c>
      <c r="AC188" s="50" t="n">
        <v>51.91</v>
      </c>
      <c r="AD188" s="50" t="n">
        <v>45.41</v>
      </c>
      <c r="AE188" s="50" t="n">
        <v>43.84</v>
      </c>
      <c r="AF188" s="50" t="n">
        <v>40.9</v>
      </c>
      <c r="AG188" s="50" t="n">
        <v>39.6</v>
      </c>
      <c r="AH188" s="50" t="n">
        <v>46.8</v>
      </c>
      <c r="AI188" s="50" t="n">
        <v>52.91</v>
      </c>
      <c r="AJ188" s="50" t="n">
        <v>37.54</v>
      </c>
      <c r="AK188" s="50" t="n">
        <v>36.05</v>
      </c>
      <c r="AL188" s="51" t="n">
        <v>41.09</v>
      </c>
      <c r="AM188" s="51" t="n">
        <v>40.82</v>
      </c>
    </row>
    <row r="189" customFormat="false" ht="14.25" hidden="false" customHeight="false" outlineLevel="0" collapsed="false">
      <c r="A189" s="48" t="s">
        <v>71</v>
      </c>
      <c r="B189" s="48" t="str">
        <f aca="false">VLOOKUP(Data[[#This Row],[or_product]],Ref_products[#Data],2,FALSE())</f>
        <v>Sorghum</v>
      </c>
      <c r="C189" s="48" t="str">
        <f aca="false">VLOOKUP(Data[[#This Row],[MS]],Ref_MS[#Data],2,FALSE())</f>
        <v>Cyprus</v>
      </c>
      <c r="D189" s="49" t="s">
        <v>32</v>
      </c>
      <c r="E189" s="49" t="s">
        <v>99</v>
      </c>
      <c r="F189" s="49" t="s">
        <v>100</v>
      </c>
      <c r="G189" s="50" t="n">
        <f aca="false">(SUM(AH189:AL189)-MAX(AH189:AL189)-MIN(AH189:AL189))/3</f>
        <v>0</v>
      </c>
      <c r="H189" s="50" t="n">
        <v>0</v>
      </c>
      <c r="I189" s="50" t="n">
        <v>0</v>
      </c>
      <c r="J189" s="50" t="n">
        <v>0</v>
      </c>
      <c r="K189" s="50" t="n">
        <v>0</v>
      </c>
      <c r="L189" s="50" t="n">
        <v>0</v>
      </c>
      <c r="M189" s="50" t="n">
        <v>0</v>
      </c>
      <c r="N189" s="50" t="n">
        <v>0</v>
      </c>
      <c r="O189" s="50" t="n">
        <v>0</v>
      </c>
      <c r="P189" s="50" t="n">
        <v>0</v>
      </c>
      <c r="Q189" s="50" t="n">
        <v>0</v>
      </c>
      <c r="R189" s="50" t="n">
        <v>0</v>
      </c>
      <c r="S189" s="50" t="n">
        <v>0</v>
      </c>
      <c r="T189" s="50" t="n">
        <v>0</v>
      </c>
      <c r="U189" s="50" t="n">
        <v>0</v>
      </c>
      <c r="V189" s="50" t="n">
        <v>0</v>
      </c>
      <c r="W189" s="50" t="n">
        <v>0</v>
      </c>
      <c r="X189" s="50" t="n">
        <v>0</v>
      </c>
      <c r="Y189" s="50" t="n">
        <v>0</v>
      </c>
      <c r="Z189" s="50" t="n">
        <v>0</v>
      </c>
      <c r="AA189" s="50" t="n">
        <v>0</v>
      </c>
      <c r="AB189" s="50" t="n">
        <v>0</v>
      </c>
      <c r="AC189" s="50" t="n">
        <v>0</v>
      </c>
      <c r="AD189" s="50" t="n">
        <v>0</v>
      </c>
      <c r="AE189" s="50" t="n">
        <v>0</v>
      </c>
      <c r="AF189" s="50" t="n">
        <v>0</v>
      </c>
      <c r="AG189" s="50" t="n">
        <v>0</v>
      </c>
      <c r="AH189" s="50" t="n">
        <v>0</v>
      </c>
      <c r="AI189" s="50" t="n">
        <v>0</v>
      </c>
      <c r="AJ189" s="50" t="n">
        <v>0</v>
      </c>
      <c r="AK189" s="50" t="n">
        <v>0</v>
      </c>
      <c r="AL189" s="51" t="n">
        <v>0</v>
      </c>
      <c r="AM189" s="51" t="n">
        <v>0</v>
      </c>
    </row>
    <row r="190" customFormat="false" ht="14.25" hidden="false" customHeight="false" outlineLevel="0" collapsed="false">
      <c r="A190" s="48" t="s">
        <v>71</v>
      </c>
      <c r="B190" s="48" t="str">
        <f aca="false">VLOOKUP(Data[[#This Row],[or_product]],Ref_products[#Data],2,FALSE())</f>
        <v>Sorghum</v>
      </c>
      <c r="C190" s="48" t="str">
        <f aca="false">VLOOKUP(Data[[#This Row],[MS]],Ref_MS[#Data],2,FALSE())</f>
        <v>Latvia</v>
      </c>
      <c r="D190" s="49" t="s">
        <v>32</v>
      </c>
      <c r="E190" s="49" t="s">
        <v>101</v>
      </c>
      <c r="F190" s="49" t="s">
        <v>102</v>
      </c>
      <c r="G190" s="50" t="n">
        <f aca="false">(SUM(AH190:AL190)-MAX(AH190:AL190)-MIN(AH190:AL190))/3</f>
        <v>0</v>
      </c>
      <c r="H190" s="50" t="n">
        <v>0</v>
      </c>
      <c r="I190" s="50" t="n">
        <v>0</v>
      </c>
      <c r="J190" s="50" t="n">
        <v>0</v>
      </c>
      <c r="K190" s="50" t="n">
        <v>0</v>
      </c>
      <c r="L190" s="50" t="n">
        <v>0</v>
      </c>
      <c r="M190" s="50" t="n">
        <v>0</v>
      </c>
      <c r="N190" s="50" t="n">
        <v>0</v>
      </c>
      <c r="O190" s="50" t="n">
        <v>0</v>
      </c>
      <c r="P190" s="50" t="n">
        <v>0</v>
      </c>
      <c r="Q190" s="50" t="n">
        <v>0</v>
      </c>
      <c r="R190" s="50" t="n">
        <v>0</v>
      </c>
      <c r="S190" s="50" t="n">
        <v>0</v>
      </c>
      <c r="T190" s="50" t="n">
        <v>0</v>
      </c>
      <c r="U190" s="50" t="n">
        <v>0</v>
      </c>
      <c r="V190" s="50" t="n">
        <v>0</v>
      </c>
      <c r="W190" s="50" t="n">
        <v>0</v>
      </c>
      <c r="X190" s="50" t="n">
        <v>0</v>
      </c>
      <c r="Y190" s="50" t="n">
        <v>0</v>
      </c>
      <c r="Z190" s="50" t="n">
        <v>0</v>
      </c>
      <c r="AA190" s="50" t="n">
        <v>0</v>
      </c>
      <c r="AB190" s="50" t="n">
        <v>0</v>
      </c>
      <c r="AC190" s="50" t="n">
        <v>0</v>
      </c>
      <c r="AD190" s="50" t="n">
        <v>0</v>
      </c>
      <c r="AE190" s="50" t="n">
        <v>0</v>
      </c>
      <c r="AF190" s="50" t="n">
        <v>0</v>
      </c>
      <c r="AG190" s="50" t="n">
        <v>0</v>
      </c>
      <c r="AH190" s="50" t="n">
        <v>0</v>
      </c>
      <c r="AI190" s="50" t="n">
        <v>0</v>
      </c>
      <c r="AJ190" s="50" t="n">
        <v>0</v>
      </c>
      <c r="AK190" s="50" t="n">
        <v>0</v>
      </c>
      <c r="AL190" s="51" t="n">
        <v>0</v>
      </c>
      <c r="AM190" s="51" t="n">
        <v>0</v>
      </c>
    </row>
    <row r="191" customFormat="false" ht="14.25" hidden="false" customHeight="false" outlineLevel="0" collapsed="false">
      <c r="A191" s="48" t="s">
        <v>71</v>
      </c>
      <c r="B191" s="48" t="str">
        <f aca="false">VLOOKUP(Data[[#This Row],[or_product]],Ref_products[#Data],2,FALSE())</f>
        <v>Sorghum</v>
      </c>
      <c r="C191" s="48" t="str">
        <f aca="false">VLOOKUP(Data[[#This Row],[MS]],Ref_MS[#Data],2,FALSE())</f>
        <v>Lithuania</v>
      </c>
      <c r="D191" s="49" t="s">
        <v>32</v>
      </c>
      <c r="E191" s="49" t="s">
        <v>103</v>
      </c>
      <c r="F191" s="49" t="s">
        <v>104</v>
      </c>
      <c r="G191" s="50" t="n">
        <f aca="false">(SUM(AH191:AL191)-MAX(AH191:AL191)-MIN(AH191:AL191))/3</f>
        <v>0</v>
      </c>
      <c r="H191" s="50" t="n">
        <v>0</v>
      </c>
      <c r="I191" s="50" t="n">
        <v>0</v>
      </c>
      <c r="J191" s="50" t="n">
        <v>0</v>
      </c>
      <c r="K191" s="50" t="n">
        <v>0</v>
      </c>
      <c r="L191" s="50" t="n">
        <v>0</v>
      </c>
      <c r="M191" s="50" t="n">
        <v>0</v>
      </c>
      <c r="N191" s="50" t="n">
        <v>0</v>
      </c>
      <c r="O191" s="50" t="n">
        <v>0</v>
      </c>
      <c r="P191" s="50" t="n">
        <v>0</v>
      </c>
      <c r="Q191" s="50" t="n">
        <v>0</v>
      </c>
      <c r="R191" s="50" t="n">
        <v>0</v>
      </c>
      <c r="S191" s="50" t="n">
        <v>0</v>
      </c>
      <c r="T191" s="50" t="n">
        <v>0</v>
      </c>
      <c r="U191" s="50" t="n">
        <v>0</v>
      </c>
      <c r="V191" s="50" t="n">
        <v>0</v>
      </c>
      <c r="W191" s="50" t="n">
        <v>0</v>
      </c>
      <c r="X191" s="50" t="n">
        <v>0</v>
      </c>
      <c r="Y191" s="50" t="n">
        <v>0</v>
      </c>
      <c r="Z191" s="50" t="n">
        <v>0</v>
      </c>
      <c r="AA191" s="50" t="n">
        <v>0</v>
      </c>
      <c r="AB191" s="50" t="n">
        <v>0</v>
      </c>
      <c r="AC191" s="50" t="n">
        <v>0</v>
      </c>
      <c r="AD191" s="50" t="n">
        <v>0</v>
      </c>
      <c r="AE191" s="50" t="n">
        <v>0</v>
      </c>
      <c r="AF191" s="50" t="n">
        <v>0</v>
      </c>
      <c r="AG191" s="50" t="n">
        <v>0</v>
      </c>
      <c r="AH191" s="50" t="n">
        <v>0</v>
      </c>
      <c r="AI191" s="50" t="n">
        <v>0</v>
      </c>
      <c r="AJ191" s="50" t="n">
        <v>0</v>
      </c>
      <c r="AK191" s="50" t="n">
        <v>0</v>
      </c>
      <c r="AL191" s="51" t="n">
        <v>0</v>
      </c>
      <c r="AM191" s="51" t="n">
        <v>0</v>
      </c>
    </row>
    <row r="192" customFormat="false" ht="14.25" hidden="false" customHeight="false" outlineLevel="0" collapsed="false">
      <c r="A192" s="48" t="s">
        <v>71</v>
      </c>
      <c r="B192" s="48" t="str">
        <f aca="false">VLOOKUP(Data[[#This Row],[or_product]],Ref_products[#Data],2,FALSE())</f>
        <v>Sorghum</v>
      </c>
      <c r="C192" s="48" t="str">
        <f aca="false">VLOOKUP(Data[[#This Row],[MS]],Ref_MS[#Data],2,FALSE())</f>
        <v>Luxembourg</v>
      </c>
      <c r="D192" s="49" t="s">
        <v>32</v>
      </c>
      <c r="E192" s="49" t="s">
        <v>105</v>
      </c>
      <c r="F192" s="49" t="s">
        <v>106</v>
      </c>
      <c r="G192" s="50" t="n">
        <f aca="false">(SUM(AH192:AL192)-MAX(AH192:AL192)-MIN(AH192:AL192))/3</f>
        <v>0</v>
      </c>
      <c r="H192" s="50" t="n">
        <v>0</v>
      </c>
      <c r="I192" s="50" t="n">
        <v>0</v>
      </c>
      <c r="J192" s="50" t="n">
        <v>0</v>
      </c>
      <c r="K192" s="50" t="n">
        <v>0</v>
      </c>
      <c r="L192" s="50" t="n">
        <v>0</v>
      </c>
      <c r="M192" s="50" t="n">
        <v>0</v>
      </c>
      <c r="N192" s="50" t="n">
        <v>0</v>
      </c>
      <c r="O192" s="50" t="n">
        <v>0</v>
      </c>
      <c r="P192" s="50" t="n">
        <v>0</v>
      </c>
      <c r="Q192" s="50" t="n">
        <v>0</v>
      </c>
      <c r="R192" s="50" t="n">
        <v>0</v>
      </c>
      <c r="S192" s="50" t="n">
        <v>0</v>
      </c>
      <c r="T192" s="50" t="n">
        <v>0</v>
      </c>
      <c r="U192" s="50" t="n">
        <v>0</v>
      </c>
      <c r="V192" s="50" t="n">
        <v>0</v>
      </c>
      <c r="W192" s="50" t="n">
        <v>0</v>
      </c>
      <c r="X192" s="50" t="n">
        <v>0</v>
      </c>
      <c r="Y192" s="50" t="n">
        <v>0</v>
      </c>
      <c r="Z192" s="50" t="n">
        <v>0</v>
      </c>
      <c r="AA192" s="50" t="n">
        <v>0</v>
      </c>
      <c r="AB192" s="50" t="n">
        <v>0</v>
      </c>
      <c r="AC192" s="50" t="n">
        <v>0</v>
      </c>
      <c r="AD192" s="50" t="n">
        <v>0</v>
      </c>
      <c r="AE192" s="50" t="n">
        <v>0</v>
      </c>
      <c r="AF192" s="50" t="n">
        <v>0</v>
      </c>
      <c r="AG192" s="50" t="n">
        <v>0</v>
      </c>
      <c r="AH192" s="50" t="n">
        <v>0</v>
      </c>
      <c r="AI192" s="50" t="n">
        <v>0</v>
      </c>
      <c r="AJ192" s="50" t="n">
        <v>0</v>
      </c>
      <c r="AK192" s="50" t="n">
        <v>0</v>
      </c>
      <c r="AL192" s="51" t="n">
        <v>0</v>
      </c>
      <c r="AM192" s="51" t="n">
        <v>0</v>
      </c>
    </row>
    <row r="193" customFormat="false" ht="14.25" hidden="false" customHeight="false" outlineLevel="0" collapsed="false">
      <c r="A193" s="48" t="s">
        <v>71</v>
      </c>
      <c r="B193" s="48" t="str">
        <f aca="false">VLOOKUP(Data[[#This Row],[or_product]],Ref_products[#Data],2,FALSE())</f>
        <v>Sorghum</v>
      </c>
      <c r="C193" s="48" t="str">
        <f aca="false">VLOOKUP(Data[[#This Row],[MS]],Ref_MS[#Data],2,FALSE())</f>
        <v>Hungary</v>
      </c>
      <c r="D193" s="49" t="s">
        <v>32</v>
      </c>
      <c r="E193" s="49" t="s">
        <v>107</v>
      </c>
      <c r="F193" s="49" t="s">
        <v>108</v>
      </c>
      <c r="G193" s="50" t="n">
        <f aca="false">(SUM(AH193:AL193)-MAX(AH193:AL193)-MIN(AH193:AL193))/3</f>
        <v>23.2833333333333</v>
      </c>
      <c r="H193" s="50" t="n">
        <v>10</v>
      </c>
      <c r="I193" s="50" t="n">
        <v>7</v>
      </c>
      <c r="J193" s="50" t="n">
        <v>7</v>
      </c>
      <c r="K193" s="50" t="n">
        <v>6</v>
      </c>
      <c r="L193" s="50" t="n">
        <v>5</v>
      </c>
      <c r="M193" s="50" t="n">
        <v>4.5</v>
      </c>
      <c r="N193" s="50" t="n">
        <v>4.9</v>
      </c>
      <c r="O193" s="50" t="n">
        <v>4.2</v>
      </c>
      <c r="P193" s="50" t="n">
        <v>3</v>
      </c>
      <c r="Q193" s="50" t="n">
        <v>3.3</v>
      </c>
      <c r="R193" s="50" t="n">
        <v>4</v>
      </c>
      <c r="S193" s="50" t="n">
        <v>5.4</v>
      </c>
      <c r="T193" s="50" t="n">
        <v>4.1</v>
      </c>
      <c r="U193" s="50" t="n">
        <v>3.8</v>
      </c>
      <c r="V193" s="50" t="n">
        <v>4.7</v>
      </c>
      <c r="W193" s="50" t="n">
        <v>3.9</v>
      </c>
      <c r="X193" s="50" t="n">
        <v>2.8</v>
      </c>
      <c r="Y193" s="50" t="n">
        <v>3.16</v>
      </c>
      <c r="Z193" s="50" t="n">
        <v>5.33</v>
      </c>
      <c r="AA193" s="50" t="n">
        <v>4.43</v>
      </c>
      <c r="AB193" s="50" t="n">
        <v>5.33</v>
      </c>
      <c r="AC193" s="50" t="n">
        <v>4.58</v>
      </c>
      <c r="AD193" s="50" t="n">
        <v>4.58</v>
      </c>
      <c r="AE193" s="50" t="n">
        <v>4.45</v>
      </c>
      <c r="AF193" s="50" t="n">
        <v>6.25</v>
      </c>
      <c r="AG193" s="50" t="n">
        <v>9.62</v>
      </c>
      <c r="AH193" s="50" t="n">
        <v>23.32</v>
      </c>
      <c r="AI193" s="50" t="n">
        <v>22.82</v>
      </c>
      <c r="AJ193" s="50" t="n">
        <v>23.71</v>
      </c>
      <c r="AK193" s="50" t="n">
        <v>19.77</v>
      </c>
      <c r="AL193" s="51" t="n">
        <v>37.9</v>
      </c>
      <c r="AM193" s="51" t="n">
        <v>44.94</v>
      </c>
    </row>
    <row r="194" customFormat="false" ht="14.25" hidden="false" customHeight="false" outlineLevel="0" collapsed="false">
      <c r="A194" s="48" t="s">
        <v>71</v>
      </c>
      <c r="B194" s="48" t="str">
        <f aca="false">VLOOKUP(Data[[#This Row],[or_product]],Ref_products[#Data],2,FALSE())</f>
        <v>Sorghum</v>
      </c>
      <c r="C194" s="48" t="str">
        <f aca="false">VLOOKUP(Data[[#This Row],[MS]],Ref_MS[#Data],2,FALSE())</f>
        <v>Malta</v>
      </c>
      <c r="D194" s="49" t="s">
        <v>32</v>
      </c>
      <c r="E194" s="49" t="s">
        <v>109</v>
      </c>
      <c r="F194" s="49" t="s">
        <v>110</v>
      </c>
      <c r="G194" s="50" t="n">
        <f aca="false">(SUM(AH194:AL194)-MAX(AH194:AL194)-MIN(AH194:AL194))/3</f>
        <v>0</v>
      </c>
      <c r="H194" s="50" t="n">
        <v>0</v>
      </c>
      <c r="I194" s="50" t="n">
        <v>0</v>
      </c>
      <c r="J194" s="50" t="n">
        <v>0</v>
      </c>
      <c r="K194" s="50" t="n">
        <v>0</v>
      </c>
      <c r="L194" s="50" t="n">
        <v>0</v>
      </c>
      <c r="M194" s="50" t="n">
        <v>0</v>
      </c>
      <c r="N194" s="50" t="n">
        <v>0</v>
      </c>
      <c r="O194" s="50" t="n">
        <v>0</v>
      </c>
      <c r="P194" s="50" t="n">
        <v>0</v>
      </c>
      <c r="Q194" s="50" t="n">
        <v>0</v>
      </c>
      <c r="R194" s="50" t="n">
        <v>0</v>
      </c>
      <c r="S194" s="50" t="n">
        <v>0</v>
      </c>
      <c r="T194" s="50" t="n">
        <v>0</v>
      </c>
      <c r="U194" s="50" t="n">
        <v>0</v>
      </c>
      <c r="V194" s="50" t="n">
        <v>0</v>
      </c>
      <c r="W194" s="50" t="n">
        <v>0</v>
      </c>
      <c r="X194" s="50" t="n">
        <v>0</v>
      </c>
      <c r="Y194" s="50" t="n">
        <v>0</v>
      </c>
      <c r="Z194" s="50" t="n">
        <v>0</v>
      </c>
      <c r="AA194" s="50" t="n">
        <v>0</v>
      </c>
      <c r="AB194" s="50" t="n">
        <v>0</v>
      </c>
      <c r="AC194" s="50" t="n">
        <v>0</v>
      </c>
      <c r="AD194" s="50" t="n">
        <v>0</v>
      </c>
      <c r="AE194" s="50" t="n">
        <v>0</v>
      </c>
      <c r="AF194" s="50" t="n">
        <v>0</v>
      </c>
      <c r="AG194" s="50" t="n">
        <v>0</v>
      </c>
      <c r="AH194" s="50" t="n">
        <v>0</v>
      </c>
      <c r="AI194" s="50" t="n">
        <v>0</v>
      </c>
      <c r="AJ194" s="50" t="n">
        <v>0</v>
      </c>
      <c r="AK194" s="50" t="n">
        <v>0</v>
      </c>
      <c r="AL194" s="51" t="n">
        <v>0</v>
      </c>
      <c r="AM194" s="51" t="n">
        <v>0</v>
      </c>
    </row>
    <row r="195" customFormat="false" ht="14.25" hidden="false" customHeight="false" outlineLevel="0" collapsed="false">
      <c r="A195" s="48" t="s">
        <v>71</v>
      </c>
      <c r="B195" s="48" t="str">
        <f aca="false">VLOOKUP(Data[[#This Row],[or_product]],Ref_products[#Data],2,FALSE())</f>
        <v>Sorghum</v>
      </c>
      <c r="C195" s="48" t="str">
        <f aca="false">VLOOKUP(Data[[#This Row],[MS]],Ref_MS[#Data],2,FALSE())</f>
        <v>Netherlands</v>
      </c>
      <c r="D195" s="49" t="s">
        <v>32</v>
      </c>
      <c r="E195" s="49" t="s">
        <v>111</v>
      </c>
      <c r="F195" s="49" t="s">
        <v>112</v>
      </c>
      <c r="G195" s="50" t="n">
        <f aca="false">(SUM(AH195:AL195)-MAX(AH195:AL195)-MIN(AH195:AL195))/3</f>
        <v>0</v>
      </c>
      <c r="H195" s="50" t="n">
        <v>0</v>
      </c>
      <c r="I195" s="50" t="n">
        <v>0</v>
      </c>
      <c r="J195" s="50" t="n">
        <v>0</v>
      </c>
      <c r="K195" s="50" t="n">
        <v>0</v>
      </c>
      <c r="L195" s="50" t="n">
        <v>0</v>
      </c>
      <c r="M195" s="50" t="n">
        <v>0</v>
      </c>
      <c r="N195" s="50" t="n">
        <v>0</v>
      </c>
      <c r="O195" s="50" t="n">
        <v>0</v>
      </c>
      <c r="P195" s="50" t="n">
        <v>0</v>
      </c>
      <c r="Q195" s="50" t="n">
        <v>0</v>
      </c>
      <c r="R195" s="50" t="n">
        <v>0</v>
      </c>
      <c r="S195" s="50" t="n">
        <v>0</v>
      </c>
      <c r="T195" s="50" t="n">
        <v>0.1</v>
      </c>
      <c r="U195" s="50" t="n">
        <v>0</v>
      </c>
      <c r="V195" s="50" t="n">
        <v>0</v>
      </c>
      <c r="W195" s="50" t="n">
        <v>0</v>
      </c>
      <c r="X195" s="50" t="n">
        <v>0</v>
      </c>
      <c r="Y195" s="50" t="n">
        <v>0</v>
      </c>
      <c r="Z195" s="50" t="n">
        <v>0</v>
      </c>
      <c r="AA195" s="50" t="n">
        <v>0</v>
      </c>
      <c r="AB195" s="50" t="n">
        <v>0</v>
      </c>
      <c r="AC195" s="50" t="n">
        <v>0</v>
      </c>
      <c r="AD195" s="50" t="n">
        <v>0</v>
      </c>
      <c r="AE195" s="50" t="n">
        <v>0</v>
      </c>
      <c r="AF195" s="50" t="n">
        <v>0</v>
      </c>
      <c r="AG195" s="50" t="n">
        <v>0</v>
      </c>
      <c r="AH195" s="50" t="n">
        <v>0</v>
      </c>
      <c r="AI195" s="50" t="n">
        <v>0</v>
      </c>
      <c r="AJ195" s="50" t="n">
        <v>0</v>
      </c>
      <c r="AK195" s="50" t="n">
        <v>0</v>
      </c>
      <c r="AL195" s="51" t="n">
        <v>0</v>
      </c>
      <c r="AM195" s="51" t="n">
        <v>0</v>
      </c>
    </row>
    <row r="196" customFormat="false" ht="14.25" hidden="false" customHeight="false" outlineLevel="0" collapsed="false">
      <c r="A196" s="48" t="s">
        <v>71</v>
      </c>
      <c r="B196" s="48" t="str">
        <f aca="false">VLOOKUP(Data[[#This Row],[or_product]],Ref_products[#Data],2,FALSE())</f>
        <v>Sorghum</v>
      </c>
      <c r="C196" s="48" t="str">
        <f aca="false">VLOOKUP(Data[[#This Row],[MS]],Ref_MS[#Data],2,FALSE())</f>
        <v>Austria</v>
      </c>
      <c r="D196" s="49" t="s">
        <v>32</v>
      </c>
      <c r="E196" s="49" t="s">
        <v>113</v>
      </c>
      <c r="F196" s="49" t="s">
        <v>114</v>
      </c>
      <c r="G196" s="50" t="n">
        <f aca="false">(SUM(AH196:AL196)-MAX(AH196:AL196)-MIN(AH196:AL196))/3</f>
        <v>4.32333333333333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>
        <v>0</v>
      </c>
      <c r="T196" s="50" t="n">
        <v>0</v>
      </c>
      <c r="U196" s="50" t="n">
        <v>0</v>
      </c>
      <c r="V196" s="50" t="n">
        <v>0</v>
      </c>
      <c r="W196" s="50" t="n">
        <v>0</v>
      </c>
      <c r="X196" s="50" t="n">
        <v>0</v>
      </c>
      <c r="Y196" s="50" t="n">
        <v>1.17</v>
      </c>
      <c r="Z196" s="50" t="n">
        <v>1.11</v>
      </c>
      <c r="AA196" s="50" t="n">
        <v>1.19</v>
      </c>
      <c r="AB196" s="50" t="n">
        <v>1.94</v>
      </c>
      <c r="AC196" s="50" t="n">
        <v>2.8</v>
      </c>
      <c r="AD196" s="50" t="n">
        <v>2.92</v>
      </c>
      <c r="AE196" s="50" t="n">
        <v>2.26</v>
      </c>
      <c r="AF196" s="50" t="n">
        <v>2.99</v>
      </c>
      <c r="AG196" s="50" t="n">
        <v>3.53</v>
      </c>
      <c r="AH196" s="50" t="n">
        <v>3.94</v>
      </c>
      <c r="AI196" s="50" t="n">
        <v>4.64</v>
      </c>
      <c r="AJ196" s="50" t="n">
        <v>4.39</v>
      </c>
      <c r="AK196" s="50" t="n">
        <v>3.55</v>
      </c>
      <c r="AL196" s="51" t="n">
        <v>5.22</v>
      </c>
      <c r="AM196" s="51" t="n">
        <v>5.35</v>
      </c>
    </row>
    <row r="197" customFormat="false" ht="14.25" hidden="false" customHeight="false" outlineLevel="0" collapsed="false">
      <c r="A197" s="48" t="s">
        <v>71</v>
      </c>
      <c r="B197" s="48" t="str">
        <f aca="false">VLOOKUP(Data[[#This Row],[or_product]],Ref_products[#Data],2,FALSE())</f>
        <v>Sorghum</v>
      </c>
      <c r="C197" s="48" t="str">
        <f aca="false">VLOOKUP(Data[[#This Row],[MS]],Ref_MS[#Data],2,FALSE())</f>
        <v>Poland</v>
      </c>
      <c r="D197" s="49" t="s">
        <v>32</v>
      </c>
      <c r="E197" s="49" t="s">
        <v>115</v>
      </c>
      <c r="F197" s="49" t="s">
        <v>116</v>
      </c>
      <c r="G197" s="50" t="n">
        <f aca="false">(SUM(AH197:AL197)-MAX(AH197:AL197)-MIN(AH197:AL197))/3</f>
        <v>0</v>
      </c>
      <c r="H197" s="50" t="n">
        <v>0</v>
      </c>
      <c r="I197" s="50" t="n">
        <v>0</v>
      </c>
      <c r="J197" s="50" t="n">
        <v>0</v>
      </c>
      <c r="K197" s="50" t="n">
        <v>0</v>
      </c>
      <c r="L197" s="50" t="n">
        <v>0</v>
      </c>
      <c r="M197" s="50" t="n">
        <v>0</v>
      </c>
      <c r="N197" s="50" t="n">
        <v>0</v>
      </c>
      <c r="O197" s="50" t="n">
        <v>0</v>
      </c>
      <c r="P197" s="50" t="n">
        <v>0</v>
      </c>
      <c r="Q197" s="50" t="n">
        <v>0</v>
      </c>
      <c r="R197" s="50" t="n">
        <v>0</v>
      </c>
      <c r="S197" s="50" t="n">
        <v>0</v>
      </c>
      <c r="T197" s="50" t="n">
        <v>0</v>
      </c>
      <c r="U197" s="50" t="n">
        <v>0</v>
      </c>
      <c r="V197" s="50" t="n">
        <v>0</v>
      </c>
      <c r="W197" s="50" t="n">
        <v>0</v>
      </c>
      <c r="X197" s="50" t="n">
        <v>0</v>
      </c>
      <c r="Y197" s="50" t="n">
        <v>0</v>
      </c>
      <c r="Z197" s="50" t="n">
        <v>0</v>
      </c>
      <c r="AA197" s="50" t="n">
        <v>0</v>
      </c>
      <c r="AB197" s="50" t="n">
        <v>0</v>
      </c>
      <c r="AC197" s="50" t="n">
        <v>0</v>
      </c>
      <c r="AD197" s="50" t="n">
        <v>0</v>
      </c>
      <c r="AE197" s="50" t="n">
        <v>0</v>
      </c>
      <c r="AF197" s="50" t="n">
        <v>0</v>
      </c>
      <c r="AG197" s="50" t="n">
        <v>0</v>
      </c>
      <c r="AH197" s="50" t="n">
        <v>0</v>
      </c>
      <c r="AI197" s="50" t="n">
        <v>0</v>
      </c>
      <c r="AJ197" s="50" t="n">
        <v>0</v>
      </c>
      <c r="AK197" s="50" t="n">
        <v>0</v>
      </c>
      <c r="AL197" s="51" t="n">
        <v>0</v>
      </c>
      <c r="AM197" s="51" t="n">
        <v>0</v>
      </c>
    </row>
    <row r="198" customFormat="false" ht="14.25" hidden="false" customHeight="false" outlineLevel="0" collapsed="false">
      <c r="A198" s="48" t="s">
        <v>71</v>
      </c>
      <c r="B198" s="48" t="str">
        <f aca="false">VLOOKUP(Data[[#This Row],[or_product]],Ref_products[#Data],2,FALSE())</f>
        <v>Sorghum</v>
      </c>
      <c r="C198" s="48" t="str">
        <f aca="false">VLOOKUP(Data[[#This Row],[MS]],Ref_MS[#Data],2,FALSE())</f>
        <v>Portugal</v>
      </c>
      <c r="D198" s="49" t="s">
        <v>32</v>
      </c>
      <c r="E198" s="49" t="s">
        <v>117</v>
      </c>
      <c r="F198" s="49" t="s">
        <v>118</v>
      </c>
      <c r="G198" s="50" t="n">
        <f aca="false">(SUM(AH198:AL198)-MAX(AH198:AL198)-MIN(AH198:AL198))/3</f>
        <v>0</v>
      </c>
      <c r="H198" s="50" t="n">
        <v>0</v>
      </c>
      <c r="I198" s="50" t="n">
        <v>0</v>
      </c>
      <c r="J198" s="50" t="n">
        <v>0</v>
      </c>
      <c r="K198" s="50" t="n">
        <v>0</v>
      </c>
      <c r="L198" s="50" t="n">
        <v>0</v>
      </c>
      <c r="M198" s="50" t="n">
        <v>0</v>
      </c>
      <c r="N198" s="50" t="n">
        <v>0</v>
      </c>
      <c r="O198" s="50" t="n">
        <v>0</v>
      </c>
      <c r="P198" s="50" t="n">
        <v>0</v>
      </c>
      <c r="Q198" s="50" t="n">
        <v>0</v>
      </c>
      <c r="R198" s="50" t="n">
        <v>0</v>
      </c>
      <c r="S198" s="50" t="n">
        <v>0</v>
      </c>
      <c r="T198" s="50" t="n">
        <v>0</v>
      </c>
      <c r="U198" s="50" t="n">
        <v>0</v>
      </c>
      <c r="V198" s="50" t="n">
        <v>0</v>
      </c>
      <c r="W198" s="50" t="n">
        <v>0</v>
      </c>
      <c r="X198" s="50" t="n">
        <v>0</v>
      </c>
      <c r="Y198" s="50" t="n">
        <v>0</v>
      </c>
      <c r="Z198" s="50" t="n">
        <v>0</v>
      </c>
      <c r="AA198" s="50" t="n">
        <v>0</v>
      </c>
      <c r="AB198" s="50" t="n">
        <v>0</v>
      </c>
      <c r="AC198" s="50" t="n">
        <v>0</v>
      </c>
      <c r="AD198" s="50" t="n">
        <v>0</v>
      </c>
      <c r="AE198" s="50" t="n">
        <v>0</v>
      </c>
      <c r="AF198" s="50" t="n">
        <v>0</v>
      </c>
      <c r="AG198" s="50" t="n">
        <v>0</v>
      </c>
      <c r="AH198" s="50" t="n">
        <v>0</v>
      </c>
      <c r="AI198" s="50" t="n">
        <v>0</v>
      </c>
      <c r="AJ198" s="50" t="n">
        <v>0</v>
      </c>
      <c r="AK198" s="50" t="n">
        <v>0</v>
      </c>
      <c r="AL198" s="51" t="n">
        <v>0</v>
      </c>
      <c r="AM198" s="51" t="n">
        <v>0</v>
      </c>
    </row>
    <row r="199" customFormat="false" ht="14.25" hidden="false" customHeight="false" outlineLevel="0" collapsed="false">
      <c r="A199" s="48" t="s">
        <v>71</v>
      </c>
      <c r="B199" s="48" t="str">
        <f aca="false">VLOOKUP(Data[[#This Row],[or_product]],Ref_products[#Data],2,FALSE())</f>
        <v>Sorghum</v>
      </c>
      <c r="C199" s="48" t="str">
        <f aca="false">VLOOKUP(Data[[#This Row],[MS]],Ref_MS[#Data],2,FALSE())</f>
        <v>Romania</v>
      </c>
      <c r="D199" s="49" t="s">
        <v>32</v>
      </c>
      <c r="E199" s="49" t="s">
        <v>119</v>
      </c>
      <c r="F199" s="49" t="s">
        <v>120</v>
      </c>
      <c r="G199" s="50" t="n">
        <f aca="false">(SUM(AH199:AL199)-MAX(AH199:AL199)-MIN(AH199:AL199))/3</f>
        <v>8.63666666666667</v>
      </c>
      <c r="H199" s="50" t="n">
        <v>5.6</v>
      </c>
      <c r="I199" s="50" t="n">
        <v>7.6</v>
      </c>
      <c r="J199" s="50" t="n">
        <v>5.8</v>
      </c>
      <c r="K199" s="50" t="n">
        <v>7.3</v>
      </c>
      <c r="L199" s="50" t="n">
        <v>5.3</v>
      </c>
      <c r="M199" s="50" t="n">
        <v>7.4</v>
      </c>
      <c r="N199" s="50" t="n">
        <v>1.7</v>
      </c>
      <c r="O199" s="50" t="n">
        <v>1.6</v>
      </c>
      <c r="P199" s="50" t="n">
        <v>6.21</v>
      </c>
      <c r="Q199" s="50" t="n">
        <v>2.79</v>
      </c>
      <c r="R199" s="50" t="n">
        <v>6.92</v>
      </c>
      <c r="S199" s="50" t="n">
        <v>8.68</v>
      </c>
      <c r="T199" s="50" t="n">
        <v>1.47</v>
      </c>
      <c r="U199" s="50" t="n">
        <v>0.74</v>
      </c>
      <c r="V199" s="50" t="n">
        <v>1.06</v>
      </c>
      <c r="W199" s="50" t="n">
        <v>8.01</v>
      </c>
      <c r="X199" s="50" t="n">
        <v>6.12</v>
      </c>
      <c r="Y199" s="50" t="n">
        <v>10.28</v>
      </c>
      <c r="Z199" s="50" t="n">
        <v>13.08</v>
      </c>
      <c r="AA199" s="50" t="n">
        <v>19.99</v>
      </c>
      <c r="AB199" s="50" t="n">
        <v>21.67</v>
      </c>
      <c r="AC199" s="50" t="n">
        <v>18.85</v>
      </c>
      <c r="AD199" s="50" t="n">
        <v>13.49</v>
      </c>
      <c r="AE199" s="50" t="n">
        <v>9.16</v>
      </c>
      <c r="AF199" s="50" t="n">
        <v>13.99</v>
      </c>
      <c r="AG199" s="50" t="n">
        <v>15.93</v>
      </c>
      <c r="AH199" s="50" t="n">
        <v>15.71</v>
      </c>
      <c r="AI199" s="50" t="n">
        <v>9.59</v>
      </c>
      <c r="AJ199" s="50" t="n">
        <v>7.35</v>
      </c>
      <c r="AK199" s="50" t="n">
        <v>5.7</v>
      </c>
      <c r="AL199" s="51" t="n">
        <v>8.97</v>
      </c>
      <c r="AM199" s="51" t="n">
        <v>11.09</v>
      </c>
    </row>
    <row r="200" customFormat="false" ht="14.25" hidden="false" customHeight="false" outlineLevel="0" collapsed="false">
      <c r="A200" s="48" t="s">
        <v>71</v>
      </c>
      <c r="B200" s="48" t="str">
        <f aca="false">VLOOKUP(Data[[#This Row],[or_product]],Ref_products[#Data],2,FALSE())</f>
        <v>Sorghum</v>
      </c>
      <c r="C200" s="48" t="str">
        <f aca="false">VLOOKUP(Data[[#This Row],[MS]],Ref_MS[#Data],2,FALSE())</f>
        <v>Slovenia</v>
      </c>
      <c r="D200" s="49" t="s">
        <v>32</v>
      </c>
      <c r="E200" s="49" t="s">
        <v>121</v>
      </c>
      <c r="F200" s="49" t="s">
        <v>122</v>
      </c>
      <c r="G200" s="50" t="n">
        <f aca="false">(SUM(AH200:AL200)-MAX(AH200:AL200)-MIN(AH200:AL200))/3</f>
        <v>0.09</v>
      </c>
      <c r="H200" s="50" t="n">
        <v>0</v>
      </c>
      <c r="I200" s="50" t="n">
        <v>0</v>
      </c>
      <c r="J200" s="50" t="n">
        <v>0</v>
      </c>
      <c r="K200" s="50" t="n">
        <v>0</v>
      </c>
      <c r="L200" s="50" t="n">
        <v>0</v>
      </c>
      <c r="M200" s="50" t="n">
        <v>0</v>
      </c>
      <c r="N200" s="50" t="n">
        <v>0</v>
      </c>
      <c r="O200" s="50" t="n">
        <v>0</v>
      </c>
      <c r="P200" s="50" t="n">
        <v>0</v>
      </c>
      <c r="Q200" s="50" t="n">
        <v>0</v>
      </c>
      <c r="R200" s="50" t="n">
        <v>0</v>
      </c>
      <c r="S200" s="50" t="n">
        <v>0</v>
      </c>
      <c r="T200" s="50" t="n">
        <v>0</v>
      </c>
      <c r="U200" s="50" t="n">
        <v>0</v>
      </c>
      <c r="V200" s="50" t="n">
        <v>0.4</v>
      </c>
      <c r="W200" s="50" t="n">
        <v>0</v>
      </c>
      <c r="X200" s="50" t="n">
        <v>0</v>
      </c>
      <c r="Y200" s="50" t="n">
        <v>0</v>
      </c>
      <c r="Z200" s="50" t="n">
        <v>0</v>
      </c>
      <c r="AA200" s="50" t="n">
        <v>0</v>
      </c>
      <c r="AB200" s="50" t="n">
        <v>0</v>
      </c>
      <c r="AC200" s="50" t="n">
        <v>0</v>
      </c>
      <c r="AD200" s="50" t="n">
        <v>0.09</v>
      </c>
      <c r="AE200" s="50" t="n">
        <v>0.11</v>
      </c>
      <c r="AF200" s="50" t="n">
        <v>0.14</v>
      </c>
      <c r="AG200" s="50" t="n">
        <v>0.08</v>
      </c>
      <c r="AH200" s="50" t="n">
        <v>0.13</v>
      </c>
      <c r="AI200" s="50" t="n">
        <v>0.09</v>
      </c>
      <c r="AJ200" s="50" t="n">
        <v>0.17</v>
      </c>
      <c r="AK200" s="50" t="n">
        <v>0.05</v>
      </c>
      <c r="AL200" s="51" t="n">
        <v>0.02</v>
      </c>
      <c r="AM200" s="51" t="n">
        <v>0.09</v>
      </c>
    </row>
    <row r="201" customFormat="false" ht="14.25" hidden="false" customHeight="false" outlineLevel="0" collapsed="false">
      <c r="A201" s="48" t="s">
        <v>71</v>
      </c>
      <c r="B201" s="48" t="str">
        <f aca="false">VLOOKUP(Data[[#This Row],[or_product]],Ref_products[#Data],2,FALSE())</f>
        <v>Sorghum</v>
      </c>
      <c r="C201" s="48" t="str">
        <f aca="false">VLOOKUP(Data[[#This Row],[MS]],Ref_MS[#Data],2,FALSE())</f>
        <v>Slovakia</v>
      </c>
      <c r="D201" s="49" t="s">
        <v>32</v>
      </c>
      <c r="E201" s="49" t="s">
        <v>123</v>
      </c>
      <c r="F201" s="49" t="s">
        <v>124</v>
      </c>
      <c r="G201" s="50" t="n">
        <f aca="false">(SUM(AH201:AL201)-MAX(AH201:AL201)-MIN(AH201:AL201))/3</f>
        <v>2.32</v>
      </c>
      <c r="H201" s="50" t="n">
        <v>0</v>
      </c>
      <c r="I201" s="50" t="n">
        <v>0</v>
      </c>
      <c r="J201" s="50" t="n">
        <v>0</v>
      </c>
      <c r="K201" s="50" t="n">
        <v>0</v>
      </c>
      <c r="L201" s="50" t="n">
        <v>0</v>
      </c>
      <c r="M201" s="50" t="n">
        <v>0</v>
      </c>
      <c r="N201" s="50" t="n">
        <v>0</v>
      </c>
      <c r="O201" s="50" t="n">
        <v>0.1</v>
      </c>
      <c r="P201" s="50" t="n">
        <v>0.1</v>
      </c>
      <c r="Q201" s="50" t="n">
        <v>0</v>
      </c>
      <c r="R201" s="50" t="n">
        <v>0</v>
      </c>
      <c r="S201" s="50" t="n">
        <v>0</v>
      </c>
      <c r="T201" s="50" t="n">
        <v>0</v>
      </c>
      <c r="U201" s="50" t="n">
        <v>0</v>
      </c>
      <c r="V201" s="50" t="n">
        <v>0.4</v>
      </c>
      <c r="W201" s="50" t="n">
        <v>0.3</v>
      </c>
      <c r="X201" s="50" t="n">
        <v>0.5</v>
      </c>
      <c r="Y201" s="50" t="n">
        <v>0.23</v>
      </c>
      <c r="Z201" s="50" t="n">
        <v>0.5</v>
      </c>
      <c r="AA201" s="50" t="n">
        <v>1</v>
      </c>
      <c r="AB201" s="50" t="n">
        <v>0.49</v>
      </c>
      <c r="AC201" s="50" t="n">
        <v>0.85</v>
      </c>
      <c r="AD201" s="50" t="n">
        <v>0.62</v>
      </c>
      <c r="AE201" s="50" t="n">
        <v>0.97</v>
      </c>
      <c r="AF201" s="50" t="n">
        <v>0.64</v>
      </c>
      <c r="AG201" s="50" t="n">
        <v>0.57</v>
      </c>
      <c r="AH201" s="50" t="n">
        <v>1.07</v>
      </c>
      <c r="AI201" s="50" t="n">
        <v>1.36</v>
      </c>
      <c r="AJ201" s="50" t="n">
        <v>2.66</v>
      </c>
      <c r="AK201" s="50" t="n">
        <v>2.94</v>
      </c>
      <c r="AL201" s="51" t="n">
        <v>4.71</v>
      </c>
      <c r="AM201" s="51" t="n">
        <v>8.16</v>
      </c>
    </row>
    <row r="202" customFormat="false" ht="14.25" hidden="false" customHeight="false" outlineLevel="0" collapsed="false">
      <c r="A202" s="48" t="s">
        <v>71</v>
      </c>
      <c r="B202" s="48" t="str">
        <f aca="false">VLOOKUP(Data[[#This Row],[or_product]],Ref_products[#Data],2,FALSE())</f>
        <v>Sorghum</v>
      </c>
      <c r="C202" s="48" t="str">
        <f aca="false">VLOOKUP(Data[[#This Row],[MS]],Ref_MS[#Data],2,FALSE())</f>
        <v>Finland</v>
      </c>
      <c r="D202" s="49" t="s">
        <v>32</v>
      </c>
      <c r="E202" s="49" t="s">
        <v>125</v>
      </c>
      <c r="F202" s="49" t="s">
        <v>126</v>
      </c>
      <c r="G202" s="50" t="n">
        <f aca="false">(SUM(AH202:AL202)-MAX(AH202:AL202)-MIN(AH202:AL202))/3</f>
        <v>0</v>
      </c>
      <c r="H202" s="50" t="n">
        <v>0</v>
      </c>
      <c r="I202" s="50" t="n">
        <v>0</v>
      </c>
      <c r="J202" s="50" t="n">
        <v>0</v>
      </c>
      <c r="K202" s="50" t="n">
        <v>0</v>
      </c>
      <c r="L202" s="50" t="n">
        <v>0</v>
      </c>
      <c r="M202" s="50" t="n">
        <v>0</v>
      </c>
      <c r="N202" s="50" t="n">
        <v>0</v>
      </c>
      <c r="O202" s="50" t="n">
        <v>0</v>
      </c>
      <c r="P202" s="50" t="n">
        <v>0</v>
      </c>
      <c r="Q202" s="50" t="n">
        <v>0</v>
      </c>
      <c r="R202" s="50" t="n">
        <v>0</v>
      </c>
      <c r="S202" s="50" t="n">
        <v>0</v>
      </c>
      <c r="T202" s="50" t="n">
        <v>0</v>
      </c>
      <c r="U202" s="50" t="n">
        <v>0</v>
      </c>
      <c r="V202" s="50" t="n">
        <v>0</v>
      </c>
      <c r="W202" s="50" t="n">
        <v>0</v>
      </c>
      <c r="X202" s="50" t="n">
        <v>0</v>
      </c>
      <c r="Y202" s="50" t="n">
        <v>0</v>
      </c>
      <c r="Z202" s="50" t="n">
        <v>0</v>
      </c>
      <c r="AA202" s="50" t="n">
        <v>0</v>
      </c>
      <c r="AB202" s="50" t="n">
        <v>0</v>
      </c>
      <c r="AC202" s="50" t="n">
        <v>0</v>
      </c>
      <c r="AD202" s="50" t="n">
        <v>0</v>
      </c>
      <c r="AE202" s="50" t="n">
        <v>0</v>
      </c>
      <c r="AF202" s="50" t="n">
        <v>0</v>
      </c>
      <c r="AG202" s="50" t="n">
        <v>0</v>
      </c>
      <c r="AH202" s="50" t="n">
        <v>0</v>
      </c>
      <c r="AI202" s="50" t="n">
        <v>0</v>
      </c>
      <c r="AJ202" s="50" t="n">
        <v>0</v>
      </c>
      <c r="AK202" s="50" t="n">
        <v>0</v>
      </c>
      <c r="AL202" s="51" t="n">
        <v>0</v>
      </c>
      <c r="AM202" s="51" t="n">
        <v>0</v>
      </c>
    </row>
    <row r="203" customFormat="false" ht="14.25" hidden="false" customHeight="false" outlineLevel="0" collapsed="false">
      <c r="A203" s="48" t="s">
        <v>71</v>
      </c>
      <c r="B203" s="48" t="str">
        <f aca="false">VLOOKUP(Data[[#This Row],[or_product]],Ref_products[#Data],2,FALSE())</f>
        <v>Sorghum</v>
      </c>
      <c r="C203" s="48" t="str">
        <f aca="false">VLOOKUP(Data[[#This Row],[MS]],Ref_MS[#Data],2,FALSE())</f>
        <v>Sweden</v>
      </c>
      <c r="D203" s="49" t="s">
        <v>32</v>
      </c>
      <c r="E203" s="49" t="s">
        <v>127</v>
      </c>
      <c r="F203" s="49" t="s">
        <v>128</v>
      </c>
      <c r="G203" s="50" t="n">
        <f aca="false">(SUM(AH203:AL203)-MAX(AH203:AL203)-MIN(AH203:AL203))/3</f>
        <v>0</v>
      </c>
      <c r="H203" s="50" t="n">
        <v>0</v>
      </c>
      <c r="I203" s="50" t="n">
        <v>0</v>
      </c>
      <c r="J203" s="50" t="n">
        <v>0</v>
      </c>
      <c r="K203" s="50" t="n">
        <v>0</v>
      </c>
      <c r="L203" s="50" t="n">
        <v>0</v>
      </c>
      <c r="M203" s="50" t="n">
        <v>0</v>
      </c>
      <c r="N203" s="50" t="n">
        <v>0</v>
      </c>
      <c r="O203" s="50" t="n">
        <v>0</v>
      </c>
      <c r="P203" s="50" t="n">
        <v>0</v>
      </c>
      <c r="Q203" s="50" t="n">
        <v>0</v>
      </c>
      <c r="R203" s="50" t="n">
        <v>0</v>
      </c>
      <c r="S203" s="50" t="n">
        <v>0</v>
      </c>
      <c r="T203" s="50" t="n">
        <v>0</v>
      </c>
      <c r="U203" s="50" t="n">
        <v>0</v>
      </c>
      <c r="V203" s="50" t="n">
        <v>0</v>
      </c>
      <c r="W203" s="50" t="n">
        <v>0</v>
      </c>
      <c r="X203" s="50" t="n">
        <v>0</v>
      </c>
      <c r="Y203" s="50" t="n">
        <v>0</v>
      </c>
      <c r="Z203" s="50" t="n">
        <v>0</v>
      </c>
      <c r="AA203" s="50" t="n">
        <v>0</v>
      </c>
      <c r="AB203" s="50" t="n">
        <v>0</v>
      </c>
      <c r="AC203" s="50" t="n">
        <v>0</v>
      </c>
      <c r="AD203" s="50" t="n">
        <v>0</v>
      </c>
      <c r="AE203" s="50" t="n">
        <v>0</v>
      </c>
      <c r="AF203" s="50" t="n">
        <v>0</v>
      </c>
      <c r="AG203" s="50" t="n">
        <v>0</v>
      </c>
      <c r="AH203" s="50" t="n">
        <v>0</v>
      </c>
      <c r="AI203" s="50" t="n">
        <v>0</v>
      </c>
      <c r="AJ203" s="50" t="n">
        <v>0</v>
      </c>
      <c r="AK203" s="50" t="n">
        <v>0</v>
      </c>
      <c r="AL203" s="51" t="n">
        <v>0</v>
      </c>
      <c r="AM203" s="51" t="n">
        <v>0</v>
      </c>
    </row>
    <row r="204" customFormat="false" ht="14.25" hidden="false" customHeight="false" outlineLevel="0" collapsed="false">
      <c r="A204" s="48" t="s">
        <v>71</v>
      </c>
      <c r="B204" s="48" t="str">
        <f aca="false">VLOOKUP(Data[[#This Row],[or_product]],Ref_products[#Data],2,FALSE())</f>
        <v>Sorghum</v>
      </c>
      <c r="C204" s="48" t="str">
        <f aca="false">VLOOKUP(Data[[#This Row],[MS]],Ref_MS[#Data],2,FALSE())</f>
        <v>United Kingdom</v>
      </c>
      <c r="D204" s="49" t="s">
        <v>32</v>
      </c>
      <c r="E204" s="49" t="s">
        <v>129</v>
      </c>
      <c r="F204" s="49" t="s">
        <v>130</v>
      </c>
      <c r="G204" s="50" t="n">
        <f aca="false">(SUM(AH204:AL204)-MAX(AH204:AL204)-MIN(AH204:AL204))/3</f>
        <v>0</v>
      </c>
      <c r="H204" s="50" t="n">
        <v>0</v>
      </c>
      <c r="I204" s="50" t="n">
        <v>0</v>
      </c>
      <c r="J204" s="50" t="n">
        <v>0</v>
      </c>
      <c r="K204" s="50" t="n">
        <v>0</v>
      </c>
      <c r="L204" s="50" t="n">
        <v>0</v>
      </c>
      <c r="M204" s="50" t="n">
        <v>0</v>
      </c>
      <c r="N204" s="50" t="n">
        <v>0</v>
      </c>
      <c r="O204" s="50" t="n">
        <v>0</v>
      </c>
      <c r="P204" s="50" t="n">
        <v>0</v>
      </c>
      <c r="Q204" s="50" t="n">
        <v>0</v>
      </c>
      <c r="R204" s="50" t="n">
        <v>0</v>
      </c>
      <c r="S204" s="50" t="n">
        <v>0</v>
      </c>
      <c r="T204" s="50" t="n">
        <v>0</v>
      </c>
      <c r="U204" s="50" t="n">
        <v>0</v>
      </c>
      <c r="V204" s="50" t="n">
        <v>0</v>
      </c>
      <c r="W204" s="50" t="n">
        <v>0</v>
      </c>
      <c r="X204" s="50" t="n">
        <v>0</v>
      </c>
      <c r="Y204" s="50" t="n">
        <v>0</v>
      </c>
      <c r="Z204" s="50" t="n">
        <v>0</v>
      </c>
      <c r="AA204" s="50" t="n">
        <v>0</v>
      </c>
      <c r="AB204" s="50" t="n">
        <v>0</v>
      </c>
      <c r="AC204" s="50" t="n">
        <v>0</v>
      </c>
      <c r="AD204" s="50" t="n">
        <v>0</v>
      </c>
      <c r="AE204" s="50" t="n">
        <v>0</v>
      </c>
      <c r="AF204" s="50" t="n">
        <v>0</v>
      </c>
      <c r="AG204" s="50" t="n">
        <v>0</v>
      </c>
      <c r="AH204" s="50" t="n">
        <v>0</v>
      </c>
      <c r="AI204" s="50" t="n">
        <v>0</v>
      </c>
      <c r="AJ204" s="50" t="n">
        <v>0</v>
      </c>
      <c r="AK204" s="50" t="n">
        <v>0</v>
      </c>
      <c r="AL204" s="51" t="n">
        <v>0</v>
      </c>
      <c r="AM204" s="51" t="n">
        <v>0</v>
      </c>
    </row>
    <row r="205" customFormat="false" ht="14.25" hidden="false" customHeight="false" outlineLevel="0" collapsed="false">
      <c r="A205" s="48" t="s">
        <v>71</v>
      </c>
      <c r="B205" s="48" t="str">
        <f aca="false">VLOOKUP(Data[[#This Row],[or_product]],Ref_products[#Data],2,FALSE())</f>
        <v>Triticale</v>
      </c>
      <c r="C205" s="48" t="str">
        <f aca="false">VLOOKUP(Data[[#This Row],[MS]],Ref_MS[#Data],2,FALSE())</f>
        <v>EU-27</v>
      </c>
      <c r="D205" s="49" t="s">
        <v>29</v>
      </c>
      <c r="E205" s="49" t="s">
        <v>73</v>
      </c>
      <c r="F205" s="49" t="s">
        <v>74</v>
      </c>
      <c r="G205" s="50" t="n">
        <f aca="false">(SUM(AH205:AL205)-MAX(AH205:AL205)-MIN(AH205:AL205))/3</f>
        <v>2664.58666666667</v>
      </c>
      <c r="H205" s="50" t="n">
        <v>1260.1</v>
      </c>
      <c r="I205" s="50" t="n">
        <v>1218.3</v>
      </c>
      <c r="J205" s="50" t="n">
        <v>1373.9</v>
      </c>
      <c r="K205" s="50" t="n">
        <v>1622</v>
      </c>
      <c r="L205" s="50" t="n">
        <v>1690.1</v>
      </c>
      <c r="M205" s="50" t="n">
        <v>1751</v>
      </c>
      <c r="N205" s="50" t="n">
        <v>1666</v>
      </c>
      <c r="O205" s="50" t="n">
        <v>1841.2</v>
      </c>
      <c r="P205" s="50" t="n">
        <v>2058.94</v>
      </c>
      <c r="Q205" s="50" t="n">
        <v>2241.49</v>
      </c>
      <c r="R205" s="50" t="n">
        <v>2288.48</v>
      </c>
      <c r="S205" s="50" t="n">
        <v>2462.51</v>
      </c>
      <c r="T205" s="50" t="n">
        <v>2584.36</v>
      </c>
      <c r="U205" s="50" t="n">
        <v>2427.73</v>
      </c>
      <c r="V205" s="50" t="n">
        <v>2507.14</v>
      </c>
      <c r="W205" s="50" t="n">
        <v>2659.79</v>
      </c>
      <c r="X205" s="50" t="n">
        <v>2869.72</v>
      </c>
      <c r="Y205" s="50" t="n">
        <v>2705.56</v>
      </c>
      <c r="Z205" s="50" t="n">
        <v>2609.51</v>
      </c>
      <c r="AA205" s="50" t="n">
        <v>2517.18</v>
      </c>
      <c r="AB205" s="50" t="n">
        <v>2737.81</v>
      </c>
      <c r="AC205" s="50" t="n">
        <v>2942.23666666667</v>
      </c>
      <c r="AD205" s="50" t="n">
        <v>3108.54888888889</v>
      </c>
      <c r="AE205" s="50" t="n">
        <v>2900.28</v>
      </c>
      <c r="AF205" s="50" t="n">
        <v>2748.83</v>
      </c>
      <c r="AG205" s="50" t="n">
        <v>2600.28</v>
      </c>
      <c r="AH205" s="50" t="n">
        <v>2753.94</v>
      </c>
      <c r="AI205" s="50" t="n">
        <v>2754.09</v>
      </c>
      <c r="AJ205" s="50" t="n">
        <v>2654.72</v>
      </c>
      <c r="AK205" s="50" t="n">
        <v>2585.1</v>
      </c>
      <c r="AL205" s="51" t="n">
        <v>2565.38</v>
      </c>
      <c r="AM205" s="51" t="n">
        <v>2473.327</v>
      </c>
    </row>
    <row r="206" customFormat="false" ht="14.25" hidden="false" customHeight="false" outlineLevel="0" collapsed="false">
      <c r="A206" s="48" t="s">
        <v>71</v>
      </c>
      <c r="B206" s="48" t="str">
        <f aca="false">VLOOKUP(Data[[#This Row],[or_product]],Ref_products[#Data],2,FALSE())</f>
        <v>Triticale</v>
      </c>
      <c r="C206" s="48" t="str">
        <f aca="false">VLOOKUP(Data[[#This Row],[MS]],Ref_MS[#Data],2,FALSE())</f>
        <v>Belgium</v>
      </c>
      <c r="D206" s="49" t="s">
        <v>29</v>
      </c>
      <c r="E206" s="49" t="s">
        <v>75</v>
      </c>
      <c r="F206" s="49" t="s">
        <v>76</v>
      </c>
      <c r="G206" s="50" t="n">
        <f aca="false">(SUM(AH206:AL206)-MAX(AH206:AL206)-MIN(AH206:AL206))/3</f>
        <v>5.22333333333333</v>
      </c>
      <c r="H206" s="50" t="n">
        <v>8.8</v>
      </c>
      <c r="I206" s="50" t="n">
        <v>8.9</v>
      </c>
      <c r="J206" s="50" t="n">
        <v>9.4</v>
      </c>
      <c r="K206" s="50" t="n">
        <v>9</v>
      </c>
      <c r="L206" s="50" t="n">
        <v>8.6</v>
      </c>
      <c r="M206" s="50" t="n">
        <v>9.6</v>
      </c>
      <c r="N206" s="50" t="n">
        <v>4.9</v>
      </c>
      <c r="O206" s="50" t="n">
        <v>8.6</v>
      </c>
      <c r="P206" s="50" t="n">
        <v>5.6</v>
      </c>
      <c r="Q206" s="50" t="n">
        <v>7.6</v>
      </c>
      <c r="R206" s="50" t="n">
        <v>7.3</v>
      </c>
      <c r="S206" s="50" t="n">
        <v>8.1</v>
      </c>
      <c r="T206" s="50" t="n">
        <v>7.5</v>
      </c>
      <c r="U206" s="50" t="n">
        <v>7.2</v>
      </c>
      <c r="V206" s="50" t="n">
        <v>6.6</v>
      </c>
      <c r="W206" s="50" t="n">
        <v>6.1</v>
      </c>
      <c r="X206" s="50" t="n">
        <v>6.2</v>
      </c>
      <c r="Y206" s="50" t="n">
        <v>7.2</v>
      </c>
      <c r="Z206" s="50" t="n">
        <v>4.79</v>
      </c>
      <c r="AA206" s="50" t="n">
        <v>6</v>
      </c>
      <c r="AB206" s="50" t="n">
        <v>6.1</v>
      </c>
      <c r="AC206" s="50" t="n">
        <v>5.71</v>
      </c>
      <c r="AD206" s="50" t="n">
        <v>5.55</v>
      </c>
      <c r="AE206" s="50" t="n">
        <v>5.99</v>
      </c>
      <c r="AF206" s="50" t="n">
        <v>5.53</v>
      </c>
      <c r="AG206" s="50" t="n">
        <v>5.59</v>
      </c>
      <c r="AH206" s="50" t="n">
        <v>6.06</v>
      </c>
      <c r="AI206" s="50" t="n">
        <v>5.08</v>
      </c>
      <c r="AJ206" s="50" t="n">
        <v>5.05</v>
      </c>
      <c r="AK206" s="50" t="n">
        <v>4.38</v>
      </c>
      <c r="AL206" s="51" t="n">
        <v>5.54</v>
      </c>
      <c r="AM206" s="51" t="n">
        <v>5.22333333333333</v>
      </c>
    </row>
    <row r="207" customFormat="false" ht="14.25" hidden="false" customHeight="false" outlineLevel="0" collapsed="false">
      <c r="A207" s="48" t="s">
        <v>71</v>
      </c>
      <c r="B207" s="48" t="str">
        <f aca="false">VLOOKUP(Data[[#This Row],[or_product]],Ref_products[#Data],2,FALSE())</f>
        <v>Triticale</v>
      </c>
      <c r="C207" s="48" t="str">
        <f aca="false">VLOOKUP(Data[[#This Row],[MS]],Ref_MS[#Data],2,FALSE())</f>
        <v>Bulgaria</v>
      </c>
      <c r="D207" s="49" t="s">
        <v>29</v>
      </c>
      <c r="E207" s="49" t="s">
        <v>77</v>
      </c>
      <c r="F207" s="49" t="s">
        <v>78</v>
      </c>
      <c r="G207" s="50" t="n">
        <f aca="false">(SUM(AH207:AL207)-MAX(AH207:AL207)-MIN(AH207:AL207))/3</f>
        <v>15.0933333333333</v>
      </c>
      <c r="H207" s="50" t="n">
        <v>5</v>
      </c>
      <c r="I207" s="50" t="n">
        <v>5</v>
      </c>
      <c r="J207" s="50" t="n">
        <v>5</v>
      </c>
      <c r="K207" s="50" t="n">
        <v>5</v>
      </c>
      <c r="L207" s="50" t="n">
        <v>5</v>
      </c>
      <c r="M207" s="50" t="n">
        <v>4.8</v>
      </c>
      <c r="N207" s="50" t="n">
        <v>7.7</v>
      </c>
      <c r="O207" s="50" t="n">
        <v>7.9</v>
      </c>
      <c r="P207" s="50" t="n">
        <v>4.3</v>
      </c>
      <c r="Q207" s="50" t="n">
        <v>10.2</v>
      </c>
      <c r="R207" s="50" t="n">
        <v>11.9</v>
      </c>
      <c r="S207" s="50" t="n">
        <v>9.5</v>
      </c>
      <c r="T207" s="50" t="n">
        <v>9.3</v>
      </c>
      <c r="U207" s="50" t="n">
        <v>9.6</v>
      </c>
      <c r="V207" s="50" t="n">
        <v>6.5</v>
      </c>
      <c r="W207" s="50" t="n">
        <v>4.6</v>
      </c>
      <c r="X207" s="50" t="n">
        <v>6</v>
      </c>
      <c r="Y207" s="50" t="n">
        <v>11.01</v>
      </c>
      <c r="Z207" s="50" t="n">
        <v>8.59</v>
      </c>
      <c r="AA207" s="50" t="n">
        <v>10.8</v>
      </c>
      <c r="AB207" s="50" t="n">
        <v>13.73</v>
      </c>
      <c r="AC207" s="50" t="n">
        <v>18.91</v>
      </c>
      <c r="AD207" s="50" t="n">
        <v>12.71</v>
      </c>
      <c r="AE207" s="50" t="n">
        <v>16.1</v>
      </c>
      <c r="AF207" s="50" t="n">
        <v>18.66</v>
      </c>
      <c r="AG207" s="50" t="n">
        <v>15.17</v>
      </c>
      <c r="AH207" s="50" t="n">
        <v>15.2</v>
      </c>
      <c r="AI207" s="50" t="n">
        <v>13.56</v>
      </c>
      <c r="AJ207" s="50" t="n">
        <v>15.94</v>
      </c>
      <c r="AK207" s="50" t="n">
        <v>14.14</v>
      </c>
      <c r="AL207" s="51" t="n">
        <v>35</v>
      </c>
      <c r="AM207" s="51" t="n">
        <v>17</v>
      </c>
    </row>
    <row r="208" customFormat="false" ht="14.25" hidden="false" customHeight="false" outlineLevel="0" collapsed="false">
      <c r="A208" s="48" t="s">
        <v>71</v>
      </c>
      <c r="B208" s="48" t="str">
        <f aca="false">VLOOKUP(Data[[#This Row],[or_product]],Ref_products[#Data],2,FALSE())</f>
        <v>Triticale</v>
      </c>
      <c r="C208" s="48" t="str">
        <f aca="false">VLOOKUP(Data[[#This Row],[MS]],Ref_MS[#Data],2,FALSE())</f>
        <v>Czechia</v>
      </c>
      <c r="D208" s="49" t="s">
        <v>29</v>
      </c>
      <c r="E208" s="49" t="s">
        <v>79</v>
      </c>
      <c r="F208" s="49" t="s">
        <v>80</v>
      </c>
      <c r="G208" s="50" t="n">
        <f aca="false">(SUM(AH208:AL208)-MAX(AH208:AL208)-MIN(AH208:AL208))/3</f>
        <v>41.1466666666667</v>
      </c>
      <c r="H208" s="50" t="n">
        <v>17</v>
      </c>
      <c r="I208" s="50" t="n">
        <v>15</v>
      </c>
      <c r="J208" s="50" t="n">
        <v>16</v>
      </c>
      <c r="K208" s="50" t="n">
        <v>14</v>
      </c>
      <c r="L208" s="50" t="n">
        <v>14.9</v>
      </c>
      <c r="M208" s="50" t="n">
        <v>20.3</v>
      </c>
      <c r="N208" s="50" t="n">
        <v>26</v>
      </c>
      <c r="O208" s="50" t="n">
        <v>37</v>
      </c>
      <c r="P208" s="50" t="n">
        <v>49.5</v>
      </c>
      <c r="Q208" s="50" t="n">
        <v>53.1</v>
      </c>
      <c r="R208" s="50" t="n">
        <v>46</v>
      </c>
      <c r="S208" s="50" t="n">
        <v>62.8</v>
      </c>
      <c r="T208" s="50" t="n">
        <v>64.8</v>
      </c>
      <c r="U208" s="50" t="n">
        <v>41</v>
      </c>
      <c r="V208" s="50" t="n">
        <v>50.1</v>
      </c>
      <c r="W208" s="50" t="n">
        <v>57.8</v>
      </c>
      <c r="X208" s="50" t="n">
        <v>53</v>
      </c>
      <c r="Y208" s="50" t="n">
        <v>45.87</v>
      </c>
      <c r="Z208" s="50" t="n">
        <v>43.53</v>
      </c>
      <c r="AA208" s="50" t="n">
        <v>44.2</v>
      </c>
      <c r="AB208" s="50" t="n">
        <v>46.82</v>
      </c>
      <c r="AC208" s="50" t="n">
        <v>48.5</v>
      </c>
      <c r="AD208" s="50" t="n">
        <v>42.89</v>
      </c>
      <c r="AE208" s="50" t="n">
        <v>39.6</v>
      </c>
      <c r="AF208" s="50" t="n">
        <v>36.26</v>
      </c>
      <c r="AG208" s="50" t="n">
        <v>37.85</v>
      </c>
      <c r="AH208" s="50" t="n">
        <v>39.67</v>
      </c>
      <c r="AI208" s="50" t="n">
        <v>42.1</v>
      </c>
      <c r="AJ208" s="50" t="n">
        <v>40.86</v>
      </c>
      <c r="AK208" s="50" t="n">
        <v>40.57</v>
      </c>
      <c r="AL208" s="51" t="n">
        <v>42.01</v>
      </c>
      <c r="AM208" s="51" t="n">
        <v>44.05</v>
      </c>
    </row>
    <row r="209" customFormat="false" ht="14.25" hidden="false" customHeight="false" outlineLevel="0" collapsed="false">
      <c r="A209" s="48" t="s">
        <v>71</v>
      </c>
      <c r="B209" s="48" t="str">
        <f aca="false">VLOOKUP(Data[[#This Row],[or_product]],Ref_products[#Data],2,FALSE())</f>
        <v>Triticale</v>
      </c>
      <c r="C209" s="48" t="str">
        <f aca="false">VLOOKUP(Data[[#This Row],[MS]],Ref_MS[#Data],2,FALSE())</f>
        <v>Denmark</v>
      </c>
      <c r="D209" s="49" t="s">
        <v>29</v>
      </c>
      <c r="E209" s="49" t="s">
        <v>81</v>
      </c>
      <c r="F209" s="49" t="s">
        <v>82</v>
      </c>
      <c r="G209" s="50" t="n">
        <f aca="false">(SUM(AH209:AL209)-MAX(AH209:AL209)-MIN(AH209:AL209))/3</f>
        <v>6.23333333333333</v>
      </c>
      <c r="H209" s="50" t="n">
        <v>0</v>
      </c>
      <c r="I209" s="50" t="n">
        <v>0</v>
      </c>
      <c r="J209" s="50" t="n">
        <v>0</v>
      </c>
      <c r="K209" s="50" t="n">
        <v>0</v>
      </c>
      <c r="L209" s="50" t="n">
        <v>13</v>
      </c>
      <c r="M209" s="50" t="n">
        <v>28</v>
      </c>
      <c r="N209" s="50" t="n">
        <v>54</v>
      </c>
      <c r="O209" s="50" t="n">
        <v>54.5</v>
      </c>
      <c r="P209" s="50" t="n">
        <v>34.7</v>
      </c>
      <c r="Q209" s="50" t="n">
        <v>25.1</v>
      </c>
      <c r="R209" s="50" t="n">
        <v>28</v>
      </c>
      <c r="S209" s="50" t="n">
        <v>33.5</v>
      </c>
      <c r="T209" s="50" t="n">
        <v>31.3</v>
      </c>
      <c r="U209" s="50" t="n">
        <v>31.6</v>
      </c>
      <c r="V209" s="50" t="n">
        <v>32.2</v>
      </c>
      <c r="W209" s="50" t="n">
        <v>35.1</v>
      </c>
      <c r="X209" s="50" t="n">
        <v>44.5</v>
      </c>
      <c r="Y209" s="50" t="n">
        <v>36.5</v>
      </c>
      <c r="Z209" s="50" t="n">
        <v>26.7</v>
      </c>
      <c r="AA209" s="50" t="n">
        <v>22</v>
      </c>
      <c r="AB209" s="50" t="n">
        <v>13.3</v>
      </c>
      <c r="AC209" s="50" t="n">
        <v>15.5</v>
      </c>
      <c r="AD209" s="50" t="n">
        <v>16</v>
      </c>
      <c r="AE209" s="50" t="n">
        <v>10.1</v>
      </c>
      <c r="AF209" s="50" t="n">
        <v>9.2</v>
      </c>
      <c r="AG209" s="50" t="n">
        <v>6.4</v>
      </c>
      <c r="AH209" s="50" t="n">
        <v>8.6</v>
      </c>
      <c r="AI209" s="50" t="n">
        <v>6.5</v>
      </c>
      <c r="AJ209" s="50" t="n">
        <v>6.9</v>
      </c>
      <c r="AK209" s="50" t="n">
        <v>5.3</v>
      </c>
      <c r="AL209" s="51" t="n">
        <v>4.3</v>
      </c>
      <c r="AM209" s="51" t="n">
        <v>4</v>
      </c>
    </row>
    <row r="210" customFormat="false" ht="14.25" hidden="false" customHeight="false" outlineLevel="0" collapsed="false">
      <c r="A210" s="48" t="s">
        <v>71</v>
      </c>
      <c r="B210" s="48" t="str">
        <f aca="false">VLOOKUP(Data[[#This Row],[or_product]],Ref_products[#Data],2,FALSE())</f>
        <v>Triticale</v>
      </c>
      <c r="C210" s="48" t="str">
        <f aca="false">VLOOKUP(Data[[#This Row],[MS]],Ref_MS[#Data],2,FALSE())</f>
        <v>Germany</v>
      </c>
      <c r="D210" s="49" t="s">
        <v>29</v>
      </c>
      <c r="E210" s="49" t="s">
        <v>83</v>
      </c>
      <c r="F210" s="49" t="s">
        <v>84</v>
      </c>
      <c r="G210" s="50" t="n">
        <f aca="false">(SUM(AH210:AL210)-MAX(AH210:AL210)-MIN(AH210:AL210))/3</f>
        <v>331.333333333333</v>
      </c>
      <c r="H210" s="50" t="n">
        <v>218.5</v>
      </c>
      <c r="I210" s="50" t="n">
        <v>208.1</v>
      </c>
      <c r="J210" s="50" t="n">
        <v>288.6</v>
      </c>
      <c r="K210" s="50" t="n">
        <v>364.2</v>
      </c>
      <c r="L210" s="50" t="n">
        <v>437.8</v>
      </c>
      <c r="M210" s="50" t="n">
        <v>468.5</v>
      </c>
      <c r="N210" s="50" t="n">
        <v>386.5</v>
      </c>
      <c r="O210" s="50" t="n">
        <v>499.5</v>
      </c>
      <c r="P210" s="50" t="n">
        <v>533.5</v>
      </c>
      <c r="Q210" s="50" t="n">
        <v>560.5</v>
      </c>
      <c r="R210" s="50" t="n">
        <v>499.8</v>
      </c>
      <c r="S210" s="50" t="n">
        <v>507.4</v>
      </c>
      <c r="T210" s="50" t="n">
        <v>480.8</v>
      </c>
      <c r="U210" s="50" t="n">
        <v>404.6</v>
      </c>
      <c r="V210" s="50" t="n">
        <v>381</v>
      </c>
      <c r="W210" s="50" t="n">
        <v>398.8</v>
      </c>
      <c r="X210" s="50" t="n">
        <v>401.1</v>
      </c>
      <c r="Y210" s="50" t="n">
        <v>397.52</v>
      </c>
      <c r="Z210" s="50" t="n">
        <v>383.4</v>
      </c>
      <c r="AA210" s="50" t="n">
        <v>371.4</v>
      </c>
      <c r="AB210" s="50" t="n">
        <v>396.9</v>
      </c>
      <c r="AC210" s="50" t="n">
        <v>418.2</v>
      </c>
      <c r="AD210" s="50" t="n">
        <v>401.6</v>
      </c>
      <c r="AE210" s="50" t="n">
        <v>396.1</v>
      </c>
      <c r="AF210" s="50" t="n">
        <v>389</v>
      </c>
      <c r="AG210" s="50" t="n">
        <v>357.7</v>
      </c>
      <c r="AH210" s="50" t="n">
        <v>358.2</v>
      </c>
      <c r="AI210" s="50" t="n">
        <v>341.3</v>
      </c>
      <c r="AJ210" s="50" t="n">
        <v>328.3</v>
      </c>
      <c r="AK210" s="50" t="n">
        <v>324.4</v>
      </c>
      <c r="AL210" s="51" t="n">
        <v>311.5</v>
      </c>
      <c r="AM210" s="51" t="n">
        <v>308</v>
      </c>
    </row>
    <row r="211" customFormat="false" ht="14.25" hidden="false" customHeight="false" outlineLevel="0" collapsed="false">
      <c r="A211" s="48" t="s">
        <v>71</v>
      </c>
      <c r="B211" s="48" t="str">
        <f aca="false">VLOOKUP(Data[[#This Row],[or_product]],Ref_products[#Data],2,FALSE())</f>
        <v>Triticale</v>
      </c>
      <c r="C211" s="48" t="str">
        <f aca="false">VLOOKUP(Data[[#This Row],[MS]],Ref_MS[#Data],2,FALSE())</f>
        <v>Estonia</v>
      </c>
      <c r="D211" s="49" t="s">
        <v>29</v>
      </c>
      <c r="E211" s="49" t="s">
        <v>85</v>
      </c>
      <c r="F211" s="49" t="s">
        <v>86</v>
      </c>
      <c r="G211" s="50" t="n">
        <f aca="false">(SUM(AH211:AL211)-MAX(AH211:AL211)-MIN(AH211:AL211))/3</f>
        <v>6.15666666666667</v>
      </c>
      <c r="H211" s="50" t="n">
        <v>4</v>
      </c>
      <c r="I211" s="50" t="n">
        <v>4</v>
      </c>
      <c r="J211" s="50" t="n">
        <v>4</v>
      </c>
      <c r="K211" s="50" t="n">
        <v>4</v>
      </c>
      <c r="L211" s="50" t="n">
        <v>4</v>
      </c>
      <c r="M211" s="50" t="n">
        <v>4</v>
      </c>
      <c r="N211" s="50" t="n">
        <v>4</v>
      </c>
      <c r="O211" s="50" t="n">
        <v>0</v>
      </c>
      <c r="P211" s="50" t="n">
        <v>4.2</v>
      </c>
      <c r="Q211" s="50" t="n">
        <v>5.3</v>
      </c>
      <c r="R211" s="50" t="n">
        <v>7.2</v>
      </c>
      <c r="S211" s="50" t="n">
        <v>6.5</v>
      </c>
      <c r="T211" s="50" t="n">
        <v>6.2</v>
      </c>
      <c r="U211" s="50" t="n">
        <v>2.5</v>
      </c>
      <c r="V211" s="50" t="n">
        <v>4.4</v>
      </c>
      <c r="W211" s="50" t="n">
        <v>5.9</v>
      </c>
      <c r="X211" s="50" t="n">
        <v>8</v>
      </c>
      <c r="Y211" s="50" t="n">
        <v>4</v>
      </c>
      <c r="Z211" s="50" t="n">
        <v>4.5</v>
      </c>
      <c r="AA211" s="50" t="n">
        <v>5.6</v>
      </c>
      <c r="AB211" s="50" t="n">
        <v>3.2</v>
      </c>
      <c r="AC211" s="50" t="n">
        <v>6.2</v>
      </c>
      <c r="AD211" s="50" t="n">
        <v>7.1</v>
      </c>
      <c r="AE211" s="50" t="n">
        <v>5.7</v>
      </c>
      <c r="AF211" s="50" t="n">
        <v>5.83</v>
      </c>
      <c r="AG211" s="50" t="n">
        <v>3.34</v>
      </c>
      <c r="AH211" s="50" t="n">
        <v>5.89</v>
      </c>
      <c r="AI211" s="50" t="n">
        <v>5.94</v>
      </c>
      <c r="AJ211" s="50" t="n">
        <v>7.39</v>
      </c>
      <c r="AK211" s="50" t="n">
        <v>5.13</v>
      </c>
      <c r="AL211" s="51" t="n">
        <v>6.64</v>
      </c>
      <c r="AM211" s="51" t="n">
        <v>6.15666666666667</v>
      </c>
    </row>
    <row r="212" customFormat="false" ht="14.25" hidden="false" customHeight="false" outlineLevel="0" collapsed="false">
      <c r="A212" s="48" t="s">
        <v>71</v>
      </c>
      <c r="B212" s="48" t="str">
        <f aca="false">VLOOKUP(Data[[#This Row],[or_product]],Ref_products[#Data],2,FALSE())</f>
        <v>Triticale</v>
      </c>
      <c r="C212" s="48" t="str">
        <f aca="false">VLOOKUP(Data[[#This Row],[MS]],Ref_MS[#Data],2,FALSE())</f>
        <v>Ireland</v>
      </c>
      <c r="D212" s="49" t="s">
        <v>29</v>
      </c>
      <c r="E212" s="49" t="s">
        <v>87</v>
      </c>
      <c r="F212" s="49" t="s">
        <v>88</v>
      </c>
      <c r="G212" s="50" t="n">
        <f aca="false">(SUM(AH212:AL212)-MAX(AH212:AL212)-MIN(AH212:AL212))/3</f>
        <v>0</v>
      </c>
      <c r="H212" s="50" t="n">
        <v>0</v>
      </c>
      <c r="I212" s="50" t="n">
        <v>0</v>
      </c>
      <c r="J212" s="50" t="n">
        <v>0</v>
      </c>
      <c r="K212" s="50" t="n">
        <v>0</v>
      </c>
      <c r="L212" s="50" t="n">
        <v>0</v>
      </c>
      <c r="M212" s="50" t="n">
        <v>0</v>
      </c>
      <c r="N212" s="50" t="n">
        <v>0</v>
      </c>
      <c r="O212" s="50" t="n">
        <v>0</v>
      </c>
      <c r="P212" s="50" t="n">
        <v>0</v>
      </c>
      <c r="Q212" s="50" t="n">
        <v>0</v>
      </c>
      <c r="R212" s="50" t="n">
        <v>0</v>
      </c>
      <c r="S212" s="50" t="n">
        <v>0</v>
      </c>
      <c r="T212" s="50" t="n">
        <v>0</v>
      </c>
      <c r="U212" s="50" t="n">
        <v>0</v>
      </c>
      <c r="V212" s="50" t="n">
        <v>0</v>
      </c>
      <c r="W212" s="50" t="n">
        <v>0</v>
      </c>
      <c r="X212" s="50" t="n">
        <v>0</v>
      </c>
      <c r="Y212" s="50" t="n">
        <v>0</v>
      </c>
      <c r="Z212" s="50" t="n">
        <v>0</v>
      </c>
      <c r="AA212" s="50" t="n">
        <v>0</v>
      </c>
      <c r="AB212" s="50" t="n">
        <v>0</v>
      </c>
      <c r="AC212" s="50" t="n">
        <v>0</v>
      </c>
      <c r="AD212" s="50" t="n">
        <v>0</v>
      </c>
      <c r="AE212" s="50" t="n">
        <v>0</v>
      </c>
      <c r="AF212" s="50" t="n">
        <v>0</v>
      </c>
      <c r="AG212" s="50" t="n">
        <v>0</v>
      </c>
      <c r="AH212" s="50" t="n">
        <v>0</v>
      </c>
      <c r="AI212" s="50" t="n">
        <v>0</v>
      </c>
      <c r="AJ212" s="50" t="n">
        <v>0</v>
      </c>
      <c r="AK212" s="50" t="n">
        <v>0</v>
      </c>
      <c r="AL212" s="51" t="n">
        <v>0</v>
      </c>
      <c r="AM212" s="51" t="n">
        <v>0</v>
      </c>
    </row>
    <row r="213" customFormat="false" ht="14.25" hidden="false" customHeight="false" outlineLevel="0" collapsed="false">
      <c r="A213" s="48" t="s">
        <v>71</v>
      </c>
      <c r="B213" s="48" t="str">
        <f aca="false">VLOOKUP(Data[[#This Row],[or_product]],Ref_products[#Data],2,FALSE())</f>
        <v>Triticale</v>
      </c>
      <c r="C213" s="48" t="str">
        <f aca="false">VLOOKUP(Data[[#This Row],[MS]],Ref_MS[#Data],2,FALSE())</f>
        <v>Greece</v>
      </c>
      <c r="D213" s="49" t="s">
        <v>29</v>
      </c>
      <c r="E213" s="49" t="s">
        <v>89</v>
      </c>
      <c r="F213" s="49" t="s">
        <v>90</v>
      </c>
      <c r="G213" s="50" t="n">
        <f aca="false">(SUM(AH213:AL213)-MAX(AH213:AL213)-MIN(AH213:AL213))/3</f>
        <v>15.14</v>
      </c>
      <c r="H213" s="50" t="n">
        <v>0</v>
      </c>
      <c r="I213" s="50" t="n">
        <v>0</v>
      </c>
      <c r="J213" s="50" t="n">
        <v>0</v>
      </c>
      <c r="K213" s="50" t="n">
        <v>0</v>
      </c>
      <c r="L213" s="50" t="n">
        <v>0</v>
      </c>
      <c r="M213" s="50" t="n">
        <v>0</v>
      </c>
      <c r="N213" s="50" t="n">
        <v>0</v>
      </c>
      <c r="O213" s="50" t="n">
        <v>2</v>
      </c>
      <c r="P213" s="50" t="n">
        <v>1.46</v>
      </c>
      <c r="Q213" s="50" t="n">
        <v>1.1</v>
      </c>
      <c r="R213" s="50" t="n">
        <v>1.15</v>
      </c>
      <c r="S213" s="50" t="n">
        <v>4.03</v>
      </c>
      <c r="T213" s="50" t="n">
        <v>2.29</v>
      </c>
      <c r="U213" s="50" t="n">
        <v>2.44</v>
      </c>
      <c r="V213" s="50" t="n">
        <v>4.1</v>
      </c>
      <c r="W213" s="50" t="n">
        <v>3.11</v>
      </c>
      <c r="X213" s="50" t="n">
        <v>4.12</v>
      </c>
      <c r="Y213" s="50" t="n">
        <v>3.91</v>
      </c>
      <c r="Z213" s="50" t="n">
        <v>4.24</v>
      </c>
      <c r="AA213" s="50" t="n">
        <v>5.22</v>
      </c>
      <c r="AB213" s="50" t="n">
        <v>7.96</v>
      </c>
      <c r="AC213" s="50" t="n">
        <v>16.05</v>
      </c>
      <c r="AD213" s="50" t="n">
        <v>18.89</v>
      </c>
      <c r="AE213" s="50" t="n">
        <v>21.11</v>
      </c>
      <c r="AF213" s="50" t="n">
        <v>20.47</v>
      </c>
      <c r="AG213" s="50" t="n">
        <v>17.09</v>
      </c>
      <c r="AH213" s="50" t="n">
        <v>16</v>
      </c>
      <c r="AI213" s="50" t="n">
        <v>14.65</v>
      </c>
      <c r="AJ213" s="50" t="n">
        <v>14.77</v>
      </c>
      <c r="AK213" s="50" t="n">
        <v>13.96</v>
      </c>
      <c r="AL213" s="51" t="n">
        <v>16.55</v>
      </c>
      <c r="AM213" s="51" t="n">
        <v>12.7</v>
      </c>
    </row>
    <row r="214" customFormat="false" ht="14.25" hidden="false" customHeight="false" outlineLevel="0" collapsed="false">
      <c r="A214" s="48" t="s">
        <v>71</v>
      </c>
      <c r="B214" s="48" t="str">
        <f aca="false">VLOOKUP(Data[[#This Row],[or_product]],Ref_products[#Data],2,FALSE())</f>
        <v>Triticale</v>
      </c>
      <c r="C214" s="48" t="str">
        <f aca="false">VLOOKUP(Data[[#This Row],[MS]],Ref_MS[#Data],2,FALSE())</f>
        <v>Spain</v>
      </c>
      <c r="D214" s="49" t="s">
        <v>29</v>
      </c>
      <c r="E214" s="49" t="s">
        <v>91</v>
      </c>
      <c r="F214" s="49" t="s">
        <v>92</v>
      </c>
      <c r="G214" s="50" t="n">
        <f aca="false">(SUM(AH214:AL214)-MAX(AH214:AL214)-MIN(AH214:AL214))/3</f>
        <v>258.466666666667</v>
      </c>
      <c r="H214" s="50" t="n">
        <v>35.2</v>
      </c>
      <c r="I214" s="50" t="n">
        <v>32.6</v>
      </c>
      <c r="J214" s="50" t="n">
        <v>29.9</v>
      </c>
      <c r="K214" s="50" t="n">
        <v>33.3</v>
      </c>
      <c r="L214" s="50" t="n">
        <v>33.2</v>
      </c>
      <c r="M214" s="50" t="n">
        <v>24.7</v>
      </c>
      <c r="N214" s="50" t="n">
        <v>28</v>
      </c>
      <c r="O214" s="50" t="n">
        <v>37.2</v>
      </c>
      <c r="P214" s="50" t="n">
        <v>37.5</v>
      </c>
      <c r="Q214" s="50" t="n">
        <v>35.8</v>
      </c>
      <c r="R214" s="50" t="n">
        <v>41.5</v>
      </c>
      <c r="S214" s="50" t="n">
        <v>23.5</v>
      </c>
      <c r="T214" s="50" t="n">
        <v>39</v>
      </c>
      <c r="U214" s="50" t="n">
        <v>45</v>
      </c>
      <c r="V214" s="50" t="n">
        <v>47.4</v>
      </c>
      <c r="W214" s="50" t="n">
        <v>54.4</v>
      </c>
      <c r="X214" s="50" t="n">
        <v>60.9</v>
      </c>
      <c r="Y214" s="50" t="n">
        <v>65.98</v>
      </c>
      <c r="Z214" s="50" t="n">
        <v>81.32</v>
      </c>
      <c r="AA214" s="50" t="n">
        <v>125.88</v>
      </c>
      <c r="AB214" s="50" t="n">
        <v>142.31</v>
      </c>
      <c r="AC214" s="50" t="n">
        <v>195.68</v>
      </c>
      <c r="AD214" s="50" t="n">
        <v>215.62</v>
      </c>
      <c r="AE214" s="50" t="n">
        <v>227.79</v>
      </c>
      <c r="AF214" s="50" t="n">
        <v>195.88</v>
      </c>
      <c r="AG214" s="50" t="n">
        <v>213.09</v>
      </c>
      <c r="AH214" s="50" t="n">
        <v>250.78</v>
      </c>
      <c r="AI214" s="50" t="n">
        <v>257.11</v>
      </c>
      <c r="AJ214" s="50" t="n">
        <v>267.51</v>
      </c>
      <c r="AK214" s="50" t="n">
        <v>280.35</v>
      </c>
      <c r="AL214" s="51" t="n">
        <v>250.19</v>
      </c>
      <c r="AM214" s="51" t="n">
        <v>255.21</v>
      </c>
    </row>
    <row r="215" customFormat="false" ht="14.25" hidden="false" customHeight="false" outlineLevel="0" collapsed="false">
      <c r="A215" s="48" t="s">
        <v>71</v>
      </c>
      <c r="B215" s="48" t="str">
        <f aca="false">VLOOKUP(Data[[#This Row],[or_product]],Ref_products[#Data],2,FALSE())</f>
        <v>Triticale</v>
      </c>
      <c r="C215" s="48" t="str">
        <f aca="false">VLOOKUP(Data[[#This Row],[MS]],Ref_MS[#Data],2,FALSE())</f>
        <v>France</v>
      </c>
      <c r="D215" s="49" t="s">
        <v>29</v>
      </c>
      <c r="E215" s="49" t="s">
        <v>93</v>
      </c>
      <c r="F215" s="49" t="s">
        <v>94</v>
      </c>
      <c r="G215" s="50" t="n">
        <f aca="false">(SUM(AH215:AL215)-MAX(AH215:AL215)-MIN(AH215:AL215))/3</f>
        <v>322.9</v>
      </c>
      <c r="H215" s="50" t="n">
        <v>163.2</v>
      </c>
      <c r="I215" s="50" t="n">
        <v>174.8</v>
      </c>
      <c r="J215" s="50" t="n">
        <v>185.4</v>
      </c>
      <c r="K215" s="50" t="n">
        <v>205.6</v>
      </c>
      <c r="L215" s="50" t="n">
        <v>217.9</v>
      </c>
      <c r="M215" s="50" t="n">
        <v>236.7</v>
      </c>
      <c r="N215" s="50" t="n">
        <v>241</v>
      </c>
      <c r="O215" s="50" t="n">
        <v>244.1</v>
      </c>
      <c r="P215" s="50" t="n">
        <v>240.8</v>
      </c>
      <c r="Q215" s="50" t="n">
        <v>270.7</v>
      </c>
      <c r="R215" s="50" t="n">
        <v>290.1</v>
      </c>
      <c r="S215" s="50" t="n">
        <v>328.2</v>
      </c>
      <c r="T215" s="50" t="n">
        <v>332.9</v>
      </c>
      <c r="U215" s="50" t="n">
        <v>330.8</v>
      </c>
      <c r="V215" s="50" t="n">
        <v>324.2</v>
      </c>
      <c r="W215" s="50" t="n">
        <v>343.1</v>
      </c>
      <c r="X215" s="50" t="n">
        <v>355.5</v>
      </c>
      <c r="Y215" s="50" t="n">
        <v>383.3</v>
      </c>
      <c r="Z215" s="50" t="n">
        <v>391.11</v>
      </c>
      <c r="AA215" s="50" t="n">
        <v>415.72</v>
      </c>
      <c r="AB215" s="50" t="n">
        <v>384.77</v>
      </c>
      <c r="AC215" s="50" t="n">
        <v>387.6</v>
      </c>
      <c r="AD215" s="50" t="n">
        <v>342.89</v>
      </c>
      <c r="AE215" s="50" t="n">
        <v>331.65</v>
      </c>
      <c r="AF215" s="50" t="n">
        <v>303.89</v>
      </c>
      <c r="AG215" s="50" t="n">
        <v>283.81</v>
      </c>
      <c r="AH215" s="50" t="n">
        <v>305.22</v>
      </c>
      <c r="AI215" s="50" t="n">
        <v>261.63</v>
      </c>
      <c r="AJ215" s="50" t="n">
        <v>338.6</v>
      </c>
      <c r="AK215" s="50" t="n">
        <v>339.7</v>
      </c>
      <c r="AL215" s="51" t="n">
        <v>324.88</v>
      </c>
      <c r="AM215" s="51" t="n">
        <v>261</v>
      </c>
    </row>
    <row r="216" customFormat="false" ht="14.25" hidden="false" customHeight="false" outlineLevel="0" collapsed="false">
      <c r="A216" s="48" t="s">
        <v>71</v>
      </c>
      <c r="B216" s="48" t="str">
        <f aca="false">VLOOKUP(Data[[#This Row],[or_product]],Ref_products[#Data],2,FALSE())</f>
        <v>Triticale</v>
      </c>
      <c r="C216" s="48" t="str">
        <f aca="false">VLOOKUP(Data[[#This Row],[MS]],Ref_MS[#Data],2,FALSE())</f>
        <v>Croatia</v>
      </c>
      <c r="D216" s="49" t="s">
        <v>29</v>
      </c>
      <c r="E216" s="49" t="s">
        <v>95</v>
      </c>
      <c r="F216" s="49" t="s">
        <v>96</v>
      </c>
      <c r="G216" s="50" t="n">
        <f aca="false">(SUM(AH216:AL216)-MAX(AH216:AL216)-MIN(AH216:AL216))/3</f>
        <v>9.99666666666667</v>
      </c>
      <c r="H216" s="50" t="n">
        <v>0</v>
      </c>
      <c r="I216" s="50" t="n">
        <v>0</v>
      </c>
      <c r="J216" s="50" t="n">
        <v>0</v>
      </c>
      <c r="K216" s="50" t="n">
        <v>0</v>
      </c>
      <c r="L216" s="50" t="n">
        <v>0</v>
      </c>
      <c r="M216" s="50" t="n">
        <v>0</v>
      </c>
      <c r="N216" s="50" t="n">
        <v>0</v>
      </c>
      <c r="O216" s="50" t="n">
        <v>0</v>
      </c>
      <c r="P216" s="50" t="n">
        <v>0</v>
      </c>
      <c r="Q216" s="50" t="n">
        <v>0</v>
      </c>
      <c r="R216" s="50" t="n">
        <v>0</v>
      </c>
      <c r="S216" s="50" t="n">
        <v>0</v>
      </c>
      <c r="T216" s="50" t="n">
        <v>0</v>
      </c>
      <c r="U216" s="50" t="n">
        <v>1.59</v>
      </c>
      <c r="V216" s="50" t="n">
        <v>2.71</v>
      </c>
      <c r="W216" s="50" t="n">
        <v>3.21</v>
      </c>
      <c r="X216" s="50" t="n">
        <v>3.09</v>
      </c>
      <c r="Y216" s="50" t="n">
        <v>10.85</v>
      </c>
      <c r="Z216" s="50" t="n">
        <v>9.95</v>
      </c>
      <c r="AA216" s="50" t="n">
        <v>13.04</v>
      </c>
      <c r="AB216" s="50" t="n">
        <v>14.09</v>
      </c>
      <c r="AC216" s="50" t="n">
        <v>16.86</v>
      </c>
      <c r="AD216" s="50" t="n">
        <v>13.97</v>
      </c>
      <c r="AE216" s="50" t="n">
        <v>19.75</v>
      </c>
      <c r="AF216" s="50" t="n">
        <v>17.29</v>
      </c>
      <c r="AG216" s="50" t="n">
        <v>17.03</v>
      </c>
      <c r="AH216" s="50" t="n">
        <v>17.46</v>
      </c>
      <c r="AI216" s="50" t="n">
        <v>11.7</v>
      </c>
      <c r="AJ216" s="50" t="n">
        <v>9.39</v>
      </c>
      <c r="AK216" s="50" t="n">
        <v>8.55</v>
      </c>
      <c r="AL216" s="51" t="n">
        <v>8.9</v>
      </c>
      <c r="AM216" s="51" t="n">
        <v>8</v>
      </c>
    </row>
    <row r="217" customFormat="false" ht="14.25" hidden="false" customHeight="false" outlineLevel="0" collapsed="false">
      <c r="A217" s="48" t="s">
        <v>71</v>
      </c>
      <c r="B217" s="48" t="str">
        <f aca="false">VLOOKUP(Data[[#This Row],[or_product]],Ref_products[#Data],2,FALSE())</f>
        <v>Triticale</v>
      </c>
      <c r="C217" s="48" t="str">
        <f aca="false">VLOOKUP(Data[[#This Row],[MS]],Ref_MS[#Data],2,FALSE())</f>
        <v>Italy</v>
      </c>
      <c r="D217" s="49" t="s">
        <v>29</v>
      </c>
      <c r="E217" s="49" t="s">
        <v>97</v>
      </c>
      <c r="F217" s="49" t="s">
        <v>98</v>
      </c>
      <c r="G217" s="50" t="n">
        <f aca="false">(SUM(AH217:AL217)-MAX(AH217:AL217)-MIN(AH217:AL217))/3</f>
        <v>13.99</v>
      </c>
      <c r="H217" s="50" t="n">
        <v>0</v>
      </c>
      <c r="I217" s="50" t="n">
        <v>0</v>
      </c>
      <c r="J217" s="50" t="n">
        <v>0</v>
      </c>
      <c r="K217" s="50" t="n">
        <v>1.5</v>
      </c>
      <c r="L217" s="50" t="n">
        <v>0</v>
      </c>
      <c r="M217" s="50" t="n">
        <v>0</v>
      </c>
      <c r="N217" s="50" t="n">
        <v>0</v>
      </c>
      <c r="O217" s="50" t="n">
        <v>0</v>
      </c>
      <c r="P217" s="50" t="n">
        <v>0</v>
      </c>
      <c r="Q217" s="50" t="n">
        <v>0</v>
      </c>
      <c r="R217" s="50" t="n">
        <v>0</v>
      </c>
      <c r="S217" s="50" t="n">
        <v>0</v>
      </c>
      <c r="T217" s="50" t="n">
        <v>0</v>
      </c>
      <c r="U217" s="50" t="n">
        <v>0</v>
      </c>
      <c r="V217" s="50" t="n">
        <v>0</v>
      </c>
      <c r="W217" s="50" t="n">
        <v>0</v>
      </c>
      <c r="X217" s="50" t="n">
        <v>0</v>
      </c>
      <c r="Y217" s="50" t="n">
        <v>0</v>
      </c>
      <c r="Z217" s="50" t="n">
        <v>25.55</v>
      </c>
      <c r="AA217" s="50" t="n">
        <v>104.29</v>
      </c>
      <c r="AB217" s="50" t="n">
        <v>61.9</v>
      </c>
      <c r="AC217" s="50" t="n">
        <v>33.4166666666667</v>
      </c>
      <c r="AD217" s="50" t="n">
        <v>40.2888888888889</v>
      </c>
      <c r="AE217" s="50" t="n">
        <v>16.54</v>
      </c>
      <c r="AF217" s="50" t="n">
        <v>17.45</v>
      </c>
      <c r="AG217" s="50" t="n">
        <v>15.15</v>
      </c>
      <c r="AH217" s="50" t="n">
        <v>14.18</v>
      </c>
      <c r="AI217" s="50" t="n">
        <v>13.04</v>
      </c>
      <c r="AJ217" s="50" t="n">
        <v>13.21</v>
      </c>
      <c r="AK217" s="50" t="n">
        <v>14.58</v>
      </c>
      <c r="AL217" s="51" t="n">
        <v>16.27</v>
      </c>
      <c r="AM217" s="51" t="n">
        <v>15.36</v>
      </c>
    </row>
    <row r="218" customFormat="false" ht="14.25" hidden="false" customHeight="false" outlineLevel="0" collapsed="false">
      <c r="A218" s="48" t="s">
        <v>71</v>
      </c>
      <c r="B218" s="48" t="str">
        <f aca="false">VLOOKUP(Data[[#This Row],[or_product]],Ref_products[#Data],2,FALSE())</f>
        <v>Triticale</v>
      </c>
      <c r="C218" s="48" t="str">
        <f aca="false">VLOOKUP(Data[[#This Row],[MS]],Ref_MS[#Data],2,FALSE())</f>
        <v>Cyprus</v>
      </c>
      <c r="D218" s="49" t="s">
        <v>29</v>
      </c>
      <c r="E218" s="49" t="s">
        <v>99</v>
      </c>
      <c r="F218" s="49" t="s">
        <v>100</v>
      </c>
      <c r="G218" s="50" t="n">
        <f aca="false">(SUM(AH218:AL218)-MAX(AH218:AL218)-MIN(AH218:AL218))/3</f>
        <v>0.69</v>
      </c>
      <c r="H218" s="50" t="n">
        <v>0</v>
      </c>
      <c r="I218" s="50" t="n">
        <v>0</v>
      </c>
      <c r="J218" s="50" t="n">
        <v>0</v>
      </c>
      <c r="K218" s="50" t="n">
        <v>0</v>
      </c>
      <c r="L218" s="50" t="n">
        <v>0</v>
      </c>
      <c r="M218" s="50" t="n">
        <v>0</v>
      </c>
      <c r="N218" s="50" t="n">
        <v>0</v>
      </c>
      <c r="O218" s="50" t="n">
        <v>0</v>
      </c>
      <c r="P218" s="50" t="n">
        <v>0</v>
      </c>
      <c r="Q218" s="50" t="n">
        <v>0</v>
      </c>
      <c r="R218" s="50" t="n">
        <v>0</v>
      </c>
      <c r="S218" s="50" t="n">
        <v>0</v>
      </c>
      <c r="T218" s="50" t="n">
        <v>0</v>
      </c>
      <c r="U218" s="50" t="n">
        <v>0</v>
      </c>
      <c r="V218" s="50" t="n">
        <v>0</v>
      </c>
      <c r="W218" s="50" t="n">
        <v>0</v>
      </c>
      <c r="X218" s="50" t="n">
        <v>0</v>
      </c>
      <c r="Y218" s="50" t="n">
        <v>0</v>
      </c>
      <c r="Z218" s="50" t="n">
        <v>0</v>
      </c>
      <c r="AA218" s="50" t="n">
        <v>0</v>
      </c>
      <c r="AB218" s="50" t="n">
        <v>0</v>
      </c>
      <c r="AC218" s="50" t="n">
        <v>0</v>
      </c>
      <c r="AD218" s="50" t="n">
        <v>0</v>
      </c>
      <c r="AE218" s="50" t="n">
        <v>0.51</v>
      </c>
      <c r="AF218" s="50" t="n">
        <v>0.34</v>
      </c>
      <c r="AG218" s="50" t="n">
        <v>0.8</v>
      </c>
      <c r="AH218" s="50" t="n">
        <v>0.68</v>
      </c>
      <c r="AI218" s="50" t="n">
        <v>0.69</v>
      </c>
      <c r="AJ218" s="50" t="n">
        <v>0.7</v>
      </c>
      <c r="AK218" s="50" t="n">
        <v>0.7</v>
      </c>
      <c r="AL218" s="51" t="n">
        <v>0.6</v>
      </c>
      <c r="AM218" s="51" t="n">
        <v>0.7</v>
      </c>
    </row>
    <row r="219" customFormat="false" ht="14.25" hidden="false" customHeight="false" outlineLevel="0" collapsed="false">
      <c r="A219" s="48" t="s">
        <v>71</v>
      </c>
      <c r="B219" s="48" t="str">
        <f aca="false">VLOOKUP(Data[[#This Row],[or_product]],Ref_products[#Data],2,FALSE())</f>
        <v>Triticale</v>
      </c>
      <c r="C219" s="48" t="str">
        <f aca="false">VLOOKUP(Data[[#This Row],[MS]],Ref_MS[#Data],2,FALSE())</f>
        <v>Latvia</v>
      </c>
      <c r="D219" s="49" t="s">
        <v>29</v>
      </c>
      <c r="E219" s="49" t="s">
        <v>101</v>
      </c>
      <c r="F219" s="49" t="s">
        <v>102</v>
      </c>
      <c r="G219" s="50" t="n">
        <f aca="false">(SUM(AH219:AL219)-MAX(AH219:AL219)-MIN(AH219:AL219))/3</f>
        <v>7.46666666666667</v>
      </c>
      <c r="H219" s="50" t="n">
        <v>6.8</v>
      </c>
      <c r="I219" s="50" t="n">
        <v>3.1</v>
      </c>
      <c r="J219" s="50" t="n">
        <v>2.7</v>
      </c>
      <c r="K219" s="50" t="n">
        <v>1.7</v>
      </c>
      <c r="L219" s="50" t="n">
        <v>2.8</v>
      </c>
      <c r="M219" s="50" t="n">
        <v>5.3</v>
      </c>
      <c r="N219" s="50" t="n">
        <v>5.8</v>
      </c>
      <c r="O219" s="50" t="n">
        <v>5.9</v>
      </c>
      <c r="P219" s="50" t="n">
        <v>13</v>
      </c>
      <c r="Q219" s="50" t="n">
        <v>15.5</v>
      </c>
      <c r="R219" s="50" t="n">
        <v>19.1</v>
      </c>
      <c r="S219" s="50" t="n">
        <v>17.1</v>
      </c>
      <c r="T219" s="50" t="n">
        <v>13.3</v>
      </c>
      <c r="U219" s="50" t="n">
        <v>11.3</v>
      </c>
      <c r="V219" s="50" t="n">
        <v>12.4</v>
      </c>
      <c r="W219" s="50" t="n">
        <v>13.8</v>
      </c>
      <c r="X219" s="50" t="n">
        <v>13.1</v>
      </c>
      <c r="Y219" s="50" t="n">
        <v>11.25</v>
      </c>
      <c r="Z219" s="50" t="n">
        <v>9.4</v>
      </c>
      <c r="AA219" s="50" t="n">
        <v>13.2</v>
      </c>
      <c r="AB219" s="50" t="n">
        <v>14.1</v>
      </c>
      <c r="AC219" s="50" t="n">
        <v>9.9</v>
      </c>
      <c r="AD219" s="50" t="n">
        <v>10.3</v>
      </c>
      <c r="AE219" s="50" t="n">
        <v>10.8</v>
      </c>
      <c r="AF219" s="50" t="n">
        <v>7.5</v>
      </c>
      <c r="AG219" s="50" t="n">
        <v>4.5</v>
      </c>
      <c r="AH219" s="50" t="n">
        <v>7.6</v>
      </c>
      <c r="AI219" s="50" t="n">
        <v>7</v>
      </c>
      <c r="AJ219" s="50" t="n">
        <v>7.7</v>
      </c>
      <c r="AK219" s="50" t="n">
        <v>8</v>
      </c>
      <c r="AL219" s="51" t="n">
        <v>7.1</v>
      </c>
      <c r="AM219" s="51" t="n">
        <v>6.5</v>
      </c>
    </row>
    <row r="220" customFormat="false" ht="14.25" hidden="false" customHeight="false" outlineLevel="0" collapsed="false">
      <c r="A220" s="48" t="s">
        <v>71</v>
      </c>
      <c r="B220" s="48" t="str">
        <f aca="false">VLOOKUP(Data[[#This Row],[or_product]],Ref_products[#Data],2,FALSE())</f>
        <v>Triticale</v>
      </c>
      <c r="C220" s="48" t="str">
        <f aca="false">VLOOKUP(Data[[#This Row],[MS]],Ref_MS[#Data],2,FALSE())</f>
        <v>Lithuania</v>
      </c>
      <c r="D220" s="49" t="s">
        <v>29</v>
      </c>
      <c r="E220" s="49" t="s">
        <v>103</v>
      </c>
      <c r="F220" s="49" t="s">
        <v>104</v>
      </c>
      <c r="G220" s="50" t="n">
        <f aca="false">(SUM(AH220:AL220)-MAX(AH220:AL220)-MIN(AH220:AL220))/3</f>
        <v>82.38</v>
      </c>
      <c r="H220" s="50" t="n">
        <v>15.8</v>
      </c>
      <c r="I220" s="50" t="n">
        <v>27.5</v>
      </c>
      <c r="J220" s="50" t="n">
        <v>22.5</v>
      </c>
      <c r="K220" s="50" t="n">
        <v>34.1</v>
      </c>
      <c r="L220" s="50" t="n">
        <v>40.6</v>
      </c>
      <c r="M220" s="50" t="n">
        <v>36.9</v>
      </c>
      <c r="N220" s="50" t="n">
        <v>45</v>
      </c>
      <c r="O220" s="50" t="n">
        <v>50.8</v>
      </c>
      <c r="P220" s="50" t="n">
        <v>60.6</v>
      </c>
      <c r="Q220" s="50" t="n">
        <v>56</v>
      </c>
      <c r="R220" s="50" t="n">
        <v>78.5</v>
      </c>
      <c r="S220" s="50" t="n">
        <v>83.9</v>
      </c>
      <c r="T220" s="50" t="n">
        <v>75.2</v>
      </c>
      <c r="U220" s="50" t="n">
        <v>65.3</v>
      </c>
      <c r="V220" s="50" t="n">
        <v>80.5</v>
      </c>
      <c r="W220" s="50" t="n">
        <v>98.2</v>
      </c>
      <c r="X220" s="50" t="n">
        <v>136.1</v>
      </c>
      <c r="Y220" s="50" t="n">
        <v>108.6</v>
      </c>
      <c r="Z220" s="50" t="n">
        <v>94.4</v>
      </c>
      <c r="AA220" s="50" t="n">
        <v>119.1</v>
      </c>
      <c r="AB220" s="50" t="n">
        <v>144.9</v>
      </c>
      <c r="AC220" s="50" t="n">
        <v>120.1</v>
      </c>
      <c r="AD220" s="50" t="n">
        <v>121.98</v>
      </c>
      <c r="AE220" s="50" t="n">
        <v>100.9</v>
      </c>
      <c r="AF220" s="50" t="n">
        <v>75.82</v>
      </c>
      <c r="AG220" s="50" t="n">
        <v>57.07</v>
      </c>
      <c r="AH220" s="50" t="n">
        <v>105.41</v>
      </c>
      <c r="AI220" s="50" t="n">
        <v>115.07</v>
      </c>
      <c r="AJ220" s="50" t="n">
        <v>74.51</v>
      </c>
      <c r="AK220" s="50" t="n">
        <v>63.1</v>
      </c>
      <c r="AL220" s="51" t="n">
        <v>67.22</v>
      </c>
      <c r="AM220" s="51" t="n">
        <v>75.7</v>
      </c>
    </row>
    <row r="221" customFormat="false" ht="14.25" hidden="false" customHeight="false" outlineLevel="0" collapsed="false">
      <c r="A221" s="48" t="s">
        <v>71</v>
      </c>
      <c r="B221" s="48" t="str">
        <f aca="false">VLOOKUP(Data[[#This Row],[or_product]],Ref_products[#Data],2,FALSE())</f>
        <v>Triticale</v>
      </c>
      <c r="C221" s="48" t="str">
        <f aca="false">VLOOKUP(Data[[#This Row],[MS]],Ref_MS[#Data],2,FALSE())</f>
        <v>Luxembourg</v>
      </c>
      <c r="D221" s="49" t="s">
        <v>29</v>
      </c>
      <c r="E221" s="49" t="s">
        <v>105</v>
      </c>
      <c r="F221" s="49" t="s">
        <v>106</v>
      </c>
      <c r="G221" s="50" t="n">
        <f aca="false">(SUM(AH221:AL221)-MAX(AH221:AL221)-MIN(AH221:AL221))/3</f>
        <v>4.76666666666667</v>
      </c>
      <c r="H221" s="50" t="n">
        <v>2.7</v>
      </c>
      <c r="I221" s="50" t="n">
        <v>2.4</v>
      </c>
      <c r="J221" s="50" t="n">
        <v>2.9</v>
      </c>
      <c r="K221" s="50" t="n">
        <v>3</v>
      </c>
      <c r="L221" s="50" t="n">
        <v>3.1</v>
      </c>
      <c r="M221" s="50" t="n">
        <v>3.4</v>
      </c>
      <c r="N221" s="50" t="n">
        <v>2.8</v>
      </c>
      <c r="O221" s="50" t="n">
        <v>3.6</v>
      </c>
      <c r="P221" s="50" t="n">
        <v>3.1</v>
      </c>
      <c r="Q221" s="50" t="n">
        <v>4</v>
      </c>
      <c r="R221" s="50" t="n">
        <v>3.7</v>
      </c>
      <c r="S221" s="50" t="n">
        <v>3.6</v>
      </c>
      <c r="T221" s="50" t="n">
        <v>3.4</v>
      </c>
      <c r="U221" s="50" t="n">
        <v>3.5</v>
      </c>
      <c r="V221" s="50" t="n">
        <v>3.5</v>
      </c>
      <c r="W221" s="50" t="n">
        <v>3.6</v>
      </c>
      <c r="X221" s="50" t="n">
        <v>4.1</v>
      </c>
      <c r="Y221" s="50" t="n">
        <v>4.78</v>
      </c>
      <c r="Z221" s="50" t="n">
        <v>4.34</v>
      </c>
      <c r="AA221" s="50" t="n">
        <v>4.74</v>
      </c>
      <c r="AB221" s="50" t="n">
        <v>4.56</v>
      </c>
      <c r="AC221" s="50" t="n">
        <v>4.79</v>
      </c>
      <c r="AD221" s="50" t="n">
        <v>4.6</v>
      </c>
      <c r="AE221" s="50" t="n">
        <v>4.61</v>
      </c>
      <c r="AF221" s="50" t="n">
        <v>4.52</v>
      </c>
      <c r="AG221" s="50" t="n">
        <v>4.67</v>
      </c>
      <c r="AH221" s="50" t="n">
        <v>4.91</v>
      </c>
      <c r="AI221" s="50" t="n">
        <v>4.52</v>
      </c>
      <c r="AJ221" s="50" t="n">
        <v>4.72</v>
      </c>
      <c r="AK221" s="50" t="n">
        <v>4.67</v>
      </c>
      <c r="AL221" s="51" t="n">
        <v>5.25</v>
      </c>
      <c r="AM221" s="51" t="n">
        <v>4.76666666666667</v>
      </c>
    </row>
    <row r="222" customFormat="false" ht="14.25" hidden="false" customHeight="false" outlineLevel="0" collapsed="false">
      <c r="A222" s="48" t="s">
        <v>71</v>
      </c>
      <c r="B222" s="48" t="str">
        <f aca="false">VLOOKUP(Data[[#This Row],[or_product]],Ref_products[#Data],2,FALSE())</f>
        <v>Triticale</v>
      </c>
      <c r="C222" s="48" t="str">
        <f aca="false">VLOOKUP(Data[[#This Row],[MS]],Ref_MS[#Data],2,FALSE())</f>
        <v>Hungary</v>
      </c>
      <c r="D222" s="49" t="s">
        <v>29</v>
      </c>
      <c r="E222" s="49" t="s">
        <v>107</v>
      </c>
      <c r="F222" s="49" t="s">
        <v>108</v>
      </c>
      <c r="G222" s="50" t="n">
        <f aca="false">(SUM(AH222:AL222)-MAX(AH222:AL222)-MIN(AH222:AL222))/3</f>
        <v>70.12</v>
      </c>
      <c r="H222" s="50" t="n">
        <v>23</v>
      </c>
      <c r="I222" s="50" t="n">
        <v>42</v>
      </c>
      <c r="J222" s="50" t="n">
        <v>64</v>
      </c>
      <c r="K222" s="50" t="n">
        <v>108</v>
      </c>
      <c r="L222" s="50" t="n">
        <v>124</v>
      </c>
      <c r="M222" s="50" t="n">
        <v>129.3</v>
      </c>
      <c r="N222" s="50" t="n">
        <v>92.6</v>
      </c>
      <c r="O222" s="50" t="n">
        <v>83.4</v>
      </c>
      <c r="P222" s="50" t="n">
        <v>119.6</v>
      </c>
      <c r="Q222" s="50" t="n">
        <v>131.7</v>
      </c>
      <c r="R222" s="50" t="n">
        <v>139</v>
      </c>
      <c r="S222" s="50" t="n">
        <v>157.2</v>
      </c>
      <c r="T222" s="50" t="n">
        <v>157</v>
      </c>
      <c r="U222" s="50" t="n">
        <v>132.8</v>
      </c>
      <c r="V222" s="50" t="n">
        <v>130.4</v>
      </c>
      <c r="W222" s="50" t="n">
        <v>131.2</v>
      </c>
      <c r="X222" s="50" t="n">
        <v>125.4</v>
      </c>
      <c r="Y222" s="50" t="n">
        <v>119.66</v>
      </c>
      <c r="Z222" s="50" t="n">
        <v>100.64</v>
      </c>
      <c r="AA222" s="50" t="n">
        <v>111.36</v>
      </c>
      <c r="AB222" s="50" t="n">
        <v>118</v>
      </c>
      <c r="AC222" s="50" t="n">
        <v>123.16</v>
      </c>
      <c r="AD222" s="50" t="n">
        <v>127.26</v>
      </c>
      <c r="AE222" s="50" t="n">
        <v>115.87</v>
      </c>
      <c r="AF222" s="50" t="n">
        <v>94.34</v>
      </c>
      <c r="AG222" s="50" t="n">
        <v>87.57</v>
      </c>
      <c r="AH222" s="50" t="n">
        <v>83.91</v>
      </c>
      <c r="AI222" s="50" t="n">
        <v>73.81</v>
      </c>
      <c r="AJ222" s="50" t="n">
        <v>61.88</v>
      </c>
      <c r="AK222" s="50" t="n">
        <v>55.34</v>
      </c>
      <c r="AL222" s="51" t="n">
        <v>74.67</v>
      </c>
      <c r="AM222" s="51" t="n">
        <v>68.47</v>
      </c>
    </row>
    <row r="223" customFormat="false" ht="14.25" hidden="false" customHeight="false" outlineLevel="0" collapsed="false">
      <c r="A223" s="48" t="s">
        <v>71</v>
      </c>
      <c r="B223" s="48" t="str">
        <f aca="false">VLOOKUP(Data[[#This Row],[or_product]],Ref_products[#Data],2,FALSE())</f>
        <v>Triticale</v>
      </c>
      <c r="C223" s="48" t="str">
        <f aca="false">VLOOKUP(Data[[#This Row],[MS]],Ref_MS[#Data],2,FALSE())</f>
        <v>Malta</v>
      </c>
      <c r="D223" s="49" t="s">
        <v>29</v>
      </c>
      <c r="E223" s="49" t="s">
        <v>109</v>
      </c>
      <c r="F223" s="49" t="s">
        <v>110</v>
      </c>
      <c r="G223" s="50" t="n">
        <f aca="false">(SUM(AH223:AL223)-MAX(AH223:AL223)-MIN(AH223:AL223))/3</f>
        <v>0</v>
      </c>
      <c r="H223" s="50" t="n">
        <v>0</v>
      </c>
      <c r="I223" s="50" t="n">
        <v>0</v>
      </c>
      <c r="J223" s="50" t="n">
        <v>0</v>
      </c>
      <c r="K223" s="50" t="n">
        <v>0</v>
      </c>
      <c r="L223" s="50" t="n">
        <v>0</v>
      </c>
      <c r="M223" s="50" t="n">
        <v>0</v>
      </c>
      <c r="N223" s="50" t="n">
        <v>0</v>
      </c>
      <c r="O223" s="50" t="n">
        <v>0</v>
      </c>
      <c r="P223" s="50" t="n">
        <v>0</v>
      </c>
      <c r="Q223" s="50" t="n">
        <v>0</v>
      </c>
      <c r="R223" s="50" t="n">
        <v>0</v>
      </c>
      <c r="S223" s="50" t="n">
        <v>0</v>
      </c>
      <c r="T223" s="50" t="n">
        <v>0</v>
      </c>
      <c r="U223" s="50" t="n">
        <v>0</v>
      </c>
      <c r="V223" s="50" t="n">
        <v>0</v>
      </c>
      <c r="W223" s="50" t="n">
        <v>0</v>
      </c>
      <c r="X223" s="50" t="n">
        <v>0</v>
      </c>
      <c r="Y223" s="50" t="n">
        <v>0</v>
      </c>
      <c r="Z223" s="50" t="n">
        <v>0</v>
      </c>
      <c r="AA223" s="50" t="n">
        <v>0</v>
      </c>
      <c r="AB223" s="50" t="n">
        <v>0</v>
      </c>
      <c r="AC223" s="50" t="n">
        <v>0</v>
      </c>
      <c r="AD223" s="50" t="n">
        <v>0</v>
      </c>
      <c r="AE223" s="50" t="n">
        <v>0</v>
      </c>
      <c r="AF223" s="50" t="n">
        <v>0</v>
      </c>
      <c r="AG223" s="50" t="n">
        <v>0</v>
      </c>
      <c r="AH223" s="50" t="n">
        <v>0</v>
      </c>
      <c r="AI223" s="50" t="n">
        <v>0</v>
      </c>
      <c r="AJ223" s="50" t="n">
        <v>0</v>
      </c>
      <c r="AK223" s="50" t="n">
        <v>0</v>
      </c>
      <c r="AL223" s="51" t="n">
        <v>0</v>
      </c>
      <c r="AM223" s="51" t="n">
        <v>0</v>
      </c>
    </row>
    <row r="224" customFormat="false" ht="14.25" hidden="false" customHeight="false" outlineLevel="0" collapsed="false">
      <c r="A224" s="48" t="s">
        <v>71</v>
      </c>
      <c r="B224" s="48" t="str">
        <f aca="false">VLOOKUP(Data[[#This Row],[or_product]],Ref_products[#Data],2,FALSE())</f>
        <v>Triticale</v>
      </c>
      <c r="C224" s="48" t="str">
        <f aca="false">VLOOKUP(Data[[#This Row],[MS]],Ref_MS[#Data],2,FALSE())</f>
        <v>Netherlands</v>
      </c>
      <c r="D224" s="49" t="s">
        <v>29</v>
      </c>
      <c r="E224" s="49" t="s">
        <v>111</v>
      </c>
      <c r="F224" s="49" t="s">
        <v>112</v>
      </c>
      <c r="G224" s="50" t="n">
        <f aca="false">(SUM(AH224:AL224)-MAX(AH224:AL224)-MIN(AH224:AL224))/3</f>
        <v>1.24333333333333</v>
      </c>
      <c r="H224" s="50" t="n">
        <v>1.9</v>
      </c>
      <c r="I224" s="50" t="n">
        <v>1.6</v>
      </c>
      <c r="J224" s="50" t="n">
        <v>2.6</v>
      </c>
      <c r="K224" s="50" t="n">
        <v>3.3</v>
      </c>
      <c r="L224" s="50" t="n">
        <v>2.9</v>
      </c>
      <c r="M224" s="50" t="n">
        <v>4.4</v>
      </c>
      <c r="N224" s="50" t="n">
        <v>1.8</v>
      </c>
      <c r="O224" s="50" t="n">
        <v>6.6</v>
      </c>
      <c r="P224" s="50" t="n">
        <v>4</v>
      </c>
      <c r="Q224" s="50" t="n">
        <v>4.4</v>
      </c>
      <c r="R224" s="50" t="n">
        <v>3.8</v>
      </c>
      <c r="S224" s="50" t="n">
        <v>3.6</v>
      </c>
      <c r="T224" s="50" t="n">
        <v>3.7</v>
      </c>
      <c r="U224" s="50" t="n">
        <v>3.6</v>
      </c>
      <c r="V224" s="50" t="n">
        <v>3.9</v>
      </c>
      <c r="W224" s="50" t="n">
        <v>3.2</v>
      </c>
      <c r="X224" s="50" t="n">
        <v>2.7</v>
      </c>
      <c r="Y224" s="50" t="n">
        <v>2.7</v>
      </c>
      <c r="Z224" s="50" t="n">
        <v>2</v>
      </c>
      <c r="AA224" s="50" t="n">
        <v>2</v>
      </c>
      <c r="AB224" s="50" t="n">
        <v>2</v>
      </c>
      <c r="AC224" s="50" t="n">
        <v>2</v>
      </c>
      <c r="AD224" s="50" t="n">
        <v>1.36</v>
      </c>
      <c r="AE224" s="50" t="n">
        <v>1.04</v>
      </c>
      <c r="AF224" s="50" t="n">
        <v>1.23</v>
      </c>
      <c r="AG224" s="50" t="n">
        <v>1.1</v>
      </c>
      <c r="AH224" s="50" t="n">
        <v>1.33</v>
      </c>
      <c r="AI224" s="50" t="n">
        <v>1.17</v>
      </c>
      <c r="AJ224" s="50" t="n">
        <v>1.2</v>
      </c>
      <c r="AK224" s="50" t="n">
        <v>1.2</v>
      </c>
      <c r="AL224" s="51" t="n">
        <v>1.45</v>
      </c>
      <c r="AM224" s="51" t="n">
        <v>0.8</v>
      </c>
    </row>
    <row r="225" customFormat="false" ht="14.25" hidden="false" customHeight="false" outlineLevel="0" collapsed="false">
      <c r="A225" s="48" t="s">
        <v>71</v>
      </c>
      <c r="B225" s="48" t="str">
        <f aca="false">VLOOKUP(Data[[#This Row],[or_product]],Ref_products[#Data],2,FALSE())</f>
        <v>Triticale</v>
      </c>
      <c r="C225" s="48" t="str">
        <f aca="false">VLOOKUP(Data[[#This Row],[MS]],Ref_MS[#Data],2,FALSE())</f>
        <v>Austria</v>
      </c>
      <c r="D225" s="49" t="s">
        <v>29</v>
      </c>
      <c r="E225" s="49" t="s">
        <v>113</v>
      </c>
      <c r="F225" s="49" t="s">
        <v>114</v>
      </c>
      <c r="G225" s="50" t="n">
        <f aca="false">(SUM(AH225:AL225)-MAX(AH225:AL225)-MIN(AH225:AL225))/3</f>
        <v>53.6033333333334</v>
      </c>
      <c r="H225" s="50" t="n">
        <v>0</v>
      </c>
      <c r="I225" s="50" t="n">
        <v>0</v>
      </c>
      <c r="J225" s="50" t="n">
        <v>19.3</v>
      </c>
      <c r="K225" s="50" t="n">
        <v>17.6</v>
      </c>
      <c r="L225" s="50" t="n">
        <v>21.9</v>
      </c>
      <c r="M225" s="50" t="n">
        <v>25.8</v>
      </c>
      <c r="N225" s="50" t="n">
        <v>23.6</v>
      </c>
      <c r="O225" s="50" t="n">
        <v>27.5</v>
      </c>
      <c r="P225" s="50" t="n">
        <v>31.2</v>
      </c>
      <c r="Q225" s="50" t="n">
        <v>37.6</v>
      </c>
      <c r="R225" s="50" t="n">
        <v>40.7</v>
      </c>
      <c r="S225" s="50" t="n">
        <v>43.1</v>
      </c>
      <c r="T225" s="50" t="n">
        <v>39.5</v>
      </c>
      <c r="U225" s="50" t="n">
        <v>23.6</v>
      </c>
      <c r="V225" s="50" t="n">
        <v>38.9</v>
      </c>
      <c r="W225" s="50" t="n">
        <v>46.3</v>
      </c>
      <c r="X225" s="50" t="n">
        <v>50.6</v>
      </c>
      <c r="Y225" s="50" t="n">
        <v>47.8</v>
      </c>
      <c r="Z225" s="50" t="n">
        <v>45.59</v>
      </c>
      <c r="AA225" s="50" t="n">
        <v>43.75</v>
      </c>
      <c r="AB225" s="50" t="n">
        <v>45</v>
      </c>
      <c r="AC225" s="50" t="n">
        <v>51.3</v>
      </c>
      <c r="AD225" s="50" t="n">
        <v>53.73</v>
      </c>
      <c r="AE225" s="50" t="n">
        <v>54.89</v>
      </c>
      <c r="AF225" s="50" t="n">
        <v>55.24</v>
      </c>
      <c r="AG225" s="50" t="n">
        <v>56.68</v>
      </c>
      <c r="AH225" s="50" t="n">
        <v>59.82</v>
      </c>
      <c r="AI225" s="50" t="n">
        <v>56.21</v>
      </c>
      <c r="AJ225" s="50" t="n">
        <v>49.95</v>
      </c>
      <c r="AK225" s="50" t="n">
        <v>51.5</v>
      </c>
      <c r="AL225" s="51" t="n">
        <v>53.1</v>
      </c>
      <c r="AM225" s="51" t="n">
        <v>50.48</v>
      </c>
    </row>
    <row r="226" customFormat="false" ht="14.25" hidden="false" customHeight="false" outlineLevel="0" collapsed="false">
      <c r="A226" s="48" t="s">
        <v>71</v>
      </c>
      <c r="B226" s="48" t="str">
        <f aca="false">VLOOKUP(Data[[#This Row],[or_product]],Ref_products[#Data],2,FALSE())</f>
        <v>Triticale</v>
      </c>
      <c r="C226" s="48" t="str">
        <f aca="false">VLOOKUP(Data[[#This Row],[MS]],Ref_MS[#Data],2,FALSE())</f>
        <v>Poland</v>
      </c>
      <c r="D226" s="49" t="s">
        <v>29</v>
      </c>
      <c r="E226" s="49" t="s">
        <v>115</v>
      </c>
      <c r="F226" s="49" t="s">
        <v>116</v>
      </c>
      <c r="G226" s="50" t="n">
        <f aca="false">(SUM(AH226:AL226)-MAX(AH226:AL226)-MIN(AH226:AL226))/3</f>
        <v>1276.36666666667</v>
      </c>
      <c r="H226" s="50" t="n">
        <v>656.8</v>
      </c>
      <c r="I226" s="50" t="n">
        <v>586.2</v>
      </c>
      <c r="J226" s="50" t="n">
        <v>616.4</v>
      </c>
      <c r="K226" s="50" t="n">
        <v>696.5</v>
      </c>
      <c r="L226" s="50" t="n">
        <v>630.1</v>
      </c>
      <c r="M226" s="50" t="n">
        <v>635.5</v>
      </c>
      <c r="N226" s="50" t="n">
        <v>660.1</v>
      </c>
      <c r="O226" s="50" t="n">
        <v>695.3</v>
      </c>
      <c r="P226" s="50" t="n">
        <v>838.3</v>
      </c>
      <c r="Q226" s="50" t="n">
        <v>943.9</v>
      </c>
      <c r="R226" s="50" t="n">
        <v>985.6</v>
      </c>
      <c r="S226" s="50" t="n">
        <v>1058.2</v>
      </c>
      <c r="T226" s="50" t="n">
        <v>1194.5</v>
      </c>
      <c r="U226" s="50" t="n">
        <v>1194.3</v>
      </c>
      <c r="V226" s="50" t="n">
        <v>1260.2</v>
      </c>
      <c r="W226" s="50" t="n">
        <v>1333.5</v>
      </c>
      <c r="X226" s="50" t="n">
        <v>1465</v>
      </c>
      <c r="Y226" s="50" t="n">
        <v>1329.9</v>
      </c>
      <c r="Z226" s="50" t="n">
        <v>1269.3</v>
      </c>
      <c r="AA226" s="50" t="n">
        <v>991.8</v>
      </c>
      <c r="AB226" s="50" t="n">
        <v>1176.7</v>
      </c>
      <c r="AC226" s="50" t="n">
        <v>1306.03</v>
      </c>
      <c r="AD226" s="50" t="n">
        <v>1516.2</v>
      </c>
      <c r="AE226" s="50" t="n">
        <v>1373.5</v>
      </c>
      <c r="AF226" s="50" t="n">
        <v>1352.01</v>
      </c>
      <c r="AG226" s="50" t="n">
        <v>1287.97</v>
      </c>
      <c r="AH226" s="50" t="n">
        <v>1314.79</v>
      </c>
      <c r="AI226" s="50" t="n">
        <v>1390.71</v>
      </c>
      <c r="AJ226" s="50" t="n">
        <v>1281.6</v>
      </c>
      <c r="AK226" s="50" t="n">
        <v>1232.71</v>
      </c>
      <c r="AL226" s="51" t="n">
        <v>1201.18</v>
      </c>
      <c r="AM226" s="51" t="n">
        <v>1200</v>
      </c>
    </row>
    <row r="227" customFormat="false" ht="14.25" hidden="false" customHeight="false" outlineLevel="0" collapsed="false">
      <c r="A227" s="48" t="s">
        <v>71</v>
      </c>
      <c r="B227" s="48" t="str">
        <f aca="false">VLOOKUP(Data[[#This Row],[or_product]],Ref_products[#Data],2,FALSE())</f>
        <v>Triticale</v>
      </c>
      <c r="C227" s="48" t="str">
        <f aca="false">VLOOKUP(Data[[#This Row],[MS]],Ref_MS[#Data],2,FALSE())</f>
        <v>Portugal</v>
      </c>
      <c r="D227" s="49" t="s">
        <v>29</v>
      </c>
      <c r="E227" s="49" t="s">
        <v>117</v>
      </c>
      <c r="F227" s="49" t="s">
        <v>118</v>
      </c>
      <c r="G227" s="50" t="n">
        <f aca="false">(SUM(AH227:AL227)-MAX(AH227:AL227)-MIN(AH227:AL227))/3</f>
        <v>14.6333333333333</v>
      </c>
      <c r="H227" s="50" t="n">
        <v>52.7</v>
      </c>
      <c r="I227" s="50" t="n">
        <v>50</v>
      </c>
      <c r="J227" s="50" t="n">
        <v>44</v>
      </c>
      <c r="K227" s="50" t="n">
        <v>42</v>
      </c>
      <c r="L227" s="50" t="n">
        <v>44</v>
      </c>
      <c r="M227" s="50" t="n">
        <v>23</v>
      </c>
      <c r="N227" s="50" t="n">
        <v>27</v>
      </c>
      <c r="O227" s="50" t="n">
        <v>23.83</v>
      </c>
      <c r="P227" s="50" t="n">
        <v>18.82</v>
      </c>
      <c r="Q227" s="50" t="n">
        <v>17.06</v>
      </c>
      <c r="R227" s="50" t="n">
        <v>13.44</v>
      </c>
      <c r="S227" s="50" t="n">
        <v>11.93</v>
      </c>
      <c r="T227" s="50" t="n">
        <v>20.49</v>
      </c>
      <c r="U227" s="50" t="n">
        <v>19.23</v>
      </c>
      <c r="V227" s="50" t="n">
        <v>15.93</v>
      </c>
      <c r="W227" s="50" t="n">
        <v>20.24</v>
      </c>
      <c r="X227" s="50" t="n">
        <v>23.85</v>
      </c>
      <c r="Y227" s="50" t="n">
        <v>24.49</v>
      </c>
      <c r="Z227" s="50" t="n">
        <v>20.48</v>
      </c>
      <c r="AA227" s="50" t="n">
        <v>20.81</v>
      </c>
      <c r="AB227" s="50" t="n">
        <v>30.4</v>
      </c>
      <c r="AC227" s="50" t="n">
        <v>30.2</v>
      </c>
      <c r="AD227" s="50" t="n">
        <v>22.73</v>
      </c>
      <c r="AE227" s="50" t="n">
        <v>21.09</v>
      </c>
      <c r="AF227" s="50" t="n">
        <v>17.19</v>
      </c>
      <c r="AG227" s="50" t="n">
        <v>16.38</v>
      </c>
      <c r="AH227" s="50" t="n">
        <v>15.64</v>
      </c>
      <c r="AI227" s="50" t="n">
        <v>14.94</v>
      </c>
      <c r="AJ227" s="50" t="n">
        <v>13.61</v>
      </c>
      <c r="AK227" s="50" t="n">
        <v>15.35</v>
      </c>
      <c r="AL227" s="51" t="n">
        <v>13</v>
      </c>
      <c r="AM227" s="51" t="n">
        <v>13.49</v>
      </c>
    </row>
    <row r="228" customFormat="false" ht="14.25" hidden="false" customHeight="false" outlineLevel="0" collapsed="false">
      <c r="A228" s="48" t="s">
        <v>71</v>
      </c>
      <c r="B228" s="48" t="str">
        <f aca="false">VLOOKUP(Data[[#This Row],[or_product]],Ref_products[#Data],2,FALSE())</f>
        <v>Triticale</v>
      </c>
      <c r="C228" s="48" t="str">
        <f aca="false">VLOOKUP(Data[[#This Row],[MS]],Ref_MS[#Data],2,FALSE())</f>
        <v>Romania</v>
      </c>
      <c r="D228" s="49" t="s">
        <v>29</v>
      </c>
      <c r="E228" s="49" t="s">
        <v>119</v>
      </c>
      <c r="F228" s="49" t="s">
        <v>120</v>
      </c>
      <c r="G228" s="50" t="n">
        <f aca="false">(SUM(AH228:AL228)-MAX(AH228:AL228)-MIN(AH228:AL228))/3</f>
        <v>70.02</v>
      </c>
      <c r="H228" s="50" t="n">
        <v>1.3</v>
      </c>
      <c r="I228" s="50" t="n">
        <v>1.3</v>
      </c>
      <c r="J228" s="50" t="n">
        <v>1.3</v>
      </c>
      <c r="K228" s="50" t="n">
        <v>1.3</v>
      </c>
      <c r="L228" s="50" t="n">
        <v>1.3</v>
      </c>
      <c r="M228" s="50" t="n">
        <v>1.9</v>
      </c>
      <c r="N228" s="50" t="n">
        <v>1.7</v>
      </c>
      <c r="O228" s="50" t="n">
        <v>3.23</v>
      </c>
      <c r="P228" s="50" t="n">
        <v>5.33</v>
      </c>
      <c r="Q228" s="50" t="n">
        <v>10.47</v>
      </c>
      <c r="R228" s="50" t="n">
        <v>11.27</v>
      </c>
      <c r="S228" s="50" t="n">
        <v>27.93</v>
      </c>
      <c r="T228" s="50" t="n">
        <v>33.89</v>
      </c>
      <c r="U228" s="50" t="n">
        <v>27.9</v>
      </c>
      <c r="V228" s="50" t="n">
        <v>32.91</v>
      </c>
      <c r="W228" s="50" t="n">
        <v>31.79</v>
      </c>
      <c r="X228" s="50" t="n">
        <v>38.56</v>
      </c>
      <c r="Y228" s="50" t="n">
        <v>41.02</v>
      </c>
      <c r="Z228" s="50" t="n">
        <v>41.81</v>
      </c>
      <c r="AA228" s="50" t="n">
        <v>48.07</v>
      </c>
      <c r="AB228" s="50" t="n">
        <v>72.89</v>
      </c>
      <c r="AC228" s="50" t="n">
        <v>76.73</v>
      </c>
      <c r="AD228" s="50" t="n">
        <v>75.77</v>
      </c>
      <c r="AE228" s="50" t="n">
        <v>82.59</v>
      </c>
      <c r="AF228" s="50" t="n">
        <v>80.12</v>
      </c>
      <c r="AG228" s="50" t="n">
        <v>78.99</v>
      </c>
      <c r="AH228" s="50" t="n">
        <v>78.77</v>
      </c>
      <c r="AI228" s="50" t="n">
        <v>73.97</v>
      </c>
      <c r="AJ228" s="50" t="n">
        <v>64.55</v>
      </c>
      <c r="AK228" s="50" t="n">
        <v>56.99</v>
      </c>
      <c r="AL228" s="51" t="n">
        <v>71.54</v>
      </c>
      <c r="AM228" s="51" t="n">
        <v>67.73</v>
      </c>
    </row>
    <row r="229" customFormat="false" ht="14.25" hidden="false" customHeight="false" outlineLevel="0" collapsed="false">
      <c r="A229" s="48" t="s">
        <v>71</v>
      </c>
      <c r="B229" s="48" t="str">
        <f aca="false">VLOOKUP(Data[[#This Row],[or_product]],Ref_products[#Data],2,FALSE())</f>
        <v>Triticale</v>
      </c>
      <c r="C229" s="48" t="str">
        <f aca="false">VLOOKUP(Data[[#This Row],[MS]],Ref_MS[#Data],2,FALSE())</f>
        <v>Slovenia</v>
      </c>
      <c r="D229" s="49" t="s">
        <v>29</v>
      </c>
      <c r="E229" s="49" t="s">
        <v>121</v>
      </c>
      <c r="F229" s="49" t="s">
        <v>122</v>
      </c>
      <c r="G229" s="50" t="n">
        <f aca="false">(SUM(AH229:AL229)-MAX(AH229:AL229)-MIN(AH229:AL229))/3</f>
        <v>5.31333333333333</v>
      </c>
      <c r="H229" s="50" t="n">
        <v>0.1</v>
      </c>
      <c r="I229" s="50" t="n">
        <v>0.7</v>
      </c>
      <c r="J229" s="50" t="n">
        <v>0.7</v>
      </c>
      <c r="K229" s="50" t="n">
        <v>0.7</v>
      </c>
      <c r="L229" s="50" t="n">
        <v>0.6</v>
      </c>
      <c r="M229" s="50" t="n">
        <v>0.5</v>
      </c>
      <c r="N229" s="50" t="n">
        <v>0.6</v>
      </c>
      <c r="O229" s="50" t="n">
        <v>0.84</v>
      </c>
      <c r="P229" s="50" t="n">
        <v>1.23</v>
      </c>
      <c r="Q229" s="50" t="n">
        <v>1.66</v>
      </c>
      <c r="R229" s="50" t="n">
        <v>1.82</v>
      </c>
      <c r="S229" s="50" t="n">
        <v>2.12</v>
      </c>
      <c r="T229" s="50" t="n">
        <v>1.99</v>
      </c>
      <c r="U229" s="50" t="n">
        <v>2.87</v>
      </c>
      <c r="V229" s="50" t="n">
        <v>3.09</v>
      </c>
      <c r="W229" s="50" t="n">
        <v>3.24</v>
      </c>
      <c r="X229" s="50" t="n">
        <v>3.4</v>
      </c>
      <c r="Y229" s="50" t="n">
        <v>3.48</v>
      </c>
      <c r="Z229" s="50" t="n">
        <v>3.35</v>
      </c>
      <c r="AA229" s="50" t="n">
        <v>3.64</v>
      </c>
      <c r="AB229" s="50" t="n">
        <v>3.49</v>
      </c>
      <c r="AC229" s="50" t="n">
        <v>4.23</v>
      </c>
      <c r="AD229" s="50" t="n">
        <v>4.49</v>
      </c>
      <c r="AE229" s="50" t="n">
        <v>5.29</v>
      </c>
      <c r="AF229" s="50" t="n">
        <v>5.03</v>
      </c>
      <c r="AG229" s="50" t="n">
        <v>5.67</v>
      </c>
      <c r="AH229" s="50" t="n">
        <v>5.8</v>
      </c>
      <c r="AI229" s="50" t="n">
        <v>5.59</v>
      </c>
      <c r="AJ229" s="50" t="n">
        <v>5.15</v>
      </c>
      <c r="AK229" s="50" t="n">
        <v>5.17</v>
      </c>
      <c r="AL229" s="51" t="n">
        <v>5.18</v>
      </c>
      <c r="AM229" s="51" t="n">
        <v>5.31333333333333</v>
      </c>
    </row>
    <row r="230" customFormat="false" ht="14.25" hidden="false" customHeight="false" outlineLevel="0" collapsed="false">
      <c r="A230" s="48" t="s">
        <v>71</v>
      </c>
      <c r="B230" s="48" t="str">
        <f aca="false">VLOOKUP(Data[[#This Row],[or_product]],Ref_products[#Data],2,FALSE())</f>
        <v>Triticale</v>
      </c>
      <c r="C230" s="48" t="str">
        <f aca="false">VLOOKUP(Data[[#This Row],[MS]],Ref_MS[#Data],2,FALSE())</f>
        <v>Slovakia</v>
      </c>
      <c r="D230" s="49" t="s">
        <v>29</v>
      </c>
      <c r="E230" s="49" t="s">
        <v>123</v>
      </c>
      <c r="F230" s="49" t="s">
        <v>124</v>
      </c>
      <c r="G230" s="50" t="n">
        <f aca="false">(SUM(AH230:AL230)-MAX(AH230:AL230)-MIN(AH230:AL230))/3</f>
        <v>9.19</v>
      </c>
      <c r="H230" s="50" t="n">
        <v>5.6</v>
      </c>
      <c r="I230" s="50" t="n">
        <v>6.9</v>
      </c>
      <c r="J230" s="50" t="n">
        <v>7.7</v>
      </c>
      <c r="K230" s="50" t="n">
        <v>8.4</v>
      </c>
      <c r="L230" s="50" t="n">
        <v>9.7</v>
      </c>
      <c r="M230" s="50" t="n">
        <v>11.6</v>
      </c>
      <c r="N230" s="50" t="n">
        <v>7.3</v>
      </c>
      <c r="O230" s="50" t="n">
        <v>8.7</v>
      </c>
      <c r="P230" s="50" t="n">
        <v>12</v>
      </c>
      <c r="Q230" s="50" t="n">
        <v>18.8</v>
      </c>
      <c r="R230" s="50" t="n">
        <v>13.7</v>
      </c>
      <c r="S230" s="50" t="n">
        <v>18.4</v>
      </c>
      <c r="T230" s="50" t="n">
        <v>17.2</v>
      </c>
      <c r="U230" s="50" t="n">
        <v>12.2</v>
      </c>
      <c r="V230" s="50" t="n">
        <v>12.6</v>
      </c>
      <c r="W230" s="50" t="n">
        <v>13.7</v>
      </c>
      <c r="X230" s="50" t="n">
        <v>11.3</v>
      </c>
      <c r="Y230" s="50" t="n">
        <v>9.83</v>
      </c>
      <c r="Z230" s="50" t="n">
        <v>10.5</v>
      </c>
      <c r="AA230" s="50" t="n">
        <v>10.85</v>
      </c>
      <c r="AB230" s="50" t="n">
        <v>11.78</v>
      </c>
      <c r="AC230" s="50" t="n">
        <v>13</v>
      </c>
      <c r="AD230" s="50" t="n">
        <v>10.64</v>
      </c>
      <c r="AE230" s="50" t="n">
        <v>8.61</v>
      </c>
      <c r="AF230" s="50" t="n">
        <v>9.08</v>
      </c>
      <c r="AG230" s="50" t="n">
        <v>9.56</v>
      </c>
      <c r="AH230" s="50" t="n">
        <v>10.03</v>
      </c>
      <c r="AI230" s="50" t="n">
        <v>9.99</v>
      </c>
      <c r="AJ230" s="50" t="n">
        <v>9.02</v>
      </c>
      <c r="AK230" s="50" t="n">
        <v>8.06</v>
      </c>
      <c r="AL230" s="51" t="n">
        <v>8.56</v>
      </c>
      <c r="AM230" s="51" t="n">
        <v>10.34</v>
      </c>
    </row>
    <row r="231" customFormat="false" ht="14.25" hidden="false" customHeight="false" outlineLevel="0" collapsed="false">
      <c r="A231" s="48" t="s">
        <v>71</v>
      </c>
      <c r="B231" s="48" t="str">
        <f aca="false">VLOOKUP(Data[[#This Row],[or_product]],Ref_products[#Data],2,FALSE())</f>
        <v>Triticale</v>
      </c>
      <c r="C231" s="48" t="str">
        <f aca="false">VLOOKUP(Data[[#This Row],[MS]],Ref_MS[#Data],2,FALSE())</f>
        <v>Finland</v>
      </c>
      <c r="D231" s="49" t="s">
        <v>29</v>
      </c>
      <c r="E231" s="49" t="s">
        <v>125</v>
      </c>
      <c r="F231" s="49" t="s">
        <v>126</v>
      </c>
      <c r="G231" s="50" t="n">
        <f aca="false">(SUM(AH231:AL231)-MAX(AH231:AL231)-MIN(AH231:AL231))/3</f>
        <v>1.70333333333333</v>
      </c>
      <c r="H231" s="50" t="n">
        <v>0</v>
      </c>
      <c r="I231" s="50" t="n">
        <v>0</v>
      </c>
      <c r="J231" s="50" t="n">
        <v>0</v>
      </c>
      <c r="K231" s="50" t="n">
        <v>0</v>
      </c>
      <c r="L231" s="50" t="n">
        <v>0</v>
      </c>
      <c r="M231" s="50" t="n">
        <v>0</v>
      </c>
      <c r="N231" s="50" t="n">
        <v>0</v>
      </c>
      <c r="O231" s="50" t="n">
        <v>0</v>
      </c>
      <c r="P231" s="50" t="n">
        <v>0.6</v>
      </c>
      <c r="Q231" s="50" t="n">
        <v>0.4</v>
      </c>
      <c r="R231" s="50" t="n">
        <v>0.5</v>
      </c>
      <c r="S231" s="50" t="n">
        <v>0</v>
      </c>
      <c r="T231" s="50" t="n">
        <v>0</v>
      </c>
      <c r="U231" s="50" t="n">
        <v>0</v>
      </c>
      <c r="V231" s="50" t="n">
        <v>0</v>
      </c>
      <c r="W231" s="50" t="n">
        <v>0</v>
      </c>
      <c r="X231" s="50" t="n">
        <v>0</v>
      </c>
      <c r="Y231" s="50" t="n">
        <v>0</v>
      </c>
      <c r="Z231" s="50" t="n">
        <v>0</v>
      </c>
      <c r="AA231" s="50" t="n">
        <v>0</v>
      </c>
      <c r="AB231" s="50" t="n">
        <v>0</v>
      </c>
      <c r="AC231" s="50" t="n">
        <v>0</v>
      </c>
      <c r="AD231" s="50" t="n">
        <v>0</v>
      </c>
      <c r="AE231" s="50" t="n">
        <v>0</v>
      </c>
      <c r="AF231" s="50" t="n">
        <v>0</v>
      </c>
      <c r="AG231" s="50" t="n">
        <v>0</v>
      </c>
      <c r="AH231" s="50" t="n">
        <v>0</v>
      </c>
      <c r="AI231" s="50" t="n">
        <v>0</v>
      </c>
      <c r="AJ231" s="50" t="n">
        <v>2.5</v>
      </c>
      <c r="AK231" s="50" t="n">
        <v>2.61</v>
      </c>
      <c r="AL231" s="51" t="n">
        <v>5.59</v>
      </c>
      <c r="AM231" s="51" t="n">
        <v>6.92</v>
      </c>
    </row>
    <row r="232" customFormat="false" ht="14.25" hidden="false" customHeight="false" outlineLevel="0" collapsed="false">
      <c r="A232" s="48" t="s">
        <v>71</v>
      </c>
      <c r="B232" s="48" t="str">
        <f aca="false">VLOOKUP(Data[[#This Row],[or_product]],Ref_products[#Data],2,FALSE())</f>
        <v>Triticale</v>
      </c>
      <c r="C232" s="48" t="str">
        <f aca="false">VLOOKUP(Data[[#This Row],[MS]],Ref_MS[#Data],2,FALSE())</f>
        <v>Sweden</v>
      </c>
      <c r="D232" s="49" t="s">
        <v>29</v>
      </c>
      <c r="E232" s="49" t="s">
        <v>127</v>
      </c>
      <c r="F232" s="49" t="s">
        <v>128</v>
      </c>
      <c r="G232" s="50" t="n">
        <f aca="false">(SUM(AH232:AL232)-MAX(AH232:AL232)-MIN(AH232:AL232))/3</f>
        <v>28.5966666666667</v>
      </c>
      <c r="H232" s="50" t="n">
        <v>35</v>
      </c>
      <c r="I232" s="50" t="n">
        <v>42.5</v>
      </c>
      <c r="J232" s="50" t="n">
        <v>44.6</v>
      </c>
      <c r="K232" s="50" t="n">
        <v>61.7</v>
      </c>
      <c r="L232" s="50" t="n">
        <v>66.5</v>
      </c>
      <c r="M232" s="50" t="n">
        <v>66.8</v>
      </c>
      <c r="N232" s="50" t="n">
        <v>32.6</v>
      </c>
      <c r="O232" s="50" t="n">
        <v>40.7</v>
      </c>
      <c r="P232" s="50" t="n">
        <v>39.6</v>
      </c>
      <c r="Q232" s="50" t="n">
        <v>30.6</v>
      </c>
      <c r="R232" s="50" t="n">
        <v>44.4</v>
      </c>
      <c r="S232" s="50" t="n">
        <v>51.9</v>
      </c>
      <c r="T232" s="50" t="n">
        <v>50.1</v>
      </c>
      <c r="U232" s="50" t="n">
        <v>54.8</v>
      </c>
      <c r="V232" s="50" t="n">
        <v>53.6</v>
      </c>
      <c r="W232" s="50" t="n">
        <v>48.9</v>
      </c>
      <c r="X232" s="50" t="n">
        <v>53.2</v>
      </c>
      <c r="Y232" s="50" t="n">
        <v>35.91</v>
      </c>
      <c r="Z232" s="50" t="n">
        <v>24.02</v>
      </c>
      <c r="AA232" s="50" t="n">
        <v>23.71</v>
      </c>
      <c r="AB232" s="50" t="n">
        <v>22.91</v>
      </c>
      <c r="AC232" s="50" t="n">
        <v>38.17</v>
      </c>
      <c r="AD232" s="50" t="n">
        <v>41.98</v>
      </c>
      <c r="AE232" s="50" t="n">
        <v>30.15</v>
      </c>
      <c r="AF232" s="50" t="n">
        <v>26.95</v>
      </c>
      <c r="AG232" s="50" t="n">
        <v>17.1</v>
      </c>
      <c r="AH232" s="50" t="n">
        <v>27.99</v>
      </c>
      <c r="AI232" s="50" t="n">
        <v>27.81</v>
      </c>
      <c r="AJ232" s="50" t="n">
        <v>29.71</v>
      </c>
      <c r="AK232" s="50" t="n">
        <v>28.64</v>
      </c>
      <c r="AL232" s="51" t="n">
        <v>29.16</v>
      </c>
      <c r="AM232" s="51" t="n">
        <v>25.417</v>
      </c>
    </row>
    <row r="233" customFormat="false" ht="14.25" hidden="false" customHeight="false" outlineLevel="0" collapsed="false">
      <c r="A233" s="48" t="s">
        <v>71</v>
      </c>
      <c r="B233" s="48" t="str">
        <f aca="false">VLOOKUP(Data[[#This Row],[or_product]],Ref_products[#Data],2,FALSE())</f>
        <v>Triticale</v>
      </c>
      <c r="C233" s="48" t="str">
        <f aca="false">VLOOKUP(Data[[#This Row],[MS]],Ref_MS[#Data],2,FALSE())</f>
        <v>United Kingdom</v>
      </c>
      <c r="D233" s="49" t="s">
        <v>29</v>
      </c>
      <c r="E233" s="49" t="s">
        <v>129</v>
      </c>
      <c r="F233" s="49" t="s">
        <v>130</v>
      </c>
      <c r="G233" s="50" t="n">
        <f aca="false">(SUM(AH233:AL233)-MAX(AH233:AL233)-MIN(AH233:AL233))/3</f>
        <v>4.33333333333333</v>
      </c>
      <c r="H233" s="50" t="n">
        <v>6.7</v>
      </c>
      <c r="I233" s="50" t="n">
        <v>5.7</v>
      </c>
      <c r="J233" s="50" t="n">
        <v>6.9</v>
      </c>
      <c r="K233" s="50" t="n">
        <v>7.1</v>
      </c>
      <c r="L233" s="50" t="n">
        <v>8.2</v>
      </c>
      <c r="M233" s="50" t="n">
        <v>10</v>
      </c>
      <c r="N233" s="50" t="n">
        <v>13</v>
      </c>
      <c r="O233" s="50" t="n">
        <v>15.6</v>
      </c>
      <c r="P233" s="50" t="n">
        <v>13.9</v>
      </c>
      <c r="Q233" s="50" t="n">
        <v>13.9</v>
      </c>
      <c r="R233" s="50" t="n">
        <v>14.6</v>
      </c>
      <c r="S233" s="50" t="n">
        <v>15.2</v>
      </c>
      <c r="T233" s="50" t="n">
        <v>13.5</v>
      </c>
      <c r="U233" s="50" t="n">
        <v>14.1</v>
      </c>
      <c r="V233" s="50" t="n">
        <v>17.9</v>
      </c>
      <c r="W233" s="50" t="n">
        <v>18.4</v>
      </c>
      <c r="X233" s="50" t="n">
        <v>16</v>
      </c>
      <c r="Y233" s="50" t="n">
        <v>17</v>
      </c>
      <c r="Z233" s="50" t="n">
        <v>15</v>
      </c>
      <c r="AA233" s="50" t="n">
        <v>13</v>
      </c>
      <c r="AB233" s="50" t="n">
        <v>12</v>
      </c>
      <c r="AC233" s="50" t="n">
        <v>10</v>
      </c>
      <c r="AD233" s="50" t="n">
        <v>9</v>
      </c>
      <c r="AE233" s="50" t="n">
        <v>11</v>
      </c>
      <c r="AF233" s="50" t="n">
        <v>10</v>
      </c>
      <c r="AG233" s="50" t="n">
        <v>10.2</v>
      </c>
      <c r="AH233" s="50" t="n">
        <v>13</v>
      </c>
      <c r="AI233" s="50" t="n">
        <v>13.51</v>
      </c>
      <c r="AJ233" s="50" t="n">
        <v>0</v>
      </c>
      <c r="AK233" s="50" t="n">
        <v>0</v>
      </c>
      <c r="AL233" s="51" t="n">
        <v>0</v>
      </c>
      <c r="AM233" s="51" t="n">
        <v>0</v>
      </c>
    </row>
    <row r="234" customFormat="false" ht="14.25" hidden="false" customHeight="false" outlineLevel="0" collapsed="false">
      <c r="A234" s="48" t="s">
        <v>71</v>
      </c>
      <c r="B234" s="48" t="str">
        <f aca="false">VLOOKUP(Data[[#This Row],[or_product]],Ref_products[#Data],2,FALSE())</f>
        <v>Other cereals</v>
      </c>
      <c r="C234" s="48" t="str">
        <f aca="false">VLOOKUP(Data[[#This Row],[MS]],Ref_MS[#Data],2,FALSE())</f>
        <v>EU-27</v>
      </c>
      <c r="D234" s="49" t="s">
        <v>136</v>
      </c>
      <c r="E234" s="49" t="s">
        <v>73</v>
      </c>
      <c r="F234" s="49" t="s">
        <v>74</v>
      </c>
      <c r="G234" s="50" t="n">
        <f aca="false">(SUM(AH234:AL234)-MAX(AH234:AL234)-MIN(AH234:AL234))/3</f>
        <v>1137.20799995795</v>
      </c>
      <c r="H234" s="50" t="n">
        <v>1682</v>
      </c>
      <c r="I234" s="50" t="n">
        <v>1722.6</v>
      </c>
      <c r="J234" s="50" t="n">
        <v>1858</v>
      </c>
      <c r="K234" s="50" t="n">
        <v>1802</v>
      </c>
      <c r="L234" s="50" t="n">
        <v>2008.9</v>
      </c>
      <c r="M234" s="50" t="n">
        <v>1935.2</v>
      </c>
      <c r="N234" s="50" t="n">
        <v>1869.6</v>
      </c>
      <c r="O234" s="50" t="n">
        <v>1960.61</v>
      </c>
      <c r="P234" s="50" t="n">
        <v>1852.82</v>
      </c>
      <c r="Q234" s="50" t="n">
        <v>1742.46</v>
      </c>
      <c r="R234" s="50" t="n">
        <v>1880.98</v>
      </c>
      <c r="S234" s="50" t="n">
        <v>1909.73</v>
      </c>
      <c r="T234" s="50" t="n">
        <v>1907.19</v>
      </c>
      <c r="U234" s="50" t="n">
        <v>2041.2</v>
      </c>
      <c r="V234" s="50" t="n">
        <v>1973.62</v>
      </c>
      <c r="W234" s="50" t="n">
        <v>1887.07</v>
      </c>
      <c r="X234" s="50" t="n">
        <v>1804.69</v>
      </c>
      <c r="Y234" s="50" t="n">
        <v>1525.91303030303</v>
      </c>
      <c r="Z234" s="50" t="n">
        <v>1655.80089256198</v>
      </c>
      <c r="AA234" s="50" t="n">
        <v>1762.14290782202</v>
      </c>
      <c r="AB234" s="50" t="n">
        <v>1471.2626517025</v>
      </c>
      <c r="AC234" s="50" t="n">
        <v>1334.3960863947</v>
      </c>
      <c r="AD234" s="50" t="n">
        <v>1286.89440519086</v>
      </c>
      <c r="AE234" s="50" t="n">
        <v>1320.93039142001</v>
      </c>
      <c r="AF234" s="50" t="n">
        <v>1412.41556538988</v>
      </c>
      <c r="AG234" s="50" t="n">
        <v>1541.17237176887</v>
      </c>
      <c r="AH234" s="50" t="n">
        <v>1454.48905612658</v>
      </c>
      <c r="AI234" s="50" t="n">
        <v>1185.35668308552</v>
      </c>
      <c r="AJ234" s="50" t="n">
        <v>1258.44865839416</v>
      </c>
      <c r="AK234" s="50" t="n">
        <v>967.818658394161</v>
      </c>
      <c r="AL234" s="51" t="n">
        <v>824.518658394161</v>
      </c>
      <c r="AM234" s="51" t="n">
        <v>819.520122472938</v>
      </c>
    </row>
    <row r="235" customFormat="false" ht="14.25" hidden="false" customHeight="false" outlineLevel="0" collapsed="false">
      <c r="A235" s="48" t="s">
        <v>71</v>
      </c>
      <c r="B235" s="48" t="str">
        <f aca="false">VLOOKUP(Data[[#This Row],[or_product]],Ref_products[#Data],2,FALSE())</f>
        <v>Other cereals</v>
      </c>
      <c r="C235" s="48" t="str">
        <f aca="false">VLOOKUP(Data[[#This Row],[MS]],Ref_MS[#Data],2,FALSE())</f>
        <v>Belgium</v>
      </c>
      <c r="D235" s="49" t="s">
        <v>136</v>
      </c>
      <c r="E235" s="49" t="s">
        <v>75</v>
      </c>
      <c r="F235" s="49" t="s">
        <v>76</v>
      </c>
      <c r="G235" s="50" t="n">
        <f aca="false">(SUM(AH235:AL235)-MAX(AH235:AL235)-MIN(AH235:AL235))/3</f>
        <v>2.72</v>
      </c>
      <c r="H235" s="50" t="n">
        <v>1.4</v>
      </c>
      <c r="I235" s="50" t="n">
        <v>1.5</v>
      </c>
      <c r="J235" s="50" t="n">
        <v>1.2</v>
      </c>
      <c r="K235" s="50" t="n">
        <v>1.6</v>
      </c>
      <c r="L235" s="50" t="n">
        <v>1.2</v>
      </c>
      <c r="M235" s="50" t="n">
        <v>1</v>
      </c>
      <c r="N235" s="50" t="n">
        <v>1.3</v>
      </c>
      <c r="O235" s="50" t="n">
        <v>2</v>
      </c>
      <c r="P235" s="50" t="n">
        <v>0.6</v>
      </c>
      <c r="Q235" s="50" t="n">
        <v>0.5</v>
      </c>
      <c r="R235" s="50" t="n">
        <v>0.5</v>
      </c>
      <c r="S235" s="50" t="n">
        <v>0.8</v>
      </c>
      <c r="T235" s="50" t="n">
        <v>0.5</v>
      </c>
      <c r="U235" s="50" t="n">
        <v>0.6</v>
      </c>
      <c r="V235" s="50" t="n">
        <v>0.7</v>
      </c>
      <c r="W235" s="50" t="n">
        <v>0.6</v>
      </c>
      <c r="X235" s="50" t="n">
        <v>0.5</v>
      </c>
      <c r="Y235" s="50" t="n">
        <v>0</v>
      </c>
      <c r="Z235" s="50" t="n">
        <v>2.05</v>
      </c>
      <c r="AA235" s="50" t="n">
        <v>3</v>
      </c>
      <c r="AB235" s="50" t="n">
        <v>3.6</v>
      </c>
      <c r="AC235" s="50" t="n">
        <v>3.83</v>
      </c>
      <c r="AD235" s="50" t="n">
        <v>3.04</v>
      </c>
      <c r="AE235" s="50" t="n">
        <v>3.52</v>
      </c>
      <c r="AF235" s="50" t="n">
        <v>3.47</v>
      </c>
      <c r="AG235" s="50" t="n">
        <v>3</v>
      </c>
      <c r="AH235" s="50" t="n">
        <v>3.26</v>
      </c>
      <c r="AI235" s="50" t="n">
        <v>4.07</v>
      </c>
      <c r="AJ235" s="50" t="n">
        <v>5.08</v>
      </c>
      <c r="AK235" s="50" t="n">
        <v>0.75</v>
      </c>
      <c r="AL235" s="51" t="n">
        <v>0.83</v>
      </c>
      <c r="AM235" s="51" t="n">
        <v>2.72</v>
      </c>
    </row>
    <row r="236" customFormat="false" ht="14.25" hidden="false" customHeight="false" outlineLevel="0" collapsed="false">
      <c r="A236" s="48" t="s">
        <v>71</v>
      </c>
      <c r="B236" s="48" t="str">
        <f aca="false">VLOOKUP(Data[[#This Row],[or_product]],Ref_products[#Data],2,FALSE())</f>
        <v>Other cereals</v>
      </c>
      <c r="C236" s="48" t="str">
        <f aca="false">VLOOKUP(Data[[#This Row],[MS]],Ref_MS[#Data],2,FALSE())</f>
        <v>Bulgaria</v>
      </c>
      <c r="D236" s="49" t="s">
        <v>136</v>
      </c>
      <c r="E236" s="49" t="s">
        <v>77</v>
      </c>
      <c r="F236" s="49" t="s">
        <v>78</v>
      </c>
      <c r="G236" s="50" t="n">
        <f aca="false">(SUM(AH236:AL236)-MAX(AH236:AL236)-MIN(AH236:AL236))/3</f>
        <v>4.21333333333333</v>
      </c>
      <c r="H236" s="50" t="n">
        <v>19</v>
      </c>
      <c r="I236" s="50" t="n">
        <v>12</v>
      </c>
      <c r="J236" s="50" t="n">
        <v>83.4</v>
      </c>
      <c r="K236" s="50" t="n">
        <v>94.2</v>
      </c>
      <c r="L236" s="50" t="n">
        <v>78.7</v>
      </c>
      <c r="M236" s="50" t="n">
        <v>6.7</v>
      </c>
      <c r="N236" s="50" t="n">
        <v>7.1</v>
      </c>
      <c r="O236" s="50" t="n">
        <v>1</v>
      </c>
      <c r="P236" s="50" t="n">
        <v>0.6</v>
      </c>
      <c r="Q236" s="50" t="n">
        <v>0.5</v>
      </c>
      <c r="R236" s="50" t="n">
        <v>0.5</v>
      </c>
      <c r="S236" s="50" t="n">
        <v>0.8</v>
      </c>
      <c r="T236" s="50" t="n">
        <v>0.5</v>
      </c>
      <c r="U236" s="50" t="n">
        <v>0.6</v>
      </c>
      <c r="V236" s="50" t="n">
        <v>2.2</v>
      </c>
      <c r="W236" s="50" t="n">
        <v>3.5</v>
      </c>
      <c r="X236" s="50" t="n">
        <v>3.6</v>
      </c>
      <c r="Y236" s="50" t="n">
        <v>4.26</v>
      </c>
      <c r="Z236" s="50" t="n">
        <v>4.51</v>
      </c>
      <c r="AA236" s="50" t="n">
        <v>4.6</v>
      </c>
      <c r="AB236" s="50" t="n">
        <v>5.29</v>
      </c>
      <c r="AC236" s="50" t="n">
        <v>3.71</v>
      </c>
      <c r="AD236" s="50" t="n">
        <v>5.93</v>
      </c>
      <c r="AE236" s="50" t="n">
        <v>3.11</v>
      </c>
      <c r="AF236" s="50" t="n">
        <v>3.4</v>
      </c>
      <c r="AG236" s="50" t="n">
        <v>2.88</v>
      </c>
      <c r="AH236" s="50" t="n">
        <v>3.63</v>
      </c>
      <c r="AI236" s="50" t="n">
        <v>5.66</v>
      </c>
      <c r="AJ236" s="50" t="n">
        <v>3.38</v>
      </c>
      <c r="AK236" s="50" t="n">
        <v>4.21</v>
      </c>
      <c r="AL236" s="51" t="n">
        <v>4.8</v>
      </c>
      <c r="AM236" s="51" t="n">
        <v>4.21333333333333</v>
      </c>
    </row>
    <row r="237" customFormat="false" ht="14.25" hidden="false" customHeight="false" outlineLevel="0" collapsed="false">
      <c r="A237" s="48" t="s">
        <v>71</v>
      </c>
      <c r="B237" s="48" t="str">
        <f aca="false">VLOOKUP(Data[[#This Row],[or_product]],Ref_products[#Data],2,FALSE())</f>
        <v>Other cereals</v>
      </c>
      <c r="C237" s="48" t="str">
        <f aca="false">VLOOKUP(Data[[#This Row],[MS]],Ref_MS[#Data],2,FALSE())</f>
        <v>Czechia</v>
      </c>
      <c r="D237" s="49" t="s">
        <v>136</v>
      </c>
      <c r="E237" s="49" t="s">
        <v>79</v>
      </c>
      <c r="F237" s="49" t="s">
        <v>80</v>
      </c>
      <c r="G237" s="50" t="n">
        <f aca="false">(SUM(AH237:AL237)-MAX(AH237:AL237)-MIN(AH237:AL237))/3</f>
        <v>6.33666666666667</v>
      </c>
      <c r="H237" s="50" t="n">
        <v>4</v>
      </c>
      <c r="I237" s="50" t="n">
        <v>6</v>
      </c>
      <c r="J237" s="50" t="n">
        <v>6</v>
      </c>
      <c r="K237" s="50" t="n">
        <v>7</v>
      </c>
      <c r="L237" s="50" t="n">
        <v>4.6</v>
      </c>
      <c r="M237" s="50" t="n">
        <v>5.5</v>
      </c>
      <c r="N237" s="50" t="n">
        <v>6.6</v>
      </c>
      <c r="O237" s="50" t="n">
        <v>6.7</v>
      </c>
      <c r="P237" s="50" t="n">
        <v>5.9</v>
      </c>
      <c r="Q237" s="50" t="n">
        <v>5.2</v>
      </c>
      <c r="R237" s="50" t="n">
        <v>10.7</v>
      </c>
      <c r="S237" s="50" t="n">
        <v>6.7</v>
      </c>
      <c r="T237" s="50" t="n">
        <v>8.2</v>
      </c>
      <c r="U237" s="50" t="n">
        <v>11.3</v>
      </c>
      <c r="V237" s="50" t="n">
        <v>11.9</v>
      </c>
      <c r="W237" s="50" t="n">
        <v>9.9</v>
      </c>
      <c r="X237" s="50" t="n">
        <v>8.9</v>
      </c>
      <c r="Y237" s="50" t="n">
        <v>8.66</v>
      </c>
      <c r="Z237" s="50" t="n">
        <v>8.82</v>
      </c>
      <c r="AA237" s="50" t="n">
        <v>11.86</v>
      </c>
      <c r="AB237" s="50" t="n">
        <v>9.98</v>
      </c>
      <c r="AC237" s="50" t="n">
        <v>8.48</v>
      </c>
      <c r="AD237" s="50" t="n">
        <v>6.82</v>
      </c>
      <c r="AE237" s="50" t="n">
        <v>9.06</v>
      </c>
      <c r="AF237" s="50" t="n">
        <v>6.37</v>
      </c>
      <c r="AG237" s="50" t="n">
        <v>6.49</v>
      </c>
      <c r="AH237" s="50" t="n">
        <v>5.35</v>
      </c>
      <c r="AI237" s="50" t="n">
        <v>6.88</v>
      </c>
      <c r="AJ237" s="50" t="n">
        <v>8.15</v>
      </c>
      <c r="AK237" s="50" t="n">
        <v>6.78</v>
      </c>
      <c r="AL237" s="51" t="n">
        <v>4.28</v>
      </c>
      <c r="AM237" s="51" t="n">
        <v>5.57</v>
      </c>
    </row>
    <row r="238" customFormat="false" ht="14.25" hidden="false" customHeight="false" outlineLevel="0" collapsed="false">
      <c r="A238" s="48" t="s">
        <v>71</v>
      </c>
      <c r="B238" s="48" t="str">
        <f aca="false">VLOOKUP(Data[[#This Row],[or_product]],Ref_products[#Data],2,FALSE())</f>
        <v>Other cereals</v>
      </c>
      <c r="C238" s="48" t="str">
        <f aca="false">VLOOKUP(Data[[#This Row],[MS]],Ref_MS[#Data],2,FALSE())</f>
        <v>Denmark</v>
      </c>
      <c r="D238" s="49" t="s">
        <v>136</v>
      </c>
      <c r="E238" s="49" t="s">
        <v>81</v>
      </c>
      <c r="F238" s="49" t="s">
        <v>82</v>
      </c>
      <c r="G238" s="50" t="n">
        <f aca="false">(SUM(AH238:AL238)-MAX(AH238:AL238)-MIN(AH238:AL238))/3</f>
        <v>9.29333333333333</v>
      </c>
      <c r="H238" s="50" t="n">
        <v>2.7</v>
      </c>
      <c r="I238" s="50" t="n">
        <v>4</v>
      </c>
      <c r="J238" s="50" t="n">
        <v>5</v>
      </c>
      <c r="K238" s="50" t="n">
        <v>5.8</v>
      </c>
      <c r="L238" s="50" t="n">
        <v>4</v>
      </c>
      <c r="M238" s="50" t="n">
        <v>4</v>
      </c>
      <c r="N238" s="50" t="n">
        <v>0</v>
      </c>
      <c r="O238" s="50" t="n">
        <v>0</v>
      </c>
      <c r="P238" s="50" t="n">
        <v>0</v>
      </c>
      <c r="Q238" s="50" t="n">
        <v>0</v>
      </c>
      <c r="R238" s="50" t="n">
        <v>0</v>
      </c>
      <c r="S238" s="50" t="n">
        <v>0</v>
      </c>
      <c r="T238" s="50" t="n">
        <v>0</v>
      </c>
      <c r="U238" s="50" t="n">
        <v>0</v>
      </c>
      <c r="V238" s="50" t="n">
        <v>0</v>
      </c>
      <c r="W238" s="50" t="n">
        <v>9.2</v>
      </c>
      <c r="X238" s="50" t="n">
        <v>11.6</v>
      </c>
      <c r="Y238" s="50" t="n">
        <v>5</v>
      </c>
      <c r="Z238" s="50" t="n">
        <v>5.1</v>
      </c>
      <c r="AA238" s="50" t="n">
        <v>7.9</v>
      </c>
      <c r="AB238" s="50" t="n">
        <v>8</v>
      </c>
      <c r="AC238" s="50" t="n">
        <v>8.1</v>
      </c>
      <c r="AD238" s="50" t="n">
        <v>6</v>
      </c>
      <c r="AE238" s="50" t="n">
        <v>6.5</v>
      </c>
      <c r="AF238" s="50" t="n">
        <v>6.97</v>
      </c>
      <c r="AG238" s="50" t="n">
        <v>6.89</v>
      </c>
      <c r="AH238" s="50" t="n">
        <v>7.16</v>
      </c>
      <c r="AI238" s="50" t="n">
        <v>8.37</v>
      </c>
      <c r="AJ238" s="50" t="n">
        <v>10.6</v>
      </c>
      <c r="AK238" s="50" t="n">
        <v>10.61</v>
      </c>
      <c r="AL238" s="51" t="n">
        <v>8.91</v>
      </c>
      <c r="AM238" s="51" t="n">
        <v>8.91</v>
      </c>
    </row>
    <row r="239" customFormat="false" ht="14.25" hidden="false" customHeight="false" outlineLevel="0" collapsed="false">
      <c r="A239" s="48" t="s">
        <v>71</v>
      </c>
      <c r="B239" s="48" t="str">
        <f aca="false">VLOOKUP(Data[[#This Row],[or_product]],Ref_products[#Data],2,FALSE())</f>
        <v>Other cereals</v>
      </c>
      <c r="C239" s="48" t="str">
        <f aca="false">VLOOKUP(Data[[#This Row],[MS]],Ref_MS[#Data],2,FALSE())</f>
        <v>Germany</v>
      </c>
      <c r="D239" s="49" t="s">
        <v>136</v>
      </c>
      <c r="E239" s="49" t="s">
        <v>83</v>
      </c>
      <c r="F239" s="49" t="s">
        <v>84</v>
      </c>
      <c r="G239" s="50" t="n">
        <f aca="false">(SUM(AH239:AL239)-MAX(AH239:AL239)-MIN(AH239:AL239))/3</f>
        <v>25.6087909716329</v>
      </c>
      <c r="H239" s="50" t="n">
        <v>58.1</v>
      </c>
      <c r="I239" s="50" t="n">
        <v>63</v>
      </c>
      <c r="J239" s="50" t="n">
        <v>55</v>
      </c>
      <c r="K239" s="50" t="n">
        <v>57.3</v>
      </c>
      <c r="L239" s="50" t="n">
        <v>58.6</v>
      </c>
      <c r="M239" s="50" t="n">
        <v>48.3</v>
      </c>
      <c r="N239" s="50" t="n">
        <v>50.1</v>
      </c>
      <c r="O239" s="50" t="n">
        <v>39.1</v>
      </c>
      <c r="P239" s="50" t="n">
        <v>36.3</v>
      </c>
      <c r="Q239" s="50" t="n">
        <v>35.3</v>
      </c>
      <c r="R239" s="50" t="n">
        <v>44.8</v>
      </c>
      <c r="S239" s="50" t="n">
        <v>34</v>
      </c>
      <c r="T239" s="50" t="n">
        <v>35.6</v>
      </c>
      <c r="U239" s="50" t="n">
        <v>34</v>
      </c>
      <c r="V239" s="50" t="n">
        <v>29.8</v>
      </c>
      <c r="W239" s="50" t="n">
        <v>27.5</v>
      </c>
      <c r="X239" s="50" t="n">
        <v>27.2</v>
      </c>
      <c r="Y239" s="50" t="n">
        <v>33.7663636363636</v>
      </c>
      <c r="Z239" s="50" t="n">
        <v>35.3508925619835</v>
      </c>
      <c r="AA239" s="50" t="n">
        <v>51.434018933133</v>
      </c>
      <c r="AB239" s="50" t="n">
        <v>35.1674665173144</v>
      </c>
      <c r="AC239" s="50" t="n">
        <v>31.1760863946948</v>
      </c>
      <c r="AD239" s="50" t="n">
        <v>35.1144051908553</v>
      </c>
      <c r="AE239" s="50" t="n">
        <v>28.9003914200121</v>
      </c>
      <c r="AF239" s="50" t="n">
        <v>30.6355653898837</v>
      </c>
      <c r="AG239" s="50" t="n">
        <v>28.1423717688655</v>
      </c>
      <c r="AH239" s="50" t="n">
        <v>25.9290561265777</v>
      </c>
      <c r="AI239" s="50" t="n">
        <v>26.8366830855186</v>
      </c>
      <c r="AJ239" s="50" t="n">
        <v>24.9486583941605</v>
      </c>
      <c r="AK239" s="50" t="n">
        <v>25.9486583941605</v>
      </c>
      <c r="AL239" s="51" t="n">
        <v>24.4486583941605</v>
      </c>
      <c r="AM239" s="51" t="n">
        <v>25.7901224729377</v>
      </c>
    </row>
    <row r="240" customFormat="false" ht="14.25" hidden="false" customHeight="false" outlineLevel="0" collapsed="false">
      <c r="A240" s="48" t="s">
        <v>71</v>
      </c>
      <c r="B240" s="48" t="str">
        <f aca="false">VLOOKUP(Data[[#This Row],[or_product]],Ref_products[#Data],2,FALSE())</f>
        <v>Other cereals</v>
      </c>
      <c r="C240" s="48" t="str">
        <f aca="false">VLOOKUP(Data[[#This Row],[MS]],Ref_MS[#Data],2,FALSE())</f>
        <v>Estonia</v>
      </c>
      <c r="D240" s="49" t="s">
        <v>136</v>
      </c>
      <c r="E240" s="49" t="s">
        <v>85</v>
      </c>
      <c r="F240" s="49" t="s">
        <v>86</v>
      </c>
      <c r="G240" s="50" t="n">
        <f aca="false">(SUM(AH240:AL240)-MAX(AH240:AL240)-MIN(AH240:AL240))/3</f>
        <v>5.65666666666667</v>
      </c>
      <c r="H240" s="50" t="n">
        <v>9.1</v>
      </c>
      <c r="I240" s="50" t="n">
        <v>9.6</v>
      </c>
      <c r="J240" s="50" t="n">
        <v>9</v>
      </c>
      <c r="K240" s="50" t="n">
        <v>14.5</v>
      </c>
      <c r="L240" s="50" t="n">
        <v>21.6</v>
      </c>
      <c r="M240" s="50" t="n">
        <v>20.9</v>
      </c>
      <c r="N240" s="50" t="n">
        <v>16</v>
      </c>
      <c r="O240" s="50" t="n">
        <v>12.6</v>
      </c>
      <c r="P240" s="50" t="n">
        <v>7</v>
      </c>
      <c r="Q240" s="50" t="n">
        <v>6.4</v>
      </c>
      <c r="R240" s="50" t="n">
        <v>5.7</v>
      </c>
      <c r="S240" s="50" t="n">
        <v>5.3</v>
      </c>
      <c r="T240" s="50" t="n">
        <v>5.2</v>
      </c>
      <c r="U240" s="50" t="n">
        <v>5</v>
      </c>
      <c r="V240" s="50" t="n">
        <v>4</v>
      </c>
      <c r="W240" s="50" t="n">
        <v>3.7</v>
      </c>
      <c r="X240" s="50" t="n">
        <v>2.7</v>
      </c>
      <c r="Y240" s="50" t="n">
        <v>4.1</v>
      </c>
      <c r="Z240" s="50" t="n">
        <v>4.1</v>
      </c>
      <c r="AA240" s="50" t="n">
        <v>2.9</v>
      </c>
      <c r="AB240" s="50" t="n">
        <v>4.3</v>
      </c>
      <c r="AC240" s="50" t="n">
        <v>3.8</v>
      </c>
      <c r="AD240" s="50" t="n">
        <v>3.5</v>
      </c>
      <c r="AE240" s="50" t="n">
        <v>4.1</v>
      </c>
      <c r="AF240" s="50" t="n">
        <v>5.65</v>
      </c>
      <c r="AG240" s="50" t="n">
        <v>3.52</v>
      </c>
      <c r="AH240" s="50" t="n">
        <v>1.96</v>
      </c>
      <c r="AI240" s="50" t="n">
        <v>3.69</v>
      </c>
      <c r="AJ240" s="50" t="n">
        <v>6.29</v>
      </c>
      <c r="AK240" s="50" t="n">
        <v>9.15</v>
      </c>
      <c r="AL240" s="51" t="n">
        <v>6.99</v>
      </c>
      <c r="AM240" s="51" t="n">
        <v>5.66</v>
      </c>
    </row>
    <row r="241" customFormat="false" ht="14.25" hidden="false" customHeight="false" outlineLevel="0" collapsed="false">
      <c r="A241" s="48" t="s">
        <v>71</v>
      </c>
      <c r="B241" s="48" t="str">
        <f aca="false">VLOOKUP(Data[[#This Row],[or_product]],Ref_products[#Data],2,FALSE())</f>
        <v>Other cereals</v>
      </c>
      <c r="C241" s="48" t="str">
        <f aca="false">VLOOKUP(Data[[#This Row],[MS]],Ref_MS[#Data],2,FALSE())</f>
        <v>Ireland</v>
      </c>
      <c r="D241" s="49" t="s">
        <v>136</v>
      </c>
      <c r="E241" s="49" t="s">
        <v>87</v>
      </c>
      <c r="F241" s="49" t="s">
        <v>88</v>
      </c>
      <c r="G241" s="50" t="n">
        <f aca="false">(SUM(AH241:AL241)-MAX(AH241:AL241)-MIN(AH241:AL241))/3</f>
        <v>0.01</v>
      </c>
      <c r="H241" s="50" t="n">
        <v>4.7</v>
      </c>
      <c r="I241" s="50" t="n">
        <v>5.3</v>
      </c>
      <c r="J241" s="50" t="n">
        <v>4.7</v>
      </c>
      <c r="K241" s="50" t="n">
        <v>5.5</v>
      </c>
      <c r="L241" s="50" t="n">
        <v>5.6</v>
      </c>
      <c r="M241" s="50" t="n">
        <v>6.6</v>
      </c>
      <c r="N241" s="50" t="n">
        <v>9.5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>
        <v>0</v>
      </c>
      <c r="T241" s="50" t="n">
        <v>0</v>
      </c>
      <c r="U241" s="50" t="n">
        <v>0</v>
      </c>
      <c r="V241" s="50" t="n">
        <v>0</v>
      </c>
      <c r="W241" s="50" t="n">
        <v>0</v>
      </c>
      <c r="X241" s="50" t="n">
        <v>0</v>
      </c>
      <c r="Y241" s="50" t="n">
        <v>0</v>
      </c>
      <c r="Z241" s="50" t="n">
        <v>0</v>
      </c>
      <c r="AA241" s="50" t="n">
        <v>0</v>
      </c>
      <c r="AB241" s="50" t="n">
        <v>0</v>
      </c>
      <c r="AC241" s="50" t="n">
        <v>0</v>
      </c>
      <c r="AD241" s="50" t="n">
        <v>0</v>
      </c>
      <c r="AE241" s="50" t="n">
        <v>0</v>
      </c>
      <c r="AF241" s="50" t="n">
        <v>0</v>
      </c>
      <c r="AG241" s="50" t="n">
        <v>0</v>
      </c>
      <c r="AH241" s="50" t="n">
        <v>0</v>
      </c>
      <c r="AI241" s="50" t="n">
        <v>0.03</v>
      </c>
      <c r="AJ241" s="50" t="n">
        <v>0.04</v>
      </c>
      <c r="AK241" s="50" t="n">
        <v>0</v>
      </c>
      <c r="AL241" s="51" t="n">
        <v>0</v>
      </c>
      <c r="AM241" s="51" t="n">
        <v>0</v>
      </c>
    </row>
    <row r="242" customFormat="false" ht="14.25" hidden="false" customHeight="false" outlineLevel="0" collapsed="false">
      <c r="A242" s="48" t="s">
        <v>71</v>
      </c>
      <c r="B242" s="48" t="str">
        <f aca="false">VLOOKUP(Data[[#This Row],[or_product]],Ref_products[#Data],2,FALSE())</f>
        <v>Other cereals</v>
      </c>
      <c r="C242" s="48" t="str">
        <f aca="false">VLOOKUP(Data[[#This Row],[MS]],Ref_MS[#Data],2,FALSE())</f>
        <v>Greece</v>
      </c>
      <c r="D242" s="49" t="s">
        <v>136</v>
      </c>
      <c r="E242" s="49" t="s">
        <v>89</v>
      </c>
      <c r="F242" s="49" t="s">
        <v>90</v>
      </c>
      <c r="G242" s="50" t="n">
        <f aca="false">(SUM(AH242:AL242)-MAX(AH242:AL242)-MIN(AH242:AL242))/3</f>
        <v>1.04</v>
      </c>
      <c r="H242" s="50" t="n">
        <v>1</v>
      </c>
      <c r="I242" s="50" t="n">
        <v>1</v>
      </c>
      <c r="J242" s="50" t="n">
        <v>1</v>
      </c>
      <c r="K242" s="50" t="n">
        <v>0.5</v>
      </c>
      <c r="L242" s="50" t="n">
        <v>0.4</v>
      </c>
      <c r="M242" s="50" t="n">
        <v>0.6</v>
      </c>
      <c r="N242" s="50" t="n">
        <v>1</v>
      </c>
      <c r="O242" s="50" t="n">
        <v>1.21</v>
      </c>
      <c r="P242" s="50" t="n">
        <v>1.4</v>
      </c>
      <c r="Q242" s="50" t="n">
        <v>1.35</v>
      </c>
      <c r="R242" s="50" t="n">
        <v>1.38</v>
      </c>
      <c r="S242" s="50" t="n">
        <v>1.37</v>
      </c>
      <c r="T242" s="50" t="n">
        <v>1.25</v>
      </c>
      <c r="U242" s="50" t="n">
        <v>1.01</v>
      </c>
      <c r="V242" s="50" t="n">
        <v>1.31</v>
      </c>
      <c r="W242" s="50" t="n">
        <v>2.64</v>
      </c>
      <c r="X242" s="50" t="n">
        <v>2.13</v>
      </c>
      <c r="Y242" s="50" t="n">
        <v>1.66</v>
      </c>
      <c r="Z242" s="50" t="n">
        <v>2.61</v>
      </c>
      <c r="AA242" s="50" t="n">
        <v>1.94</v>
      </c>
      <c r="AB242" s="50" t="n">
        <v>2.2</v>
      </c>
      <c r="AC242" s="50" t="n">
        <v>3.02</v>
      </c>
      <c r="AD242" s="50" t="n">
        <v>1.23</v>
      </c>
      <c r="AE242" s="50" t="n">
        <v>8.32</v>
      </c>
      <c r="AF242" s="50" t="n">
        <v>1.91</v>
      </c>
      <c r="AG242" s="50" t="n">
        <v>0.54</v>
      </c>
      <c r="AH242" s="50" t="n">
        <v>0.39</v>
      </c>
      <c r="AI242" s="50" t="n">
        <v>1.47</v>
      </c>
      <c r="AJ242" s="50" t="n">
        <v>1.53</v>
      </c>
      <c r="AK242" s="50" t="n">
        <v>0.43</v>
      </c>
      <c r="AL242" s="51" t="n">
        <v>1.22</v>
      </c>
      <c r="AM242" s="51" t="n">
        <v>1.25</v>
      </c>
    </row>
    <row r="243" customFormat="false" ht="14.25" hidden="false" customHeight="false" outlineLevel="0" collapsed="false">
      <c r="A243" s="48" t="s">
        <v>71</v>
      </c>
      <c r="B243" s="48" t="str">
        <f aca="false">VLOOKUP(Data[[#This Row],[or_product]],Ref_products[#Data],2,FALSE())</f>
        <v>Other cereals</v>
      </c>
      <c r="C243" s="48" t="str">
        <f aca="false">VLOOKUP(Data[[#This Row],[MS]],Ref_MS[#Data],2,FALSE())</f>
        <v>Spain</v>
      </c>
      <c r="D243" s="49" t="s">
        <v>136</v>
      </c>
      <c r="E243" s="49" t="s">
        <v>91</v>
      </c>
      <c r="F243" s="49" t="s">
        <v>92</v>
      </c>
      <c r="G243" s="50" t="n">
        <f aca="false">(SUM(AH243:AL243)-MAX(AH243:AL243)-MIN(AH243:AL243))/3</f>
        <v>51.59</v>
      </c>
      <c r="H243" s="50" t="n">
        <v>23.1</v>
      </c>
      <c r="I243" s="50" t="n">
        <v>28.3</v>
      </c>
      <c r="J243" s="50" t="n">
        <v>41.5</v>
      </c>
      <c r="K243" s="50" t="n">
        <v>47.4</v>
      </c>
      <c r="L243" s="50" t="n">
        <v>52.5</v>
      </c>
      <c r="M243" s="50" t="n">
        <v>48.5</v>
      </c>
      <c r="N243" s="50" t="n">
        <v>37</v>
      </c>
      <c r="O243" s="50" t="n">
        <v>37.6</v>
      </c>
      <c r="P243" s="50" t="n">
        <v>36.3</v>
      </c>
      <c r="Q243" s="50" t="n">
        <v>41.6</v>
      </c>
      <c r="R243" s="50" t="n">
        <v>48.6</v>
      </c>
      <c r="S243" s="50" t="n">
        <v>55.6</v>
      </c>
      <c r="T243" s="50" t="n">
        <v>55.6</v>
      </c>
      <c r="U243" s="50" t="n">
        <v>55.1</v>
      </c>
      <c r="V243" s="50" t="n">
        <v>52.3</v>
      </c>
      <c r="W243" s="50" t="n">
        <v>49.8</v>
      </c>
      <c r="X243" s="50" t="n">
        <v>48.4</v>
      </c>
      <c r="Y243" s="50" t="n">
        <v>49.83</v>
      </c>
      <c r="Z243" s="50" t="n">
        <v>34.1</v>
      </c>
      <c r="AA243" s="50" t="n">
        <v>38.0433333333333</v>
      </c>
      <c r="AB243" s="50" t="n">
        <v>46.9644444444445</v>
      </c>
      <c r="AC243" s="50" t="n">
        <v>48.1025925925926</v>
      </c>
      <c r="AD243" s="50" t="n">
        <v>58.71</v>
      </c>
      <c r="AE243" s="50" t="n">
        <v>50.19</v>
      </c>
      <c r="AF243" s="50" t="n">
        <v>44.08</v>
      </c>
      <c r="AG243" s="50" t="n">
        <v>55.28</v>
      </c>
      <c r="AH243" s="50" t="n">
        <v>53.05</v>
      </c>
      <c r="AI243" s="50" t="n">
        <v>53.57</v>
      </c>
      <c r="AJ243" s="50" t="n">
        <v>54.56</v>
      </c>
      <c r="AK243" s="50" t="n">
        <v>48.15</v>
      </c>
      <c r="AL243" s="51" t="n">
        <v>48.15</v>
      </c>
      <c r="AM243" s="51" t="n">
        <v>47.95</v>
      </c>
    </row>
    <row r="244" customFormat="false" ht="14.25" hidden="false" customHeight="false" outlineLevel="0" collapsed="false">
      <c r="A244" s="48" t="s">
        <v>71</v>
      </c>
      <c r="B244" s="48" t="str">
        <f aca="false">VLOOKUP(Data[[#This Row],[or_product]],Ref_products[#Data],2,FALSE())</f>
        <v>Other cereals</v>
      </c>
      <c r="C244" s="48" t="str">
        <f aca="false">VLOOKUP(Data[[#This Row],[MS]],Ref_MS[#Data],2,FALSE())</f>
        <v>France</v>
      </c>
      <c r="D244" s="49" t="s">
        <v>136</v>
      </c>
      <c r="E244" s="49" t="s">
        <v>93</v>
      </c>
      <c r="F244" s="49" t="s">
        <v>94</v>
      </c>
      <c r="G244" s="50" t="n">
        <f aca="false">(SUM(AH244:AL244)-MAX(AH244:AL244)-MIN(AH244:AL244))/3</f>
        <v>191.146666666667</v>
      </c>
      <c r="H244" s="50" t="n">
        <v>70.9</v>
      </c>
      <c r="I244" s="50" t="n">
        <v>65.8</v>
      </c>
      <c r="J244" s="50" t="n">
        <v>63.2</v>
      </c>
      <c r="K244" s="50" t="n">
        <v>66.2</v>
      </c>
      <c r="L244" s="50" t="n">
        <v>69.5</v>
      </c>
      <c r="M244" s="50" t="n">
        <v>67.5</v>
      </c>
      <c r="N244" s="50" t="n">
        <v>61</v>
      </c>
      <c r="O244" s="50" t="n">
        <v>69.5</v>
      </c>
      <c r="P244" s="50" t="n">
        <v>74.7</v>
      </c>
      <c r="Q244" s="50" t="n">
        <v>82.5</v>
      </c>
      <c r="R244" s="50" t="n">
        <v>97</v>
      </c>
      <c r="S244" s="50" t="n">
        <v>103.9</v>
      </c>
      <c r="T244" s="50" t="n">
        <v>93.2</v>
      </c>
      <c r="U244" s="50" t="n">
        <v>94.4</v>
      </c>
      <c r="V244" s="50" t="n">
        <v>96.1</v>
      </c>
      <c r="W244" s="50" t="n">
        <v>89.3</v>
      </c>
      <c r="X244" s="50" t="n">
        <v>91.3</v>
      </c>
      <c r="Y244" s="50" t="n">
        <v>83.74</v>
      </c>
      <c r="Z244" s="50" t="n">
        <v>89.46</v>
      </c>
      <c r="AA244" s="50" t="n">
        <v>92.4</v>
      </c>
      <c r="AB244" s="50" t="n">
        <v>99.07</v>
      </c>
      <c r="AC244" s="50" t="n">
        <v>84.16</v>
      </c>
      <c r="AD244" s="50" t="n">
        <v>103.64</v>
      </c>
      <c r="AE244" s="50" t="n">
        <v>120.86</v>
      </c>
      <c r="AF244" s="50" t="n">
        <v>152.89</v>
      </c>
      <c r="AG244" s="50" t="n">
        <v>152.86</v>
      </c>
      <c r="AH244" s="50" t="n">
        <v>179.89</v>
      </c>
      <c r="AI244" s="50" t="n">
        <v>202.83</v>
      </c>
      <c r="AJ244" s="50" t="n">
        <v>200.65</v>
      </c>
      <c r="AK244" s="50" t="n">
        <v>192.9</v>
      </c>
      <c r="AL244" s="51" t="n">
        <v>172.12</v>
      </c>
      <c r="AM244" s="51" t="n">
        <v>188.29</v>
      </c>
    </row>
    <row r="245" customFormat="false" ht="14.25" hidden="false" customHeight="false" outlineLevel="0" collapsed="false">
      <c r="A245" s="48" t="s">
        <v>71</v>
      </c>
      <c r="B245" s="48" t="str">
        <f aca="false">VLOOKUP(Data[[#This Row],[or_product]],Ref_products[#Data],2,FALSE())</f>
        <v>Other cereals</v>
      </c>
      <c r="C245" s="48" t="str">
        <f aca="false">VLOOKUP(Data[[#This Row],[MS]],Ref_MS[#Data],2,FALSE())</f>
        <v>Croatia</v>
      </c>
      <c r="D245" s="49" t="s">
        <v>136</v>
      </c>
      <c r="E245" s="49" t="s">
        <v>95</v>
      </c>
      <c r="F245" s="49" t="s">
        <v>96</v>
      </c>
      <c r="G245" s="50" t="n">
        <f aca="false">(SUM(AH245:AL245)-MAX(AH245:AL245)-MIN(AH245:AL245))/3</f>
        <v>0.876666666666667</v>
      </c>
      <c r="H245" s="50" t="n">
        <v>2.5</v>
      </c>
      <c r="I245" s="50" t="n">
        <v>2.5</v>
      </c>
      <c r="J245" s="50" t="n">
        <v>2.5</v>
      </c>
      <c r="K245" s="50" t="n">
        <v>2.5</v>
      </c>
      <c r="L245" s="50" t="n">
        <v>2.5</v>
      </c>
      <c r="M245" s="50" t="n">
        <v>2.5</v>
      </c>
      <c r="N245" s="50" t="n">
        <v>2.5</v>
      </c>
      <c r="O245" s="50" t="n">
        <v>2.5</v>
      </c>
      <c r="P245" s="50" t="n">
        <v>2.35</v>
      </c>
      <c r="Q245" s="50" t="n">
        <v>2.8</v>
      </c>
      <c r="R245" s="50" t="n">
        <v>2.73</v>
      </c>
      <c r="S245" s="50" t="n">
        <v>3.11</v>
      </c>
      <c r="T245" s="50" t="n">
        <v>4.59</v>
      </c>
      <c r="U245" s="50" t="n">
        <v>0.22</v>
      </c>
      <c r="V245" s="50" t="n">
        <v>0.71</v>
      </c>
      <c r="W245" s="50" t="n">
        <v>0.37</v>
      </c>
      <c r="X245" s="50" t="n">
        <v>0.8</v>
      </c>
      <c r="Y245" s="50" t="n">
        <v>0.68</v>
      </c>
      <c r="Z245" s="50" t="n">
        <v>0.76</v>
      </c>
      <c r="AA245" s="50" t="n">
        <v>0.73</v>
      </c>
      <c r="AB245" s="50" t="n">
        <v>0.69</v>
      </c>
      <c r="AC245" s="50" t="n">
        <v>0.28</v>
      </c>
      <c r="AD245" s="50" t="n">
        <v>0.74</v>
      </c>
      <c r="AE245" s="50" t="n">
        <v>0.85</v>
      </c>
      <c r="AF245" s="50" t="n">
        <v>0.84</v>
      </c>
      <c r="AG245" s="50" t="n">
        <v>0.7</v>
      </c>
      <c r="AH245" s="50" t="n">
        <v>0.63</v>
      </c>
      <c r="AI245" s="50" t="n">
        <v>1.04</v>
      </c>
      <c r="AJ245" s="50" t="n">
        <v>0.97</v>
      </c>
      <c r="AK245" s="50" t="n">
        <v>1.03</v>
      </c>
      <c r="AL245" s="51" t="n">
        <v>0.6</v>
      </c>
      <c r="AM245" s="51" t="n">
        <v>0.8</v>
      </c>
    </row>
    <row r="246" customFormat="false" ht="14.25" hidden="false" customHeight="false" outlineLevel="0" collapsed="false">
      <c r="A246" s="48" t="s">
        <v>71</v>
      </c>
      <c r="B246" s="48" t="str">
        <f aca="false">VLOOKUP(Data[[#This Row],[or_product]],Ref_products[#Data],2,FALSE())</f>
        <v>Other cereals</v>
      </c>
      <c r="C246" s="48" t="str">
        <f aca="false">VLOOKUP(Data[[#This Row],[MS]],Ref_MS[#Data],2,FALSE())</f>
        <v>Italy</v>
      </c>
      <c r="D246" s="49" t="s">
        <v>136</v>
      </c>
      <c r="E246" s="49" t="s">
        <v>97</v>
      </c>
      <c r="F246" s="49" t="s">
        <v>98</v>
      </c>
      <c r="G246" s="50" t="n">
        <f aca="false">(SUM(AH246:AL246)-MAX(AH246:AL246)-MIN(AH246:AL246))/3</f>
        <v>29.7833333333333</v>
      </c>
      <c r="H246" s="50" t="n">
        <v>2.9</v>
      </c>
      <c r="I246" s="50" t="n">
        <v>3.3</v>
      </c>
      <c r="J246" s="50" t="n">
        <v>3.7</v>
      </c>
      <c r="K246" s="50" t="n">
        <v>9.9</v>
      </c>
      <c r="L246" s="50" t="n">
        <v>10.5</v>
      </c>
      <c r="M246" s="50" t="n">
        <v>8.7</v>
      </c>
      <c r="N246" s="50" t="n">
        <v>6.8</v>
      </c>
      <c r="O246" s="50" t="n">
        <v>5.9</v>
      </c>
      <c r="P246" s="50" t="n">
        <v>6.5</v>
      </c>
      <c r="Q246" s="50" t="n">
        <v>7.3</v>
      </c>
      <c r="R246" s="50" t="n">
        <v>7.5</v>
      </c>
      <c r="S246" s="50" t="n">
        <v>7.4</v>
      </c>
      <c r="T246" s="50" t="n">
        <v>6.8</v>
      </c>
      <c r="U246" s="50" t="n">
        <v>8.1</v>
      </c>
      <c r="V246" s="50" t="n">
        <v>10.6</v>
      </c>
      <c r="W246" s="50" t="n">
        <v>12.3</v>
      </c>
      <c r="X246" s="50" t="n">
        <v>19.1</v>
      </c>
      <c r="Y246" s="50" t="n">
        <v>22.67</v>
      </c>
      <c r="Z246" s="50" t="n">
        <v>22.92</v>
      </c>
      <c r="AA246" s="50" t="n">
        <v>29.24</v>
      </c>
      <c r="AB246" s="50" t="n">
        <v>35.56</v>
      </c>
      <c r="AC246" s="50" t="n">
        <v>37.31</v>
      </c>
      <c r="AD246" s="50" t="n">
        <v>24.26</v>
      </c>
      <c r="AE246" s="50" t="n">
        <v>28.7</v>
      </c>
      <c r="AF246" s="50" t="n">
        <v>33.21</v>
      </c>
      <c r="AG246" s="50" t="n">
        <v>34.35</v>
      </c>
      <c r="AH246" s="50" t="n">
        <v>32.96</v>
      </c>
      <c r="AI246" s="50" t="n">
        <v>33.91</v>
      </c>
      <c r="AJ246" s="50" t="n">
        <v>30.76</v>
      </c>
      <c r="AK246" s="50" t="n">
        <v>25.63</v>
      </c>
      <c r="AL246" s="51" t="n">
        <v>24.19</v>
      </c>
      <c r="AM246" s="51" t="n">
        <v>25.76</v>
      </c>
    </row>
    <row r="247" customFormat="false" ht="14.25" hidden="false" customHeight="false" outlineLevel="0" collapsed="false">
      <c r="A247" s="48" t="s">
        <v>71</v>
      </c>
      <c r="B247" s="48" t="str">
        <f aca="false">VLOOKUP(Data[[#This Row],[or_product]],Ref_products[#Data],2,FALSE())</f>
        <v>Other cereals</v>
      </c>
      <c r="C247" s="48" t="str">
        <f aca="false">VLOOKUP(Data[[#This Row],[MS]],Ref_MS[#Data],2,FALSE())</f>
        <v>Cyprus</v>
      </c>
      <c r="D247" s="49" t="s">
        <v>136</v>
      </c>
      <c r="E247" s="49" t="s">
        <v>99</v>
      </c>
      <c r="F247" s="49" t="s">
        <v>100</v>
      </c>
      <c r="G247" s="50" t="n">
        <f aca="false">(SUM(AH247:AL247)-MAX(AH247:AL247)-MIN(AH247:AL247))/3</f>
        <v>0</v>
      </c>
      <c r="H247" s="50" t="n">
        <v>0</v>
      </c>
      <c r="I247" s="50" t="n">
        <v>0</v>
      </c>
      <c r="J247" s="50" t="n">
        <v>0</v>
      </c>
      <c r="K247" s="50" t="n">
        <v>0</v>
      </c>
      <c r="L247" s="50" t="n">
        <v>0</v>
      </c>
      <c r="M247" s="50" t="n">
        <v>0</v>
      </c>
      <c r="N247" s="50" t="n">
        <v>0</v>
      </c>
      <c r="O247" s="50" t="n">
        <v>0</v>
      </c>
      <c r="P247" s="50" t="n">
        <v>0</v>
      </c>
      <c r="Q247" s="50" t="n">
        <v>0</v>
      </c>
      <c r="R247" s="50" t="n">
        <v>0</v>
      </c>
      <c r="S247" s="50" t="n">
        <v>0</v>
      </c>
      <c r="T247" s="50" t="n">
        <v>0</v>
      </c>
      <c r="U247" s="50" t="n">
        <v>0</v>
      </c>
      <c r="V247" s="50" t="n">
        <v>0</v>
      </c>
      <c r="W247" s="50" t="n">
        <v>0</v>
      </c>
      <c r="X247" s="50" t="n">
        <v>0</v>
      </c>
      <c r="Y247" s="50" t="n">
        <v>0</v>
      </c>
      <c r="Z247" s="50" t="n">
        <v>0</v>
      </c>
      <c r="AA247" s="50" t="n">
        <v>0</v>
      </c>
      <c r="AB247" s="50" t="n">
        <v>0</v>
      </c>
      <c r="AC247" s="50" t="n">
        <v>0</v>
      </c>
      <c r="AD247" s="50" t="n">
        <v>0</v>
      </c>
      <c r="AE247" s="50" t="n">
        <v>0</v>
      </c>
      <c r="AF247" s="50" t="n">
        <v>0</v>
      </c>
      <c r="AG247" s="50" t="n">
        <v>0</v>
      </c>
      <c r="AH247" s="50" t="n">
        <v>0</v>
      </c>
      <c r="AI247" s="50" t="n">
        <v>0</v>
      </c>
      <c r="AJ247" s="50" t="n">
        <v>0</v>
      </c>
      <c r="AK247" s="50" t="n">
        <v>0</v>
      </c>
      <c r="AL247" s="51" t="n">
        <v>0</v>
      </c>
      <c r="AM247" s="51" t="n">
        <v>0</v>
      </c>
    </row>
    <row r="248" customFormat="false" ht="14.25" hidden="false" customHeight="false" outlineLevel="0" collapsed="false">
      <c r="A248" s="48" t="s">
        <v>71</v>
      </c>
      <c r="B248" s="48" t="str">
        <f aca="false">VLOOKUP(Data[[#This Row],[or_product]],Ref_products[#Data],2,FALSE())</f>
        <v>Other cereals</v>
      </c>
      <c r="C248" s="48" t="str">
        <f aca="false">VLOOKUP(Data[[#This Row],[MS]],Ref_MS[#Data],2,FALSE())</f>
        <v>Latvia</v>
      </c>
      <c r="D248" s="49" t="s">
        <v>136</v>
      </c>
      <c r="E248" s="49" t="s">
        <v>101</v>
      </c>
      <c r="F248" s="49" t="s">
        <v>102</v>
      </c>
      <c r="G248" s="50" t="n">
        <f aca="false">(SUM(AH248:AL248)-MAX(AH248:AL248)-MIN(AH248:AL248))/3</f>
        <v>22.2666666666667</v>
      </c>
      <c r="H248" s="50" t="n">
        <v>6.3</v>
      </c>
      <c r="I248" s="50" t="n">
        <v>5.4</v>
      </c>
      <c r="J248" s="50" t="n">
        <v>6.9</v>
      </c>
      <c r="K248" s="50" t="n">
        <v>6.9</v>
      </c>
      <c r="L248" s="50" t="n">
        <v>11.6</v>
      </c>
      <c r="M248" s="50" t="n">
        <v>19</v>
      </c>
      <c r="N248" s="50" t="n">
        <v>22.1</v>
      </c>
      <c r="O248" s="50" t="n">
        <v>20.8</v>
      </c>
      <c r="P248" s="50" t="n">
        <v>22.6</v>
      </c>
      <c r="Q248" s="50" t="n">
        <v>19.7</v>
      </c>
      <c r="R248" s="50" t="n">
        <v>15.4</v>
      </c>
      <c r="S248" s="50" t="n">
        <v>20.6</v>
      </c>
      <c r="T248" s="50" t="n">
        <v>22.2</v>
      </c>
      <c r="U248" s="50" t="n">
        <v>25.5</v>
      </c>
      <c r="V248" s="50" t="n">
        <v>19.7</v>
      </c>
      <c r="W248" s="50" t="n">
        <v>17.4</v>
      </c>
      <c r="X248" s="50" t="n">
        <v>17.8</v>
      </c>
      <c r="Y248" s="50" t="n">
        <v>18.05</v>
      </c>
      <c r="Z248" s="50" t="n">
        <v>18.3</v>
      </c>
      <c r="AA248" s="50" t="n">
        <v>15.9</v>
      </c>
      <c r="AB248" s="50" t="n">
        <v>20</v>
      </c>
      <c r="AC248" s="50" t="n">
        <v>21.7</v>
      </c>
      <c r="AD248" s="50" t="n">
        <v>16</v>
      </c>
      <c r="AE248" s="50" t="n">
        <v>23.9</v>
      </c>
      <c r="AF248" s="50" t="n">
        <v>23</v>
      </c>
      <c r="AG248" s="50" t="n">
        <v>31.3</v>
      </c>
      <c r="AH248" s="50" t="n">
        <v>20.4</v>
      </c>
      <c r="AI248" s="50" t="n">
        <v>21.4</v>
      </c>
      <c r="AJ248" s="50" t="n">
        <v>25</v>
      </c>
      <c r="AK248" s="50" t="n">
        <v>35.4</v>
      </c>
      <c r="AL248" s="51" t="n">
        <v>20.4</v>
      </c>
      <c r="AM248" s="51" t="n">
        <v>21.9</v>
      </c>
    </row>
    <row r="249" customFormat="false" ht="14.25" hidden="false" customHeight="false" outlineLevel="0" collapsed="false">
      <c r="A249" s="48" t="s">
        <v>71</v>
      </c>
      <c r="B249" s="48" t="str">
        <f aca="false">VLOOKUP(Data[[#This Row],[or_product]],Ref_products[#Data],2,FALSE())</f>
        <v>Other cereals</v>
      </c>
      <c r="C249" s="48" t="str">
        <f aca="false">VLOOKUP(Data[[#This Row],[MS]],Ref_MS[#Data],2,FALSE())</f>
        <v>Lithuania</v>
      </c>
      <c r="D249" s="49" t="s">
        <v>136</v>
      </c>
      <c r="E249" s="49" t="s">
        <v>103</v>
      </c>
      <c r="F249" s="49" t="s">
        <v>104</v>
      </c>
      <c r="G249" s="50" t="n">
        <f aca="false">(SUM(AH249:AL249)-MAX(AH249:AL249)-MIN(AH249:AL249))/3</f>
        <v>50.04</v>
      </c>
      <c r="H249" s="50" t="n">
        <v>15.2</v>
      </c>
      <c r="I249" s="50" t="n">
        <v>19.1</v>
      </c>
      <c r="J249" s="50" t="n">
        <v>17</v>
      </c>
      <c r="K249" s="50" t="n">
        <v>19.5</v>
      </c>
      <c r="L249" s="50" t="n">
        <v>27.8</v>
      </c>
      <c r="M249" s="50" t="n">
        <v>24.2</v>
      </c>
      <c r="N249" s="50" t="n">
        <v>26.8</v>
      </c>
      <c r="O249" s="50" t="n">
        <v>27.8</v>
      </c>
      <c r="P249" s="50" t="n">
        <v>28.4</v>
      </c>
      <c r="Q249" s="50" t="n">
        <v>29.4</v>
      </c>
      <c r="R249" s="50" t="n">
        <v>30.6</v>
      </c>
      <c r="S249" s="50" t="n">
        <v>37.3</v>
      </c>
      <c r="T249" s="50" t="n">
        <v>49.9</v>
      </c>
      <c r="U249" s="50" t="n">
        <v>58</v>
      </c>
      <c r="V249" s="50" t="n">
        <v>49.9</v>
      </c>
      <c r="W249" s="50" t="n">
        <v>37.9</v>
      </c>
      <c r="X249" s="50" t="n">
        <v>38.5</v>
      </c>
      <c r="Y249" s="50" t="n">
        <v>39.6</v>
      </c>
      <c r="Z249" s="50" t="n">
        <v>51.7</v>
      </c>
      <c r="AA249" s="50" t="n">
        <v>56.7</v>
      </c>
      <c r="AB249" s="50" t="n">
        <v>51.6</v>
      </c>
      <c r="AC249" s="50" t="n">
        <v>60.9</v>
      </c>
      <c r="AD249" s="50" t="n">
        <v>53.9</v>
      </c>
      <c r="AE249" s="50" t="n">
        <v>56.99</v>
      </c>
      <c r="AF249" s="50" t="n">
        <v>58.34</v>
      </c>
      <c r="AG249" s="50" t="n">
        <v>63.73</v>
      </c>
      <c r="AH249" s="50" t="n">
        <v>33.63</v>
      </c>
      <c r="AI249" s="50" t="n">
        <v>46.93</v>
      </c>
      <c r="AJ249" s="50" t="n">
        <v>56.74</v>
      </c>
      <c r="AK249" s="50" t="n">
        <v>64.15</v>
      </c>
      <c r="AL249" s="51" t="n">
        <v>46.45</v>
      </c>
      <c r="AM249" s="51" t="n">
        <v>59.2</v>
      </c>
    </row>
    <row r="250" customFormat="false" ht="14.25" hidden="false" customHeight="false" outlineLevel="0" collapsed="false">
      <c r="A250" s="48" t="s">
        <v>71</v>
      </c>
      <c r="B250" s="48" t="str">
        <f aca="false">VLOOKUP(Data[[#This Row],[or_product]],Ref_products[#Data],2,FALSE())</f>
        <v>Other cereals</v>
      </c>
      <c r="C250" s="48" t="str">
        <f aca="false">VLOOKUP(Data[[#This Row],[MS]],Ref_MS[#Data],2,FALSE())</f>
        <v>Luxembourg</v>
      </c>
      <c r="D250" s="49" t="s">
        <v>136</v>
      </c>
      <c r="E250" s="49" t="s">
        <v>105</v>
      </c>
      <c r="F250" s="49" t="s">
        <v>106</v>
      </c>
      <c r="G250" s="50" t="n">
        <f aca="false">(SUM(AH250:AL250)-MAX(AH250:AL250)-MIN(AH250:AL250))/3</f>
        <v>0.273333333333333</v>
      </c>
      <c r="H250" s="50" t="n">
        <v>0.5</v>
      </c>
      <c r="I250" s="50" t="n">
        <v>0.7</v>
      </c>
      <c r="J250" s="50" t="n">
        <v>0.7</v>
      </c>
      <c r="K250" s="50" t="n">
        <v>0.9</v>
      </c>
      <c r="L250" s="50" t="n">
        <v>0.4</v>
      </c>
      <c r="M250" s="50" t="n">
        <v>0.4</v>
      </c>
      <c r="N250" s="50" t="n">
        <v>0.6</v>
      </c>
      <c r="O250" s="50" t="n">
        <v>0.7</v>
      </c>
      <c r="P250" s="50" t="n">
        <v>0.6</v>
      </c>
      <c r="Q250" s="50" t="n">
        <v>0.4</v>
      </c>
      <c r="R250" s="50" t="n">
        <v>0.4</v>
      </c>
      <c r="S250" s="50" t="n">
        <v>0.3</v>
      </c>
      <c r="T250" s="50" t="n">
        <v>0.3</v>
      </c>
      <c r="U250" s="50" t="n">
        <v>0.3</v>
      </c>
      <c r="V250" s="50" t="n">
        <v>0.2</v>
      </c>
      <c r="W250" s="50" t="n">
        <v>0.2</v>
      </c>
      <c r="X250" s="50" t="n">
        <v>0.2</v>
      </c>
      <c r="Y250" s="50" t="n">
        <v>0.27</v>
      </c>
      <c r="Z250" s="50" t="n">
        <v>0.37</v>
      </c>
      <c r="AA250" s="50" t="n">
        <v>0.31</v>
      </c>
      <c r="AB250" s="50" t="n">
        <v>0.31</v>
      </c>
      <c r="AC250" s="50" t="n">
        <v>0.37</v>
      </c>
      <c r="AD250" s="50" t="n">
        <v>0.25</v>
      </c>
      <c r="AE250" s="50" t="n">
        <v>0.42</v>
      </c>
      <c r="AF250" s="50" t="n">
        <v>0.4</v>
      </c>
      <c r="AG250" s="50" t="n">
        <v>0.35</v>
      </c>
      <c r="AH250" s="50" t="n">
        <v>0.38</v>
      </c>
      <c r="AI250" s="50" t="n">
        <v>0.3</v>
      </c>
      <c r="AJ250" s="50" t="n">
        <v>0.25</v>
      </c>
      <c r="AK250" s="50" t="n">
        <v>0.27</v>
      </c>
      <c r="AL250" s="51" t="n">
        <v>0.22</v>
      </c>
      <c r="AM250" s="51" t="n">
        <v>0.276666666666667</v>
      </c>
    </row>
    <row r="251" customFormat="false" ht="14.25" hidden="false" customHeight="false" outlineLevel="0" collapsed="false">
      <c r="A251" s="48" t="s">
        <v>71</v>
      </c>
      <c r="B251" s="48" t="str">
        <f aca="false">VLOOKUP(Data[[#This Row],[or_product]],Ref_products[#Data],2,FALSE())</f>
        <v>Other cereals</v>
      </c>
      <c r="C251" s="48" t="str">
        <f aca="false">VLOOKUP(Data[[#This Row],[MS]],Ref_MS[#Data],2,FALSE())</f>
        <v>Hungary</v>
      </c>
      <c r="D251" s="49" t="s">
        <v>136</v>
      </c>
      <c r="E251" s="49" t="s">
        <v>107</v>
      </c>
      <c r="F251" s="49" t="s">
        <v>108</v>
      </c>
      <c r="G251" s="50" t="n">
        <f aca="false">(SUM(AH251:AL251)-MAX(AH251:AL251)-MIN(AH251:AL251))/3</f>
        <v>7.57333333333333</v>
      </c>
      <c r="H251" s="50" t="n">
        <v>0</v>
      </c>
      <c r="I251" s="50" t="n">
        <v>0</v>
      </c>
      <c r="J251" s="50" t="n">
        <v>0</v>
      </c>
      <c r="K251" s="50" t="n">
        <v>0</v>
      </c>
      <c r="L251" s="50" t="n">
        <v>28</v>
      </c>
      <c r="M251" s="50" t="n">
        <v>11.2</v>
      </c>
      <c r="N251" s="50" t="n">
        <v>28.3</v>
      </c>
      <c r="O251" s="50" t="n">
        <v>29.6</v>
      </c>
      <c r="P251" s="50" t="n">
        <v>13.8</v>
      </c>
      <c r="Q251" s="50" t="n">
        <v>18</v>
      </c>
      <c r="R251" s="50" t="n">
        <v>26.6</v>
      </c>
      <c r="S251" s="50" t="n">
        <v>26.3</v>
      </c>
      <c r="T251" s="50" t="n">
        <v>20.4</v>
      </c>
      <c r="U251" s="50" t="n">
        <v>18.8</v>
      </c>
      <c r="V251" s="50" t="n">
        <v>15.9</v>
      </c>
      <c r="W251" s="50" t="n">
        <v>14.1</v>
      </c>
      <c r="X251" s="50" t="n">
        <v>14.3</v>
      </c>
      <c r="Y251" s="50" t="n">
        <v>11.7466666666667</v>
      </c>
      <c r="Z251" s="50" t="n">
        <v>13.32</v>
      </c>
      <c r="AA251" s="50" t="n">
        <v>12.5388888888889</v>
      </c>
      <c r="AB251" s="50" t="n">
        <v>7.21518518518519</v>
      </c>
      <c r="AC251" s="50" t="n">
        <v>10.36</v>
      </c>
      <c r="AD251" s="50" t="n">
        <v>8.52</v>
      </c>
      <c r="AE251" s="50" t="n">
        <v>11.03</v>
      </c>
      <c r="AF251" s="50" t="n">
        <v>12.79</v>
      </c>
      <c r="AG251" s="50" t="n">
        <v>9.58</v>
      </c>
      <c r="AH251" s="50" t="n">
        <v>10.27</v>
      </c>
      <c r="AI251" s="50" t="n">
        <v>6.94</v>
      </c>
      <c r="AJ251" s="50" t="n">
        <v>6.63</v>
      </c>
      <c r="AK251" s="50" t="n">
        <v>6.23</v>
      </c>
      <c r="AL251" s="51" t="n">
        <v>9.15</v>
      </c>
      <c r="AM251" s="51" t="n">
        <v>7.2</v>
      </c>
    </row>
    <row r="252" customFormat="false" ht="14.25" hidden="false" customHeight="false" outlineLevel="0" collapsed="false">
      <c r="A252" s="48" t="s">
        <v>71</v>
      </c>
      <c r="B252" s="48" t="str">
        <f aca="false">VLOOKUP(Data[[#This Row],[or_product]],Ref_products[#Data],2,FALSE())</f>
        <v>Other cereals</v>
      </c>
      <c r="C252" s="48" t="str">
        <f aca="false">VLOOKUP(Data[[#This Row],[MS]],Ref_MS[#Data],2,FALSE())</f>
        <v>Malta</v>
      </c>
      <c r="D252" s="49" t="s">
        <v>136</v>
      </c>
      <c r="E252" s="49" t="s">
        <v>109</v>
      </c>
      <c r="F252" s="49" t="s">
        <v>110</v>
      </c>
      <c r="G252" s="50" t="n">
        <f aca="false">(SUM(AH252:AL252)-MAX(AH252:AL252)-MIN(AH252:AL252))/3</f>
        <v>0</v>
      </c>
      <c r="H252" s="50" t="n">
        <v>0</v>
      </c>
      <c r="I252" s="50" t="n">
        <v>0</v>
      </c>
      <c r="J252" s="50" t="n">
        <v>0</v>
      </c>
      <c r="K252" s="50" t="n">
        <v>0</v>
      </c>
      <c r="L252" s="50" t="n">
        <v>0</v>
      </c>
      <c r="M252" s="50" t="n">
        <v>0</v>
      </c>
      <c r="N252" s="50" t="n">
        <v>0</v>
      </c>
      <c r="O252" s="50" t="n">
        <v>0</v>
      </c>
      <c r="P252" s="50" t="n">
        <v>0</v>
      </c>
      <c r="Q252" s="50" t="n">
        <v>0</v>
      </c>
      <c r="R252" s="50" t="n">
        <v>0</v>
      </c>
      <c r="S252" s="50" t="n">
        <v>0</v>
      </c>
      <c r="T252" s="50" t="n">
        <v>0</v>
      </c>
      <c r="U252" s="50" t="n">
        <v>0</v>
      </c>
      <c r="V252" s="50" t="n">
        <v>0</v>
      </c>
      <c r="W252" s="50" t="n">
        <v>0</v>
      </c>
      <c r="X252" s="50" t="n">
        <v>0</v>
      </c>
      <c r="Y252" s="50" t="n">
        <v>0</v>
      </c>
      <c r="Z252" s="50" t="n">
        <v>0</v>
      </c>
      <c r="AA252" s="50" t="n">
        <v>0</v>
      </c>
      <c r="AB252" s="50" t="n">
        <v>0</v>
      </c>
      <c r="AC252" s="50" t="n">
        <v>0</v>
      </c>
      <c r="AD252" s="50" t="n">
        <v>0</v>
      </c>
      <c r="AE252" s="50" t="n">
        <v>0</v>
      </c>
      <c r="AF252" s="50" t="n">
        <v>0</v>
      </c>
      <c r="AG252" s="50" t="n">
        <v>0</v>
      </c>
      <c r="AH252" s="50" t="n">
        <v>0</v>
      </c>
      <c r="AI252" s="50" t="n">
        <v>0</v>
      </c>
      <c r="AJ252" s="50" t="n">
        <v>0</v>
      </c>
      <c r="AK252" s="50" t="n">
        <v>0</v>
      </c>
      <c r="AL252" s="51" t="n">
        <v>0</v>
      </c>
      <c r="AM252" s="51" t="n">
        <v>0</v>
      </c>
    </row>
    <row r="253" customFormat="false" ht="14.25" hidden="false" customHeight="false" outlineLevel="0" collapsed="false">
      <c r="A253" s="48" t="s">
        <v>71</v>
      </c>
      <c r="B253" s="48" t="str">
        <f aca="false">VLOOKUP(Data[[#This Row],[or_product]],Ref_products[#Data],2,FALSE())</f>
        <v>Other cereals</v>
      </c>
      <c r="C253" s="48" t="str">
        <f aca="false">VLOOKUP(Data[[#This Row],[MS]],Ref_MS[#Data],2,FALSE())</f>
        <v>Netherlands</v>
      </c>
      <c r="D253" s="49" t="s">
        <v>136</v>
      </c>
      <c r="E253" s="49" t="s">
        <v>111</v>
      </c>
      <c r="F253" s="49" t="s">
        <v>112</v>
      </c>
      <c r="G253" s="50" t="n">
        <f aca="false">(SUM(AH253:AL253)-MAX(AH253:AL253)-MIN(AH253:AL253))/3</f>
        <v>0.643333333333333</v>
      </c>
      <c r="H253" s="50" t="n">
        <v>3.8</v>
      </c>
      <c r="I253" s="50" t="n">
        <v>5.2</v>
      </c>
      <c r="J253" s="50" t="n">
        <v>5</v>
      </c>
      <c r="K253" s="50" t="n">
        <v>5.6</v>
      </c>
      <c r="L253" s="50" t="n">
        <v>5.4</v>
      </c>
      <c r="M253" s="50" t="n">
        <v>5.8</v>
      </c>
      <c r="N253" s="50" t="n">
        <v>6</v>
      </c>
      <c r="O253" s="50" t="n">
        <v>7.2</v>
      </c>
      <c r="P253" s="50" t="n">
        <v>7.7</v>
      </c>
      <c r="Q253" s="50" t="n">
        <v>6.7</v>
      </c>
      <c r="R253" s="50" t="n">
        <v>7.1</v>
      </c>
      <c r="S253" s="50" t="n">
        <v>6.8</v>
      </c>
      <c r="T253" s="50" t="n">
        <v>7.3</v>
      </c>
      <c r="U253" s="50" t="n">
        <v>7.5</v>
      </c>
      <c r="V253" s="50" t="n">
        <v>7.2</v>
      </c>
      <c r="W253" s="50" t="n">
        <v>7.6</v>
      </c>
      <c r="X253" s="50" t="n">
        <v>7.6</v>
      </c>
      <c r="Y253" s="50" t="n">
        <v>0</v>
      </c>
      <c r="Z253" s="50" t="n">
        <v>0</v>
      </c>
      <c r="AA253" s="50" t="n">
        <v>0</v>
      </c>
      <c r="AB253" s="50" t="n">
        <v>0</v>
      </c>
      <c r="AC253" s="50" t="n">
        <v>0</v>
      </c>
      <c r="AD253" s="50" t="n">
        <v>0</v>
      </c>
      <c r="AE253" s="50" t="n">
        <v>1.05</v>
      </c>
      <c r="AF253" s="50" t="n">
        <v>0</v>
      </c>
      <c r="AG253" s="50" t="n">
        <v>0.92</v>
      </c>
      <c r="AH253" s="50" t="n">
        <v>0.97</v>
      </c>
      <c r="AI253" s="50" t="n">
        <v>1.05</v>
      </c>
      <c r="AJ253" s="50" t="n">
        <v>0</v>
      </c>
      <c r="AK253" s="50" t="n">
        <v>0</v>
      </c>
      <c r="AL253" s="51" t="n">
        <v>0.96</v>
      </c>
      <c r="AM253" s="51" t="n">
        <v>0.643333333333333</v>
      </c>
    </row>
    <row r="254" customFormat="false" ht="14.25" hidden="false" customHeight="false" outlineLevel="0" collapsed="false">
      <c r="A254" s="48" t="s">
        <v>71</v>
      </c>
      <c r="B254" s="48" t="str">
        <f aca="false">VLOOKUP(Data[[#This Row],[or_product]],Ref_products[#Data],2,FALSE())</f>
        <v>Other cereals</v>
      </c>
      <c r="C254" s="48" t="str">
        <f aca="false">VLOOKUP(Data[[#This Row],[MS]],Ref_MS[#Data],2,FALSE())</f>
        <v>Austria</v>
      </c>
      <c r="D254" s="49" t="s">
        <v>136</v>
      </c>
      <c r="E254" s="49" t="s">
        <v>113</v>
      </c>
      <c r="F254" s="49" t="s">
        <v>114</v>
      </c>
      <c r="G254" s="50" t="n">
        <f aca="false">(SUM(AH254:AL254)-MAX(AH254:AL254)-MIN(AH254:AL254))/3</f>
        <v>12.6966666666667</v>
      </c>
      <c r="H254" s="50" t="n">
        <v>47.2</v>
      </c>
      <c r="I254" s="50" t="n">
        <v>46.8</v>
      </c>
      <c r="J254" s="50" t="n">
        <v>37.4</v>
      </c>
      <c r="K254" s="50" t="n">
        <v>36.3</v>
      </c>
      <c r="L254" s="50" t="n">
        <v>40.8</v>
      </c>
      <c r="M254" s="50" t="n">
        <v>39.8</v>
      </c>
      <c r="N254" s="50" t="n">
        <v>37.7</v>
      </c>
      <c r="O254" s="50" t="n">
        <v>35.3</v>
      </c>
      <c r="P254" s="50" t="n">
        <v>33.8</v>
      </c>
      <c r="Q254" s="50" t="n">
        <v>35.3</v>
      </c>
      <c r="R254" s="50" t="n">
        <v>37.2</v>
      </c>
      <c r="S254" s="50" t="n">
        <v>36.5</v>
      </c>
      <c r="T254" s="50" t="n">
        <v>35.8</v>
      </c>
      <c r="U254" s="50" t="n">
        <v>40.7</v>
      </c>
      <c r="V254" s="50" t="n">
        <v>37.3</v>
      </c>
      <c r="W254" s="50" t="n">
        <v>38.2</v>
      </c>
      <c r="X254" s="50" t="n">
        <v>39.3</v>
      </c>
      <c r="Y254" s="50" t="n">
        <v>17.67</v>
      </c>
      <c r="Z254" s="50" t="n">
        <v>14.88</v>
      </c>
      <c r="AA254" s="50" t="n">
        <v>14.78</v>
      </c>
      <c r="AB254" s="50" t="n">
        <v>16.02</v>
      </c>
      <c r="AC254" s="50" t="n">
        <v>16.68</v>
      </c>
      <c r="AD254" s="50" t="n">
        <v>17.53</v>
      </c>
      <c r="AE254" s="50" t="n">
        <v>13.91</v>
      </c>
      <c r="AF254" s="50" t="n">
        <v>14.57</v>
      </c>
      <c r="AG254" s="50" t="n">
        <v>13.09</v>
      </c>
      <c r="AH254" s="50" t="n">
        <v>12.09</v>
      </c>
      <c r="AI254" s="50" t="n">
        <v>14.74</v>
      </c>
      <c r="AJ254" s="50" t="n">
        <v>14.2</v>
      </c>
      <c r="AK254" s="50" t="n">
        <v>11.8</v>
      </c>
      <c r="AL254" s="51" t="n">
        <v>11.35</v>
      </c>
      <c r="AM254" s="51" t="n">
        <v>11.21</v>
      </c>
    </row>
    <row r="255" customFormat="false" ht="14.25" hidden="false" customHeight="false" outlineLevel="0" collapsed="false">
      <c r="A255" s="48" t="s">
        <v>71</v>
      </c>
      <c r="B255" s="48" t="str">
        <f aca="false">VLOOKUP(Data[[#This Row],[or_product]],Ref_products[#Data],2,FALSE())</f>
        <v>Other cereals</v>
      </c>
      <c r="C255" s="48" t="str">
        <f aca="false">VLOOKUP(Data[[#This Row],[MS]],Ref_MS[#Data],2,FALSE())</f>
        <v>Poland</v>
      </c>
      <c r="D255" s="49" t="s">
        <v>136</v>
      </c>
      <c r="E255" s="49" t="s">
        <v>115</v>
      </c>
      <c r="F255" s="49" t="s">
        <v>116</v>
      </c>
      <c r="G255" s="50" t="n">
        <f aca="false">(SUM(AH255:AL255)-MAX(AH255:AL255)-MIN(AH255:AL255))/3</f>
        <v>652.656666666667</v>
      </c>
      <c r="H255" s="50" t="n">
        <v>1368.6</v>
      </c>
      <c r="I255" s="50" t="n">
        <v>1403.5</v>
      </c>
      <c r="J255" s="50" t="n">
        <v>1470.2</v>
      </c>
      <c r="K255" s="50" t="n">
        <v>1369.4</v>
      </c>
      <c r="L255" s="50" t="n">
        <v>1536.6</v>
      </c>
      <c r="M255" s="50" t="n">
        <v>1567</v>
      </c>
      <c r="N255" s="50" t="n">
        <v>1496.7</v>
      </c>
      <c r="O255" s="50" t="n">
        <v>1604.4</v>
      </c>
      <c r="P255" s="50" t="n">
        <v>1525.9</v>
      </c>
      <c r="Q255" s="50" t="n">
        <v>1400.8</v>
      </c>
      <c r="R255" s="50" t="n">
        <v>1490.9</v>
      </c>
      <c r="S255" s="50" t="n">
        <v>1513.3</v>
      </c>
      <c r="T255" s="50" t="n">
        <v>1509.3</v>
      </c>
      <c r="U255" s="50" t="n">
        <v>1630.5</v>
      </c>
      <c r="V255" s="50" t="n">
        <v>1587.6</v>
      </c>
      <c r="W255" s="50" t="n">
        <v>1516.5</v>
      </c>
      <c r="X255" s="50" t="n">
        <v>1419.5</v>
      </c>
      <c r="Y255" s="50" t="n">
        <v>1173.8</v>
      </c>
      <c r="Z255" s="50" t="n">
        <v>1294.9</v>
      </c>
      <c r="AA255" s="50" t="n">
        <v>1365.86666666667</v>
      </c>
      <c r="AB255" s="50" t="n">
        <v>1053.25555555556</v>
      </c>
      <c r="AC255" s="50" t="n">
        <v>942.307407407407</v>
      </c>
      <c r="AD255" s="50" t="n">
        <v>904.7</v>
      </c>
      <c r="AE255" s="50" t="n">
        <v>906.26</v>
      </c>
      <c r="AF255" s="50" t="n">
        <v>977.78</v>
      </c>
      <c r="AG255" s="50" t="n">
        <v>1088.78</v>
      </c>
      <c r="AH255" s="50" t="n">
        <v>1025.78</v>
      </c>
      <c r="AI255" s="50" t="n">
        <v>705.68</v>
      </c>
      <c r="AJ255" s="50" t="n">
        <v>770.47</v>
      </c>
      <c r="AK255" s="50" t="n">
        <v>481.82</v>
      </c>
      <c r="AL255" s="51" t="n">
        <v>408.89</v>
      </c>
      <c r="AM255" s="51" t="n">
        <v>367.67</v>
      </c>
    </row>
    <row r="256" customFormat="false" ht="14.25" hidden="false" customHeight="false" outlineLevel="0" collapsed="false">
      <c r="A256" s="48" t="s">
        <v>71</v>
      </c>
      <c r="B256" s="48" t="str">
        <f aca="false">VLOOKUP(Data[[#This Row],[or_product]],Ref_products[#Data],2,FALSE())</f>
        <v>Other cereals</v>
      </c>
      <c r="C256" s="48" t="str">
        <f aca="false">VLOOKUP(Data[[#This Row],[MS]],Ref_MS[#Data],2,FALSE())</f>
        <v>Portugal</v>
      </c>
      <c r="D256" s="49" t="s">
        <v>136</v>
      </c>
      <c r="E256" s="49" t="s">
        <v>117</v>
      </c>
      <c r="F256" s="49" t="s">
        <v>118</v>
      </c>
      <c r="G256" s="50" t="n">
        <f aca="false">(SUM(AH256:AL256)-MAX(AH256:AL256)-MIN(AH256:AL256))/3</f>
        <v>1.18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6.86</v>
      </c>
      <c r="P256" s="50" t="n">
        <v>6.03</v>
      </c>
      <c r="Q256" s="50" t="n">
        <v>5.21</v>
      </c>
      <c r="R256" s="50" t="n">
        <v>4.39</v>
      </c>
      <c r="S256" s="50" t="n">
        <v>3.51</v>
      </c>
      <c r="T256" s="50" t="n">
        <v>2.62</v>
      </c>
      <c r="U256" s="50" t="n">
        <v>1.61</v>
      </c>
      <c r="V256" s="50" t="n">
        <v>0.6</v>
      </c>
      <c r="W256" s="50" t="n">
        <v>0.96</v>
      </c>
      <c r="X256" s="50" t="n">
        <v>1.33</v>
      </c>
      <c r="Y256" s="50" t="n">
        <v>1.23</v>
      </c>
      <c r="Z256" s="50" t="n">
        <v>1.13</v>
      </c>
      <c r="AA256" s="50" t="n">
        <v>1.02</v>
      </c>
      <c r="AB256" s="50" t="n">
        <v>0.92</v>
      </c>
      <c r="AC256" s="50" t="n">
        <v>1.28</v>
      </c>
      <c r="AD256" s="50" t="n">
        <v>1.64</v>
      </c>
      <c r="AE256" s="50" t="n">
        <v>2</v>
      </c>
      <c r="AF256" s="50" t="n">
        <v>2</v>
      </c>
      <c r="AG256" s="50" t="n">
        <v>2</v>
      </c>
      <c r="AH256" s="50" t="n">
        <v>1.18</v>
      </c>
      <c r="AI256" s="50" t="n">
        <v>1.18</v>
      </c>
      <c r="AJ256" s="50" t="n">
        <v>1.18</v>
      </c>
      <c r="AK256" s="50" t="n">
        <v>1.18</v>
      </c>
      <c r="AL256" s="51" t="n">
        <v>1.18</v>
      </c>
      <c r="AM256" s="51" t="n">
        <v>1.18</v>
      </c>
    </row>
    <row r="257" customFormat="false" ht="14.25" hidden="false" customHeight="false" outlineLevel="0" collapsed="false">
      <c r="A257" s="48" t="s">
        <v>71</v>
      </c>
      <c r="B257" s="48" t="str">
        <f aca="false">VLOOKUP(Data[[#This Row],[or_product]],Ref_products[#Data],2,FALSE())</f>
        <v>Other cereals</v>
      </c>
      <c r="C257" s="48" t="str">
        <f aca="false">VLOOKUP(Data[[#This Row],[MS]],Ref_MS[#Data],2,FALSE())</f>
        <v>Romania</v>
      </c>
      <c r="D257" s="49" t="s">
        <v>136</v>
      </c>
      <c r="E257" s="49" t="s">
        <v>119</v>
      </c>
      <c r="F257" s="49" t="s">
        <v>120</v>
      </c>
      <c r="G257" s="50" t="n">
        <f aca="false">(SUM(AH257:AL257)-MAX(AH257:AL257)-MIN(AH257:AL257))/3</f>
        <v>1.30666666666667</v>
      </c>
      <c r="H257" s="50" t="n">
        <v>0</v>
      </c>
      <c r="I257" s="50" t="n">
        <v>0</v>
      </c>
      <c r="J257" s="50" t="n">
        <v>1.6</v>
      </c>
      <c r="K257" s="50" t="n">
        <v>1.5</v>
      </c>
      <c r="L257" s="50" t="n">
        <v>1.4</v>
      </c>
      <c r="M257" s="50" t="n">
        <v>2</v>
      </c>
      <c r="N257" s="50" t="n">
        <v>1.8</v>
      </c>
      <c r="O257" s="50" t="n">
        <v>1.12</v>
      </c>
      <c r="P257" s="50" t="n">
        <v>1.48</v>
      </c>
      <c r="Q257" s="50" t="n">
        <v>1.83</v>
      </c>
      <c r="R257" s="50" t="n">
        <v>4.1</v>
      </c>
      <c r="S257" s="50" t="n">
        <v>3.46</v>
      </c>
      <c r="T257" s="50" t="n">
        <v>1.9</v>
      </c>
      <c r="U257" s="50" t="n">
        <v>1.75</v>
      </c>
      <c r="V257" s="50" t="n">
        <v>2.45</v>
      </c>
      <c r="W257" s="50" t="n">
        <v>1.82</v>
      </c>
      <c r="X257" s="50" t="n">
        <v>1.06</v>
      </c>
      <c r="Y257" s="50" t="n">
        <v>4.4</v>
      </c>
      <c r="Z257" s="50" t="n">
        <v>3.34</v>
      </c>
      <c r="AA257" s="50" t="n">
        <v>5.67</v>
      </c>
      <c r="AB257" s="50" t="n">
        <v>3.79</v>
      </c>
      <c r="AC257" s="50" t="n">
        <v>3.43</v>
      </c>
      <c r="AD257" s="50" t="n">
        <v>2.59</v>
      </c>
      <c r="AE257" s="50" t="n">
        <v>4.65</v>
      </c>
      <c r="AF257" s="50" t="n">
        <v>3.3</v>
      </c>
      <c r="AG257" s="50" t="n">
        <v>2.76</v>
      </c>
      <c r="AH257" s="50" t="n">
        <v>0.88</v>
      </c>
      <c r="AI257" s="50" t="n">
        <v>1.58</v>
      </c>
      <c r="AJ257" s="50" t="n">
        <v>1.34</v>
      </c>
      <c r="AK257" s="50" t="n">
        <v>1</v>
      </c>
      <c r="AL257" s="51" t="n">
        <v>1.77</v>
      </c>
      <c r="AM257" s="51" t="n">
        <v>1.36</v>
      </c>
    </row>
    <row r="258" customFormat="false" ht="14.25" hidden="false" customHeight="false" outlineLevel="0" collapsed="false">
      <c r="A258" s="48" t="s">
        <v>71</v>
      </c>
      <c r="B258" s="48" t="str">
        <f aca="false">VLOOKUP(Data[[#This Row],[or_product]],Ref_products[#Data],2,FALSE())</f>
        <v>Other cereals</v>
      </c>
      <c r="C258" s="48" t="str">
        <f aca="false">VLOOKUP(Data[[#This Row],[MS]],Ref_MS[#Data],2,FALSE())</f>
        <v>Slovenia</v>
      </c>
      <c r="D258" s="49" t="s">
        <v>136</v>
      </c>
      <c r="E258" s="49" t="s">
        <v>121</v>
      </c>
      <c r="F258" s="49" t="s">
        <v>122</v>
      </c>
      <c r="G258" s="50" t="n">
        <f aca="false">(SUM(AH258:AL258)-MAX(AH258:AL258)-MIN(AH258:AL258))/3</f>
        <v>4.49666666666667</v>
      </c>
      <c r="H258" s="50" t="n">
        <v>0.6</v>
      </c>
      <c r="I258" s="50" t="n">
        <v>0.6</v>
      </c>
      <c r="J258" s="50" t="n">
        <v>0.6</v>
      </c>
      <c r="K258" s="50" t="n">
        <v>0.6</v>
      </c>
      <c r="L258" s="50" t="n">
        <v>0.6</v>
      </c>
      <c r="M258" s="50" t="n">
        <v>0.6</v>
      </c>
      <c r="N258" s="50" t="n">
        <v>0.8</v>
      </c>
      <c r="O258" s="50" t="n">
        <v>0.92</v>
      </c>
      <c r="P258" s="50" t="n">
        <v>1.06</v>
      </c>
      <c r="Q258" s="50" t="n">
        <v>1.47</v>
      </c>
      <c r="R258" s="50" t="n">
        <v>1.38</v>
      </c>
      <c r="S258" s="50" t="n">
        <v>0.98</v>
      </c>
      <c r="T258" s="50" t="n">
        <v>1.63</v>
      </c>
      <c r="U258" s="50" t="n">
        <v>1.11</v>
      </c>
      <c r="V258" s="50" t="n">
        <v>1.55</v>
      </c>
      <c r="W258" s="50" t="n">
        <v>1.38</v>
      </c>
      <c r="X258" s="50" t="n">
        <v>1.57</v>
      </c>
      <c r="Y258" s="50" t="n">
        <v>1.61</v>
      </c>
      <c r="Z258" s="50" t="n">
        <v>1.66</v>
      </c>
      <c r="AA258" s="50" t="n">
        <v>2.1</v>
      </c>
      <c r="AB258" s="50" t="n">
        <v>1.86</v>
      </c>
      <c r="AC258" s="50" t="n">
        <v>2.71</v>
      </c>
      <c r="AD258" s="50" t="n">
        <v>3.05</v>
      </c>
      <c r="AE258" s="50" t="n">
        <v>3.73</v>
      </c>
      <c r="AF258" s="50" t="n">
        <v>4.22</v>
      </c>
      <c r="AG258" s="50" t="n">
        <v>4.14</v>
      </c>
      <c r="AH258" s="50" t="n">
        <v>3.69</v>
      </c>
      <c r="AI258" s="50" t="n">
        <v>4.71</v>
      </c>
      <c r="AJ258" s="50" t="n">
        <v>4.84</v>
      </c>
      <c r="AK258" s="50" t="n">
        <v>4.85</v>
      </c>
      <c r="AL258" s="51" t="n">
        <v>3.94</v>
      </c>
      <c r="AM258" s="51" t="n">
        <v>4.49666666666667</v>
      </c>
    </row>
    <row r="259" customFormat="false" ht="14.25" hidden="false" customHeight="false" outlineLevel="0" collapsed="false">
      <c r="A259" s="48" t="s">
        <v>71</v>
      </c>
      <c r="B259" s="48" t="str">
        <f aca="false">VLOOKUP(Data[[#This Row],[or_product]],Ref_products[#Data],2,FALSE())</f>
        <v>Other cereals</v>
      </c>
      <c r="C259" s="48" t="str">
        <f aca="false">VLOOKUP(Data[[#This Row],[MS]],Ref_MS[#Data],2,FALSE())</f>
        <v>Slovakia</v>
      </c>
      <c r="D259" s="49" t="s">
        <v>136</v>
      </c>
      <c r="E259" s="49" t="s">
        <v>123</v>
      </c>
      <c r="F259" s="49" t="s">
        <v>124</v>
      </c>
      <c r="G259" s="50" t="n">
        <f aca="false">(SUM(AH259:AL259)-MAX(AH259:AL259)-MIN(AH259:AL259))/3</f>
        <v>1.75666666666667</v>
      </c>
      <c r="H259" s="50" t="n">
        <v>1.7</v>
      </c>
      <c r="I259" s="50" t="n">
        <v>1.4</v>
      </c>
      <c r="J259" s="50" t="n">
        <v>1.5</v>
      </c>
      <c r="K259" s="50" t="n">
        <v>1.7</v>
      </c>
      <c r="L259" s="50" t="n">
        <v>1.3</v>
      </c>
      <c r="M259" s="50" t="n">
        <v>2</v>
      </c>
      <c r="N259" s="50" t="n">
        <v>1.8</v>
      </c>
      <c r="O259" s="50" t="n">
        <v>1.5</v>
      </c>
      <c r="P259" s="50" t="n">
        <v>1.4</v>
      </c>
      <c r="Q259" s="50" t="n">
        <v>1.7</v>
      </c>
      <c r="R259" s="50" t="n">
        <v>2.7</v>
      </c>
      <c r="S259" s="50" t="n">
        <v>2.9</v>
      </c>
      <c r="T259" s="50" t="n">
        <v>3.6</v>
      </c>
      <c r="U259" s="50" t="n">
        <v>4.8</v>
      </c>
      <c r="V259" s="50" t="n">
        <v>2.1</v>
      </c>
      <c r="W259" s="50" t="n">
        <v>1.5</v>
      </c>
      <c r="X259" s="50" t="n">
        <v>2.8</v>
      </c>
      <c r="Y259" s="50" t="n">
        <v>0.79</v>
      </c>
      <c r="Z259" s="50" t="n">
        <v>1.8</v>
      </c>
      <c r="AA259" s="50" t="n">
        <v>2</v>
      </c>
      <c r="AB259" s="50" t="n">
        <v>0</v>
      </c>
      <c r="AC259" s="50" t="n">
        <v>0.92</v>
      </c>
      <c r="AD259" s="50" t="n">
        <v>1.16</v>
      </c>
      <c r="AE259" s="50" t="n">
        <v>1.87</v>
      </c>
      <c r="AF259" s="50" t="n">
        <v>1.15</v>
      </c>
      <c r="AG259" s="50" t="n">
        <v>1.33</v>
      </c>
      <c r="AH259" s="50" t="n">
        <v>1.6</v>
      </c>
      <c r="AI259" s="50" t="n">
        <v>1.83</v>
      </c>
      <c r="AJ259" s="50" t="n">
        <v>2.15</v>
      </c>
      <c r="AK259" s="50" t="n">
        <v>1.84</v>
      </c>
      <c r="AL259" s="51" t="n">
        <v>1.45</v>
      </c>
      <c r="AM259" s="51" t="n">
        <v>2.03</v>
      </c>
    </row>
    <row r="260" customFormat="false" ht="14.25" hidden="false" customHeight="false" outlineLevel="0" collapsed="false">
      <c r="A260" s="48" t="s">
        <v>71</v>
      </c>
      <c r="B260" s="48" t="str">
        <f aca="false">VLOOKUP(Data[[#This Row],[or_product]],Ref_products[#Data],2,FALSE())</f>
        <v>Other cereals</v>
      </c>
      <c r="C260" s="48" t="str">
        <f aca="false">VLOOKUP(Data[[#This Row],[MS]],Ref_MS[#Data],2,FALSE())</f>
        <v>Finland</v>
      </c>
      <c r="D260" s="49" t="s">
        <v>136</v>
      </c>
      <c r="E260" s="49" t="s">
        <v>125</v>
      </c>
      <c r="F260" s="49" t="s">
        <v>126</v>
      </c>
      <c r="G260" s="50" t="n">
        <f aca="false">(SUM(AH260:AL260)-MAX(AH260:AL260)-MIN(AH260:AL260))/3</f>
        <v>17.7</v>
      </c>
      <c r="H260" s="50" t="n">
        <v>10.5</v>
      </c>
      <c r="I260" s="50" t="n">
        <v>9.7</v>
      </c>
      <c r="J260" s="50" t="n">
        <v>10.7</v>
      </c>
      <c r="K260" s="50" t="n">
        <v>10.6</v>
      </c>
      <c r="L260" s="50" t="n">
        <v>12.9</v>
      </c>
      <c r="M260" s="50" t="n">
        <v>13.2</v>
      </c>
      <c r="N260" s="50" t="n">
        <v>13.1</v>
      </c>
      <c r="O260" s="50" t="n">
        <v>14.5</v>
      </c>
      <c r="P260" s="50" t="n">
        <v>11.9</v>
      </c>
      <c r="Q260" s="50" t="n">
        <v>12.5</v>
      </c>
      <c r="R260" s="50" t="n">
        <v>12.9</v>
      </c>
      <c r="S260" s="50" t="n">
        <v>18.3</v>
      </c>
      <c r="T260" s="50" t="n">
        <v>17.4</v>
      </c>
      <c r="U260" s="50" t="n">
        <v>20.2</v>
      </c>
      <c r="V260" s="50" t="n">
        <v>20.8</v>
      </c>
      <c r="W260" s="50" t="n">
        <v>21.8</v>
      </c>
      <c r="X260" s="50" t="n">
        <v>25</v>
      </c>
      <c r="Y260" s="50" t="n">
        <v>19.4</v>
      </c>
      <c r="Z260" s="50" t="n">
        <v>21.9</v>
      </c>
      <c r="AA260" s="50" t="n">
        <v>23.3</v>
      </c>
      <c r="AB260" s="50" t="n">
        <v>21.3</v>
      </c>
      <c r="AC260" s="50" t="n">
        <v>26.3</v>
      </c>
      <c r="AD260" s="50" t="n">
        <v>13.9</v>
      </c>
      <c r="AE260" s="50" t="n">
        <v>16.2</v>
      </c>
      <c r="AF260" s="50" t="n">
        <v>13.52</v>
      </c>
      <c r="AG260" s="50" t="n">
        <v>18.8</v>
      </c>
      <c r="AH260" s="50" t="n">
        <v>17.1</v>
      </c>
      <c r="AI260" s="50" t="n">
        <v>17.5</v>
      </c>
      <c r="AJ260" s="50" t="n">
        <v>18.5</v>
      </c>
      <c r="AK260" s="50" t="n">
        <v>21.52</v>
      </c>
      <c r="AL260" s="51" t="n">
        <v>15.73</v>
      </c>
      <c r="AM260" s="51" t="n">
        <v>17.86</v>
      </c>
    </row>
    <row r="261" customFormat="false" ht="14.25" hidden="false" customHeight="false" outlineLevel="0" collapsed="false">
      <c r="A261" s="48" t="s">
        <v>71</v>
      </c>
      <c r="B261" s="48" t="str">
        <f aca="false">VLOOKUP(Data[[#This Row],[or_product]],Ref_products[#Data],2,FALSE())</f>
        <v>Other cereals</v>
      </c>
      <c r="C261" s="48" t="str">
        <f aca="false">VLOOKUP(Data[[#This Row],[MS]],Ref_MS[#Data],2,FALSE())</f>
        <v>Sweden</v>
      </c>
      <c r="D261" s="49" t="s">
        <v>136</v>
      </c>
      <c r="E261" s="49" t="s">
        <v>127</v>
      </c>
      <c r="F261" s="49" t="s">
        <v>128</v>
      </c>
      <c r="G261" s="50" t="n">
        <f aca="false">(SUM(AH261:AL261)-MAX(AH261:AL261)-MIN(AH261:AL261))/3</f>
        <v>11.5566666666667</v>
      </c>
      <c r="H261" s="50" t="n">
        <v>25</v>
      </c>
      <c r="I261" s="50" t="n">
        <v>25</v>
      </c>
      <c r="J261" s="50" t="n">
        <v>27</v>
      </c>
      <c r="K261" s="50" t="n">
        <v>34</v>
      </c>
      <c r="L261" s="50" t="n">
        <v>30</v>
      </c>
      <c r="M261" s="50" t="n">
        <v>27</v>
      </c>
      <c r="N261" s="50" t="n">
        <v>33</v>
      </c>
      <c r="O261" s="50" t="n">
        <v>31.8</v>
      </c>
      <c r="P261" s="50" t="n">
        <v>26.5</v>
      </c>
      <c r="Q261" s="50" t="n">
        <v>26</v>
      </c>
      <c r="R261" s="50" t="n">
        <v>27.9</v>
      </c>
      <c r="S261" s="50" t="n">
        <v>20.5</v>
      </c>
      <c r="T261" s="50" t="n">
        <v>23.4</v>
      </c>
      <c r="U261" s="50" t="n">
        <v>20.1</v>
      </c>
      <c r="V261" s="50" t="n">
        <v>18.7</v>
      </c>
      <c r="W261" s="50" t="n">
        <v>18.9</v>
      </c>
      <c r="X261" s="50" t="n">
        <v>19.5</v>
      </c>
      <c r="Y261" s="50" t="n">
        <v>22.98</v>
      </c>
      <c r="Z261" s="50" t="n">
        <v>22.72</v>
      </c>
      <c r="AA261" s="50" t="n">
        <v>17.91</v>
      </c>
      <c r="AB261" s="50" t="n">
        <v>44.17</v>
      </c>
      <c r="AC261" s="50" t="n">
        <v>15.47</v>
      </c>
      <c r="AD261" s="50" t="n">
        <v>14.67</v>
      </c>
      <c r="AE261" s="50" t="n">
        <v>14.81</v>
      </c>
      <c r="AF261" s="50" t="n">
        <v>11.92</v>
      </c>
      <c r="AG261" s="50" t="n">
        <v>9.74</v>
      </c>
      <c r="AH261" s="50" t="n">
        <v>12.31</v>
      </c>
      <c r="AI261" s="50" t="n">
        <v>13.16</v>
      </c>
      <c r="AJ261" s="50" t="n">
        <v>10.19</v>
      </c>
      <c r="AK261" s="50" t="n">
        <v>12.17</v>
      </c>
      <c r="AL261" s="51" t="n">
        <v>6.49</v>
      </c>
      <c r="AM261" s="51" t="n">
        <v>7.58</v>
      </c>
    </row>
    <row r="262" customFormat="false" ht="14.25" hidden="false" customHeight="false" outlineLevel="0" collapsed="false">
      <c r="A262" s="48" t="s">
        <v>71</v>
      </c>
      <c r="B262" s="48" t="str">
        <f aca="false">VLOOKUP(Data[[#This Row],[or_product]],Ref_products[#Data],2,FALSE())</f>
        <v>Other cereals</v>
      </c>
      <c r="C262" s="48" t="str">
        <f aca="false">VLOOKUP(Data[[#This Row],[MS]],Ref_MS[#Data],2,FALSE())</f>
        <v>United Kingdom</v>
      </c>
      <c r="D262" s="49" t="s">
        <v>136</v>
      </c>
      <c r="E262" s="49" t="s">
        <v>129</v>
      </c>
      <c r="F262" s="49" t="s">
        <v>130</v>
      </c>
      <c r="G262" s="50" t="n">
        <f aca="false">(SUM(AH262:AL262)-MAX(AH262:AL262)-MIN(AH262:AL262))/3</f>
        <v>0</v>
      </c>
      <c r="H262" s="50" t="n">
        <v>3.2</v>
      </c>
      <c r="I262" s="50" t="n">
        <v>2.9</v>
      </c>
      <c r="J262" s="50" t="n">
        <v>3.2</v>
      </c>
      <c r="K262" s="50" t="n">
        <v>2.6</v>
      </c>
      <c r="L262" s="50" t="n">
        <v>2.4</v>
      </c>
      <c r="M262" s="50" t="n">
        <v>2.2</v>
      </c>
      <c r="N262" s="50" t="n">
        <v>2</v>
      </c>
      <c r="O262" s="50" t="n">
        <v>2</v>
      </c>
      <c r="P262" s="50" t="n">
        <v>2.4</v>
      </c>
      <c r="Q262" s="50" t="n">
        <v>3.3</v>
      </c>
      <c r="R262" s="50" t="n">
        <v>3.8</v>
      </c>
      <c r="S262" s="50" t="n">
        <v>3.6</v>
      </c>
      <c r="T262" s="50" t="n">
        <v>3.4</v>
      </c>
      <c r="U262" s="50" t="n">
        <v>3</v>
      </c>
      <c r="V262" s="50" t="n">
        <v>2.3</v>
      </c>
      <c r="W262" s="50" t="n">
        <v>2.8</v>
      </c>
      <c r="X262" s="50" t="n">
        <v>7</v>
      </c>
      <c r="Y262" s="50" t="n">
        <v>6</v>
      </c>
      <c r="Z262" s="50" t="n">
        <v>6</v>
      </c>
      <c r="AA262" s="50" t="n">
        <v>5384.53</v>
      </c>
      <c r="AB262" s="50" t="n">
        <v>6.39</v>
      </c>
      <c r="AC262" s="50" t="n">
        <v>3.195</v>
      </c>
      <c r="AD262" s="50" t="n">
        <v>0</v>
      </c>
      <c r="AE262" s="50" t="n">
        <v>0</v>
      </c>
      <c r="AF262" s="50" t="n">
        <v>0</v>
      </c>
      <c r="AG262" s="50" t="n">
        <v>0</v>
      </c>
      <c r="AH262" s="50" t="n">
        <v>0</v>
      </c>
      <c r="AI262" s="50" t="n">
        <v>0</v>
      </c>
      <c r="AJ262" s="50" t="n">
        <v>0</v>
      </c>
      <c r="AK262" s="50" t="n">
        <v>0</v>
      </c>
      <c r="AL262" s="51" t="n">
        <v>0</v>
      </c>
      <c r="AM262" s="51" t="n">
        <v>0</v>
      </c>
    </row>
    <row r="263" customFormat="false" ht="14.25" hidden="false" customHeight="false" outlineLevel="0" collapsed="false">
      <c r="A263" s="48" t="s">
        <v>71</v>
      </c>
      <c r="B263" s="48" t="str">
        <f aca="false">VLOOKUP(Data[[#This Row],[or_product]],Ref_products[#Data],2,FALSE())</f>
        <v>Total cereals</v>
      </c>
      <c r="C263" s="48" t="str">
        <f aca="false">VLOOKUP(Data[[#This Row],[MS]],Ref_MS[#Data],2,FALSE())</f>
        <v>EU-27</v>
      </c>
      <c r="D263" s="49" t="s">
        <v>34</v>
      </c>
      <c r="E263" s="49" t="s">
        <v>73</v>
      </c>
      <c r="F263" s="49" t="s">
        <v>74</v>
      </c>
      <c r="G263" s="50" t="n">
        <f aca="false">(SUM(AH263:AL263)-MAX(AH263:AL263)-MIN(AH263:AL263))/3</f>
        <v>51687.7463539095</v>
      </c>
      <c r="H263" s="50" t="n">
        <f aca="false">SUM(H2+H31+H60+H89+H118+H147+H176+H205+H234)</f>
        <v>60562.44955</v>
      </c>
      <c r="I263" s="50" t="n">
        <f aca="false">SUM(I2+I31+I60+I89+I118+I147+I176+I205+I234)</f>
        <v>60165.85555</v>
      </c>
      <c r="J263" s="50" t="n">
        <f aca="false">SUM(J2+J31+J60+J89+J118+J147+J176+J205+J234)</f>
        <v>60347.49055</v>
      </c>
      <c r="K263" s="50" t="n">
        <f aca="false">SUM(K2+K31+K60+K89+K118+K147+K176+K205+K234)</f>
        <v>60941.76355</v>
      </c>
      <c r="L263" s="50" t="n">
        <f aca="false">SUM(L2+L31+L60+L89+L118+L147+L176+L205+L234)</f>
        <v>63459.38655</v>
      </c>
      <c r="M263" s="50" t="n">
        <f aca="false">SUM(M2+M31+M60+M89+M118+M147+M176+M205+M234)</f>
        <v>62315.78055</v>
      </c>
      <c r="N263" s="50" t="n">
        <f aca="false">SUM(N2+N31+N60+N89+N118+N147+N176+N205+N234)</f>
        <v>59484.32755</v>
      </c>
      <c r="O263" s="50" t="n">
        <f aca="false">SUM(O2+O31+O60+O89+O118+O147+O176+O205+O234)</f>
        <v>58080.4211111111</v>
      </c>
      <c r="P263" s="50" t="n">
        <f aca="false">SUM(P2+P31+P60+P89+P118+P147+P176+P205+P234)</f>
        <v>58621.9022222222</v>
      </c>
      <c r="Q263" s="50" t="n">
        <f aca="false">SUM(Q2+Q31+Q60+Q89+Q118+Q147+Q176+Q205+Q234)</f>
        <v>58303.7633333333</v>
      </c>
      <c r="R263" s="50" t="n">
        <f aca="false">SUM(R2+R31+R60+R89+R118+R147+R176+R205+R234)</f>
        <v>56095.0144444445</v>
      </c>
      <c r="S263" s="50" t="n">
        <f aca="false">SUM(S2+S31+S60+S89+S118+S147+S176+S205+S234)</f>
        <v>58172.5855555556</v>
      </c>
      <c r="T263" s="50" t="n">
        <f aca="false">SUM(T2+T31+T60+T89+T118+T147+T176+T205+T234)</f>
        <v>56893.3543209877</v>
      </c>
      <c r="U263" s="50" t="n">
        <f aca="false">SUM(U2+U31+U60+U89+U118+U147+U176+U205+U234)</f>
        <v>54716.5785185185</v>
      </c>
      <c r="V263" s="50" t="n">
        <f aca="false">SUM(V2+V31+V60+V89+V118+V147+V176+V205+V234)</f>
        <v>54736.3055555556</v>
      </c>
      <c r="W263" s="50" t="n">
        <f aca="false">SUM(W2+W31+W60+W89+W118+W147+W176+W205+W234)</f>
        <v>57572.9966666667</v>
      </c>
      <c r="X263" s="50" t="n">
        <f aca="false">SUM(X2+X31+X60+X89+X118+X147+X176+X205+X234)</f>
        <v>55958.69</v>
      </c>
      <c r="Y263" s="50" t="n">
        <f aca="false">SUM(Y2+Y31+Y60+Y89+Y118+Y147+Y176+Y205+Y234)</f>
        <v>53241.5833333333</v>
      </c>
      <c r="Z263" s="50" t="n">
        <f aca="false">SUM(Z2+Z31+Z60+Z89+Z118+Z147+Z176+Z205+Z234)</f>
        <v>53621.1</v>
      </c>
      <c r="AA263" s="50" t="n">
        <f aca="false">SUM(AA2+AA31+AA60+AA89+AA118+AA147+AA176+AA205+AA234)</f>
        <v>54308.5688888889</v>
      </c>
      <c r="AB263" s="50" t="n">
        <f aca="false">SUM(AB2+AB31+AB60+AB89+AB118+AB147+AB176+AB205+AB234)</f>
        <v>54972.0651851852</v>
      </c>
      <c r="AC263" s="50" t="n">
        <f aca="false">SUM(AC2+AC31+AC60+AC89+AC118+AC147+AC176+AC205+AC234)</f>
        <v>54709.7966666667</v>
      </c>
      <c r="AD263" s="50" t="n">
        <f aca="false">SUM(AD2+AD31+AD60+AD89+AD118+AD147+AD176+AD205+AD234)</f>
        <v>54108.1388888889</v>
      </c>
      <c r="AE263" s="50" t="n">
        <f aca="false">SUM(AE2+AE31+AE60+AE89+AE118+AE147+AE176+AE205+AE234)</f>
        <v>53647.99</v>
      </c>
      <c r="AF263" s="50" t="n">
        <f aca="false">SUM(AF2+AF31+AF60+AF89+AF118+AF147+AF176+AF205+AF234)</f>
        <v>51998.23</v>
      </c>
      <c r="AG263" s="50" t="n">
        <f aca="false">SUM(AG2+AG31+AG60+AG89+AG118+AG147+AG176+AG205+AG234)</f>
        <v>51913.67</v>
      </c>
      <c r="AH263" s="50" t="n">
        <f aca="false">SUM(AH2+AH31+AH60+AH89+AH118+AH147+AH176+AH205+AH234)</f>
        <v>53242.31</v>
      </c>
      <c r="AI263" s="50" t="n">
        <f aca="false">SUM(AI2+AI31+AI60+AI89+AI118+AI147+AI176+AI205+AI234)</f>
        <v>51825.017037037</v>
      </c>
      <c r="AJ263" s="50" t="n">
        <f aca="false">SUM(AJ2+AJ31+AJ60+AJ89+AJ118+AJ147+AJ176+AJ205+AJ234)</f>
        <v>52125.9390123457</v>
      </c>
      <c r="AK263" s="50" t="n">
        <f aca="false">SUM(AK2+AK31+AK60+AK89+AK118+AK147+AK176+AK205+AK234)</f>
        <v>51112.2830123457</v>
      </c>
      <c r="AL263" s="51" t="n">
        <f aca="false">SUM(AL2+AL31+AL60+AL89+AL118+AL147+AL176+AL205+AL234)</f>
        <v>50325.4770123457</v>
      </c>
      <c r="AM263" s="51" t="n">
        <f aca="false">SUM(AM2+AM31+AM60+AM89+AM118+AM147+AM176+AM205+AM234)</f>
        <v>49495.3235919416</v>
      </c>
    </row>
    <row r="264" customFormat="false" ht="14.25" hidden="false" customHeight="false" outlineLevel="0" collapsed="false">
      <c r="A264" s="48" t="s">
        <v>71</v>
      </c>
      <c r="B264" s="48" t="str">
        <f aca="false">VLOOKUP(Data[[#This Row],[or_product]],Ref_products[#Data],2,FALSE())</f>
        <v>Total cereals</v>
      </c>
      <c r="C264" s="48" t="str">
        <f aca="false">VLOOKUP(Data[[#This Row],[MS]],Ref_MS[#Data],2,FALSE())</f>
        <v>Belgium</v>
      </c>
      <c r="D264" s="49" t="s">
        <v>34</v>
      </c>
      <c r="E264" s="49" t="s">
        <v>75</v>
      </c>
      <c r="F264" s="49" t="s">
        <v>76</v>
      </c>
      <c r="G264" s="50" t="n">
        <f aca="false">(SUM(AH264:AL264)-MAX(AH264:AL264)-MIN(AH264:AL264))/3</f>
        <v>314.84</v>
      </c>
      <c r="H264" s="50" t="n">
        <f aca="false">SUM(H3+H32+H61+H90+H119+H148+H177+H206+H235)</f>
        <v>312.3</v>
      </c>
      <c r="I264" s="50" t="n">
        <f aca="false">SUM(I3+I32+I61+I90+I119+I148+I177+I206+I235)</f>
        <v>309.4</v>
      </c>
      <c r="J264" s="50" t="n">
        <f aca="false">SUM(J3+J32+J61+J90+J119+J148+J177+J206+J235)</f>
        <v>308.8</v>
      </c>
      <c r="K264" s="50" t="n">
        <f aca="false">SUM(K3+K32+K61+K90+K119+K148+K177+K206+K235)</f>
        <v>295</v>
      </c>
      <c r="L264" s="50" t="n">
        <f aca="false">SUM(L3+L32+L61+L90+L119+L148+L177+L206+L235)</f>
        <v>301</v>
      </c>
      <c r="M264" s="50" t="n">
        <f aca="false">SUM(M3+M32+M61+M90+M119+M148+M177+M206+M235)</f>
        <v>320.4</v>
      </c>
      <c r="N264" s="50" t="n">
        <f aca="false">SUM(N3+N32+N61+N90+N119+N148+N177+N206+N235)</f>
        <v>282</v>
      </c>
      <c r="O264" s="50" t="n">
        <f aca="false">SUM(O3+O32+O61+O90+O119+O148+O177+O206+O235)</f>
        <v>313.8</v>
      </c>
      <c r="P264" s="50" t="n">
        <f aca="false">SUM(P3+P32+P61+P90+P119+P148+P177+P206+P235)</f>
        <v>287.4</v>
      </c>
      <c r="Q264" s="50" t="n">
        <f aca="false">SUM(Q3+Q32+Q61+Q90+Q119+Q148+Q177+Q206+Q235)</f>
        <v>311.7</v>
      </c>
      <c r="R264" s="50" t="n">
        <f aca="false">SUM(R3+R32+R61+R90+R119+R148+R177+R206+R235)</f>
        <v>308.1</v>
      </c>
      <c r="S264" s="50" t="n">
        <f aca="false">SUM(S3+S32+S61+S90+S119+S148+S177+S206+S235)</f>
        <v>318.5</v>
      </c>
      <c r="T264" s="50" t="n">
        <f aca="false">SUM(T3+T32+T61+T90+T119+T148+T177+T206+T235)</f>
        <v>322.5</v>
      </c>
      <c r="U264" s="50" t="n">
        <f aca="false">SUM(U3+U32+U61+U90+U119+U148+U177+U206+U235)</f>
        <v>329.2</v>
      </c>
      <c r="V264" s="50" t="n">
        <f aca="false">SUM(V3+V32+V61+V90+V119+V148+V177+V206+V235)</f>
        <v>330.3</v>
      </c>
      <c r="W264" s="50" t="n">
        <f aca="false">SUM(W3+W32+W61+W90+W119+W148+W177+W206+W235)</f>
        <v>363.4</v>
      </c>
      <c r="X264" s="50" t="n">
        <f aca="false">SUM(X3+X32+X61+X90+X119+X148+X177+X206+X235)</f>
        <v>344.9</v>
      </c>
      <c r="Y264" s="50" t="n">
        <f aca="false">SUM(Y3+Y32+Y61+Y90+Y119+Y148+Y177+Y206+Y235)</f>
        <v>337.03</v>
      </c>
      <c r="Z264" s="50" t="n">
        <f aca="false">SUM(Z3+Z32+Z61+Z90+Z119+Z148+Z177+Z206+Z235)</f>
        <v>327.7</v>
      </c>
      <c r="AA264" s="50" t="n">
        <f aca="false">SUM(AA3+AA32+AA61+AA90+AA119+AA148+AA177+AA206+AA235)</f>
        <v>341.8</v>
      </c>
      <c r="AB264" s="50" t="n">
        <f aca="false">SUM(AB3+AB32+AB61+AB90+AB119+AB148+AB177+AB206+AB235)</f>
        <v>336.69</v>
      </c>
      <c r="AC264" s="50" t="n">
        <f aca="false">SUM(AC3+AC32+AC61+AC90+AC119+AC148+AC177+AC206+AC235)</f>
        <v>333.57</v>
      </c>
      <c r="AD264" s="50" t="n">
        <f aca="false">SUM(AD3+AD32+AD61+AD90+AD119+AD148+AD177+AD206+AD235)</f>
        <v>341.65</v>
      </c>
      <c r="AE264" s="50" t="n">
        <f aca="false">SUM(AE3+AE32+AE61+AE90+AE119+AE148+AE177+AE206+AE235)</f>
        <v>337.02</v>
      </c>
      <c r="AF264" s="50" t="n">
        <f aca="false">SUM(AF3+AF32+AF61+AF90+AF119+AF148+AF177+AF206+AF235)</f>
        <v>305.43</v>
      </c>
      <c r="AG264" s="50" t="n">
        <f aca="false">SUM(AG3+AG32+AG61+AG90+AG119+AG148+AG177+AG206+AG235)</f>
        <v>304.53</v>
      </c>
      <c r="AH264" s="50" t="n">
        <f aca="false">SUM(AH3+AH32+AH61+AH90+AH119+AH148+AH177+AH206+AH235)</f>
        <v>313.1</v>
      </c>
      <c r="AI264" s="50" t="n">
        <f aca="false">SUM(AI3+AI32+AI61+AI90+AI119+AI148+AI177+AI206+AI235)</f>
        <v>304.34</v>
      </c>
      <c r="AJ264" s="50" t="n">
        <f aca="false">SUM(AJ3+AJ32+AJ61+AJ90+AJ119+AJ148+AJ177+AJ206+AJ235)</f>
        <v>310.21</v>
      </c>
      <c r="AK264" s="50" t="n">
        <f aca="false">SUM(AK3+AK32+AK61+AK90+AK119+AK148+AK177+AK206+AK235)</f>
        <v>323.09</v>
      </c>
      <c r="AL264" s="51" t="n">
        <f aca="false">SUM(AL3+AL32+AL61+AL90+AL119+AL148+AL177+AL206+AL235)</f>
        <v>321.21</v>
      </c>
      <c r="AM264" s="51" t="n">
        <f aca="false">SUM(AM3+AM32+AM61+AM90+AM119+AM148+AM177+AM206+AM235)</f>
        <v>313.853333333333</v>
      </c>
    </row>
    <row r="265" customFormat="false" ht="14.25" hidden="false" customHeight="false" outlineLevel="0" collapsed="false">
      <c r="A265" s="48" t="s">
        <v>71</v>
      </c>
      <c r="B265" s="48" t="str">
        <f aca="false">VLOOKUP(Data[[#This Row],[or_product]],Ref_products[#Data],2,FALSE())</f>
        <v>Total cereals</v>
      </c>
      <c r="C265" s="48" t="str">
        <f aca="false">VLOOKUP(Data[[#This Row],[MS]],Ref_MS[#Data],2,FALSE())</f>
        <v>Bulgaria</v>
      </c>
      <c r="D265" s="49" t="s">
        <v>34</v>
      </c>
      <c r="E265" s="49" t="s">
        <v>77</v>
      </c>
      <c r="F265" s="49" t="s">
        <v>78</v>
      </c>
      <c r="G265" s="50" t="n">
        <f aca="false">(SUM(AH265:AL265)-MAX(AH265:AL265)-MIN(AH265:AL265))/3</f>
        <v>1937.9</v>
      </c>
      <c r="H265" s="50" t="n">
        <f aca="false">SUM(H4+H33+H62+H91+H120+H149+H178+H207+H236)</f>
        <v>2270.9</v>
      </c>
      <c r="I265" s="50" t="n">
        <f aca="false">SUM(I4+I33+I62+I91+I120+I149+I178+I207+I236)</f>
        <v>2306.6</v>
      </c>
      <c r="J265" s="50" t="n">
        <f aca="false">SUM(J4+J33+J62+J91+J120+J149+J178+J207+J236)</f>
        <v>2210.3</v>
      </c>
      <c r="K265" s="50" t="n">
        <f aca="false">SUM(K4+K33+K62+K91+K120+K149+K178+K207+K236)</f>
        <v>1865.6</v>
      </c>
      <c r="L265" s="50" t="n">
        <f aca="false">SUM(L4+L33+L62+L91+L120+L149+L178+L207+L236)</f>
        <v>2129.2</v>
      </c>
      <c r="M265" s="50" t="n">
        <f aca="false">SUM(M4+M33+M62+M91+M120+M149+M178+M207+M236)</f>
        <v>2165</v>
      </c>
      <c r="N265" s="50" t="n">
        <f aca="false">SUM(N4+N33+N62+N91+N120+N149+N178+N207+N236)</f>
        <v>1936.5</v>
      </c>
      <c r="O265" s="50" t="n">
        <f aca="false">SUM(O4+O33+O62+O91+O120+O149+O178+O207+O236)</f>
        <v>1993.6</v>
      </c>
      <c r="P265" s="50" t="n">
        <f aca="false">SUM(P4+P33+P62+P91+P120+P149+P178+P207+P236)</f>
        <v>2078</v>
      </c>
      <c r="Q265" s="50" t="n">
        <f aca="false">SUM(Q4+Q33+Q62+Q91+Q120+Q149+Q178+Q207+Q236)</f>
        <v>2130.5</v>
      </c>
      <c r="R265" s="50" t="n">
        <f aca="false">SUM(R4+R33+R62+R91+R120+R149+R178+R207+R236)</f>
        <v>1589.6</v>
      </c>
      <c r="S265" s="50" t="n">
        <f aca="false">SUM(S4+S33+S62+S91+S120+S149+S178+S207+S236)</f>
        <v>1816.6</v>
      </c>
      <c r="T265" s="50" t="n">
        <f aca="false">SUM(T4+T33+T62+T91+T120+T149+T178+T207+T236)</f>
        <v>1715.9</v>
      </c>
      <c r="U265" s="50" t="n">
        <f aca="false">SUM(U4+U33+U62+U91+U120+U149+U178+U207+U236)</f>
        <v>1541.6</v>
      </c>
      <c r="V265" s="50" t="n">
        <f aca="false">SUM(V4+V33+V62+V91+V120+V149+V178+V207+V236)</f>
        <v>1526.6</v>
      </c>
      <c r="W265" s="50" t="n">
        <f aca="false">SUM(W4+W33+W62+W91+W120+W149+W178+W207+W236)</f>
        <v>1705.8</v>
      </c>
      <c r="X265" s="50" t="n">
        <f aca="false">SUM(X4+X33+X62+X91+X120+X149+X178+X207+X236)</f>
        <v>1820.7</v>
      </c>
      <c r="Y265" s="50" t="n">
        <f aca="false">SUM(Y4+Y33+Y62+Y91+Y120+Y149+Y178+Y207+Y236)</f>
        <v>1758.35</v>
      </c>
      <c r="Z265" s="50" t="n">
        <f aca="false">SUM(Z4+Z33+Z62+Z91+Z120+Z149+Z178+Z207+Z236)</f>
        <v>1756.9</v>
      </c>
      <c r="AA265" s="50" t="n">
        <f aca="false">SUM(AA4+AA33+AA62+AA91+AA120+AA149+AA178+AA207+AA236)</f>
        <v>1893.1</v>
      </c>
      <c r="AB265" s="50" t="n">
        <f aca="false">SUM(AB4+AB33+AB62+AB91+AB120+AB149+AB178+AB207+AB236)</f>
        <v>1996.77</v>
      </c>
      <c r="AC265" s="50" t="n">
        <f aca="false">SUM(AC4+AC33+AC62+AC91+AC120+AC149+AC178+AC207+AC236)</f>
        <v>1949.68</v>
      </c>
      <c r="AD265" s="50" t="n">
        <f aca="false">SUM(AD4+AD33+AD62+AD91+AD120+AD149+AD178+AD207+AD236)</f>
        <v>1823.36</v>
      </c>
      <c r="AE265" s="50" t="n">
        <f aca="false">SUM(AE4+AE33+AE62+AE91+AE120+AE149+AE178+AE207+AE236)</f>
        <v>1804.65</v>
      </c>
      <c r="AF265" s="50" t="n">
        <f aca="false">SUM(AF4+AF33+AF62+AF91+AF120+AF149+AF178+AF207+AF236)</f>
        <v>1718.84</v>
      </c>
      <c r="AG265" s="50" t="n">
        <f aca="false">SUM(AG4+AG33+AG62+AG91+AG120+AG149+AG178+AG207+AG236)</f>
        <v>1806.77</v>
      </c>
      <c r="AH265" s="50" t="n">
        <f aca="false">SUM(AH4+AH33+AH62+AH91+AH120+AH149+AH178+AH207+AH236)</f>
        <v>1915.74</v>
      </c>
      <c r="AI265" s="50" t="n">
        <f aca="false">SUM(AI4+AI33+AI62+AI91+AI120+AI149+AI178+AI207+AI236)</f>
        <v>1953.7</v>
      </c>
      <c r="AJ265" s="50" t="n">
        <f aca="false">SUM(AJ4+AJ33+AJ62+AJ91+AJ120+AJ149+AJ178+AJ207+AJ236)</f>
        <v>1944.26</v>
      </c>
      <c r="AK265" s="50" t="n">
        <f aca="false">SUM(AK4+AK33+AK62+AK91+AK120+AK149+AK178+AK207+AK236)</f>
        <v>1890.09</v>
      </c>
      <c r="AL265" s="51" t="n">
        <f aca="false">SUM(AL4+AL33+AL62+AL91+AL120+AL149+AL178+AL207+AL236)</f>
        <v>1966.8</v>
      </c>
      <c r="AM265" s="51" t="n">
        <f aca="false">SUM(AM4+AM33+AM62+AM91+AM120+AM149+AM178+AM207+AM236)</f>
        <v>1837.21333333333</v>
      </c>
    </row>
    <row r="266" customFormat="false" ht="14.25" hidden="false" customHeight="false" outlineLevel="0" collapsed="false">
      <c r="A266" s="48" t="s">
        <v>71</v>
      </c>
      <c r="B266" s="48" t="str">
        <f aca="false">VLOOKUP(Data[[#This Row],[or_product]],Ref_products[#Data],2,FALSE())</f>
        <v>Total cereals</v>
      </c>
      <c r="C266" s="48" t="str">
        <f aca="false">VLOOKUP(Data[[#This Row],[MS]],Ref_MS[#Data],2,FALSE())</f>
        <v>Czechia</v>
      </c>
      <c r="D266" s="49" t="s">
        <v>34</v>
      </c>
      <c r="E266" s="49" t="s">
        <v>79</v>
      </c>
      <c r="F266" s="49" t="s">
        <v>80</v>
      </c>
      <c r="G266" s="50" t="n">
        <f aca="false">(SUM(AH266:AL266)-MAX(AH266:AL266)-MIN(AH266:AL266))/3</f>
        <v>1347.75666666667</v>
      </c>
      <c r="H266" s="50" t="n">
        <f aca="false">SUM(H5+H34+H63+H92+H121+H150+H179+H208+H237)</f>
        <v>1609</v>
      </c>
      <c r="I266" s="50" t="n">
        <f aca="false">SUM(I5+I34+I63+I92+I121+I150+I179+I208+I237)</f>
        <v>1660</v>
      </c>
      <c r="J266" s="50" t="n">
        <f aca="false">SUM(J5+J34+J63+J92+J121+J150+J179+J208+J237)</f>
        <v>1580.4</v>
      </c>
      <c r="K266" s="50" t="n">
        <f aca="false">SUM(K5+K34+K63+K92+K121+K150+K179+K208+K237)</f>
        <v>1586.1</v>
      </c>
      <c r="L266" s="50" t="n">
        <f aca="false">SUM(L5+L34+L63+L92+L121+L150+L179+L208+L237)</f>
        <v>1685.9</v>
      </c>
      <c r="M266" s="50" t="n">
        <f aca="false">SUM(M5+M34+M63+M92+M121+M150+M179+M208+M237)</f>
        <v>1678.3</v>
      </c>
      <c r="N266" s="50" t="n">
        <f aca="false">SUM(N5+N34+N63+N92+N121+N150+N179+N208+N237)</f>
        <v>1591.1</v>
      </c>
      <c r="O266" s="50" t="n">
        <f aca="false">SUM(O5+O34+O63+O92+O121+O150+O179+O208+O237)</f>
        <v>1650.1</v>
      </c>
      <c r="P266" s="50" t="n">
        <f aca="false">SUM(P5+P34+P63+P92+P121+P150+P179+P208+P237)</f>
        <v>1623.5</v>
      </c>
      <c r="Q266" s="50" t="n">
        <f aca="false">SUM(Q5+Q34+Q63+Q92+Q121+Q150+Q179+Q208+Q237)</f>
        <v>1562.07</v>
      </c>
      <c r="R266" s="50" t="n">
        <f aca="false">SUM(R5+R34+R63+R92+R121+R150+R179+R208+R237)</f>
        <v>1459.83</v>
      </c>
      <c r="S266" s="50" t="n">
        <f aca="false">SUM(S5+S34+S63+S92+S121+S150+S179+S208+S237)</f>
        <v>1609.42</v>
      </c>
      <c r="T266" s="50" t="n">
        <f aca="false">SUM(T5+T34+T63+T92+T121+T150+T179+T208+T237)</f>
        <v>1611.5</v>
      </c>
      <c r="U266" s="50" t="n">
        <f aca="false">SUM(U5+U34+U63+U92+U121+U150+U179+U208+U237)</f>
        <v>1531.9</v>
      </c>
      <c r="V266" s="50" t="n">
        <f aca="false">SUM(V5+V34+V63+V92+V121+V150+V179+V208+V237)</f>
        <v>1579.9</v>
      </c>
      <c r="W266" s="50" t="n">
        <f aca="false">SUM(W5+W34+W63+W92+W121+W150+W179+W208+W237)</f>
        <v>1558.6</v>
      </c>
      <c r="X266" s="50" t="n">
        <f aca="false">SUM(X5+X34+X63+X92+X121+X150+X179+X208+X237)</f>
        <v>1541.8</v>
      </c>
      <c r="Y266" s="50" t="n">
        <f aca="false">SUM(Y5+Y34+Y63+Y92+Y121+Y150+Y179+Y208+Y237)</f>
        <v>1462.85</v>
      </c>
      <c r="Z266" s="50" t="n">
        <f aca="false">SUM(Z5+Z34+Z63+Z92+Z121+Z150+Z179+Z208+Z237)</f>
        <v>1479.5</v>
      </c>
      <c r="AA266" s="50" t="n">
        <f aca="false">SUM(AA5+AA34+AA63+AA92+AA121+AA150+AA179+AA208+AA237)</f>
        <v>1454.43</v>
      </c>
      <c r="AB266" s="50" t="n">
        <f aca="false">SUM(AB5+AB34+AB63+AB92+AB121+AB150+AB179+AB208+AB237)</f>
        <v>1413.14</v>
      </c>
      <c r="AC266" s="50" t="n">
        <f aca="false">SUM(AC5+AC34+AC63+AC92+AC121+AC150+AC179+AC208+AC237)</f>
        <v>1409.62</v>
      </c>
      <c r="AD266" s="50" t="n">
        <f aca="false">SUM(AD5+AD34+AD63+AD92+AD121+AD150+AD179+AD208+AD237)</f>
        <v>1389.83</v>
      </c>
      <c r="AE266" s="50" t="n">
        <f aca="false">SUM(AE5+AE34+AE63+AE92+AE121+AE150+AE179+AE208+AE237)</f>
        <v>1359.03</v>
      </c>
      <c r="AF266" s="50" t="n">
        <f aca="false">SUM(AF5+AF34+AF63+AF92+AF121+AF150+AF179+AF208+AF237)</f>
        <v>1354.69</v>
      </c>
      <c r="AG266" s="50" t="n">
        <f aca="false">SUM(AG5+AG34+AG63+AG92+AG121+AG150+AG179+AG208+AG237)</f>
        <v>1338.78</v>
      </c>
      <c r="AH266" s="50" t="n">
        <f aca="false">SUM(AH5+AH34+AH63+AH92+AH121+AH150+AH179+AH208+AH237)</f>
        <v>1352.55</v>
      </c>
      <c r="AI266" s="50" t="n">
        <f aca="false">SUM(AI5+AI34+AI63+AI92+AI121+AI150+AI179+AI208+AI237)</f>
        <v>1344.87</v>
      </c>
      <c r="AJ266" s="50" t="n">
        <f aca="false">SUM(AJ5+AJ34+AJ63+AJ92+AJ121+AJ150+AJ179+AJ208+AJ237)</f>
        <v>1345.85</v>
      </c>
      <c r="AK266" s="50" t="n">
        <f aca="false">SUM(AK5+AK34+AK63+AK92+AK121+AK150+AK179+AK208+AK237)</f>
        <v>1386</v>
      </c>
      <c r="AL266" s="51" t="n">
        <f aca="false">SUM(AL5+AL34+AL63+AL92+AL121+AL150+AL179+AL208+AL237)</f>
        <v>1317.2</v>
      </c>
      <c r="AM266" s="51" t="n">
        <f aca="false">SUM(AM5+AM34+AM63+AM92+AM121+AM150+AM179+AM208+AM237)</f>
        <v>1295.62</v>
      </c>
    </row>
    <row r="267" customFormat="false" ht="14.25" hidden="false" customHeight="false" outlineLevel="0" collapsed="false">
      <c r="A267" s="48" t="s">
        <v>71</v>
      </c>
      <c r="B267" s="48" t="str">
        <f aca="false">VLOOKUP(Data[[#This Row],[or_product]],Ref_products[#Data],2,FALSE())</f>
        <v>Total cereals</v>
      </c>
      <c r="C267" s="48" t="str">
        <f aca="false">VLOOKUP(Data[[#This Row],[MS]],Ref_MS[#Data],2,FALSE())</f>
        <v>Denmark</v>
      </c>
      <c r="D267" s="49" t="s">
        <v>34</v>
      </c>
      <c r="E267" s="49" t="s">
        <v>81</v>
      </c>
      <c r="F267" s="49" t="s">
        <v>82</v>
      </c>
      <c r="G267" s="50" t="n">
        <f aca="false">(SUM(AH267:AL267)-MAX(AH267:AL267)-MIN(AH267:AL267))/3</f>
        <v>1344.48333333333</v>
      </c>
      <c r="H267" s="50" t="n">
        <f aca="false">SUM(H6+H35+H64+H93+H122+H151+H180+H209+H238)</f>
        <v>1438.1</v>
      </c>
      <c r="I267" s="50" t="n">
        <f aca="false">SUM(I6+I35+I64+I93+I122+I151+I180+I209+I238)</f>
        <v>1406.2</v>
      </c>
      <c r="J267" s="50" t="n">
        <f aca="false">SUM(J6+J35+J64+J93+J122+J151+J180+J209+J238)</f>
        <v>1454</v>
      </c>
      <c r="K267" s="50" t="n">
        <f aca="false">SUM(K6+K35+K64+K93+K122+K151+K180+K209+K238)</f>
        <v>1545.2</v>
      </c>
      <c r="L267" s="50" t="n">
        <f aca="false">SUM(L6+L35+L64+L93+L122+L151+L180+L209+L238)</f>
        <v>1535</v>
      </c>
      <c r="M267" s="50" t="n">
        <f aca="false">SUM(M6+M35+M64+M93+M122+M151+M180+M209+M238)</f>
        <v>1534</v>
      </c>
      <c r="N267" s="50" t="n">
        <f aca="false">SUM(N6+N35+N64+N93+N122+N151+N180+N209+N238)</f>
        <v>1497</v>
      </c>
      <c r="O267" s="50" t="n">
        <f aca="false">SUM(O6+O35+O64+O93+O122+O151+O180+O209+O238)</f>
        <v>1499.7</v>
      </c>
      <c r="P267" s="50" t="n">
        <f aca="false">SUM(P6+P35+P64+P93+P122+P151+P180+P209+P238)</f>
        <v>1537.9</v>
      </c>
      <c r="Q267" s="50" t="n">
        <f aca="false">SUM(Q6+Q35+Q64+Q93+Q122+Q151+Q180+Q209+Q238)</f>
        <v>1527.7</v>
      </c>
      <c r="R267" s="50" t="n">
        <f aca="false">SUM(R6+R35+R64+R93+R122+R151+R180+R209+R238)</f>
        <v>1484.6</v>
      </c>
      <c r="S267" s="50" t="n">
        <f aca="false">SUM(S6+S35+S64+S93+S122+S151+S180+S209+S238)</f>
        <v>1490.6</v>
      </c>
      <c r="T267" s="50" t="n">
        <f aca="false">SUM(T6+T35+T64+T93+T122+T151+T180+T209+T238)</f>
        <v>1508.5</v>
      </c>
      <c r="U267" s="50" t="n">
        <f aca="false">SUM(U6+U35+U64+U93+U122+U151+U180+U209+U238)</f>
        <v>1493.9</v>
      </c>
      <c r="V267" s="50" t="n">
        <f aca="false">SUM(V6+V35+V64+V93+V122+V151+V180+V209+V238)</f>
        <v>1448.3</v>
      </c>
      <c r="W267" s="50" t="n">
        <f aca="false">SUM(W6+W35+W64+W93+W122+W151+W180+W209+W238)</f>
        <v>1503.2</v>
      </c>
      <c r="X267" s="50" t="n">
        <f aca="false">SUM(X6+X35+X64+X93+X122+X151+X180+X209+X238)</f>
        <v>1487.7</v>
      </c>
      <c r="Y267" s="50" t="n">
        <f aca="false">SUM(Y6+Y35+Y64+Y93+Y122+Y151+Y180+Y209+Y238)</f>
        <v>1484.4</v>
      </c>
      <c r="Z267" s="50" t="n">
        <f aca="false">SUM(Z6+Z35+Z64+Z93+Z122+Z151+Z180+Z209+Z238)</f>
        <v>1491.5</v>
      </c>
      <c r="AA267" s="50" t="n">
        <f aca="false">SUM(AA6+AA35+AA64+AA93+AA122+AA151+AA180+AA209+AA238)</f>
        <v>1495.5</v>
      </c>
      <c r="AB267" s="50" t="n">
        <f aca="false">SUM(AB6+AB35+AB64+AB93+AB122+AB151+AB180+AB209+AB238)</f>
        <v>1434.1</v>
      </c>
      <c r="AC267" s="50" t="n">
        <f aca="false">SUM(AC6+AC35+AC64+AC93+AC122+AC151+AC180+AC209+AC238)</f>
        <v>1442.9</v>
      </c>
      <c r="AD267" s="50" t="n">
        <f aca="false">SUM(AD6+AD35+AD64+AD93+AD122+AD151+AD180+AD209+AD238)</f>
        <v>1454.4</v>
      </c>
      <c r="AE267" s="50" t="n">
        <f aca="false">SUM(AE6+AE35+AE64+AE93+AE122+AE151+AE180+AE209+AE238)</f>
        <v>1464.9</v>
      </c>
      <c r="AF267" s="50" t="n">
        <f aca="false">SUM(AF6+AF35+AF64+AF93+AF122+AF151+AF180+AF209+AF238)</f>
        <v>1442.8</v>
      </c>
      <c r="AG267" s="50" t="n">
        <f aca="false">SUM(AG6+AG35+AG64+AG93+AG122+AG151+AG180+AG209+AG238)</f>
        <v>1416.28</v>
      </c>
      <c r="AH267" s="50" t="n">
        <f aca="false">SUM(AH6+AH35+AH64+AH93+AH122+AH151+AH180+AH209+AH238)</f>
        <v>1373.65</v>
      </c>
      <c r="AI267" s="50" t="n">
        <f aca="false">SUM(AI6+AI35+AI64+AI93+AI122+AI151+AI180+AI209+AI238)</f>
        <v>1366.92</v>
      </c>
      <c r="AJ267" s="50" t="n">
        <f aca="false">SUM(AJ6+AJ35+AJ64+AJ93+AJ122+AJ151+AJ180+AJ209+AJ238)</f>
        <v>1359.58</v>
      </c>
      <c r="AK267" s="50" t="n">
        <f aca="false">SUM(AK6+AK35+AK64+AK93+AK122+AK151+AK180+AK209+AK238)</f>
        <v>1306.95</v>
      </c>
      <c r="AL267" s="51" t="n">
        <f aca="false">SUM(AL6+AL35+AL64+AL93+AL122+AL151+AL180+AL209+AL238)</f>
        <v>1234.54</v>
      </c>
      <c r="AM267" s="51" t="n">
        <f aca="false">SUM(AM6+AM35+AM64+AM93+AM122+AM151+AM180+AM209+AM238)</f>
        <v>1313.35</v>
      </c>
    </row>
    <row r="268" customFormat="false" ht="14.25" hidden="false" customHeight="false" outlineLevel="0" collapsed="false">
      <c r="A268" s="48" t="s">
        <v>71</v>
      </c>
      <c r="B268" s="48" t="str">
        <f aca="false">VLOOKUP(Data[[#This Row],[or_product]],Ref_products[#Data],2,FALSE())</f>
        <v>Total cereals</v>
      </c>
      <c r="C268" s="48" t="str">
        <f aca="false">VLOOKUP(Data[[#This Row],[MS]],Ref_MS[#Data],2,FALSE())</f>
        <v>Germany</v>
      </c>
      <c r="D268" s="49" t="s">
        <v>34</v>
      </c>
      <c r="E268" s="49" t="s">
        <v>83</v>
      </c>
      <c r="F268" s="49" t="s">
        <v>84</v>
      </c>
      <c r="G268" s="50" t="n">
        <f aca="false">(SUM(AH268:AL268)-MAX(AH268:AL268)-MIN(AH268:AL268))/3</f>
        <v>6083.57835390947</v>
      </c>
      <c r="H268" s="50" t="n">
        <f aca="false">SUM(H7+H36+H65+H94+H123+H152+H181+H210+H239)</f>
        <v>6223.5</v>
      </c>
      <c r="I268" s="50" t="n">
        <f aca="false">SUM(I7+I36+I65+I94+I123+I152+I181+I210+I239)</f>
        <v>6235.3</v>
      </c>
      <c r="J268" s="50" t="n">
        <f aca="false">SUM(J7+J36+J65+J94+J123+J152+J181+J210+J239)</f>
        <v>6526.8</v>
      </c>
      <c r="K268" s="50" t="n">
        <f aca="false">SUM(K7+K36+K65+K94+K123+K152+K181+K210+K239)</f>
        <v>6707.4</v>
      </c>
      <c r="L268" s="50" t="n">
        <f aca="false">SUM(L7+L36+L65+L94+L123+L152+L181+L210+L239)</f>
        <v>7014.1</v>
      </c>
      <c r="M268" s="50" t="n">
        <f aca="false">SUM(M7+M36+M65+M94+M123+M152+M181+M210+M239)</f>
        <v>7041.6</v>
      </c>
      <c r="N268" s="50" t="n">
        <f aca="false">SUM(N7+N36+N65+N94+N123+N152+N181+N210+N239)</f>
        <v>6634.8</v>
      </c>
      <c r="O268" s="50" t="n">
        <f aca="false">SUM(O7+O36+O65+O94+O123+O152+O181+O210+O239)</f>
        <v>7015.6</v>
      </c>
      <c r="P268" s="50" t="n">
        <f aca="false">SUM(P7+P36+P65+P94+P123+P152+P181+P210+P239)</f>
        <v>7045.6</v>
      </c>
      <c r="Q268" s="50" t="n">
        <f aca="false">SUM(Q7+Q36+Q65+Q94+Q123+Q152+Q181+Q210+Q239)</f>
        <v>6940.9</v>
      </c>
      <c r="R268" s="50" t="n">
        <f aca="false">SUM(R7+R36+R65+R94+R123+R152+R181+R210+R239)</f>
        <v>6839.4</v>
      </c>
      <c r="S268" s="50" t="n">
        <f aca="false">SUM(S7+S36+S65+S94+S123+S152+S181+S210+S239)</f>
        <v>6946.9</v>
      </c>
      <c r="T268" s="50" t="n">
        <f aca="false">SUM(T7+T36+T65+T94+T123+T152+T181+T210+T239)</f>
        <v>6839</v>
      </c>
      <c r="U268" s="50" t="n">
        <f aca="false">SUM(U7+U36+U65+U94+U123+U152+U181+U210+U239)</f>
        <v>6702.1</v>
      </c>
      <c r="V268" s="50" t="n">
        <f aca="false">SUM(V7+V36+V65+V94+V123+V152+V181+V210+V239)</f>
        <v>6571.7</v>
      </c>
      <c r="W268" s="50" t="n">
        <f aca="false">SUM(W7+W36+W65+W94+W123+W152+W181+W210+W239)</f>
        <v>7038.4</v>
      </c>
      <c r="X268" s="50" t="n">
        <f aca="false">SUM(X7+X36+X65+X94+X123+X152+X181+X210+X239)</f>
        <v>6908.5</v>
      </c>
      <c r="Y268" s="50" t="n">
        <f aca="false">SUM(Y7+Y36+Y65+Y94+Y123+Y152+Y181+Y210+Y239)</f>
        <v>6595.48</v>
      </c>
      <c r="Z268" s="50" t="n">
        <f aca="false">SUM(Z7+Z36+Z65+Z94+Z123+Z152+Z181+Z210+Z239)</f>
        <v>6500.07</v>
      </c>
      <c r="AA268" s="50" t="n">
        <f aca="false">SUM(AA7+AA36+AA65+AA94+AA123+AA152+AA181+AA210+AA239)</f>
        <v>6527.3</v>
      </c>
      <c r="AB268" s="50" t="n">
        <f aca="false">SUM(AB7+AB36+AB65+AB94+AB123+AB152+AB181+AB210+AB239)</f>
        <v>6533.5</v>
      </c>
      <c r="AC268" s="50" t="n">
        <f aca="false">SUM(AC7+AC36+AC65+AC94+AC123+AC152+AC181+AC210+AC239)</f>
        <v>6468.4</v>
      </c>
      <c r="AD268" s="50" t="n">
        <f aca="false">SUM(AD7+AD36+AD65+AD94+AD123+AD152+AD181+AD210+AD239)</f>
        <v>6528.9</v>
      </c>
      <c r="AE268" s="50" t="n">
        <f aca="false">SUM(AE7+AE36+AE65+AE94+AE123+AE152+AE181+AE210+AE239)</f>
        <v>6325</v>
      </c>
      <c r="AF268" s="50" t="n">
        <f aca="false">SUM(AF7+AF36+AF65+AF94+AF123+AF152+AF181+AF210+AF239)</f>
        <v>6275.79</v>
      </c>
      <c r="AG268" s="50" t="n">
        <f aca="false">SUM(AG7+AG36+AG65+AG94+AG123+AG152+AG181+AG210+AG239)</f>
        <v>6148.6</v>
      </c>
      <c r="AH268" s="50" t="n">
        <f aca="false">SUM(AH7+AH36+AH65+AH94+AH123+AH152+AH181+AH210+AH239)</f>
        <v>6380.01</v>
      </c>
      <c r="AI268" s="50" t="n">
        <f aca="false">SUM(AI7+AI36+AI65+AI94+AI123+AI152+AI181+AI210+AI239)</f>
        <v>6073.73703703704</v>
      </c>
      <c r="AJ268" s="50" t="n">
        <f aca="false">SUM(AJ7+AJ36+AJ65+AJ94+AJ123+AJ152+AJ181+AJ210+AJ239)</f>
        <v>6061.04901234568</v>
      </c>
      <c r="AK268" s="50" t="n">
        <f aca="false">SUM(AK7+AK36+AK65+AK94+AK123+AK152+AK181+AK210+AK239)</f>
        <v>6109.44901234568</v>
      </c>
      <c r="AL268" s="51" t="n">
        <f aca="false">SUM(AL7+AL36+AL65+AL94+AL123+AL152+AL181+AL210+AL239)</f>
        <v>6067.54901234568</v>
      </c>
      <c r="AM268" s="51" t="n">
        <f aca="false">SUM(AM7+AM36+AM65+AM94+AM123+AM152+AM181+AM210+AM239)</f>
        <v>6004.11567901235</v>
      </c>
    </row>
    <row r="269" customFormat="false" ht="14.25" hidden="false" customHeight="false" outlineLevel="0" collapsed="false">
      <c r="A269" s="48" t="s">
        <v>71</v>
      </c>
      <c r="B269" s="48" t="str">
        <f aca="false">VLOOKUP(Data[[#This Row],[or_product]],Ref_products[#Data],2,FALSE())</f>
        <v>Total cereals</v>
      </c>
      <c r="C269" s="48" t="str">
        <f aca="false">VLOOKUP(Data[[#This Row],[MS]],Ref_MS[#Data],2,FALSE())</f>
        <v>Estonia</v>
      </c>
      <c r="D269" s="49" t="s">
        <v>34</v>
      </c>
      <c r="E269" s="49" t="s">
        <v>85</v>
      </c>
      <c r="F269" s="49" t="s">
        <v>86</v>
      </c>
      <c r="G269" s="50" t="n">
        <f aca="false">(SUM(AH269:AL269)-MAX(AH269:AL269)-MIN(AH269:AL269))/3</f>
        <v>364.436666666667</v>
      </c>
      <c r="H269" s="50" t="n">
        <f aca="false">SUM(H8+H37+H66+H95+H124+H153+H182+H211+H240)</f>
        <v>379.1</v>
      </c>
      <c r="I269" s="50" t="n">
        <f aca="false">SUM(I8+I37+I66+I95+I124+I153+I182+I211+I240)</f>
        <v>323.5</v>
      </c>
      <c r="J269" s="50" t="n">
        <f aca="false">SUM(J8+J37+J66+J95+J124+J153+J182+J211+J240)</f>
        <v>308.6</v>
      </c>
      <c r="K269" s="50" t="n">
        <f aca="false">SUM(K8+K37+K66+K95+K124+K153+K182+K211+K240)</f>
        <v>293</v>
      </c>
      <c r="L269" s="50" t="n">
        <f aca="false">SUM(L8+L37+L66+L95+L124+L153+L182+L211+L240)</f>
        <v>330.9</v>
      </c>
      <c r="M269" s="50" t="n">
        <f aca="false">SUM(M8+M37+M66+M95+M124+M153+M182+M211+M240)</f>
        <v>358.3</v>
      </c>
      <c r="N269" s="50" t="n">
        <f aca="false">SUM(N8+N37+N66+N95+N124+N153+N182+N211+N240)</f>
        <v>325.2</v>
      </c>
      <c r="O269" s="50" t="n">
        <f aca="false">SUM(O8+O37+O66+O95+O124+O153+O182+O211+O240)</f>
        <v>328.8</v>
      </c>
      <c r="P269" s="50" t="n">
        <f aca="false">SUM(P8+P37+P66+P95+P124+P153+P182+P211+P240)</f>
        <v>274.1</v>
      </c>
      <c r="Q269" s="50" t="n">
        <f aca="false">SUM(Q8+Q37+Q66+Q95+Q124+Q153+Q182+Q211+Q240)</f>
        <v>259.2</v>
      </c>
      <c r="R269" s="50" t="n">
        <f aca="false">SUM(R8+R37+R66+R95+R124+R153+R182+R211+R240)</f>
        <v>263.2</v>
      </c>
      <c r="S269" s="50" t="n">
        <f aca="false">SUM(S8+S37+S66+S95+S124+S153+S182+S211+S240)</f>
        <v>260.8</v>
      </c>
      <c r="T269" s="50" t="n">
        <f aca="false">SUM(T8+T37+T66+T95+T124+T153+T182+T211+T240)</f>
        <v>281.9</v>
      </c>
      <c r="U269" s="50" t="n">
        <f aca="false">SUM(U8+U37+U66+U95+U124+U153+U182+U211+U240)</f>
        <v>280.1</v>
      </c>
      <c r="V269" s="50" t="n">
        <f aca="false">SUM(V8+V37+V66+V95+V124+V153+V182+V211+V240)</f>
        <v>292.1</v>
      </c>
      <c r="W269" s="50" t="n">
        <f aca="false">SUM(W8+W37+W66+W95+W124+W153+W182+W211+W240)</f>
        <v>309.1</v>
      </c>
      <c r="X269" s="50" t="n">
        <f aca="false">SUM(X8+X37+X66+X95+X124+X153+X182+X211+X240)</f>
        <v>316.3</v>
      </c>
      <c r="Y269" s="50" t="n">
        <f aca="false">SUM(Y8+Y37+Y66+Y95+Y124+Y153+Y182+Y211+Y240)</f>
        <v>275.3</v>
      </c>
      <c r="Z269" s="50" t="n">
        <f aca="false">SUM(Z8+Z37+Z66+Z95+Z124+Z153+Z182+Z211+Z240)</f>
        <v>297</v>
      </c>
      <c r="AA269" s="50" t="n">
        <f aca="false">SUM(AA8+AA37+AA66+AA95+AA124+AA153+AA182+AA211+AA240)</f>
        <v>290.5</v>
      </c>
      <c r="AB269" s="50" t="n">
        <f aca="false">SUM(AB8+AB37+AB66+AB95+AB124+AB153+AB182+AB211+AB240)</f>
        <v>311.1</v>
      </c>
      <c r="AC269" s="50" t="n">
        <f aca="false">SUM(AC8+AC37+AC66+AC95+AC124+AC153+AC182+AC211+AC240)</f>
        <v>332.9</v>
      </c>
      <c r="AD269" s="50" t="n">
        <f aca="false">SUM(AD8+AD37+AD66+AD95+AD124+AD153+AD182+AD211+AD240)</f>
        <v>350.4</v>
      </c>
      <c r="AE269" s="50" t="n">
        <f aca="false">SUM(AE8+AE37+AE66+AE95+AE124+AE153+AE182+AE211+AE240)</f>
        <v>351.4</v>
      </c>
      <c r="AF269" s="50" t="n">
        <f aca="false">SUM(AF8+AF37+AF66+AF95+AF124+AF153+AF182+AF211+AF240)</f>
        <v>330.67</v>
      </c>
      <c r="AG269" s="50" t="n">
        <f aca="false">SUM(AG8+AG37+AG66+AG95+AG124+AG153+AG182+AG211+AG240)</f>
        <v>350.42</v>
      </c>
      <c r="AH269" s="50" t="n">
        <f aca="false">SUM(AH8+AH37+AH66+AH95+AH124+AH153+AH182+AH211+AH240)</f>
        <v>364.37</v>
      </c>
      <c r="AI269" s="50" t="n">
        <f aca="false">SUM(AI8+AI37+AI66+AI95+AI124+AI153+AI182+AI211+AI240)</f>
        <v>370.12</v>
      </c>
      <c r="AJ269" s="50" t="n">
        <f aca="false">SUM(AJ8+AJ37+AJ66+AJ95+AJ124+AJ153+AJ182+AJ211+AJ240)</f>
        <v>367.11</v>
      </c>
      <c r="AK269" s="50" t="n">
        <f aca="false">SUM(AK8+AK37+AK66+AK95+AK124+AK153+AK182+AK211+AK240)</f>
        <v>361.83</v>
      </c>
      <c r="AL269" s="51" t="n">
        <f aca="false">SUM(AL8+AL37+AL66+AL95+AL124+AL153+AL182+AL211+AL240)</f>
        <v>352.15</v>
      </c>
      <c r="AM269" s="51" t="n">
        <f aca="false">SUM(AM8+AM37+AM66+AM95+AM124+AM153+AM182+AM211+AM240)</f>
        <v>347.164666666667</v>
      </c>
    </row>
    <row r="270" customFormat="false" ht="14.25" hidden="false" customHeight="false" outlineLevel="0" collapsed="false">
      <c r="A270" s="48" t="s">
        <v>71</v>
      </c>
      <c r="B270" s="48" t="str">
        <f aca="false">VLOOKUP(Data[[#This Row],[or_product]],Ref_products[#Data],2,FALSE())</f>
        <v>Total cereals</v>
      </c>
      <c r="C270" s="48" t="str">
        <f aca="false">VLOOKUP(Data[[#This Row],[MS]],Ref_MS[#Data],2,FALSE())</f>
        <v>Ireland</v>
      </c>
      <c r="D270" s="49" t="s">
        <v>34</v>
      </c>
      <c r="E270" s="49" t="s">
        <v>87</v>
      </c>
      <c r="F270" s="49" t="s">
        <v>88</v>
      </c>
      <c r="G270" s="50" t="n">
        <f aca="false">(SUM(AH270:AL270)-MAX(AH270:AL270)-MIN(AH270:AL270))/3</f>
        <v>270.083333333333</v>
      </c>
      <c r="H270" s="50" t="n">
        <f aca="false">SUM(H9+H38+H67+H96+H125+H154+H183+H212+H241)</f>
        <v>284.9</v>
      </c>
      <c r="I270" s="50" t="n">
        <f aca="false">SUM(I9+I38+I67+I96+I125+I154+I183+I212+I241)</f>
        <v>270</v>
      </c>
      <c r="J270" s="50" t="n">
        <f aca="false">SUM(J9+J38+J67+J96+J125+J154+J183+J212+J241)</f>
        <v>273.9</v>
      </c>
      <c r="K270" s="50" t="n">
        <f aca="false">SUM(K9+K38+K67+K96+K125+K154+K183+K212+K241)</f>
        <v>293.5</v>
      </c>
      <c r="L270" s="50" t="n">
        <f aca="false">SUM(L9+L38+L67+L96+L125+L154+L183+L212+L241)</f>
        <v>309.9</v>
      </c>
      <c r="M270" s="50" t="n">
        <f aca="false">SUM(M9+M38+M67+M96+M125+M154+M183+M212+M241)</f>
        <v>300.6</v>
      </c>
      <c r="N270" s="50" t="n">
        <f aca="false">SUM(N9+N38+N67+N96+N125+N154+N183+N212+N241)</f>
        <v>289.8</v>
      </c>
      <c r="O270" s="50" t="n">
        <f aca="false">SUM(O9+O38+O67+O96+O125+O154+O183+O212+O241)</f>
        <v>277.1</v>
      </c>
      <c r="P270" s="50" t="n">
        <f aca="false">SUM(P9+P38+P67+P96+P125+P154+P183+P212+P241)</f>
        <v>283.7</v>
      </c>
      <c r="Q270" s="50" t="n">
        <f aca="false">SUM(Q9+Q38+Q67+Q96+Q125+Q154+Q183+Q212+Q241)</f>
        <v>297.5</v>
      </c>
      <c r="R270" s="50" t="n">
        <f aca="false">SUM(R9+R38+R67+R96+R125+R154+R183+R212+R241)</f>
        <v>299.86</v>
      </c>
      <c r="S270" s="50" t="n">
        <f aca="false">SUM(S9+S38+S67+S96+S125+S154+S183+S212+S241)</f>
        <v>306.35</v>
      </c>
      <c r="T270" s="50" t="n">
        <f aca="false">SUM(T9+T38+T67+T96+T125+T154+T183+T212+T241)</f>
        <v>276.47</v>
      </c>
      <c r="U270" s="50" t="n">
        <f aca="false">SUM(U9+U38+U67+U96+U125+U154+U183+U212+U241)</f>
        <v>274.86</v>
      </c>
      <c r="V270" s="50" t="n">
        <f aca="false">SUM(V9+V38+V67+V96+V125+V154+V183+V212+V241)</f>
        <v>273.07</v>
      </c>
      <c r="W270" s="50" t="n">
        <f aca="false">SUM(W9+W38+W67+W96+W125+W154+W183+W212+W241)</f>
        <v>320.74</v>
      </c>
      <c r="X270" s="50" t="n">
        <f aca="false">SUM(X9+X38+X67+X96+X125+X154+X183+X212+X241)</f>
        <v>298.47</v>
      </c>
      <c r="Y270" s="50" t="n">
        <f aca="false">SUM(Y9+Y38+Y67+Y96+Y125+Y154+Y183+Y212+Y241)</f>
        <v>272.33</v>
      </c>
      <c r="Z270" s="50" t="n">
        <f aca="false">SUM(Z9+Z38+Z67+Z96+Z125+Z154+Z183+Z212+Z241)</f>
        <v>296.19</v>
      </c>
      <c r="AA270" s="50" t="n">
        <f aca="false">SUM(AA9+AA38+AA67+AA96+AA125+AA154+AA183+AA212+AA241)</f>
        <v>314.49</v>
      </c>
      <c r="AB270" s="50" t="n">
        <f aca="false">SUM(AB9+AB38+AB67+AB96+AB125+AB154+AB183+AB212+AB241)</f>
        <v>306.7</v>
      </c>
      <c r="AC270" s="50" t="n">
        <f aca="false">SUM(AC9+AC38+AC67+AC96+AC125+AC154+AC183+AC212+AC241)</f>
        <v>305.9</v>
      </c>
      <c r="AD270" s="50" t="n">
        <f aca="false">SUM(AD9+AD38+AD67+AD96+AD125+AD154+AD183+AD212+AD241)</f>
        <v>291.55</v>
      </c>
      <c r="AE270" s="50" t="n">
        <f aca="false">SUM(AE9+AE38+AE67+AE96+AE125+AE154+AE183+AE212+AE241)</f>
        <v>280.34</v>
      </c>
      <c r="AF270" s="50" t="n">
        <f aca="false">SUM(AF9+AF38+AF67+AF96+AF125+AF154+AF183+AF212+AF241)</f>
        <v>271.68</v>
      </c>
      <c r="AG270" s="50" t="n">
        <f aca="false">SUM(AG9+AG38+AG67+AG96+AG125+AG154+AG183+AG212+AG241)</f>
        <v>260.97</v>
      </c>
      <c r="AH270" s="50" t="n">
        <f aca="false">SUM(AH9+AH38+AH67+AH96+AH125+AH154+AH183+AH212+AH241)</f>
        <v>266.67</v>
      </c>
      <c r="AI270" s="50" t="n">
        <f aca="false">SUM(AI9+AI38+AI67+AI96+AI125+AI154+AI183+AI212+AI241)</f>
        <v>265.64</v>
      </c>
      <c r="AJ270" s="50" t="n">
        <f aca="false">SUM(AJ9+AJ38+AJ67+AJ96+AJ125+AJ154+AJ183+AJ212+AJ241)</f>
        <v>274.67</v>
      </c>
      <c r="AK270" s="50" t="n">
        <f aca="false">SUM(AK9+AK38+AK67+AK96+AK125+AK154+AK183+AK212+AK241)</f>
        <v>285.67</v>
      </c>
      <c r="AL270" s="51" t="n">
        <f aca="false">SUM(AL9+AL38+AL67+AL96+AL125+AL154+AL183+AL212+AL241)</f>
        <v>268.91</v>
      </c>
      <c r="AM270" s="51" t="n">
        <f aca="false">SUM(AM9+AM38+AM67+AM96+AM125+AM154+AM183+AM212+AM241)</f>
        <v>259.68</v>
      </c>
    </row>
    <row r="271" customFormat="false" ht="14.25" hidden="false" customHeight="false" outlineLevel="0" collapsed="false">
      <c r="A271" s="48" t="s">
        <v>71</v>
      </c>
      <c r="B271" s="48" t="str">
        <f aca="false">VLOOKUP(Data[[#This Row],[or_product]],Ref_products[#Data],2,FALSE())</f>
        <v>Total cereals</v>
      </c>
      <c r="C271" s="48" t="str">
        <f aca="false">VLOOKUP(Data[[#This Row],[MS]],Ref_MS[#Data],2,FALSE())</f>
        <v>Greece</v>
      </c>
      <c r="D271" s="49" t="s">
        <v>34</v>
      </c>
      <c r="E271" s="49" t="s">
        <v>89</v>
      </c>
      <c r="F271" s="49" t="s">
        <v>90</v>
      </c>
      <c r="G271" s="50" t="n">
        <f aca="false">(SUM(AH271:AL271)-MAX(AH271:AL271)-MIN(AH271:AL271))/3</f>
        <v>712.7</v>
      </c>
      <c r="H271" s="50" t="n">
        <f aca="false">SUM(H10+H39+H68+H97+H126+H155+H184+H213+H242)</f>
        <v>1340.3</v>
      </c>
      <c r="I271" s="50" t="n">
        <f aca="false">SUM(I10+I39+I68+I97+I126+I155+I184+I213+I242)</f>
        <v>1321.7</v>
      </c>
      <c r="J271" s="50" t="n">
        <f aca="false">SUM(J10+J39+J68+J97+J126+J155+J184+J213+J242)</f>
        <v>1209.9</v>
      </c>
      <c r="K271" s="50" t="n">
        <f aca="false">SUM(K10+K39+K68+K97+K126+K155+K184+K213+K242)</f>
        <v>1289.4</v>
      </c>
      <c r="L271" s="50" t="n">
        <f aca="false">SUM(L10+L39+L68+L97+L126+L155+L184+L213+L242)</f>
        <v>1278.5</v>
      </c>
      <c r="M271" s="50" t="n">
        <f aca="false">SUM(M10+M39+M68+M97+M126+M155+M184+M213+M242)</f>
        <v>1260.6</v>
      </c>
      <c r="N271" s="50" t="n">
        <f aca="false">SUM(N10+N39+N68+N97+N126+N155+N184+N213+N242)</f>
        <v>1262</v>
      </c>
      <c r="O271" s="50" t="n">
        <f aca="false">SUM(O10+O39+O68+O97+O126+O155+O184+O213+O242)</f>
        <v>1200.94</v>
      </c>
      <c r="P271" s="50" t="n">
        <f aca="false">SUM(P10+P39+P68+P97+P126+P155+P184+P213+P242)</f>
        <v>1354.08</v>
      </c>
      <c r="Q271" s="50" t="n">
        <f aca="false">SUM(Q10+Q39+Q68+Q97+Q126+Q155+Q184+Q213+Q242)</f>
        <v>1283.21</v>
      </c>
      <c r="R271" s="50" t="n">
        <f aca="false">SUM(R10+R39+R68+R97+R126+R155+R184+R213+R242)</f>
        <v>1260.25</v>
      </c>
      <c r="S271" s="50" t="n">
        <f aca="false">SUM(S10+S39+S68+S97+S126+S155+S184+S213+S242)</f>
        <v>1237.77</v>
      </c>
      <c r="T271" s="50" t="n">
        <f aca="false">SUM(T10+T39+T68+T97+T126+T155+T184+T213+T242)</f>
        <v>1263.45</v>
      </c>
      <c r="U271" s="50" t="n">
        <f aca="false">SUM(U10+U39+U68+U97+U126+U155+U184+U213+U242)</f>
        <v>1043.6</v>
      </c>
      <c r="V271" s="50" t="n">
        <f aca="false">SUM(V10+V39+V68+V97+V126+V155+V184+V213+V242)</f>
        <v>1080.41</v>
      </c>
      <c r="W271" s="50" t="n">
        <f aca="false">SUM(W10+W39+W68+W97+W126+W155+W184+W213+W242)</f>
        <v>1108.81</v>
      </c>
      <c r="X271" s="50" t="n">
        <f aca="false">SUM(X10+X39+X68+X97+X126+X155+X184+X213+X242)</f>
        <v>1233.33</v>
      </c>
      <c r="Y271" s="50" t="n">
        <f aca="false">SUM(Y10+Y39+Y68+Y97+Y126+Y155+Y184+Y213+Y242)</f>
        <v>1031.74</v>
      </c>
      <c r="Z271" s="50" t="n">
        <f aca="false">SUM(Z10+Z39+Z68+Z97+Z126+Z155+Z184+Z213+Z242)</f>
        <v>931.49</v>
      </c>
      <c r="AA271" s="50" t="n">
        <f aca="false">SUM(AA10+AA39+AA68+AA97+AA126+AA155+AA184+AA213+AA242)</f>
        <v>952.71</v>
      </c>
      <c r="AB271" s="50" t="n">
        <f aca="false">SUM(AB10+AB39+AB68+AB97+AB126+AB155+AB184+AB213+AB242)</f>
        <v>1005.73</v>
      </c>
      <c r="AC271" s="50" t="n">
        <f aca="false">SUM(AC10+AC39+AC68+AC97+AC126+AC155+AC184+AC213+AC242)</f>
        <v>1003.57</v>
      </c>
      <c r="AD271" s="50" t="n">
        <f aca="false">SUM(AD10+AD39+AD68+AD97+AD126+AD155+AD184+AD213+AD242)</f>
        <v>926.67</v>
      </c>
      <c r="AE271" s="50" t="n">
        <f aca="false">SUM(AE10+AE39+AE68+AE97+AE126+AE155+AE184+AE213+AE242)</f>
        <v>952.8</v>
      </c>
      <c r="AF271" s="50" t="n">
        <f aca="false">SUM(AF10+AF39+AF68+AF97+AF126+AF155+AF184+AF213+AF242)</f>
        <v>808.21</v>
      </c>
      <c r="AG271" s="50" t="n">
        <f aca="false">SUM(AG10+AG39+AG68+AG97+AG126+AG155+AG184+AG213+AG242)</f>
        <v>757.63</v>
      </c>
      <c r="AH271" s="50" t="n">
        <f aca="false">SUM(AH10+AH39+AH68+AH97+AH126+AH155+AH184+AH213+AH242)</f>
        <v>698.28</v>
      </c>
      <c r="AI271" s="50" t="n">
        <f aca="false">SUM(AI10+AI39+AI68+AI97+AI126+AI155+AI184+AI213+AI242)</f>
        <v>703.8</v>
      </c>
      <c r="AJ271" s="50" t="n">
        <f aca="false">SUM(AJ10+AJ39+AJ68+AJ97+AJ126+AJ155+AJ184+AJ213+AJ242)</f>
        <v>736.02</v>
      </c>
      <c r="AK271" s="50" t="n">
        <f aca="false">SUM(AK10+AK39+AK68+AK97+AK126+AK155+AK184+AK213+AK242)</f>
        <v>744.5</v>
      </c>
      <c r="AL271" s="51" t="n">
        <f aca="false">SUM(AL10+AL39+AL68+AL97+AL126+AL155+AL184+AL213+AL242)</f>
        <v>537.55</v>
      </c>
      <c r="AM271" s="51" t="n">
        <f aca="false">SUM(AM10+AM39+AM68+AM97+AM126+AM155+AM184+AM213+AM242)</f>
        <v>552.34</v>
      </c>
    </row>
    <row r="272" customFormat="false" ht="14.25" hidden="false" customHeight="false" outlineLevel="0" collapsed="false">
      <c r="A272" s="48" t="s">
        <v>71</v>
      </c>
      <c r="B272" s="48" t="str">
        <f aca="false">VLOOKUP(Data[[#This Row],[or_product]],Ref_products[#Data],2,FALSE())</f>
        <v>Total cereals</v>
      </c>
      <c r="C272" s="48" t="str">
        <f aca="false">VLOOKUP(Data[[#This Row],[MS]],Ref_MS[#Data],2,FALSE())</f>
        <v>Spain</v>
      </c>
      <c r="D272" s="49" t="s">
        <v>34</v>
      </c>
      <c r="E272" s="49" t="s">
        <v>91</v>
      </c>
      <c r="F272" s="49" t="s">
        <v>92</v>
      </c>
      <c r="G272" s="50" t="n">
        <f aca="false">(SUM(AH272:AL272)-MAX(AH272:AL272)-MIN(AH272:AL272))/3</f>
        <v>5866.39666666667</v>
      </c>
      <c r="H272" s="50" t="n">
        <f aca="false">SUM(H11+H40+H69+H98+H127+H156+H185+H214+H243)</f>
        <v>6389</v>
      </c>
      <c r="I272" s="50" t="n">
        <f aca="false">SUM(I11+I40+I69+I98+I127+I156+I185+I214+I243)</f>
        <v>6433.6</v>
      </c>
      <c r="J272" s="50" t="n">
        <f aca="false">SUM(J11+J40+J69+J98+J127+J156+J185+J214+J243)</f>
        <v>6649.7</v>
      </c>
      <c r="K272" s="50" t="n">
        <f aca="false">SUM(K11+K40+K69+K98+K127+K156+K185+K214+K243)</f>
        <v>6672.8</v>
      </c>
      <c r="L272" s="50" t="n">
        <f aca="false">SUM(L11+L40+L69+L98+L127+L156+L185+L214+L243)</f>
        <v>6885.7</v>
      </c>
      <c r="M272" s="50" t="n">
        <f aca="false">SUM(M11+M40+M69+M98+M127+M156+M185+M214+M243)</f>
        <v>6530.2</v>
      </c>
      <c r="N272" s="50" t="n">
        <f aca="false">SUM(N11+N40+N69+N98+N127+N156+N185+N214+N243)</f>
        <v>6586</v>
      </c>
      <c r="O272" s="50" t="n">
        <f aca="false">SUM(O11+O40+O69+O98+O127+O156+O185+O214+O243)</f>
        <v>6689.4</v>
      </c>
      <c r="P272" s="50" t="n">
        <f aca="false">SUM(P11+P40+P69+P98+P127+P156+P185+P214+P243)</f>
        <v>6311.9</v>
      </c>
      <c r="Q272" s="50" t="n">
        <f aca="false">SUM(Q11+Q40+Q69+Q98+Q127+Q156+Q185+Q214+Q243)</f>
        <v>6615.6</v>
      </c>
      <c r="R272" s="50" t="n">
        <f aca="false">SUM(R11+R40+R69+R98+R127+R156+R185+R214+R243)</f>
        <v>6508.5</v>
      </c>
      <c r="S272" s="50" t="n">
        <f aca="false">SUM(S11+S40+S69+S98+S127+S156+S185+S214+S243)</f>
        <v>6480.2</v>
      </c>
      <c r="T272" s="50" t="n">
        <f aca="false">SUM(T11+T40+T69+T98+T127+T156+T185+T214+T243)</f>
        <v>6479.1</v>
      </c>
      <c r="U272" s="50" t="n">
        <f aca="false">SUM(U11+U40+U69+U98+U127+U156+U185+U214+U243)</f>
        <v>6198</v>
      </c>
      <c r="V272" s="50" t="n">
        <f aca="false">SUM(V11+V40+V69+V98+V127+V156+V185+V214+V243)</f>
        <v>6142.6</v>
      </c>
      <c r="W272" s="50" t="n">
        <f aca="false">SUM(W11+W40+W69+W98+W127+W156+W185+W214+W243)</f>
        <v>6644.5</v>
      </c>
      <c r="X272" s="50" t="n">
        <f aca="false">SUM(X11+X40+X69+X98+X127+X156+X185+X214+X243)</f>
        <v>5954</v>
      </c>
      <c r="Y272" s="50" t="n">
        <f aca="false">SUM(Y11+Y40+Y69+Y98+Y127+Y156+Y185+Y214+Y243)</f>
        <v>5917.69</v>
      </c>
      <c r="Z272" s="50" t="n">
        <f aca="false">SUM(Z11+Z40+Z69+Z98+Z127+Z156+Z185+Z214+Z243)</f>
        <v>6207.18</v>
      </c>
      <c r="AA272" s="50" t="n">
        <f aca="false">SUM(AA11+AA40+AA69+AA98+AA127+AA156+AA185+AA214+AA243)</f>
        <v>6048.07</v>
      </c>
      <c r="AB272" s="50" t="n">
        <f aca="false">SUM(AB11+AB40+AB69+AB98+AB127+AB156+AB185+AB214+AB243)</f>
        <v>6155.88</v>
      </c>
      <c r="AC272" s="50" t="n">
        <f aca="false">SUM(AC11+AC40+AC69+AC98+AC127+AC156+AC185+AC214+AC243)</f>
        <v>6202.72</v>
      </c>
      <c r="AD272" s="50" t="n">
        <f aca="false">SUM(AD11+AD40+AD69+AD98+AD127+AD156+AD185+AD214+AD243)</f>
        <v>6086.57</v>
      </c>
      <c r="AE272" s="50" t="n">
        <f aca="false">SUM(AE11+AE40+AE69+AE98+AE127+AE156+AE185+AE214+AE243)</f>
        <v>6130.54</v>
      </c>
      <c r="AF272" s="50" t="n">
        <f aca="false">SUM(AF11+AF40+AF69+AF98+AF127+AF156+AF185+AF214+AF243)</f>
        <v>5907.64</v>
      </c>
      <c r="AG272" s="50" t="n">
        <f aca="false">SUM(AG11+AG40+AG69+AG98+AG127+AG156+AG185+AG214+AG243)</f>
        <v>5922.61</v>
      </c>
      <c r="AH272" s="50" t="n">
        <f aca="false">SUM(AH11+AH40+AH69+AH98+AH127+AH156+AH185+AH214+AH243)</f>
        <v>5872.34</v>
      </c>
      <c r="AI272" s="50" t="n">
        <f aca="false">SUM(AI11+AI40+AI69+AI98+AI127+AI156+AI185+AI214+AI243)</f>
        <v>5967.17</v>
      </c>
      <c r="AJ272" s="50" t="n">
        <f aca="false">SUM(AJ11+AJ40+AJ69+AJ98+AJ127+AJ156+AJ185+AJ214+AJ243)</f>
        <v>5949.91</v>
      </c>
      <c r="AK272" s="50" t="n">
        <f aca="false">SUM(AK11+AK40+AK69+AK98+AK127+AK156+AK185+AK214+AK243)</f>
        <v>5776.94</v>
      </c>
      <c r="AL272" s="51" t="n">
        <f aca="false">SUM(AL11+AL40+AL69+AL98+AL127+AL156+AL185+AL214+AL243)</f>
        <v>5398.35</v>
      </c>
      <c r="AM272" s="51" t="n">
        <f aca="false">SUM(AM11+AM40+AM69+AM98+AM127+AM156+AM185+AM214+AM243)</f>
        <v>5485.82</v>
      </c>
    </row>
    <row r="273" customFormat="false" ht="14.25" hidden="false" customHeight="false" outlineLevel="0" collapsed="false">
      <c r="A273" s="48" t="s">
        <v>71</v>
      </c>
      <c r="B273" s="48" t="str">
        <f aca="false">VLOOKUP(Data[[#This Row],[or_product]],Ref_products[#Data],2,FALSE())</f>
        <v>Total cereals</v>
      </c>
      <c r="C273" s="48" t="str">
        <f aca="false">VLOOKUP(Data[[#This Row],[MS]],Ref_MS[#Data],2,FALSE())</f>
        <v>France</v>
      </c>
      <c r="D273" s="49" t="s">
        <v>34</v>
      </c>
      <c r="E273" s="49" t="s">
        <v>93</v>
      </c>
      <c r="F273" s="49" t="s">
        <v>94</v>
      </c>
      <c r="G273" s="50" t="n">
        <f aca="false">(SUM(AH273:AL273)-MAX(AH273:AL273)-MIN(AH273:AL273))/3</f>
        <v>9073.11333333333</v>
      </c>
      <c r="H273" s="50" t="n">
        <f aca="false">SUM(H12+H41+H70+H99+H128+H157+H186+H215+H244)</f>
        <v>8474</v>
      </c>
      <c r="I273" s="50" t="n">
        <f aca="false">SUM(I12+I41+I70+I99+I128+I157+I186+I215+I244)</f>
        <v>8093</v>
      </c>
      <c r="J273" s="50" t="n">
        <f aca="false">SUM(J12+J41+J70+J99+J128+J157+J186+J215+J244)</f>
        <v>8219.7</v>
      </c>
      <c r="K273" s="50" t="n">
        <f aca="false">SUM(K12+K41+K70+K99+K128+K157+K186+K215+K244)</f>
        <v>8759.6</v>
      </c>
      <c r="L273" s="50" t="n">
        <f aca="false">SUM(L12+L41+L70+L99+L128+L157+L186+L215+L244)</f>
        <v>9118.1</v>
      </c>
      <c r="M273" s="50" t="n">
        <f aca="false">SUM(M12+M41+M70+M99+M128+M157+M186+M215+M244)</f>
        <v>9133.9</v>
      </c>
      <c r="N273" s="50" t="n">
        <f aca="false">SUM(N12+N41+N70+N99+N128+N157+N186+N215+N244)</f>
        <v>8823.6</v>
      </c>
      <c r="O273" s="50" t="n">
        <f aca="false">SUM(O12+O41+O70+O99+O128+O157+O186+O215+O244)</f>
        <v>9054.9</v>
      </c>
      <c r="P273" s="50" t="n">
        <f aca="false">SUM(P12+P41+P70+P99+P128+P157+P186+P215+P244)</f>
        <v>8917.2</v>
      </c>
      <c r="Q273" s="50" t="n">
        <f aca="false">SUM(Q12+Q41+Q70+Q99+Q128+Q157+Q186+Q215+Q244)</f>
        <v>9309.5</v>
      </c>
      <c r="R273" s="50" t="n">
        <f aca="false">SUM(R12+R41+R70+R99+R128+R157+R186+R215+R244)</f>
        <v>8932.6</v>
      </c>
      <c r="S273" s="50" t="n">
        <f aca="false">SUM(S12+S41+S70+S99+S128+S157+S186+S215+S244)</f>
        <v>9329</v>
      </c>
      <c r="T273" s="50" t="n">
        <f aca="false">SUM(T12+T41+T70+T99+T128+T157+T186+T215+T244)</f>
        <v>9158</v>
      </c>
      <c r="U273" s="50" t="n">
        <f aca="false">SUM(U12+U41+U70+U99+U128+U157+U186+U215+U244)</f>
        <v>9030.9</v>
      </c>
      <c r="V273" s="50" t="n">
        <f aca="false">SUM(V12+V41+V70+V99+V128+V157+V186+V215+V244)</f>
        <v>9071.6</v>
      </c>
      <c r="W273" s="50" t="n">
        <f aca="false">SUM(W12+W41+W70+W99+W128+W157+W186+W215+W244)</f>
        <v>9645.9</v>
      </c>
      <c r="X273" s="50" t="n">
        <f aca="false">SUM(X12+X41+X70+X99+X128+X157+X186+X215+X244)</f>
        <v>9357</v>
      </c>
      <c r="Y273" s="50" t="n">
        <f aca="false">SUM(Y12+Y41+Y70+Y99+Y128+Y157+Y186+Y215+Y244)</f>
        <v>9218.42</v>
      </c>
      <c r="Z273" s="50" t="n">
        <f aca="false">SUM(Z12+Z41+Z70+Z99+Z128+Z157+Z186+Z215+Z244)</f>
        <v>9159.78</v>
      </c>
      <c r="AA273" s="50" t="n">
        <f aca="false">SUM(AA12+AA41+AA70+AA99+AA128+AA157+AA186+AA215+AA244)</f>
        <v>9154.82</v>
      </c>
      <c r="AB273" s="50" t="n">
        <f aca="false">SUM(AB12+AB41+AB70+AB99+AB128+AB157+AB186+AB215+AB244)</f>
        <v>9459.17</v>
      </c>
      <c r="AC273" s="50" t="n">
        <f aca="false">SUM(AC12+AC41+AC70+AC99+AC128+AC157+AC186+AC215+AC244)</f>
        <v>9546.66</v>
      </c>
      <c r="AD273" s="50" t="n">
        <f aca="false">SUM(AD12+AD41+AD70+AD99+AD128+AD157+AD186+AD215+AD244)</f>
        <v>9568.42</v>
      </c>
      <c r="AE273" s="50" t="n">
        <f aca="false">SUM(AE12+AE41+AE70+AE99+AE128+AE157+AE186+AE215+AE244)</f>
        <v>9513.29</v>
      </c>
      <c r="AF273" s="50" t="n">
        <f aca="false">SUM(AF12+AF41+AF70+AF99+AF128+AF157+AF186+AF215+AF244)</f>
        <v>9323.15</v>
      </c>
      <c r="AG273" s="50" t="n">
        <f aca="false">SUM(AG12+AG41+AG70+AG99+AG128+AG157+AG186+AG215+AG244)</f>
        <v>9042.05</v>
      </c>
      <c r="AH273" s="50" t="n">
        <f aca="false">SUM(AH12+AH41+AH70+AH99+AH128+AH157+AH186+AH215+AH244)</f>
        <v>9378.94</v>
      </c>
      <c r="AI273" s="50" t="n">
        <f aca="false">SUM(AI12+AI41+AI70+AI99+AI128+AI157+AI186+AI215+AI244)</f>
        <v>8912.38</v>
      </c>
      <c r="AJ273" s="50" t="n">
        <f aca="false">SUM(AJ12+AJ41+AJ70+AJ99+AJ128+AJ157+AJ186+AJ215+AJ244)</f>
        <v>9313.69</v>
      </c>
      <c r="AK273" s="50" t="n">
        <f aca="false">SUM(AK12+AK41+AK70+AK99+AK128+AK157+AK186+AK215+AK244)</f>
        <v>8993.27</v>
      </c>
      <c r="AL273" s="51" t="n">
        <f aca="false">SUM(AL12+AL41+AL70+AL99+AL128+AL157+AL186+AL215+AL244)</f>
        <v>8755.58</v>
      </c>
      <c r="AM273" s="51" t="n">
        <f aca="false">SUM(AM12+AM41+AM70+AM99+AM128+AM157+AM186+AM215+AM244)</f>
        <v>8462.29</v>
      </c>
    </row>
    <row r="274" customFormat="false" ht="14.25" hidden="false" customHeight="false" outlineLevel="0" collapsed="false">
      <c r="A274" s="48" t="s">
        <v>71</v>
      </c>
      <c r="B274" s="48" t="str">
        <f aca="false">VLOOKUP(Data[[#This Row],[or_product]],Ref_products[#Data],2,FALSE())</f>
        <v>Total cereals</v>
      </c>
      <c r="C274" s="48" t="str">
        <f aca="false">VLOOKUP(Data[[#This Row],[MS]],Ref_MS[#Data],2,FALSE())</f>
        <v>Croatia</v>
      </c>
      <c r="D274" s="49" t="s">
        <v>34</v>
      </c>
      <c r="E274" s="49" t="s">
        <v>95</v>
      </c>
      <c r="F274" s="49" t="s">
        <v>96</v>
      </c>
      <c r="G274" s="50" t="n">
        <f aca="false">(SUM(AH274:AL274)-MAX(AH274:AL274)-MIN(AH274:AL274))/3</f>
        <v>523.453333333333</v>
      </c>
      <c r="H274" s="50" t="n">
        <f aca="false">SUM(H13+H42+H71+H100+H129+H158+H187+H216+H245)</f>
        <v>504.74955</v>
      </c>
      <c r="I274" s="50" t="n">
        <f aca="false">SUM(I13+I42+I71+I100+I129+I158+I187+I216+I245)</f>
        <v>490.05555</v>
      </c>
      <c r="J274" s="50" t="n">
        <f aca="false">SUM(J13+J42+J71+J100+J129+J158+J187+J216+J245)</f>
        <v>494.79055</v>
      </c>
      <c r="K274" s="50" t="n">
        <f aca="false">SUM(K13+K42+K71+K100+K129+K158+K187+K216+K245)</f>
        <v>474.96355</v>
      </c>
      <c r="L274" s="50" t="n">
        <f aca="false">SUM(L13+L42+L71+L100+L129+L158+L187+L216+L245)</f>
        <v>496.98655</v>
      </c>
      <c r="M274" s="50" t="n">
        <f aca="false">SUM(M13+M42+M71+M100+M129+M158+M187+M216+M245)</f>
        <v>549.58055</v>
      </c>
      <c r="N274" s="50" t="n">
        <f aca="false">SUM(N13+N42+N71+N100+N129+N158+N187+N216+N245)</f>
        <v>488.02755</v>
      </c>
      <c r="O274" s="50" t="n">
        <f aca="false">SUM(O13+O42+O71+O100+O129+O158+O187+O216+O245)</f>
        <v>500.881111111111</v>
      </c>
      <c r="P274" s="50" t="n">
        <f aca="false">SUM(P13+P42+P71+P100+P129+P158+P187+P216+P245)</f>
        <v>524.492222222222</v>
      </c>
      <c r="Q274" s="50" t="n">
        <f aca="false">SUM(Q13+Q42+Q71+Q100+Q129+Q158+Q187+Q216+Q245)</f>
        <v>528.683333333333</v>
      </c>
      <c r="R274" s="50" t="n">
        <f aca="false">SUM(R13+R42+R71+R100+R129+R158+R187+R216+R245)</f>
        <v>535.154444444445</v>
      </c>
      <c r="S274" s="50" t="n">
        <f aca="false">SUM(S13+S42+S71+S100+S129+S158+S187+S216+S245)</f>
        <v>542.035555555556</v>
      </c>
      <c r="T274" s="50" t="n">
        <f aca="false">SUM(T13+T42+T71+T100+T129+T158+T187+T216+T245)</f>
        <v>539.906666666667</v>
      </c>
      <c r="U274" s="50" t="n">
        <f aca="false">SUM(U13+U42+U71+U100+U129+U158+U187+U216+U245)</f>
        <v>531.317777777778</v>
      </c>
      <c r="V274" s="50" t="n">
        <f aca="false">SUM(V13+V42+V71+V100+V129+V158+V187+V216+V245)</f>
        <v>532.17</v>
      </c>
      <c r="W274" s="50" t="n">
        <f aca="false">SUM(W13+W42+W71+W100+W129+W158+W187+W216+W245)</f>
        <v>560.96</v>
      </c>
      <c r="X274" s="50" t="n">
        <f aca="false">SUM(X13+X42+X71+X100+X129+X158+X187+X216+X245)</f>
        <v>562.66</v>
      </c>
      <c r="Y274" s="50" t="n">
        <f aca="false">SUM(Y13+Y42+Y71+Y100+Y129+Y158+Y187+Y216+Y245)</f>
        <v>551.44</v>
      </c>
      <c r="Z274" s="50" t="n">
        <f aca="false">SUM(Z13+Z42+Z71+Z100+Z129+Z158+Z187+Z216+Z245)</f>
        <v>540.17</v>
      </c>
      <c r="AA274" s="50" t="n">
        <f aca="false">SUM(AA13+AA42+AA71+AA100+AA129+AA158+AA187+AA216+AA245)</f>
        <v>586.15</v>
      </c>
      <c r="AB274" s="50" t="n">
        <f aca="false">SUM(AB13+AB42+AB71+AB100+AB129+AB158+AB187+AB216+AB245)</f>
        <v>584.14</v>
      </c>
      <c r="AC274" s="50" t="n">
        <f aca="false">SUM(AC13+AC42+AC71+AC100+AC129+AC158+AC187+AC216+AC245)</f>
        <v>495.38</v>
      </c>
      <c r="AD274" s="50" t="n">
        <f aca="false">SUM(AD13+AD42+AD71+AD100+AD129+AD158+AD187+AD216+AD245)</f>
        <v>489.64</v>
      </c>
      <c r="AE274" s="50" t="n">
        <f aca="false">SUM(AE13+AE42+AE71+AE100+AE129+AE158+AE187+AE216+AE245)</f>
        <v>528.41</v>
      </c>
      <c r="AF274" s="50" t="n">
        <f aca="false">SUM(AF13+AF42+AF71+AF100+AF129+AF158+AF187+AF216+AF245)</f>
        <v>461.48</v>
      </c>
      <c r="AG274" s="50" t="n">
        <f aca="false">SUM(AG13+AG42+AG71+AG100+AG129+AG158+AG187+AG216+AG245)</f>
        <v>459.7</v>
      </c>
      <c r="AH274" s="50" t="n">
        <f aca="false">SUM(AH13+AH42+AH71+AH100+AH129+AH158+AH187+AH216+AH245)</f>
        <v>490.89</v>
      </c>
      <c r="AI274" s="50" t="n">
        <f aca="false">SUM(AI13+AI42+AI71+AI100+AI129+AI158+AI187+AI216+AI245)</f>
        <v>535.77</v>
      </c>
      <c r="AJ274" s="50" t="n">
        <f aca="false">SUM(AJ13+AJ42+AJ71+AJ100+AJ129+AJ158+AJ187+AJ216+AJ245)</f>
        <v>519.78</v>
      </c>
      <c r="AK274" s="50" t="n">
        <f aca="false">SUM(AK13+AK42+AK71+AK100+AK129+AK158+AK187+AK216+AK245)</f>
        <v>519.28</v>
      </c>
      <c r="AL274" s="51" t="n">
        <f aca="false">SUM(AL13+AL42+AL71+AL100+AL129+AL158+AL187+AL216+AL245)</f>
        <v>531.3</v>
      </c>
      <c r="AM274" s="51" t="n">
        <f aca="false">SUM(AM13+AM42+AM71+AM100+AM129+AM158+AM187+AM216+AM245)</f>
        <v>507.5</v>
      </c>
    </row>
    <row r="275" customFormat="false" ht="14.25" hidden="false" customHeight="false" outlineLevel="0" collapsed="false">
      <c r="A275" s="48" t="s">
        <v>71</v>
      </c>
      <c r="B275" s="48" t="str">
        <f aca="false">VLOOKUP(Data[[#This Row],[or_product]],Ref_products[#Data],2,FALSE())</f>
        <v>Total cereals</v>
      </c>
      <c r="C275" s="48" t="str">
        <f aca="false">VLOOKUP(Data[[#This Row],[MS]],Ref_MS[#Data],2,FALSE())</f>
        <v>Italy</v>
      </c>
      <c r="D275" s="49" t="s">
        <v>34</v>
      </c>
      <c r="E275" s="49" t="s">
        <v>97</v>
      </c>
      <c r="F275" s="49" t="s">
        <v>98</v>
      </c>
      <c r="G275" s="50" t="n">
        <f aca="false">(SUM(AH275:AL275)-MAX(AH275:AL275)-MIN(AH275:AL275))/3</f>
        <v>2806.89</v>
      </c>
      <c r="H275" s="50" t="n">
        <f aca="false">SUM(H14+H43+H72+H101+H130+H159+H188+H217+H246)</f>
        <v>3842.2</v>
      </c>
      <c r="I275" s="50" t="n">
        <f aca="false">SUM(I14+I43+I72+I101+I130+I159+I188+I217+I246)</f>
        <v>3768.3</v>
      </c>
      <c r="J275" s="50" t="n">
        <f aca="false">SUM(J14+J43+J72+J101+J130+J159+J188+J217+J246)</f>
        <v>3880.4</v>
      </c>
      <c r="K275" s="50" t="n">
        <f aca="false">SUM(K14+K43+K72+K101+K130+K159+K188+K217+K246)</f>
        <v>3890.4</v>
      </c>
      <c r="L275" s="50" t="n">
        <f aca="false">SUM(L14+L43+L72+L101+L130+L159+L188+L217+L246)</f>
        <v>3855.6</v>
      </c>
      <c r="M275" s="50" t="n">
        <f aca="false">SUM(M14+M43+M72+M101+M130+M159+M188+M217+M246)</f>
        <v>3772.5</v>
      </c>
      <c r="N275" s="50" t="n">
        <f aca="false">SUM(N14+N43+N72+N101+N130+N159+N188+N217+N246)</f>
        <v>3841.8</v>
      </c>
      <c r="O275" s="50" t="n">
        <f aca="false">SUM(O14+O43+O72+O101+O130+O159+O188+O217+O246)</f>
        <v>3913.2</v>
      </c>
      <c r="P275" s="50" t="n">
        <f aca="false">SUM(P14+P43+P72+P101+P130+P159+P188+P217+P246)</f>
        <v>3915.6</v>
      </c>
      <c r="Q275" s="50" t="n">
        <f aca="false">SUM(Q14+Q43+Q72+Q101+Q130+Q159+Q188+Q217+Q246)</f>
        <v>4065.9</v>
      </c>
      <c r="R275" s="50" t="n">
        <f aca="false">SUM(R14+R43+R72+R101+R130+R159+R188+R217+R246)</f>
        <v>3928.1</v>
      </c>
      <c r="S275" s="50" t="n">
        <f aca="false">SUM(S14+S43+S72+S101+S130+S159+S188+S217+S246)</f>
        <v>4049</v>
      </c>
      <c r="T275" s="50" t="n">
        <f aca="false">SUM(T14+T43+T72+T101+T130+T159+T188+T217+T246)</f>
        <v>3778.2</v>
      </c>
      <c r="U275" s="50" t="n">
        <f aca="false">SUM(U14+U43+U72+U101+U130+U159+U188+U217+U246)</f>
        <v>3575</v>
      </c>
      <c r="V275" s="50" t="n">
        <f aca="false">SUM(V14+V43+V72+V101+V130+V159+V188+V217+V246)</f>
        <v>3700.6</v>
      </c>
      <c r="W275" s="50" t="n">
        <f aca="false">SUM(W14+W43+W72+W101+W130+W159+W188+W217+W246)</f>
        <v>3814.2</v>
      </c>
      <c r="X275" s="50" t="n">
        <f aca="false">SUM(X14+X43+X72+X101+X130+X159+X188+X217+X246)</f>
        <v>3215.3</v>
      </c>
      <c r="Y275" s="50" t="n">
        <f aca="false">SUM(Y14+Y43+Y72+Y101+Y130+Y159+Y188+Y217+Y246)</f>
        <v>3212.22</v>
      </c>
      <c r="Z275" s="50" t="n">
        <f aca="false">SUM(Z14+Z43+Z72+Z101+Z130+Z159+Z188+Z217+Z246)</f>
        <v>3172.59</v>
      </c>
      <c r="AA275" s="50" t="n">
        <f aca="false">SUM(AA14+AA43+AA72+AA101+AA130+AA159+AA188+AA217+AA246)</f>
        <v>3371.95</v>
      </c>
      <c r="AB275" s="50" t="n">
        <f aca="false">SUM(AB14+AB43+AB72+AB101+AB130+AB159+AB188+AB217+AB246)</f>
        <v>3305.76</v>
      </c>
      <c r="AC275" s="50" t="n">
        <f aca="false">SUM(AC14+AC43+AC72+AC101+AC130+AC159+AC188+AC217+AC246)</f>
        <v>3206.84666666667</v>
      </c>
      <c r="AD275" s="50" t="n">
        <f aca="false">SUM(AD14+AD43+AD72+AD101+AD130+AD159+AD188+AD217+AD246)</f>
        <v>3004.42888888889</v>
      </c>
      <c r="AE275" s="50" t="n">
        <f aca="false">SUM(AE14+AE43+AE72+AE101+AE130+AE159+AE188+AE217+AE246)</f>
        <v>3022.83</v>
      </c>
      <c r="AF275" s="50" t="n">
        <f aca="false">SUM(AF14+AF43+AF72+AF101+AF130+AF159+AF188+AF217+AF246)</f>
        <v>2906.46</v>
      </c>
      <c r="AG275" s="50" t="n">
        <f aca="false">SUM(AG14+AG43+AG72+AG101+AG130+AG159+AG188+AG217+AG246)</f>
        <v>2875.5</v>
      </c>
      <c r="AH275" s="50" t="n">
        <f aca="false">SUM(AH14+AH43+AH72+AH101+AH130+AH159+AH188+AH217+AH246)</f>
        <v>2846.49</v>
      </c>
      <c r="AI275" s="50" t="n">
        <f aca="false">SUM(AI14+AI43+AI72+AI101+AI130+AI159+AI188+AI217+AI246)</f>
        <v>2784.41</v>
      </c>
      <c r="AJ275" s="50" t="n">
        <f aca="false">SUM(AJ14+AJ43+AJ72+AJ101+AJ130+AJ159+AJ188+AJ217+AJ246)</f>
        <v>2751.36</v>
      </c>
      <c r="AK275" s="50" t="n">
        <f aca="false">SUM(AK14+AK43+AK72+AK101+AK130+AK159+AK188+AK217+AK246)</f>
        <v>2792.2</v>
      </c>
      <c r="AL275" s="51" t="n">
        <f aca="false">SUM(AL14+AL43+AL72+AL101+AL130+AL159+AL188+AL217+AL246)</f>
        <v>2844.06</v>
      </c>
      <c r="AM275" s="51" t="n">
        <f aca="false">SUM(AM14+AM43+AM72+AM101+AM130+AM159+AM188+AM217+AM246)</f>
        <v>2669.44</v>
      </c>
    </row>
    <row r="276" customFormat="false" ht="14.25" hidden="false" customHeight="false" outlineLevel="0" collapsed="false">
      <c r="A276" s="48" t="s">
        <v>71</v>
      </c>
      <c r="B276" s="48" t="str">
        <f aca="false">VLOOKUP(Data[[#This Row],[or_product]],Ref_products[#Data],2,FALSE())</f>
        <v>Total cereals</v>
      </c>
      <c r="C276" s="48" t="str">
        <f aca="false">VLOOKUP(Data[[#This Row],[MS]],Ref_MS[#Data],2,FALSE())</f>
        <v>Cyprus</v>
      </c>
      <c r="D276" s="49" t="s">
        <v>34</v>
      </c>
      <c r="E276" s="49" t="s">
        <v>99</v>
      </c>
      <c r="F276" s="49" t="s">
        <v>100</v>
      </c>
      <c r="G276" s="50" t="n">
        <f aca="false">(SUM(AH276:AL276)-MAX(AH276:AL276)-MIN(AH276:AL276))/3</f>
        <v>24.71</v>
      </c>
      <c r="H276" s="50" t="n">
        <f aca="false">SUM(H15+H44+H73+H102+H131+H160+H189+H218+H247)</f>
        <v>69.1</v>
      </c>
      <c r="I276" s="50" t="n">
        <f aca="false">SUM(I15+I44+I73+I102+I131+I160+I189+I218+I247)</f>
        <v>63.5</v>
      </c>
      <c r="J276" s="50" t="n">
        <f aca="false">SUM(J15+J44+J73+J102+J131+J160+J189+J218+J247)</f>
        <v>60.9</v>
      </c>
      <c r="K276" s="50" t="n">
        <f aca="false">SUM(K15+K44+K73+K102+K131+K160+K189+K218+K247)</f>
        <v>59.8</v>
      </c>
      <c r="L276" s="50" t="n">
        <f aca="false">SUM(L15+L44+L73+L102+L131+L160+L189+L218+L247)</f>
        <v>43.1</v>
      </c>
      <c r="M276" s="50" t="n">
        <f aca="false">SUM(M15+M44+M73+M102+M131+M160+M189+M218+M247)</f>
        <v>59.1</v>
      </c>
      <c r="N276" s="50" t="n">
        <f aca="false">SUM(N15+N44+N73+N102+N131+N160+N189+N218+N247)</f>
        <v>58.9</v>
      </c>
      <c r="O276" s="50" t="n">
        <f aca="false">SUM(O15+O44+O73+O102+O131+O160+O189+O218+O247)</f>
        <v>51.5</v>
      </c>
      <c r="P276" s="50" t="n">
        <f aca="false">SUM(P15+P44+P73+P102+P131+P160+P189+P218+P247)</f>
        <v>56</v>
      </c>
      <c r="Q276" s="50" t="n">
        <f aca="false">SUM(Q15+Q44+Q73+Q102+Q131+Q160+Q189+Q218+Q247)</f>
        <v>57.6</v>
      </c>
      <c r="R276" s="50" t="n">
        <f aca="false">SUM(R15+R44+R73+R102+R131+R160+R189+R218+R247)</f>
        <v>72.75</v>
      </c>
      <c r="S276" s="50" t="n">
        <f aca="false">SUM(S15+S44+S73+S102+S131+S160+S189+S218+S247)</f>
        <v>66.4</v>
      </c>
      <c r="T276" s="50" t="n">
        <f aca="false">SUM(T15+T44+T73+T102+T131+T160+T189+T218+T247)</f>
        <v>62.15</v>
      </c>
      <c r="U276" s="50" t="n">
        <f aca="false">SUM(U15+U44+U73+U102+U131+U160+U189+U218+U247)</f>
        <v>59.22</v>
      </c>
      <c r="V276" s="50" t="n">
        <f aca="false">SUM(V15+V44+V73+V102+V131+V160+V189+V218+V247)</f>
        <v>43.56</v>
      </c>
      <c r="W276" s="50" t="n">
        <f aca="false">SUM(W15+W44+W73+W102+W131+W160+W189+W218+W247)</f>
        <v>38.7</v>
      </c>
      <c r="X276" s="50" t="n">
        <f aca="false">SUM(X15+X44+X73+X102+X131+X160+X189+X218+X247)</f>
        <v>31.15</v>
      </c>
      <c r="Y276" s="50" t="n">
        <f aca="false">SUM(Y15+Y44+Y73+Y102+Y131+Y160+Y189+Y218+Y247)</f>
        <v>32.89</v>
      </c>
      <c r="Z276" s="50" t="n">
        <f aca="false">SUM(Z15+Z44+Z73+Z102+Z131+Z160+Z189+Z218+Z247)</f>
        <v>35.92</v>
      </c>
      <c r="AA276" s="50" t="n">
        <f aca="false">SUM(AA15+AA44+AA73+AA102+AA131+AA160+AA189+AA218+AA247)</f>
        <v>37.82</v>
      </c>
      <c r="AB276" s="50" t="n">
        <f aca="false">SUM(AB15+AB44+AB73+AB102+AB131+AB160+AB189+AB218+AB247)</f>
        <v>30.76</v>
      </c>
      <c r="AC276" s="50" t="n">
        <f aca="false">SUM(AC15+AC44+AC73+AC102+AC131+AC160+AC189+AC218+AC247)</f>
        <v>25.31</v>
      </c>
      <c r="AD276" s="50" t="n">
        <f aca="false">SUM(AD15+AD44+AD73+AD102+AD131+AD160+AD189+AD218+AD247)</f>
        <v>32.85</v>
      </c>
      <c r="AE276" s="50" t="n">
        <f aca="false">SUM(AE15+AE44+AE73+AE102+AE131+AE160+AE189+AE218+AE247)</f>
        <v>23.81</v>
      </c>
      <c r="AF276" s="50" t="n">
        <f aca="false">SUM(AF15+AF44+AF73+AF102+AF131+AF160+AF189+AF218+AF247)</f>
        <v>20.21</v>
      </c>
      <c r="AG276" s="50" t="n">
        <f aca="false">SUM(AG15+AG44+AG73+AG102+AG131+AG160+AG189+AG218+AG247)</f>
        <v>24.02</v>
      </c>
      <c r="AH276" s="50" t="n">
        <f aca="false">SUM(AH15+AH44+AH73+AH102+AH131+AH160+AH189+AH218+AH247)</f>
        <v>23.08</v>
      </c>
      <c r="AI276" s="50" t="n">
        <f aca="false">SUM(AI15+AI44+AI73+AI102+AI131+AI160+AI189+AI218+AI247)</f>
        <v>26.51</v>
      </c>
      <c r="AJ276" s="50" t="n">
        <f aca="false">SUM(AJ15+AJ44+AJ73+AJ102+AJ131+AJ160+AJ189+AJ218+AJ247)</f>
        <v>26.15</v>
      </c>
      <c r="AK276" s="50" t="n">
        <f aca="false">SUM(AK15+AK44+AK73+AK102+AK131+AK160+AK189+AK218+AK247)</f>
        <v>24.58</v>
      </c>
      <c r="AL276" s="51" t="n">
        <f aca="false">SUM(AL15+AL44+AL73+AL102+AL131+AL160+AL189+AL218+AL247)</f>
        <v>23.4</v>
      </c>
      <c r="AM276" s="51" t="n">
        <f aca="false">SUM(AM15+AM44+AM73+AM102+AM131+AM160+AM189+AM218+AM247)</f>
        <v>24.28</v>
      </c>
    </row>
    <row r="277" customFormat="false" ht="14.25" hidden="false" customHeight="false" outlineLevel="0" collapsed="false">
      <c r="A277" s="48" t="s">
        <v>71</v>
      </c>
      <c r="B277" s="48" t="str">
        <f aca="false">VLOOKUP(Data[[#This Row],[or_product]],Ref_products[#Data],2,FALSE())</f>
        <v>Total cereals</v>
      </c>
      <c r="C277" s="48" t="str">
        <f aca="false">VLOOKUP(Data[[#This Row],[MS]],Ref_MS[#Data],2,FALSE())</f>
        <v>Latvia</v>
      </c>
      <c r="D277" s="49" t="s">
        <v>34</v>
      </c>
      <c r="E277" s="49" t="s">
        <v>101</v>
      </c>
      <c r="F277" s="49" t="s">
        <v>102</v>
      </c>
      <c r="G277" s="50" t="n">
        <f aca="false">(SUM(AH277:AL277)-MAX(AH277:AL277)-MIN(AH277:AL277))/3</f>
        <v>760.4</v>
      </c>
      <c r="H277" s="50" t="n">
        <f aca="false">SUM(H16+H45+H74+H103+H132+H161+H190+H219+H248)</f>
        <v>693.6</v>
      </c>
      <c r="I277" s="50" t="n">
        <f aca="false">SUM(I16+I45+I74+I103+I132+I161+I190+I219+I248)</f>
        <v>486.3</v>
      </c>
      <c r="J277" s="50" t="n">
        <f aca="false">SUM(J16+J45+J74+J103+J132+J161+J190+J219+J248)</f>
        <v>408.5</v>
      </c>
      <c r="K277" s="50" t="n">
        <f aca="false">SUM(K16+K45+K74+K103+K132+K161+K190+K219+K248)</f>
        <v>446.2</v>
      </c>
      <c r="L277" s="50" t="n">
        <f aca="false">SUM(L16+L45+L74+L103+L132+L161+L190+L219+L248)</f>
        <v>482.8</v>
      </c>
      <c r="M277" s="50" t="n">
        <f aca="false">SUM(M16+M45+M74+M103+M132+M161+M190+M219+M248)</f>
        <v>466</v>
      </c>
      <c r="N277" s="50" t="n">
        <f aca="false">SUM(N16+N45+N74+N103+N132+N161+N190+N219+N248)</f>
        <v>415.6</v>
      </c>
      <c r="O277" s="50" t="n">
        <f aca="false">SUM(O16+O45+O74+O103+O132+O161+O190+O219+O248)</f>
        <v>420</v>
      </c>
      <c r="P277" s="50" t="n">
        <f aca="false">SUM(P16+P45+P74+P103+P132+P161+P190+P219+P248)</f>
        <v>443.7</v>
      </c>
      <c r="Q277" s="50" t="n">
        <f aca="false">SUM(Q16+Q45+Q74+Q103+Q132+Q161+Q190+Q219+Q248)</f>
        <v>415</v>
      </c>
      <c r="R277" s="50" t="n">
        <f aca="false">SUM(R16+R45+R74+R103+R132+R161+R190+R219+R248)</f>
        <v>428.5</v>
      </c>
      <c r="S277" s="50" t="n">
        <f aca="false">SUM(S16+S45+S74+S103+S132+S161+S190+S219+S248)</f>
        <v>436.7</v>
      </c>
      <c r="T277" s="50" t="n">
        <f aca="false">SUM(T16+T45+T74+T103+T132+T161+T190+T219+T248)</f>
        <v>468.9</v>
      </c>
      <c r="U277" s="50" t="n">
        <f aca="false">SUM(U16+U45+U74+U103+U132+U161+U190+U219+U248)</f>
        <v>511.8</v>
      </c>
      <c r="V277" s="50" t="n">
        <f aca="false">SUM(V16+V45+V74+V103+V132+V161+V190+V219+V248)</f>
        <v>521.9</v>
      </c>
      <c r="W277" s="50" t="n">
        <f aca="false">SUM(W16+W45+W74+W103+W132+W161+W190+W219+W248)</f>
        <v>544.2</v>
      </c>
      <c r="X277" s="50" t="n">
        <f aca="false">SUM(X16+X45+X74+X103+X132+X161+X190+X219+X248)</f>
        <v>540.8</v>
      </c>
      <c r="Y277" s="50" t="n">
        <f aca="false">SUM(Y16+Y45+Y74+Y103+Y132+Y161+Y190+Y219+Y248)</f>
        <v>515.266666666667</v>
      </c>
      <c r="Z277" s="50" t="n">
        <f aca="false">SUM(Z16+Z45+Z74+Z103+Z132+Z161+Z190+Z219+Z248)</f>
        <v>515.7</v>
      </c>
      <c r="AA277" s="50" t="n">
        <f aca="false">SUM(AA16+AA45+AA74+AA103+AA132+AA161+AA190+AA219+AA248)</f>
        <v>563.9</v>
      </c>
      <c r="AB277" s="50" t="n">
        <f aca="false">SUM(AB16+AB45+AB74+AB103+AB132+AB161+AB190+AB219+AB248)</f>
        <v>577.6</v>
      </c>
      <c r="AC277" s="50" t="n">
        <f aca="false">SUM(AC16+AC45+AC74+AC103+AC132+AC161+AC190+AC219+AC248)</f>
        <v>638.8</v>
      </c>
      <c r="AD277" s="50" t="n">
        <f aca="false">SUM(AD16+AD45+AD74+AD103+AD132+AD161+AD190+AD219+AD248)</f>
        <v>669.5</v>
      </c>
      <c r="AE277" s="50" t="n">
        <f aca="false">SUM(AE16+AE45+AE74+AE103+AE132+AE161+AE190+AE219+AE248)</f>
        <v>706.1</v>
      </c>
      <c r="AF277" s="50" t="n">
        <f aca="false">SUM(AF16+AF45+AF74+AF103+AF132+AF161+AF190+AF219+AF248)</f>
        <v>633.4</v>
      </c>
      <c r="AG277" s="50" t="n">
        <f aca="false">SUM(AG16+AG45+AG74+AG103+AG132+AG161+AG190+AG219+AG248)</f>
        <v>679.8</v>
      </c>
      <c r="AH277" s="50" t="n">
        <f aca="false">SUM(AH16+AH45+AH74+AH103+AH132+AH161+AH190+AH219+AH248)</f>
        <v>733.9</v>
      </c>
      <c r="AI277" s="50" t="n">
        <f aca="false">SUM(AI16+AI45+AI74+AI103+AI132+AI161+AI190+AI219+AI248)</f>
        <v>750</v>
      </c>
      <c r="AJ277" s="50" t="n">
        <f aca="false">SUM(AJ16+AJ45+AJ74+AJ103+AJ132+AJ161+AJ190+AJ219+AJ248)</f>
        <v>767.8</v>
      </c>
      <c r="AK277" s="50" t="n">
        <f aca="false">SUM(AK16+AK45+AK74+AK103+AK132+AK161+AK190+AK219+AK248)</f>
        <v>774.8</v>
      </c>
      <c r="AL277" s="51" t="n">
        <f aca="false">SUM(AL16+AL45+AL74+AL103+AL132+AL161+AL190+AL219+AL248)</f>
        <v>763.4</v>
      </c>
      <c r="AM277" s="51" t="n">
        <f aca="false">SUM(AM16+AM45+AM74+AM103+AM132+AM161+AM190+AM219+AM248)</f>
        <v>795.2</v>
      </c>
    </row>
    <row r="278" customFormat="false" ht="14.25" hidden="false" customHeight="false" outlineLevel="0" collapsed="false">
      <c r="A278" s="48" t="s">
        <v>71</v>
      </c>
      <c r="B278" s="48" t="str">
        <f aca="false">VLOOKUP(Data[[#This Row],[or_product]],Ref_products[#Data],2,FALSE())</f>
        <v>Total cereals</v>
      </c>
      <c r="C278" s="48" t="str">
        <f aca="false">VLOOKUP(Data[[#This Row],[MS]],Ref_MS[#Data],2,FALSE())</f>
        <v>Lithuania</v>
      </c>
      <c r="D278" s="49" t="s">
        <v>34</v>
      </c>
      <c r="E278" s="49" t="s">
        <v>103</v>
      </c>
      <c r="F278" s="49" t="s">
        <v>104</v>
      </c>
      <c r="G278" s="50" t="n">
        <f aca="false">(SUM(AH278:AL278)-MAX(AH278:AL278)-MIN(AH278:AL278))/3</f>
        <v>1348.15666666667</v>
      </c>
      <c r="H278" s="50" t="n">
        <f aca="false">SUM(H17+H46+H75+H104+H133+H162+H191+H220+H249)</f>
        <v>1270.4</v>
      </c>
      <c r="I278" s="50" t="n">
        <f aca="false">SUM(I17+I46+I75+I104+I133+I162+I191+I220+I249)</f>
        <v>1196.5</v>
      </c>
      <c r="J278" s="50" t="n">
        <f aca="false">SUM(J17+J46+J75+J104+J133+J162+J191+J220+J249)</f>
        <v>1028.7</v>
      </c>
      <c r="K278" s="50" t="n">
        <f aca="false">SUM(K17+K46+K75+K104+K133+K162+K191+K220+K249)</f>
        <v>1081</v>
      </c>
      <c r="L278" s="50" t="n">
        <f aca="false">SUM(L17+L46+L75+L104+L133+L162+L191+L220+L249)</f>
        <v>1163.8</v>
      </c>
      <c r="M278" s="50" t="n">
        <f aca="false">SUM(M17+M46+M75+M104+M133+M162+M191+M220+M249)</f>
        <v>1109.5</v>
      </c>
      <c r="N278" s="50" t="n">
        <f aca="false">SUM(N17+N46+N75+N104+N133+N162+N191+N220+N249)</f>
        <v>1014.7</v>
      </c>
      <c r="O278" s="50" t="n">
        <f aca="false">SUM(O17+O46+O75+O104+O133+O162+O191+O220+O249)</f>
        <v>981.6</v>
      </c>
      <c r="P278" s="50" t="n">
        <f aca="false">SUM(P17+P46+P75+P104+P133+P162+P191+P220+P249)</f>
        <v>937.9</v>
      </c>
      <c r="Q278" s="50" t="n">
        <f aca="false">SUM(Q17+Q46+Q75+Q104+Q133+Q162+Q191+Q220+Q249)</f>
        <v>918</v>
      </c>
      <c r="R278" s="50" t="n">
        <f aca="false">SUM(R17+R46+R75+R104+R133+R162+R191+R220+R249)</f>
        <v>864.6</v>
      </c>
      <c r="S278" s="50" t="n">
        <f aca="false">SUM(S17+S46+S75+S104+S133+S162+S191+S220+S249)</f>
        <v>878.5</v>
      </c>
      <c r="T278" s="50" t="n">
        <f aca="false">SUM(T17+T46+T75+T104+T133+T162+T191+T220+T249)</f>
        <v>956.1</v>
      </c>
      <c r="U278" s="50" t="n">
        <f aca="false">SUM(U17+U46+U75+U104+U133+U162+U191+U220+U249)</f>
        <v>962.9</v>
      </c>
      <c r="V278" s="50" t="n">
        <f aca="false">SUM(V17+V46+V75+V104+V133+V162+V191+V220+V249)</f>
        <v>1003.3</v>
      </c>
      <c r="W278" s="50" t="n">
        <f aca="false">SUM(W17+W46+W75+W104+W133+W162+W191+W220+W249)</f>
        <v>1022</v>
      </c>
      <c r="X278" s="50" t="n">
        <f aca="false">SUM(X17+X46+X75+X104+X133+X162+X191+X220+X249)</f>
        <v>1103.5</v>
      </c>
      <c r="Y278" s="50" t="n">
        <f aca="false">SUM(Y17+Y46+Y75+Y104+Y133+Y162+Y191+Y220+Y249)</f>
        <v>1012</v>
      </c>
      <c r="Z278" s="50" t="n">
        <f aca="false">SUM(Z17+Z46+Z75+Z104+Z133+Z162+Z191+Z220+Z249)</f>
        <v>1064.7</v>
      </c>
      <c r="AA278" s="50" t="n">
        <f aca="false">SUM(AA17+AA46+AA75+AA104+AA133+AA162+AA191+AA220+AA249)</f>
        <v>1159.7</v>
      </c>
      <c r="AB278" s="50" t="n">
        <f aca="false">SUM(AB17+AB46+AB75+AB104+AB133+AB162+AB191+AB220+AB249)</f>
        <v>1213.4</v>
      </c>
      <c r="AC278" s="50" t="n">
        <f aca="false">SUM(AC17+AC46+AC75+AC104+AC133+AC162+AC191+AC220+AC249)</f>
        <v>1288.8</v>
      </c>
      <c r="AD278" s="50" t="n">
        <f aca="false">SUM(AD17+AD46+AD75+AD104+AD133+AD162+AD191+AD220+AD249)</f>
        <v>1329.12</v>
      </c>
      <c r="AE278" s="50" t="n">
        <f aca="false">SUM(AE17+AE46+AE75+AE104+AE133+AE162+AE191+AE220+AE249)</f>
        <v>1326.71</v>
      </c>
      <c r="AF278" s="50" t="n">
        <f aca="false">SUM(AF17+AF46+AF75+AF104+AF133+AF162+AF191+AF220+AF249)</f>
        <v>1199.52</v>
      </c>
      <c r="AG278" s="50" t="n">
        <f aca="false">SUM(AG17+AG46+AG75+AG104+AG133+AG162+AG191+AG220+AG249)</f>
        <v>1257.23</v>
      </c>
      <c r="AH278" s="50" t="n">
        <f aca="false">SUM(AH17+AH46+AH75+AH104+AH133+AH162+AH191+AH220+AH249)</f>
        <v>1349.57</v>
      </c>
      <c r="AI278" s="50" t="n">
        <f aca="false">SUM(AI17+AI46+AI75+AI104+AI133+AI162+AI191+AI220+AI249)</f>
        <v>1382.44</v>
      </c>
      <c r="AJ278" s="50" t="n">
        <f aca="false">SUM(AJ17+AJ46+AJ75+AJ104+AJ133+AJ162+AJ191+AJ220+AJ249)</f>
        <v>1356.51</v>
      </c>
      <c r="AK278" s="50" t="n">
        <f aca="false">SUM(AK17+AK46+AK75+AK104+AK133+AK162+AK191+AK220+AK249)</f>
        <v>1335.73</v>
      </c>
      <c r="AL278" s="51" t="n">
        <f aca="false">SUM(AL17+AL46+AL75+AL104+AL133+AL162+AL191+AL220+AL249)</f>
        <v>1338.39</v>
      </c>
      <c r="AM278" s="51" t="n">
        <f aca="false">SUM(AM17+AM46+AM75+AM104+AM133+AM162+AM191+AM220+AM249)</f>
        <v>1379.2</v>
      </c>
    </row>
    <row r="279" customFormat="false" ht="14.25" hidden="false" customHeight="false" outlineLevel="0" collapsed="false">
      <c r="A279" s="48" t="s">
        <v>71</v>
      </c>
      <c r="B279" s="48" t="str">
        <f aca="false">VLOOKUP(Data[[#This Row],[or_product]],Ref_products[#Data],2,FALSE())</f>
        <v>Total cereals</v>
      </c>
      <c r="C279" s="48" t="str">
        <f aca="false">VLOOKUP(Data[[#This Row],[MS]],Ref_MS[#Data],2,FALSE())</f>
        <v>Luxembourg</v>
      </c>
      <c r="D279" s="49" t="s">
        <v>34</v>
      </c>
      <c r="E279" s="49" t="s">
        <v>105</v>
      </c>
      <c r="F279" s="49" t="s">
        <v>106</v>
      </c>
      <c r="G279" s="50" t="n">
        <f aca="false">(SUM(AH279:AL279)-MAX(AH279:AL279)-MIN(AH279:AL279))/3</f>
        <v>26.8066666666667</v>
      </c>
      <c r="H279" s="50" t="n">
        <f aca="false">SUM(H18+H47+H76+H105+H134+H163+H192+H221+H250)</f>
        <v>29.5</v>
      </c>
      <c r="I279" s="50" t="n">
        <f aca="false">SUM(I18+I47+I76+I105+I134+I163+I192+I221+I250)</f>
        <v>29.6</v>
      </c>
      <c r="J279" s="50" t="n">
        <f aca="false">SUM(J18+J47+J76+J105+J134+J163+J192+J221+J250)</f>
        <v>28.8</v>
      </c>
      <c r="K279" s="50" t="n">
        <f aca="false">SUM(K18+K47+K76+K105+K134+K163+K192+K221+K250)</f>
        <v>29.8</v>
      </c>
      <c r="L279" s="50" t="n">
        <f aca="false">SUM(L18+L47+L76+L105+L134+L163+L192+L221+L250)</f>
        <v>29.3</v>
      </c>
      <c r="M279" s="50" t="n">
        <f aca="false">SUM(M18+M47+M76+M105+M134+M163+M192+M221+M250)</f>
        <v>29.4</v>
      </c>
      <c r="N279" s="50" t="n">
        <f aca="false">SUM(N18+N47+N76+N105+N134+N163+N192+N221+N250)</f>
        <v>27.6</v>
      </c>
      <c r="O279" s="50" t="n">
        <f aca="false">SUM(O18+O47+O76+O105+O134+O163+O192+O221+O250)</f>
        <v>28.7</v>
      </c>
      <c r="P279" s="50" t="n">
        <f aca="false">SUM(P18+P47+P76+P105+P134+P163+P192+P221+P250)</f>
        <v>28</v>
      </c>
      <c r="Q279" s="50" t="n">
        <f aca="false">SUM(Q18+Q47+Q76+Q105+Q134+Q163+Q192+Q221+Q250)</f>
        <v>29.4</v>
      </c>
      <c r="R279" s="50" t="n">
        <f aca="false">SUM(R18+R47+R76+R105+R134+R163+R192+R221+R250)</f>
        <v>28.9</v>
      </c>
      <c r="S279" s="50" t="n">
        <f aca="false">SUM(S18+S47+S76+S105+S134+S163+S192+S221+S250)</f>
        <v>27.9</v>
      </c>
      <c r="T279" s="50" t="n">
        <f aca="false">SUM(T18+T47+T76+T105+T134+T163+T192+T221+T250)</f>
        <v>28.3</v>
      </c>
      <c r="U279" s="50" t="n">
        <f aca="false">SUM(U18+U47+U76+U105+U134+U163+U192+U221+U250)</f>
        <v>28.9</v>
      </c>
      <c r="V279" s="50" t="n">
        <f aca="false">SUM(V18+V47+V76+V105+V134+V163+V192+V221+V250)</f>
        <v>28.5</v>
      </c>
      <c r="W279" s="50" t="n">
        <f aca="false">SUM(W18+W47+W76+W105+W134+W163+W192+W221+W250)</f>
        <v>31.1</v>
      </c>
      <c r="X279" s="50" t="n">
        <f aca="false">SUM(X18+X47+X76+X105+X134+X163+X192+X221+X250)</f>
        <v>30.4</v>
      </c>
      <c r="Y279" s="50" t="n">
        <f aca="false">SUM(Y18+Y47+Y76+Y105+Y134+Y163+Y192+Y221+Y250)</f>
        <v>29.94</v>
      </c>
      <c r="Z279" s="50" t="n">
        <f aca="false">SUM(Z18+Z47+Z76+Z105+Z134+Z163+Z192+Z221+Z250)</f>
        <v>28.89</v>
      </c>
      <c r="AA279" s="50" t="n">
        <f aca="false">SUM(AA18+AA47+AA76+AA105+AA134+AA163+AA192+AA221+AA250)</f>
        <v>27.95</v>
      </c>
      <c r="AB279" s="50" t="n">
        <f aca="false">SUM(AB18+AB47+AB76+AB105+AB134+AB163+AB192+AB221+AB250)</f>
        <v>29.17</v>
      </c>
      <c r="AC279" s="50" t="n">
        <f aca="false">SUM(AC18+AC47+AC76+AC105+AC134+AC163+AC192+AC221+AC250)</f>
        <v>28.51</v>
      </c>
      <c r="AD279" s="50" t="n">
        <f aca="false">SUM(AD18+AD47+AD76+AD105+AD134+AD163+AD192+AD221+AD250)</f>
        <v>29.29</v>
      </c>
      <c r="AE279" s="50" t="n">
        <f aca="false">SUM(AE18+AE47+AE76+AE105+AE134+AE163+AE192+AE221+AE250)</f>
        <v>27.86</v>
      </c>
      <c r="AF279" s="50" t="n">
        <f aca="false">SUM(AF18+AF47+AF76+AF105+AF134+AF163+AF192+AF221+AF250)</f>
        <v>27.96</v>
      </c>
      <c r="AG279" s="50" t="n">
        <f aca="false">SUM(AG18+AG47+AG76+AG105+AG134+AG163+AG192+AG221+AG250)</f>
        <v>26.31</v>
      </c>
      <c r="AH279" s="50" t="n">
        <f aca="false">SUM(AH18+AH47+AH76+AH105+AH134+AH163+AH192+AH221+AH250)</f>
        <v>27.39</v>
      </c>
      <c r="AI279" s="50" t="n">
        <f aca="false">SUM(AI18+AI47+AI76+AI105+AI134+AI163+AI192+AI221+AI250)</f>
        <v>25.5</v>
      </c>
      <c r="AJ279" s="50" t="n">
        <f aca="false">SUM(AJ18+AJ47+AJ76+AJ105+AJ134+AJ163+AJ192+AJ221+AJ250)</f>
        <v>26.31</v>
      </c>
      <c r="AK279" s="50" t="n">
        <f aca="false">SUM(AK18+AK47+AK76+AK105+AK134+AK163+AK192+AK221+AK250)</f>
        <v>27.74</v>
      </c>
      <c r="AL279" s="51" t="n">
        <f aca="false">SUM(AL18+AL47+AL76+AL105+AL134+AL163+AL192+AL221+AL250)</f>
        <v>26.72</v>
      </c>
      <c r="AM279" s="51" t="n">
        <f aca="false">SUM(AM18+AM47+AM76+AM105+AM134+AM163+AM192+AM221+AM250)</f>
        <v>26.6766666666667</v>
      </c>
    </row>
    <row r="280" customFormat="false" ht="14.25" hidden="false" customHeight="false" outlineLevel="0" collapsed="false">
      <c r="A280" s="48" t="s">
        <v>71</v>
      </c>
      <c r="B280" s="48" t="str">
        <f aca="false">VLOOKUP(Data[[#This Row],[or_product]],Ref_products[#Data],2,FALSE())</f>
        <v>Total cereals</v>
      </c>
      <c r="C280" s="48" t="str">
        <f aca="false">VLOOKUP(Data[[#This Row],[MS]],Ref_MS[#Data],2,FALSE())</f>
        <v>Hungary</v>
      </c>
      <c r="D280" s="49" t="s">
        <v>34</v>
      </c>
      <c r="E280" s="49" t="s">
        <v>107</v>
      </c>
      <c r="F280" s="49" t="s">
        <v>108</v>
      </c>
      <c r="G280" s="50" t="n">
        <f aca="false">(SUM(AH280:AL280)-MAX(AH280:AL280)-MIN(AH280:AL280))/3</f>
        <v>2366.62666666667</v>
      </c>
      <c r="H280" s="50" t="n">
        <f aca="false">SUM(H19+H48+H77+H106+H135+H164+H193+H222+H251)</f>
        <v>2670</v>
      </c>
      <c r="I280" s="50" t="n">
        <f aca="false">SUM(I19+I48+I77+I106+I135+I164+I193+I222+I251)</f>
        <v>2855</v>
      </c>
      <c r="J280" s="50" t="n">
        <f aca="false">SUM(J19+J48+J77+J106+J135+J164+J193+J222+J251)</f>
        <v>2708</v>
      </c>
      <c r="K280" s="50" t="n">
        <f aca="false">SUM(K19+K48+K77+K106+K135+K164+K193+K222+K251)</f>
        <v>2768</v>
      </c>
      <c r="L280" s="50" t="n">
        <f aca="false">SUM(L19+L48+L77+L106+L135+L164+L193+L222+L251)</f>
        <v>2933</v>
      </c>
      <c r="M280" s="50" t="n">
        <f aca="false">SUM(M19+M48+M77+M106+M135+M164+M193+M222+M251)</f>
        <v>2832.5</v>
      </c>
      <c r="N280" s="50" t="n">
        <f aca="false">SUM(N19+N48+N77+N106+N135+N164+N193+N222+N251)</f>
        <v>2418.5</v>
      </c>
      <c r="O280" s="50" t="n">
        <f aca="false">SUM(O19+O48+O77+O106+O135+O164+O193+O222+O251)</f>
        <v>2760.4</v>
      </c>
      <c r="P280" s="50" t="n">
        <f aca="false">SUM(P19+P48+P77+P106+P135+P164+P193+P222+P251)</f>
        <v>3079</v>
      </c>
      <c r="Q280" s="50" t="n">
        <f aca="false">SUM(Q19+Q48+Q77+Q106+Q135+Q164+Q193+Q222+Q251)</f>
        <v>2952.2</v>
      </c>
      <c r="R280" s="50" t="n">
        <f aca="false">SUM(R19+R48+R77+R106+R135+R164+R193+R222+R251)</f>
        <v>2883.3</v>
      </c>
      <c r="S280" s="50" t="n">
        <f aca="false">SUM(S19+S48+S77+S106+S135+S164+S193+S222+S251)</f>
        <v>2998.9</v>
      </c>
      <c r="T280" s="50" t="n">
        <f aca="false">SUM(T19+T48+T77+T106+T135+T164+T193+T222+T251)</f>
        <v>2930.8</v>
      </c>
      <c r="U280" s="50" t="n">
        <f aca="false">SUM(U19+U48+U77+U106+U135+U164+U193+U222+U251)</f>
        <v>2835.9</v>
      </c>
      <c r="V280" s="50" t="n">
        <f aca="false">SUM(V19+V48+V77+V106+V135+V164+V193+V222+V251)</f>
        <v>2762.4</v>
      </c>
      <c r="W280" s="50" t="n">
        <f aca="false">SUM(W19+W48+W77+W106+W135+W164+W193+W222+W251)</f>
        <v>2905.7</v>
      </c>
      <c r="X280" s="50" t="n">
        <f aca="false">SUM(X19+X48+X77+X106+X135+X164+X193+X222+X251)</f>
        <v>2879.3</v>
      </c>
      <c r="Y280" s="50" t="n">
        <f aca="false">SUM(Y19+Y48+Y77+Y106+Y135+Y164+Y193+Y222+Y251)</f>
        <v>2592.62666666667</v>
      </c>
      <c r="Z280" s="50" t="n">
        <f aca="false">SUM(Z19+Z48+Z77+Z106+Z135+Z164+Z193+Z222+Z251)</f>
        <v>2675.48</v>
      </c>
      <c r="AA280" s="50" t="n">
        <f aca="false">SUM(AA19+AA48+AA77+AA106+AA135+AA164+AA193+AA222+AA251)</f>
        <v>2753.22888888889</v>
      </c>
      <c r="AB280" s="50" t="n">
        <f aca="false">SUM(AB19+AB48+AB77+AB106+AB135+AB164+AB193+AB222+AB251)</f>
        <v>2812.23518518518</v>
      </c>
      <c r="AC280" s="50" t="n">
        <f aca="false">SUM(AC19+AC48+AC77+AC106+AC135+AC164+AC193+AC222+AC251)</f>
        <v>2814.87</v>
      </c>
      <c r="AD280" s="50" t="n">
        <f aca="false">SUM(AD19+AD48+AD77+AD106+AD135+AD164+AD193+AD222+AD251)</f>
        <v>2714.17</v>
      </c>
      <c r="AE280" s="50" t="n">
        <f aca="false">SUM(AE19+AE48+AE77+AE106+AE135+AE164+AE193+AE222+AE251)</f>
        <v>2563.86</v>
      </c>
      <c r="AF280" s="50" t="n">
        <f aca="false">SUM(AF19+AF48+AF77+AF106+AF135+AF164+AF193+AF222+AF251)</f>
        <v>2400.41</v>
      </c>
      <c r="AG280" s="50" t="n">
        <f aca="false">SUM(AG19+AG48+AG77+AG106+AG135+AG164+AG193+AG222+AG251)</f>
        <v>2365.04</v>
      </c>
      <c r="AH280" s="50" t="n">
        <f aca="false">SUM(AH19+AH48+AH77+AH106+AH135+AH164+AH193+AH222+AH251)</f>
        <v>2455.8</v>
      </c>
      <c r="AI280" s="50" t="n">
        <f aca="false">SUM(AI19+AI48+AI77+AI106+AI135+AI164+AI193+AI222+AI251)</f>
        <v>2334.67</v>
      </c>
      <c r="AJ280" s="50" t="n">
        <f aca="false">SUM(AJ19+AJ48+AJ77+AJ106+AJ135+AJ164+AJ193+AJ222+AJ251)</f>
        <v>2358.93</v>
      </c>
      <c r="AK280" s="50" t="n">
        <f aca="false">SUM(AK19+AK48+AK77+AK106+AK135+AK164+AK193+AK222+AK251)</f>
        <v>2244.78</v>
      </c>
      <c r="AL280" s="51" t="n">
        <f aca="false">SUM(AL19+AL48+AL77+AL106+AL135+AL164+AL193+AL222+AL251)</f>
        <v>2406.28</v>
      </c>
      <c r="AM280" s="51" t="n">
        <f aca="false">SUM(AM19+AM48+AM77+AM106+AM135+AM164+AM193+AM222+AM251)</f>
        <v>2288.59</v>
      </c>
    </row>
    <row r="281" customFormat="false" ht="14.25" hidden="false" customHeight="false" outlineLevel="0" collapsed="false">
      <c r="A281" s="48" t="s">
        <v>71</v>
      </c>
      <c r="B281" s="48" t="str">
        <f aca="false">VLOOKUP(Data[[#This Row],[or_product]],Ref_products[#Data],2,FALSE())</f>
        <v>Total cereals</v>
      </c>
      <c r="C281" s="48" t="str">
        <f aca="false">VLOOKUP(Data[[#This Row],[MS]],Ref_MS[#Data],2,FALSE())</f>
        <v>Malta</v>
      </c>
      <c r="D281" s="49" t="s">
        <v>34</v>
      </c>
      <c r="E281" s="49" t="s">
        <v>109</v>
      </c>
      <c r="F281" s="49" t="s">
        <v>110</v>
      </c>
      <c r="G281" s="50" t="n">
        <f aca="false">(SUM(AH281:AL281)-MAX(AH281:AL281)-MIN(AH281:AL281))/3</f>
        <v>0</v>
      </c>
      <c r="H281" s="50" t="n">
        <f aca="false">SUM(H20+H49+H78+H107+H136+H165+H194+H223+H252)</f>
        <v>0</v>
      </c>
      <c r="I281" s="50" t="n">
        <f aca="false">SUM(I20+I49+I78+I107+I136+I165+I194+I223+I252)</f>
        <v>0</v>
      </c>
      <c r="J281" s="50" t="n">
        <f aca="false">SUM(J20+J49+J78+J107+J136+J165+J194+J223+J252)</f>
        <v>0</v>
      </c>
      <c r="K281" s="50" t="n">
        <f aca="false">SUM(K20+K49+K78+K107+K136+K165+K194+K223+K252)</f>
        <v>0</v>
      </c>
      <c r="L281" s="50" t="n">
        <f aca="false">SUM(L20+L49+L78+L107+L136+L165+L194+L223+L252)</f>
        <v>0</v>
      </c>
      <c r="M281" s="50" t="n">
        <f aca="false">SUM(M20+M49+M78+M107+M136+M165+M194+M223+M252)</f>
        <v>0</v>
      </c>
      <c r="N281" s="50" t="n">
        <f aca="false">SUM(N20+N49+N78+N107+N136+N165+N194+N223+N252)</f>
        <v>0</v>
      </c>
      <c r="O281" s="50" t="n">
        <f aca="false">SUM(O20+O49+O78+O107+O136+O165+O194+O223+O252)</f>
        <v>0</v>
      </c>
      <c r="P281" s="50" t="n">
        <f aca="false">SUM(P20+P49+P78+P107+P136+P165+P194+P223+P252)</f>
        <v>0</v>
      </c>
      <c r="Q281" s="50" t="n">
        <f aca="false">SUM(Q20+Q49+Q78+Q107+Q136+Q165+Q194+Q223+Q252)</f>
        <v>0</v>
      </c>
      <c r="R281" s="50" t="n">
        <f aca="false">SUM(R20+R49+R78+R107+R136+R165+R194+R223+R252)</f>
        <v>0</v>
      </c>
      <c r="S281" s="50" t="n">
        <f aca="false">SUM(S20+S49+S78+S107+S136+S165+S194+S223+S252)</f>
        <v>0</v>
      </c>
      <c r="T281" s="50" t="n">
        <f aca="false">SUM(T20+T49+T78+T107+T136+T165+T194+T223+T252)</f>
        <v>0</v>
      </c>
      <c r="U281" s="50" t="n">
        <f aca="false">SUM(U20+U49+U78+U107+U136+U165+U194+U223+U252)</f>
        <v>0</v>
      </c>
      <c r="V281" s="50" t="n">
        <f aca="false">SUM(V20+V49+V78+V107+V136+V165+V194+V223+V252)</f>
        <v>0</v>
      </c>
      <c r="W281" s="50" t="n">
        <f aca="false">SUM(W20+W49+W78+W107+W136+W165+W194+W223+W252)</f>
        <v>0</v>
      </c>
      <c r="X281" s="50" t="n">
        <f aca="false">SUM(X20+X49+X78+X107+X136+X165+X194+X223+X252)</f>
        <v>0</v>
      </c>
      <c r="Y281" s="50" t="n">
        <f aca="false">SUM(Y20+Y49+Y78+Y107+Y136+Y165+Y194+Y223+Y252)</f>
        <v>0</v>
      </c>
      <c r="Z281" s="50" t="n">
        <f aca="false">SUM(Z20+Z49+Z78+Z107+Z136+Z165+Z194+Z223+Z252)</f>
        <v>0</v>
      </c>
      <c r="AA281" s="50" t="n">
        <f aca="false">SUM(AA20+AA49+AA78+AA107+AA136+AA165+AA194+AA223+AA252)</f>
        <v>0</v>
      </c>
      <c r="AB281" s="50" t="n">
        <f aca="false">SUM(AB20+AB49+AB78+AB107+AB136+AB165+AB194+AB223+AB252)</f>
        <v>0</v>
      </c>
      <c r="AC281" s="50" t="n">
        <f aca="false">SUM(AC20+AC49+AC78+AC107+AC136+AC165+AC194+AC223+AC252)</f>
        <v>0</v>
      </c>
      <c r="AD281" s="50" t="n">
        <f aca="false">SUM(AD20+AD49+AD78+AD107+AD136+AD165+AD194+AD223+AD252)</f>
        <v>0</v>
      </c>
      <c r="AE281" s="50" t="n">
        <f aca="false">SUM(AE20+AE49+AE78+AE107+AE136+AE165+AE194+AE223+AE252)</f>
        <v>0</v>
      </c>
      <c r="AF281" s="50" t="n">
        <f aca="false">SUM(AF20+AF49+AF78+AF107+AF136+AF165+AF194+AF223+AF252)</f>
        <v>0</v>
      </c>
      <c r="AG281" s="50" t="n">
        <f aca="false">SUM(AG20+AG49+AG78+AG107+AG136+AG165+AG194+AG223+AG252)</f>
        <v>0</v>
      </c>
      <c r="AH281" s="50" t="n">
        <f aca="false">SUM(AH20+AH49+AH78+AH107+AH136+AH165+AH194+AH223+AH252)</f>
        <v>0</v>
      </c>
      <c r="AI281" s="50" t="n">
        <f aca="false">SUM(AI20+AI49+AI78+AI107+AI136+AI165+AI194+AI223+AI252)</f>
        <v>0</v>
      </c>
      <c r="AJ281" s="50" t="n">
        <f aca="false">SUM(AJ20+AJ49+AJ78+AJ107+AJ136+AJ165+AJ194+AJ223+AJ252)</f>
        <v>0</v>
      </c>
      <c r="AK281" s="50" t="n">
        <f aca="false">SUM(AK20+AK49+AK78+AK107+AK136+AK165+AK194+AK223+AK252)</f>
        <v>0</v>
      </c>
      <c r="AL281" s="51" t="n">
        <f aca="false">SUM(AL20+AL49+AL78+AL107+AL136+AL165+AL194+AL223+AL252)</f>
        <v>0</v>
      </c>
      <c r="AM281" s="51" t="n">
        <f aca="false">SUM(AM20+AM49+AM78+AM107+AM136+AM165+AM194+AM223+AM252)</f>
        <v>0</v>
      </c>
    </row>
    <row r="282" customFormat="false" ht="14.25" hidden="false" customHeight="false" outlineLevel="0" collapsed="false">
      <c r="A282" s="48" t="s">
        <v>71</v>
      </c>
      <c r="B282" s="48" t="str">
        <f aca="false">VLOOKUP(Data[[#This Row],[or_product]],Ref_products[#Data],2,FALSE())</f>
        <v>Total cereals</v>
      </c>
      <c r="C282" s="48" t="str">
        <f aca="false">VLOOKUP(Data[[#This Row],[MS]],Ref_MS[#Data],2,FALSE())</f>
        <v>Netherlands</v>
      </c>
      <c r="D282" s="49" t="s">
        <v>34</v>
      </c>
      <c r="E282" s="49" t="s">
        <v>111</v>
      </c>
      <c r="F282" s="49" t="s">
        <v>112</v>
      </c>
      <c r="G282" s="50" t="n">
        <f aca="false">(SUM(AH282:AL282)-MAX(AH282:AL282)-MIN(AH282:AL282))/3</f>
        <v>178.55</v>
      </c>
      <c r="H282" s="50" t="n">
        <f aca="false">SUM(H21+H50+H79+H108+H137+H166+H195+H224+H253)</f>
        <v>187.2</v>
      </c>
      <c r="I282" s="50" t="n">
        <f aca="false">SUM(I21+I50+I79+I108+I137+I166+I195+I224+I253)</f>
        <v>194.8</v>
      </c>
      <c r="J282" s="50" t="n">
        <f aca="false">SUM(J21+J50+J79+J108+J137+J166+J195+J224+J253)</f>
        <v>198.7</v>
      </c>
      <c r="K282" s="50" t="n">
        <f aca="false">SUM(K21+K50+K79+K108+K137+K166+K195+K224+K253)</f>
        <v>205.7</v>
      </c>
      <c r="L282" s="50" t="n">
        <f aca="false">SUM(L21+L50+L79+L108+L137+L166+L195+L224+L253)</f>
        <v>207.5</v>
      </c>
      <c r="M282" s="50" t="n">
        <f aca="false">SUM(M21+M50+M79+M108+M137+M166+M195+M224+M253)</f>
        <v>211.3</v>
      </c>
      <c r="N282" s="50" t="n">
        <f aca="false">SUM(N21+N50+N79+N108+N137+N166+N195+N224+N253)</f>
        <v>190.1</v>
      </c>
      <c r="O282" s="50" t="n">
        <f aca="false">SUM(O21+O50+O79+O108+O137+O166+O195+O224+O253)</f>
        <v>226.4</v>
      </c>
      <c r="P282" s="50" t="n">
        <f aca="false">SUM(P21+P50+P79+P108+P137+P166+P195+P224+P253)</f>
        <v>235.8</v>
      </c>
      <c r="Q282" s="50" t="n">
        <f aca="false">SUM(Q21+Q50+Q79+Q108+Q137+Q166+Q195+Q224+Q253)</f>
        <v>233</v>
      </c>
      <c r="R282" s="50" t="n">
        <f aca="false">SUM(R21+R50+R79+R108+R137+R166+R195+R224+R253)</f>
        <v>225.5</v>
      </c>
      <c r="S282" s="50" t="n">
        <f aca="false">SUM(S21+S50+S79+S108+S137+S166+S195+S224+S253)</f>
        <v>222.8</v>
      </c>
      <c r="T282" s="50" t="n">
        <f aca="false">SUM(T21+T50+T79+T108+T137+T166+T195+T224+T253)</f>
        <v>221.7</v>
      </c>
      <c r="U282" s="50" t="n">
        <f aca="false">SUM(U21+U50+U79+U108+U137+U166+U195+U224+U253)</f>
        <v>219.2</v>
      </c>
      <c r="V282" s="50" t="n">
        <f aca="false">SUM(V21+V50+V79+V108+V137+V166+V195+V224+V253)</f>
        <v>222.2</v>
      </c>
      <c r="W282" s="50" t="n">
        <f aca="false">SUM(W21+W50+W79+W108+W137+W166+W195+W224+W253)</f>
        <v>243.2</v>
      </c>
      <c r="X282" s="50" t="n">
        <f aca="false">SUM(X21+X50+X79+X108+X137+X166+X195+X224+X253)</f>
        <v>228.4</v>
      </c>
      <c r="Y282" s="50" t="n">
        <f aca="false">SUM(Y21+Y50+Y79+Y108+Y137+Y166+Y195+Y224+Y253)</f>
        <v>217.8</v>
      </c>
      <c r="Z282" s="50" t="n">
        <f aca="false">SUM(Z21+Z50+Z79+Z108+Z137+Z166+Z195+Z224+Z253)</f>
        <v>213</v>
      </c>
      <c r="AA282" s="50" t="n">
        <f aca="false">SUM(AA21+AA50+AA79+AA108+AA137+AA166+AA195+AA224+AA253)</f>
        <v>209</v>
      </c>
      <c r="AB282" s="50" t="n">
        <f aca="false">SUM(AB21+AB50+AB79+AB108+AB137+AB166+AB195+AB224+AB253)</f>
        <v>210</v>
      </c>
      <c r="AC282" s="50" t="n">
        <f aca="false">SUM(AC21+AC50+AC79+AC108+AC137+AC166+AC195+AC224+AC253)</f>
        <v>194</v>
      </c>
      <c r="AD282" s="50" t="n">
        <f aca="false">SUM(AD21+AD50+AD79+AD108+AD137+AD166+AD195+AD224+AD253)</f>
        <v>195.6</v>
      </c>
      <c r="AE282" s="50" t="n">
        <f aca="false">SUM(AE21+AE50+AE79+AE108+AE137+AE166+AE195+AE224+AE253)</f>
        <v>179.16</v>
      </c>
      <c r="AF282" s="50" t="n">
        <f aca="false">SUM(AF21+AF50+AF79+AF108+AF137+AF166+AF195+AF224+AF253)</f>
        <v>161.95</v>
      </c>
      <c r="AG282" s="50" t="n">
        <f aca="false">SUM(AG21+AG50+AG79+AG108+AG137+AG166+AG195+AG224+AG253)</f>
        <v>166.39</v>
      </c>
      <c r="AH282" s="50" t="n">
        <f aca="false">SUM(AH21+AH50+AH79+AH108+AH137+AH166+AH195+AH224+AH253)</f>
        <v>178.17</v>
      </c>
      <c r="AI282" s="50" t="n">
        <f aca="false">SUM(AI21+AI50+AI79+AI108+AI137+AI166+AI195+AI224+AI253)</f>
        <v>172.28</v>
      </c>
      <c r="AJ282" s="50" t="n">
        <f aca="false">SUM(AJ21+AJ50+AJ79+AJ108+AJ137+AJ166+AJ195+AJ224+AJ253)</f>
        <v>169.72</v>
      </c>
      <c r="AK282" s="50" t="n">
        <f aca="false">SUM(AK21+AK50+AK79+AK108+AK137+AK166+AK195+AK224+AK253)</f>
        <v>185.2</v>
      </c>
      <c r="AL282" s="51" t="n">
        <f aca="false">SUM(AL21+AL50+AL79+AL108+AL137+AL166+AL195+AL224+AL253)</f>
        <v>186.04</v>
      </c>
      <c r="AM282" s="51" t="n">
        <f aca="false">SUM(AM21+AM50+AM79+AM108+AM137+AM166+AM195+AM224+AM253)</f>
        <v>156.893333333333</v>
      </c>
    </row>
    <row r="283" customFormat="false" ht="14.25" hidden="false" customHeight="false" outlineLevel="0" collapsed="false">
      <c r="A283" s="48" t="s">
        <v>71</v>
      </c>
      <c r="B283" s="48" t="str">
        <f aca="false">VLOOKUP(Data[[#This Row],[or_product]],Ref_products[#Data],2,FALSE())</f>
        <v>Total cereals</v>
      </c>
      <c r="C283" s="48" t="str">
        <f aca="false">VLOOKUP(Data[[#This Row],[MS]],Ref_MS[#Data],2,FALSE())</f>
        <v>Austria</v>
      </c>
      <c r="D283" s="49" t="s">
        <v>34</v>
      </c>
      <c r="E283" s="49" t="s">
        <v>113</v>
      </c>
      <c r="F283" s="49" t="s">
        <v>114</v>
      </c>
      <c r="G283" s="50" t="n">
        <f aca="false">(SUM(AH283:AL283)-MAX(AH283:AL283)-MIN(AH283:AL283))/3</f>
        <v>755.756666666667</v>
      </c>
      <c r="H283" s="50" t="n">
        <f aca="false">SUM(H22+H51+H80+H109+H138+H167+H196+H225+H254)</f>
        <v>850</v>
      </c>
      <c r="I283" s="50" t="n">
        <f aca="false">SUM(I22+I51+I80+I109+I138+I167+I196+I225+I254)</f>
        <v>846.4</v>
      </c>
      <c r="J283" s="50" t="n">
        <f aca="false">SUM(J22+J51+J80+J109+J138+J167+J196+J225+J254)</f>
        <v>832.7</v>
      </c>
      <c r="K283" s="50" t="n">
        <f aca="false">SUM(K22+K51+K80+K109+K138+K167+K196+K225+K254)</f>
        <v>833</v>
      </c>
      <c r="L283" s="50" t="n">
        <f aca="false">SUM(L22+L51+L80+L109+L138+L167+L196+L225+L254)</f>
        <v>848</v>
      </c>
      <c r="M283" s="50" t="n">
        <f aca="false">SUM(M22+M51+M80+M109+M138+M167+M196+M225+M254)</f>
        <v>839.6</v>
      </c>
      <c r="N283" s="50" t="n">
        <f aca="false">SUM(N22+N51+N80+N109+N138+N167+N196+N225+N254)</f>
        <v>809.7</v>
      </c>
      <c r="O283" s="50" t="n">
        <f aca="false">SUM(O22+O51+O80+O109+O138+O167+O196+O225+O254)</f>
        <v>830</v>
      </c>
      <c r="P283" s="50" t="n">
        <f aca="false">SUM(P22+P51+P80+P109+P138+P167+P196+P225+P254)</f>
        <v>824.2</v>
      </c>
      <c r="Q283" s="50" t="n">
        <f aca="false">SUM(Q22+Q51+Q80+Q109+Q138+Q167+Q196+Q225+Q254)</f>
        <v>814</v>
      </c>
      <c r="R283" s="50" t="n">
        <f aca="false">SUM(R22+R51+R80+R109+R138+R167+R196+R225+R254)</f>
        <v>809.9</v>
      </c>
      <c r="S283" s="50" t="n">
        <f aca="false">SUM(S22+S51+S80+S109+S138+S167+S196+S225+S254)</f>
        <v>815.8</v>
      </c>
      <c r="T283" s="50" t="n">
        <f aca="false">SUM(T22+T51+T80+T109+T138+T167+T196+T225+T254)</f>
        <v>796.2</v>
      </c>
      <c r="U283" s="50" t="n">
        <f aca="false">SUM(U22+U51+U80+U109+U138+U167+U196+U225+U254)</f>
        <v>776.7</v>
      </c>
      <c r="V283" s="50" t="n">
        <f aca="false">SUM(V22+V51+V80+V109+V138+V167+V196+V225+V254)</f>
        <v>811.2</v>
      </c>
      <c r="W283" s="50" t="n">
        <f aca="false">SUM(W22+W51+W80+W109+W138+W167+W196+W225+W254)</f>
        <v>841.1</v>
      </c>
      <c r="X283" s="50" t="n">
        <f aca="false">SUM(X22+X51+X80+X109+X138+X167+X196+X225+X254)</f>
        <v>835.1</v>
      </c>
      <c r="Y283" s="50" t="n">
        <f aca="false">SUM(Y22+Y51+Y80+Y109+Y138+Y167+Y196+Y225+Y254)</f>
        <v>811.8</v>
      </c>
      <c r="Z283" s="50" t="n">
        <f aca="false">SUM(Z22+Z51+Z80+Z109+Z138+Z167+Z196+Z225+Z254)</f>
        <v>807.28</v>
      </c>
      <c r="AA283" s="50" t="n">
        <f aca="false">SUM(AA22+AA51+AA80+AA109+AA138+AA167+AA196+AA225+AA254)</f>
        <v>811.53</v>
      </c>
      <c r="AB283" s="50" t="n">
        <f aca="false">SUM(AB22+AB51+AB80+AB109+AB138+AB167+AB196+AB225+AB254)</f>
        <v>784.02</v>
      </c>
      <c r="AC283" s="50" t="n">
        <f aca="false">SUM(AC22+AC51+AC80+AC109+AC138+AC167+AC196+AC225+AC254)</f>
        <v>809.12</v>
      </c>
      <c r="AD283" s="50" t="n">
        <f aca="false">SUM(AD22+AD51+AD80+AD109+AD138+AD167+AD196+AD225+AD254)</f>
        <v>780.71</v>
      </c>
      <c r="AE283" s="50" t="n">
        <f aca="false">SUM(AE22+AE51+AE80+AE109+AE138+AE167+AE196+AE225+AE254)</f>
        <v>784.31</v>
      </c>
      <c r="AF283" s="50" t="n">
        <f aca="false">SUM(AF22+AF51+AF80+AF109+AF138+AF167+AF196+AF225+AF254)</f>
        <v>776.19</v>
      </c>
      <c r="AG283" s="50" t="n">
        <f aca="false">SUM(AG22+AG51+AG80+AG109+AG138+AG167+AG196+AG225+AG254)</f>
        <v>778.94</v>
      </c>
      <c r="AH283" s="50" t="n">
        <f aca="false">SUM(AH22+AH51+AH80+AH109+AH138+AH167+AH196+AH225+AH254)</f>
        <v>776.4</v>
      </c>
      <c r="AI283" s="50" t="n">
        <f aca="false">SUM(AI22+AI51+AI80+AI109+AI138+AI167+AI196+AI225+AI254)</f>
        <v>764.89</v>
      </c>
      <c r="AJ283" s="50" t="n">
        <f aca="false">SUM(AJ22+AJ51+AJ80+AJ109+AJ138+AJ167+AJ196+AJ225+AJ254)</f>
        <v>747.45</v>
      </c>
      <c r="AK283" s="50" t="n">
        <f aca="false">SUM(AK22+AK51+AK80+AK109+AK138+AK167+AK196+AK225+AK254)</f>
        <v>754.93</v>
      </c>
      <c r="AL283" s="51" t="n">
        <f aca="false">SUM(AL22+AL51+AL80+AL109+AL138+AL167+AL196+AL225+AL254)</f>
        <v>742.45</v>
      </c>
      <c r="AM283" s="51" t="n">
        <f aca="false">SUM(AM22+AM51+AM80+AM109+AM138+AM167+AM196+AM225+AM254)</f>
        <v>723.69</v>
      </c>
    </row>
    <row r="284" customFormat="false" ht="14.25" hidden="false" customHeight="false" outlineLevel="0" collapsed="false">
      <c r="A284" s="48" t="s">
        <v>71</v>
      </c>
      <c r="B284" s="48" t="str">
        <f aca="false">VLOOKUP(Data[[#This Row],[or_product]],Ref_products[#Data],2,FALSE())</f>
        <v>Total cereals</v>
      </c>
      <c r="C284" s="48" t="str">
        <f aca="false">VLOOKUP(Data[[#This Row],[MS]],Ref_MS[#Data],2,FALSE())</f>
        <v>Poland</v>
      </c>
      <c r="D284" s="49" t="s">
        <v>34</v>
      </c>
      <c r="E284" s="49" t="s">
        <v>115</v>
      </c>
      <c r="F284" s="49" t="s">
        <v>116</v>
      </c>
      <c r="G284" s="50" t="n">
        <f aca="false">(SUM(AH284:AL284)-MAX(AH284:AL284)-MIN(AH284:AL284))/3</f>
        <v>7371.62333333333</v>
      </c>
      <c r="H284" s="50" t="n">
        <f aca="false">SUM(H23+H52+H81+H110+H139+H168+H197+H226+H255)</f>
        <v>8579</v>
      </c>
      <c r="I284" s="50" t="n">
        <f aca="false">SUM(I23+I52+I81+I110+I139+I168+I197+I226+I255)</f>
        <v>8533.5</v>
      </c>
      <c r="J284" s="50" t="n">
        <f aca="false">SUM(J23+J52+J81+J110+J139+J168+J197+J226+J255)</f>
        <v>8636.2</v>
      </c>
      <c r="K284" s="50" t="n">
        <f aca="false">SUM(K23+K52+K81+K110+K139+K168+K197+K226+K255)</f>
        <v>8785.1</v>
      </c>
      <c r="L284" s="50" t="n">
        <f aca="false">SUM(L23+L52+L81+L110+L139+L168+L197+L226+L255)</f>
        <v>8964.4</v>
      </c>
      <c r="M284" s="50" t="n">
        <f aca="false">SUM(M23+M52+M81+M110+M139+M168+M197+M226+M255)</f>
        <v>8908.8</v>
      </c>
      <c r="N284" s="50" t="n">
        <f aca="false">SUM(N23+N52+N81+N110+N139+N168+N197+N226+N255)</f>
        <v>8766.3</v>
      </c>
      <c r="O284" s="50" t="n">
        <f aca="false">SUM(O23+O52+O81+O110+O139+O168+O197+O226+O255)</f>
        <v>8813.6</v>
      </c>
      <c r="P284" s="50" t="n">
        <f aca="false">SUM(P23+P52+P81+P110+P139+P168+P197+P226+P255)</f>
        <v>8820.1</v>
      </c>
      <c r="Q284" s="50" t="n">
        <f aca="false">SUM(Q23+Q52+Q81+Q110+Q139+Q168+Q197+Q226+Q255)</f>
        <v>8293.8</v>
      </c>
      <c r="R284" s="50" t="n">
        <f aca="false">SUM(R23+R52+R81+R110+R139+R168+R197+R226+R255)</f>
        <v>8163.2</v>
      </c>
      <c r="S284" s="50" t="n">
        <f aca="false">SUM(S23+S52+S81+S110+S139+S168+S197+S226+S255)</f>
        <v>8377.1</v>
      </c>
      <c r="T284" s="50" t="n">
        <f aca="false">SUM(T23+T52+T81+T110+T139+T168+T197+T226+T255)</f>
        <v>8328.8</v>
      </c>
      <c r="U284" s="50" t="n">
        <f aca="false">SUM(U23+U52+U81+U110+U139+U168+U197+U226+U255)</f>
        <v>8381.2</v>
      </c>
      <c r="V284" s="50" t="n">
        <f aca="false">SUM(V23+V52+V81+V110+V139+V168+V197+V226+V255)</f>
        <v>8353</v>
      </c>
      <c r="W284" s="50" t="n">
        <f aca="false">SUM(W23+W52+W81+W110+W139+W168+W197+W226+W255)</f>
        <v>8598.9</v>
      </c>
      <c r="X284" s="50" t="n">
        <f aca="false">SUM(X23+X52+X81+X110+X139+X168+X197+X226+X255)</f>
        <v>8582.8</v>
      </c>
      <c r="Y284" s="50" t="n">
        <f aca="false">SUM(Y23+Y52+Y81+Y110+Y139+Y168+Y197+Y226+Y255)</f>
        <v>7926.8</v>
      </c>
      <c r="Z284" s="50" t="n">
        <f aca="false">SUM(Z23+Z52+Z81+Z110+Z139+Z168+Z197+Z226+Z255)</f>
        <v>7789.4</v>
      </c>
      <c r="AA284" s="50" t="n">
        <f aca="false">SUM(AA23+AA52+AA81+AA110+AA139+AA168+AA197+AA226+AA255)</f>
        <v>7704.3</v>
      </c>
      <c r="AB284" s="50" t="n">
        <f aca="false">SUM(AB23+AB52+AB81+AB110+AB139+AB168+AB197+AB226+AB255)</f>
        <v>7820.1</v>
      </c>
      <c r="AC284" s="50" t="n">
        <f aca="false">SUM(AC23+AC52+AC81+AC110+AC139+AC168+AC197+AC226+AC255)</f>
        <v>7484.99</v>
      </c>
      <c r="AD284" s="50" t="n">
        <f aca="false">SUM(AD23+AD52+AD81+AD110+AD139+AD168+AD197+AD226+AD255)</f>
        <v>7512</v>
      </c>
      <c r="AE284" s="50" t="n">
        <f aca="false">SUM(AE23+AE52+AE81+AE110+AE139+AE168+AE197+AE226+AE255)</f>
        <v>7400.27</v>
      </c>
      <c r="AF284" s="50" t="n">
        <f aca="false">SUM(AF23+AF52+AF81+AF110+AF139+AF168+AF197+AF226+AF255)</f>
        <v>7602</v>
      </c>
      <c r="AG284" s="50" t="n">
        <f aca="false">SUM(AG23+AG52+AG81+AG110+AG139+AG168+AG197+AG226+AG255)</f>
        <v>7806.31</v>
      </c>
      <c r="AH284" s="50" t="n">
        <f aca="false">SUM(AH23+AH52+AH81+AH110+AH139+AH168+AH197+AH226+AH255)</f>
        <v>7891.44</v>
      </c>
      <c r="AI284" s="50" t="n">
        <f aca="false">SUM(AI23+AI52+AI81+AI110+AI139+AI168+AI197+AI226+AI255)</f>
        <v>7466.68</v>
      </c>
      <c r="AJ284" s="50" t="n">
        <f aca="false">SUM(AJ23+AJ52+AJ81+AJ110+AJ139+AJ168+AJ197+AJ226+AJ255)</f>
        <v>7451.28</v>
      </c>
      <c r="AK284" s="50" t="n">
        <f aca="false">SUM(AK23+AK52+AK81+AK110+AK139+AK168+AK197+AK226+AK255)</f>
        <v>7196.91</v>
      </c>
      <c r="AL284" s="51" t="n">
        <f aca="false">SUM(AL23+AL52+AL81+AL110+AL139+AL168+AL197+AL226+AL255)</f>
        <v>7188.22</v>
      </c>
      <c r="AM284" s="51" t="n">
        <f aca="false">SUM(AM23+AM52+AM81+AM110+AM139+AM168+AM197+AM226+AM255)</f>
        <v>7084.3</v>
      </c>
    </row>
    <row r="285" customFormat="false" ht="14.25" hidden="false" customHeight="false" outlineLevel="0" collapsed="false">
      <c r="A285" s="48" t="s">
        <v>71</v>
      </c>
      <c r="B285" s="48" t="str">
        <f aca="false">VLOOKUP(Data[[#This Row],[or_product]],Ref_products[#Data],2,FALSE())</f>
        <v>Total cereals</v>
      </c>
      <c r="C285" s="48" t="str">
        <f aca="false">VLOOKUP(Data[[#This Row],[MS]],Ref_MS[#Data],2,FALSE())</f>
        <v>Portugal</v>
      </c>
      <c r="D285" s="49" t="s">
        <v>34</v>
      </c>
      <c r="E285" s="49" t="s">
        <v>117</v>
      </c>
      <c r="F285" s="49" t="s">
        <v>118</v>
      </c>
      <c r="G285" s="50" t="n">
        <f aca="false">(SUM(AH285:AL285)-MAX(AH285:AL285)-MIN(AH285:AL285))/3</f>
        <v>180.226666666667</v>
      </c>
      <c r="H285" s="50" t="n">
        <f aca="false">SUM(H24+H53+H82+H111+H140+H169+H198+H227+H256)</f>
        <v>698.9</v>
      </c>
      <c r="I285" s="50" t="n">
        <f aca="false">SUM(I24+I53+I82+I111+I140+I169+I198+I227+I256)</f>
        <v>657</v>
      </c>
      <c r="J285" s="50" t="n">
        <f aca="false">SUM(J24+J53+J82+J111+J140+J169+J198+J227+J256)</f>
        <v>667</v>
      </c>
      <c r="K285" s="50" t="n">
        <f aca="false">SUM(K24+K53+K82+K111+K140+K169+K198+K227+K256)</f>
        <v>642</v>
      </c>
      <c r="L285" s="50" t="n">
        <f aca="false">SUM(L24+L53+L82+L111+L140+L169+L198+L227+L256)</f>
        <v>674.7</v>
      </c>
      <c r="M285" s="50" t="n">
        <f aca="false">SUM(M24+M53+M82+M111+M140+M169+M198+M227+M256)</f>
        <v>490.4</v>
      </c>
      <c r="N285" s="50" t="n">
        <f aca="false">SUM(N24+N53+N82+N111+N140+N169+N198+N227+N256)</f>
        <v>569</v>
      </c>
      <c r="O285" s="50" t="n">
        <f aca="false">SUM(O24+O53+O82+O111+O140+O169+O198+O227+O256)</f>
        <v>560.94</v>
      </c>
      <c r="P285" s="50" t="n">
        <f aca="false">SUM(P24+P53+P82+P111+P140+P169+P198+P227+P256)</f>
        <v>473.81</v>
      </c>
      <c r="Q285" s="50" t="n">
        <f aca="false">SUM(Q24+Q53+Q82+Q111+Q140+Q169+Q198+Q227+Q256)</f>
        <v>494.92</v>
      </c>
      <c r="R285" s="50" t="n">
        <f aca="false">SUM(R24+R53+R82+R111+R140+R169+R198+R227+R256)</f>
        <v>429.53</v>
      </c>
      <c r="S285" s="50" t="n">
        <f aca="false">SUM(S24+S53+S82+S111+S140+S169+S198+S227+S256)</f>
        <v>440.54</v>
      </c>
      <c r="T285" s="50" t="n">
        <f aca="false">SUM(T24+T53+T82+T111+T140+T169+T198+T227+T256)</f>
        <v>369.1</v>
      </c>
      <c r="U285" s="50" t="n">
        <f aca="false">SUM(U24+U53+U82+U111+U140+U169+U198+U227+U256)</f>
        <v>349.41</v>
      </c>
      <c r="V285" s="50" t="n">
        <f aca="false">SUM(V24+V53+V82+V111+V140+V169+V198+V227+V256)</f>
        <v>285.81</v>
      </c>
      <c r="W285" s="50" t="n">
        <f aca="false">SUM(W24+W53+W82+W111+W140+W169+W198+W227+W256)</f>
        <v>339.99</v>
      </c>
      <c r="X285" s="50" t="n">
        <f aca="false">SUM(X24+X53+X82+X111+X140+X169+X198+X227+X256)</f>
        <v>312.77</v>
      </c>
      <c r="Y285" s="50" t="n">
        <f aca="false">SUM(Y24+Y53+Y82+Y111+Y140+Y169+Y198+Y227+Y256)</f>
        <v>276.23</v>
      </c>
      <c r="Z285" s="50" t="n">
        <f aca="false">SUM(Z24+Z53+Z82+Z111+Z140+Z169+Z198+Z227+Z256)</f>
        <v>252.79</v>
      </c>
      <c r="AA285" s="50" t="n">
        <f aca="false">SUM(AA24+AA53+AA82+AA111+AA140+AA169+AA198+AA227+AA256)</f>
        <v>257.79</v>
      </c>
      <c r="AB285" s="50" t="n">
        <f aca="false">SUM(AB24+AB53+AB82+AB111+AB140+AB169+AB198+AB227+AB256)</f>
        <v>284.92</v>
      </c>
      <c r="AC285" s="50" t="n">
        <f aca="false">SUM(AC24+AC53+AC82+AC111+AC140+AC169+AC198+AC227+AC256)</f>
        <v>274.45</v>
      </c>
      <c r="AD285" s="50" t="n">
        <f aca="false">SUM(AD24+AD53+AD82+AD111+AD140+AD169+AD198+AD227+AD256)</f>
        <v>241.71</v>
      </c>
      <c r="AE285" s="50" t="n">
        <f aca="false">SUM(AE24+AE53+AE82+AE111+AE140+AE169+AE198+AE227+AE256)</f>
        <v>230.2</v>
      </c>
      <c r="AF285" s="50" t="n">
        <f aca="false">SUM(AF24+AF53+AF82+AF111+AF140+AF169+AF198+AF227+AF256)</f>
        <v>209.62</v>
      </c>
      <c r="AG285" s="50" t="n">
        <f aca="false">SUM(AG24+AG53+AG82+AG111+AG140+AG169+AG198+AG227+AG256)</f>
        <v>202.38</v>
      </c>
      <c r="AH285" s="50" t="n">
        <f aca="false">SUM(AH24+AH53+AH82+AH111+AH140+AH169+AH198+AH227+AH256)</f>
        <v>195.49</v>
      </c>
      <c r="AI285" s="50" t="n">
        <f aca="false">SUM(AI24+AI53+AI82+AI111+AI140+AI169+AI198+AI227+AI256)</f>
        <v>189.89</v>
      </c>
      <c r="AJ285" s="50" t="n">
        <f aca="false">SUM(AJ24+AJ53+AJ82+AJ111+AJ140+AJ169+AJ198+AJ227+AJ256)</f>
        <v>179.88</v>
      </c>
      <c r="AK285" s="50" t="n">
        <f aca="false">SUM(AK24+AK53+AK82+AK111+AK140+AK169+AK198+AK227+AK256)</f>
        <v>170.91</v>
      </c>
      <c r="AL285" s="51" t="n">
        <f aca="false">SUM(AL24+AL53+AL82+AL111+AL140+AL169+AL198+AL227+AL256)</f>
        <v>157</v>
      </c>
      <c r="AM285" s="51" t="n">
        <f aca="false">SUM(AM24+AM53+AM82+AM111+AM140+AM169+AM198+AM227+AM256)</f>
        <v>161.61</v>
      </c>
    </row>
    <row r="286" customFormat="false" ht="14.25" hidden="false" customHeight="false" outlineLevel="0" collapsed="false">
      <c r="A286" s="48" t="s">
        <v>71</v>
      </c>
      <c r="B286" s="48" t="str">
        <f aca="false">VLOOKUP(Data[[#This Row],[or_product]],Ref_products[#Data],2,FALSE())</f>
        <v>Total cereals</v>
      </c>
      <c r="C286" s="48" t="str">
        <f aca="false">VLOOKUP(Data[[#This Row],[MS]],Ref_MS[#Data],2,FALSE())</f>
        <v>Romania</v>
      </c>
      <c r="D286" s="49" t="s">
        <v>34</v>
      </c>
      <c r="E286" s="49" t="s">
        <v>119</v>
      </c>
      <c r="F286" s="49" t="s">
        <v>120</v>
      </c>
      <c r="G286" s="50" t="n">
        <f aca="false">(SUM(AH286:AL286)-MAX(AH286:AL286)-MIN(AH286:AL286))/3</f>
        <v>5307.84333333333</v>
      </c>
      <c r="H286" s="50" t="n">
        <f aca="false">SUM(H25+H54+H83+H112+H141+H170+H199+H228+H257)</f>
        <v>6383</v>
      </c>
      <c r="I286" s="50" t="n">
        <f aca="false">SUM(I25+I54+I83+I112+I141+I170+I199+I228+I257)</f>
        <v>6553.7</v>
      </c>
      <c r="J286" s="50" t="n">
        <f aca="false">SUM(J25+J54+J83+J112+J141+J170+J199+J228+J257)</f>
        <v>6441.3</v>
      </c>
      <c r="K286" s="50" t="n">
        <f aca="false">SUM(K25+K54+K83+K112+K141+K170+K199+K228+K257)</f>
        <v>5835.5</v>
      </c>
      <c r="L286" s="50" t="n">
        <f aca="false">SUM(L25+L54+L83+L112+L141+L170+L199+L228+L257)</f>
        <v>6324.5</v>
      </c>
      <c r="M286" s="50" t="n">
        <f aca="false">SUM(M25+M54+M83+M112+M141+M170+M199+M228+M257)</f>
        <v>5918.9</v>
      </c>
      <c r="N286" s="50" t="n">
        <f aca="false">SUM(N25+N54+N83+N112+N141+N170+N199+N228+N257)</f>
        <v>5369.1</v>
      </c>
      <c r="O286" s="50" t="n">
        <f aca="false">SUM(O25+O54+O83+O112+O141+O170+O199+O228+O257)</f>
        <v>5653.76</v>
      </c>
      <c r="P286" s="50" t="n">
        <f aca="false">SUM(P25+P54+P83+P112+P141+P170+P199+P228+P257)</f>
        <v>6293.76</v>
      </c>
      <c r="Q286" s="50" t="n">
        <f aca="false">SUM(Q25+Q54+Q83+Q112+Q141+Q170+Q199+Q228+Q257)</f>
        <v>6037.6</v>
      </c>
      <c r="R286" s="50" t="n">
        <f aca="false">SUM(R25+R54+R83+R112+R141+R170+R199+R228+R257)</f>
        <v>5541.72</v>
      </c>
      <c r="S286" s="50" t="n">
        <f aca="false">SUM(S25+S54+S83+S112+S141+S170+S199+S228+S257)</f>
        <v>6264.16</v>
      </c>
      <c r="T286" s="50" t="n">
        <f aca="false">SUM(T25+T54+T83+T112+T141+T170+T199+T228+T257)</f>
        <v>5861.86</v>
      </c>
      <c r="U286" s="50" t="n">
        <f aca="false">SUM(U25+U54+U83+U112+U141+U170+U199+U228+U257)</f>
        <v>5109.22</v>
      </c>
      <c r="V286" s="50" t="n">
        <f aca="false">SUM(V25+V54+V83+V112+V141+V170+V199+V228+V257)</f>
        <v>5121.44</v>
      </c>
      <c r="W286" s="50" t="n">
        <f aca="false">SUM(W25+W54+W83+W112+W141+W170+W199+W228+W257)</f>
        <v>5200.98</v>
      </c>
      <c r="X286" s="50" t="n">
        <f aca="false">SUM(X25+X54+X83+X112+X141+X170+X199+X228+X257)</f>
        <v>5269.72</v>
      </c>
      <c r="Y286" s="50" t="n">
        <f aca="false">SUM(Y25+Y54+Y83+Y112+Y141+Y170+Y199+Y228+Y257)</f>
        <v>5028.33</v>
      </c>
      <c r="Z286" s="50" t="n">
        <f aca="false">SUM(Z25+Z54+Z83+Z112+Z141+Z170+Z199+Z228+Z257)</f>
        <v>5212.18</v>
      </c>
      <c r="AA286" s="50" t="n">
        <f aca="false">SUM(AA25+AA54+AA83+AA112+AA141+AA170+AA199+AA228+AA257)</f>
        <v>5429.98</v>
      </c>
      <c r="AB286" s="50" t="n">
        <f aca="false">SUM(AB25+AB54+AB83+AB112+AB141+AB170+AB199+AB228+AB257)</f>
        <v>5409.88</v>
      </c>
      <c r="AC286" s="50" t="n">
        <f aca="false">SUM(AC25+AC54+AC83+AC112+AC141+AC170+AC199+AC228+AC257)</f>
        <v>5431.25</v>
      </c>
      <c r="AD286" s="50" t="n">
        <f aca="false">SUM(AD25+AD54+AD83+AD112+AD141+AD170+AD199+AD228+AD257)</f>
        <v>5460.08</v>
      </c>
      <c r="AE286" s="50" t="n">
        <f aca="false">SUM(AE25+AE54+AE83+AE112+AE141+AE170+AE199+AE228+AE257)</f>
        <v>5480.76</v>
      </c>
      <c r="AF286" s="50" t="n">
        <f aca="false">SUM(AF25+AF54+AF83+AF112+AF141+AF170+AF199+AF228+AF257)</f>
        <v>5186.37</v>
      </c>
      <c r="AG286" s="50" t="n">
        <f aca="false">SUM(AG25+AG54+AG83+AG112+AG141+AG170+AG199+AG228+AG257)</f>
        <v>5253.02</v>
      </c>
      <c r="AH286" s="50" t="n">
        <f aca="false">SUM(AH25+AH54+AH83+AH112+AH141+AH170+AH199+AH228+AH257)</f>
        <v>5565.1</v>
      </c>
      <c r="AI286" s="50" t="n">
        <f aca="false">SUM(AI25+AI54+AI83+AI112+AI141+AI170+AI199+AI228+AI257)</f>
        <v>5335.52</v>
      </c>
      <c r="AJ286" s="50" t="n">
        <f aca="false">SUM(AJ25+AJ54+AJ83+AJ112+AJ141+AJ170+AJ199+AJ228+AJ257)</f>
        <v>5351.52</v>
      </c>
      <c r="AK286" s="50" t="n">
        <f aca="false">SUM(AK25+AK54+AK83+AK112+AK141+AK170+AK199+AK228+AK257)</f>
        <v>5186.66</v>
      </c>
      <c r="AL286" s="51" t="n">
        <f aca="false">SUM(AL25+AL54+AL83+AL112+AL141+AL170+AL199+AL228+AL257)</f>
        <v>5236.49</v>
      </c>
      <c r="AM286" s="51" t="n">
        <f aca="false">SUM(AM25+AM54+AM83+AM112+AM141+AM170+AM199+AM228+AM257)</f>
        <v>5126.57</v>
      </c>
    </row>
    <row r="287" customFormat="false" ht="14.25" hidden="false" customHeight="false" outlineLevel="0" collapsed="false">
      <c r="A287" s="48" t="s">
        <v>71</v>
      </c>
      <c r="B287" s="48" t="str">
        <f aca="false">VLOOKUP(Data[[#This Row],[or_product]],Ref_products[#Data],2,FALSE())</f>
        <v>Total cereals</v>
      </c>
      <c r="C287" s="48" t="str">
        <f aca="false">VLOOKUP(Data[[#This Row],[MS]],Ref_MS[#Data],2,FALSE())</f>
        <v>Slovenia</v>
      </c>
      <c r="D287" s="49" t="s">
        <v>34</v>
      </c>
      <c r="E287" s="49" t="s">
        <v>121</v>
      </c>
      <c r="F287" s="49" t="s">
        <v>122</v>
      </c>
      <c r="G287" s="50" t="n">
        <f aca="false">(SUM(AH287:AL287)-MAX(AH287:AL287)-MIN(AH287:AL287))/3</f>
        <v>102.361333333333</v>
      </c>
      <c r="H287" s="50" t="n">
        <f aca="false">SUM(H26+H55+H84+H113+H142+H171+H200+H229+H258)</f>
        <v>111.3</v>
      </c>
      <c r="I287" s="50" t="n">
        <f aca="false">SUM(I26+I55+I84+I113+I142+I171+I200+I229+I258)</f>
        <v>104</v>
      </c>
      <c r="J287" s="50" t="n">
        <f aca="false">SUM(J26+J55+J84+J113+J142+J171+J200+J229+J258)</f>
        <v>101.4</v>
      </c>
      <c r="K287" s="50" t="n">
        <f aca="false">SUM(K26+K55+K84+K113+K142+K171+K200+K229+K258)</f>
        <v>99.9</v>
      </c>
      <c r="L287" s="50" t="n">
        <f aca="false">SUM(L26+L55+L84+L113+L142+L171+L200+L229+L258)</f>
        <v>96</v>
      </c>
      <c r="M287" s="50" t="n">
        <f aca="false">SUM(M26+M55+M84+M113+M142+M171+M200+M229+M258)</f>
        <v>95.6</v>
      </c>
      <c r="N287" s="50" t="n">
        <f aca="false">SUM(N26+N55+N84+N113+N142+N171+N200+N229+N258)</f>
        <v>91.6</v>
      </c>
      <c r="O287" s="50" t="n">
        <f aca="false">SUM(O26+O55+O84+O113+O142+O171+O200+O229+O258)</f>
        <v>102.6</v>
      </c>
      <c r="P287" s="50" t="n">
        <f aca="false">SUM(P26+P55+P84+P113+P142+P171+P200+P229+P258)</f>
        <v>104.46</v>
      </c>
      <c r="Q287" s="50" t="n">
        <f aca="false">SUM(Q26+Q55+Q84+Q113+Q142+Q171+Q200+Q229+Q258)</f>
        <v>99.38</v>
      </c>
      <c r="R287" s="50" t="n">
        <f aca="false">SUM(R26+R55+R84+R113+R142+R171+R200+R229+R258)</f>
        <v>99.32</v>
      </c>
      <c r="S287" s="50" t="n">
        <f aca="false">SUM(S26+S55+S84+S113+S142+S171+S200+S229+S258)</f>
        <v>99.81</v>
      </c>
      <c r="T287" s="50" t="n">
        <f aca="false">SUM(T26+T55+T84+T113+T142+T171+T200+T229+T258)</f>
        <v>94.4176543209876</v>
      </c>
      <c r="U287" s="50" t="n">
        <f aca="false">SUM(U26+U55+U84+U113+U142+U171+U200+U229+U258)</f>
        <v>95.3507407407408</v>
      </c>
      <c r="V287" s="50" t="n">
        <f aca="false">SUM(V26+V55+V84+V113+V142+V171+V200+V229+V258)</f>
        <v>98.9455555555556</v>
      </c>
      <c r="W287" s="50" t="n">
        <f aca="false">SUM(W26+W55+W84+W113+W142+W171+W200+W229+W258)</f>
        <v>105.216666666667</v>
      </c>
      <c r="X287" s="50" t="n">
        <f aca="false">SUM(X26+X55+X84+X113+X142+X171+X200+X229+X258)</f>
        <v>100.59</v>
      </c>
      <c r="Y287" s="50" t="n">
        <f aca="false">SUM(Y26+Y55+Y84+Y113+Y142+Y171+Y200+Y229+Y258)</f>
        <v>94.77</v>
      </c>
      <c r="Z287" s="50" t="n">
        <f aca="false">SUM(Z26+Z55+Z84+Z113+Z142+Z171+Z200+Z229+Z258)</f>
        <v>95</v>
      </c>
      <c r="AA287" s="50" t="n">
        <f aca="false">SUM(AA26+AA55+AA84+AA113+AA142+AA171+AA200+AA229+AA258)</f>
        <v>99.74</v>
      </c>
      <c r="AB287" s="50" t="n">
        <f aca="false">SUM(AB26+AB55+AB84+AB113+AB142+AB171+AB200+AB229+AB258)</f>
        <v>98.97</v>
      </c>
      <c r="AC287" s="50" t="n">
        <f aca="false">SUM(AC26+AC55+AC84+AC113+AC142+AC171+AC200+AC229+AC258)</f>
        <v>99.87</v>
      </c>
      <c r="AD287" s="50" t="n">
        <f aca="false">SUM(AD26+AD55+AD84+AD113+AD142+AD171+AD200+AD229+AD258)</f>
        <v>98.96</v>
      </c>
      <c r="AE287" s="50" t="n">
        <f aca="false">SUM(AE26+AE55+AE84+AE113+AE142+AE171+AE200+AE229+AE258)</f>
        <v>98.46</v>
      </c>
      <c r="AF287" s="50" t="n">
        <f aca="false">SUM(AF26+AF55+AF84+AF113+AF142+AF171+AF200+AF229+AF258)</f>
        <v>98.6</v>
      </c>
      <c r="AG287" s="50" t="n">
        <f aca="false">SUM(AG26+AG55+AG84+AG113+AG142+AG171+AG200+AG229+AG258)</f>
        <v>98.33</v>
      </c>
      <c r="AH287" s="50" t="n">
        <f aca="false">SUM(AH26+AH55+AH84+AH113+AH142+AH171+AH200+AH229+AH258)</f>
        <v>98.76</v>
      </c>
      <c r="AI287" s="50" t="n">
        <f aca="false">SUM(AI26+AI55+AI84+AI113+AI142+AI171+AI200+AI229+AI258)</f>
        <v>101.51</v>
      </c>
      <c r="AJ287" s="50" t="n">
        <f aca="false">SUM(AJ26+AJ55+AJ84+AJ113+AJ142+AJ171+AJ200+AJ229+AJ258)</f>
        <v>102.02</v>
      </c>
      <c r="AK287" s="50" t="n">
        <f aca="false">SUM(AK26+AK55+AK84+AK113+AK142+AK171+AK200+AK229+AK258)</f>
        <v>103.554</v>
      </c>
      <c r="AL287" s="51" t="n">
        <f aca="false">SUM(AL26+AL55+AL84+AL113+AL142+AL171+AL200+AL229+AL258)</f>
        <v>105.928</v>
      </c>
      <c r="AM287" s="51" t="n">
        <f aca="false">SUM(AM26+AM55+AM84+AM113+AM142+AM171+AM200+AM229+AM258)</f>
        <v>102.043246262626</v>
      </c>
    </row>
    <row r="288" customFormat="false" ht="14.25" hidden="false" customHeight="false" outlineLevel="0" collapsed="false">
      <c r="A288" s="48" t="s">
        <v>71</v>
      </c>
      <c r="B288" s="48" t="str">
        <f aca="false">VLOOKUP(Data[[#This Row],[or_product]],Ref_products[#Data],2,FALSE())</f>
        <v>Total cereals</v>
      </c>
      <c r="C288" s="48" t="str">
        <f aca="false">VLOOKUP(Data[[#This Row],[MS]],Ref_MS[#Data],2,FALSE())</f>
        <v>Slovakia</v>
      </c>
      <c r="D288" s="49" t="s">
        <v>34</v>
      </c>
      <c r="E288" s="49" t="s">
        <v>123</v>
      </c>
      <c r="F288" s="49" t="s">
        <v>124</v>
      </c>
      <c r="G288" s="50" t="n">
        <f aca="false">(SUM(AH288:AL288)-MAX(AH288:AL288)-MIN(AH288:AL288))/3</f>
        <v>725.506666666667</v>
      </c>
      <c r="H288" s="50" t="n">
        <f aca="false">SUM(H27+H56+H85+H114+H143+H172+H201+H230+H259)</f>
        <v>843.6</v>
      </c>
      <c r="I288" s="50" t="n">
        <f aca="false">SUM(I27+I56+I85+I114+I143+I172+I201+I230+I259)</f>
        <v>868.1</v>
      </c>
      <c r="J288" s="50" t="n">
        <f aca="false">SUM(J27+J56+J85+J114+J143+J172+J201+J230+J259)</f>
        <v>855</v>
      </c>
      <c r="K288" s="50" t="n">
        <f aca="false">SUM(K27+K56+K85+K114+K143+K172+K201+K230+K259)</f>
        <v>832.4</v>
      </c>
      <c r="L288" s="50" t="n">
        <f aca="false">SUM(L27+L56+L85+L114+L143+L172+L201+L230+L259)</f>
        <v>856.2</v>
      </c>
      <c r="M288" s="50" t="n">
        <f aca="false">SUM(M27+M56+M85+M114+M143+M172+M201+M230+M259)</f>
        <v>870.4</v>
      </c>
      <c r="N288" s="50" t="n">
        <f aca="false">SUM(N27+N56+N85+N114+N143+N172+N201+N230+N259)</f>
        <v>774.2</v>
      </c>
      <c r="O288" s="50" t="n">
        <f aca="false">SUM(O27+O56+O85+O114+O143+O172+O201+O230+O259)</f>
        <v>838.3</v>
      </c>
      <c r="P288" s="50" t="n">
        <f aca="false">SUM(P27+P56+P85+P114+P143+P172+P201+P230+P259)</f>
        <v>850.8</v>
      </c>
      <c r="Q288" s="50" t="n">
        <f aca="false">SUM(Q27+Q56+Q85+Q114+Q143+Q172+Q201+Q230+Q259)</f>
        <v>820.2</v>
      </c>
      <c r="R288" s="50" t="n">
        <f aca="false">SUM(R27+R56+R85+R114+R143+R172+R201+R230+R259)</f>
        <v>800.4</v>
      </c>
      <c r="S288" s="50" t="n">
        <f aca="false">SUM(S27+S56+S85+S114+S143+S172+S201+S230+S259)</f>
        <v>819.3</v>
      </c>
      <c r="T288" s="50" t="n">
        <f aca="false">SUM(T27+T56+T85+T114+T143+T172+T201+T230+T259)</f>
        <v>799.9</v>
      </c>
      <c r="U288" s="50" t="n">
        <f aca="false">SUM(U27+U56+U85+U114+U143+U172+U201+U230+U259)</f>
        <v>740</v>
      </c>
      <c r="V288" s="50" t="n">
        <f aca="false">SUM(V27+V56+V85+V114+V143+V172+V201+V230+V259)</f>
        <v>784.5</v>
      </c>
      <c r="W288" s="50" t="n">
        <f aca="false">SUM(W27+W56+W85+W114+W143+W172+W201+W230+W259)</f>
        <v>799.3</v>
      </c>
      <c r="X288" s="50" t="n">
        <f aca="false">SUM(X27+X56+X85+X114+X143+X172+X201+X230+X259)</f>
        <v>768</v>
      </c>
      <c r="Y288" s="50" t="n">
        <f aca="false">SUM(Y27+Y56+Y85+Y114+Y143+Y172+Y201+Y230+Y259)</f>
        <v>684.33</v>
      </c>
      <c r="Z288" s="50" t="n">
        <f aca="false">SUM(Z27+Z56+Z85+Z114+Z143+Z172+Z201+Z230+Z259)</f>
        <v>741.9</v>
      </c>
      <c r="AA288" s="50" t="n">
        <f aca="false">SUM(AA27+AA56+AA85+AA114+AA143+AA172+AA201+AA230+AA259)</f>
        <v>793.81</v>
      </c>
      <c r="AB288" s="50" t="n">
        <f aca="false">SUM(AB27+AB56+AB85+AB114+AB143+AB172+AB201+AB230+AB259)</f>
        <v>759.1</v>
      </c>
      <c r="AC288" s="50" t="n">
        <f aca="false">SUM(AC27+AC56+AC85+AC114+AC143+AC172+AC201+AC230+AC259)</f>
        <v>779.04</v>
      </c>
      <c r="AD288" s="50" t="n">
        <f aca="false">SUM(AD27+AD56+AD85+AD114+AD143+AD172+AD201+AD230+AD259)</f>
        <v>749.22</v>
      </c>
      <c r="AE288" s="50" t="n">
        <f aca="false">SUM(AE27+AE56+AE85+AE114+AE143+AE172+AE201+AE230+AE259)</f>
        <v>753.5</v>
      </c>
      <c r="AF288" s="50" t="n">
        <f aca="false">SUM(AF27+AF56+AF85+AF114+AF143+AF172+AF201+AF230+AF259)</f>
        <v>717.47</v>
      </c>
      <c r="AG288" s="50" t="n">
        <f aca="false">SUM(AG27+AG56+AG85+AG114+AG143+AG172+AG201+AG230+AG259)</f>
        <v>743.15</v>
      </c>
      <c r="AH288" s="50" t="n">
        <f aca="false">SUM(AH27+AH56+AH85+AH114+AH143+AH172+AH201+AH230+AH259)</f>
        <v>769.13</v>
      </c>
      <c r="AI288" s="50" t="n">
        <f aca="false">SUM(AI27+AI56+AI85+AI114+AI143+AI172+AI201+AI230+AI259)</f>
        <v>747.33</v>
      </c>
      <c r="AJ288" s="50" t="n">
        <f aca="false">SUM(AJ27+AJ56+AJ85+AJ114+AJ143+AJ172+AJ201+AJ230+AJ259)</f>
        <v>717.69</v>
      </c>
      <c r="AK288" s="50" t="n">
        <f aca="false">SUM(AK27+AK56+AK85+AK114+AK143+AK172+AK201+AK230+AK259)</f>
        <v>711.5</v>
      </c>
      <c r="AL288" s="51" t="n">
        <f aca="false">SUM(AL27+AL56+AL85+AL114+AL143+AL172+AL201+AL230+AL259)</f>
        <v>696.96</v>
      </c>
      <c r="AM288" s="51" t="n">
        <f aca="false">SUM(AM27+AM56+AM85+AM114+AM143+AM172+AM201+AM230+AM259)</f>
        <v>662.233333333333</v>
      </c>
    </row>
    <row r="289" customFormat="false" ht="14.25" hidden="false" customHeight="false" outlineLevel="0" collapsed="false">
      <c r="A289" s="48" t="s">
        <v>71</v>
      </c>
      <c r="B289" s="48" t="str">
        <f aca="false">VLOOKUP(Data[[#This Row],[or_product]],Ref_products[#Data],2,FALSE())</f>
        <v>Total cereals</v>
      </c>
      <c r="C289" s="48" t="str">
        <f aca="false">VLOOKUP(Data[[#This Row],[MS]],Ref_MS[#Data],2,FALSE())</f>
        <v>Finland</v>
      </c>
      <c r="D289" s="49" t="s">
        <v>34</v>
      </c>
      <c r="E289" s="49" t="s">
        <v>125</v>
      </c>
      <c r="F289" s="49" t="s">
        <v>126</v>
      </c>
      <c r="G289" s="50" t="n">
        <f aca="false">(SUM(AH289:AL289)-MAX(AH289:AL289)-MIN(AH289:AL289))/3</f>
        <v>950.616666666667</v>
      </c>
      <c r="H289" s="50" t="n">
        <f aca="false">SUM(H28+H57+H86+H115+H144+H173+H202+H231+H260)</f>
        <v>923.4</v>
      </c>
      <c r="I289" s="50" t="n">
        <f aca="false">SUM(I28+I57+I86+I115+I144+I173+I202+I231+I260)</f>
        <v>944.6</v>
      </c>
      <c r="J289" s="50" t="n">
        <f aca="false">SUM(J28+J57+J86+J115+J144+J173+J202+J231+J260)</f>
        <v>977.7</v>
      </c>
      <c r="K289" s="50" t="n">
        <f aca="false">SUM(K28+K57+K86+K115+K144+K173+K202+K231+K260)</f>
        <v>1075.3</v>
      </c>
      <c r="L289" s="50" t="n">
        <f aca="false">SUM(L28+L57+L86+L115+L144+L173+L202+L231+L260)</f>
        <v>1112.5</v>
      </c>
      <c r="M289" s="50" t="n">
        <f aca="false">SUM(M28+M57+M86+M115+M144+M173+M202+M231+M260)</f>
        <v>1136.3</v>
      </c>
      <c r="N289" s="50" t="n">
        <f aca="false">SUM(N28+N57+N86+N115+N144+N173+N202+N231+N260)</f>
        <v>1128</v>
      </c>
      <c r="O289" s="50" t="n">
        <f aca="false">SUM(O28+O57+O86+O115+O144+O173+O202+O231+O260)</f>
        <v>1166.9</v>
      </c>
      <c r="P289" s="50" t="n">
        <f aca="false">SUM(P28+P57+P86+P115+P144+P173+P202+P231+P260)</f>
        <v>1156</v>
      </c>
      <c r="Q289" s="50" t="n">
        <f aca="false">SUM(Q28+Q57+Q86+Q115+Q144+Q173+Q202+Q231+Q260)</f>
        <v>1190.4</v>
      </c>
      <c r="R289" s="50" t="n">
        <f aca="false">SUM(R28+R57+R86+R115+R144+R173+R202+R231+R260)</f>
        <v>1191.9</v>
      </c>
      <c r="S289" s="50" t="n">
        <f aca="false">SUM(S28+S57+S86+S115+S144+S173+S202+S231+S260)</f>
        <v>1221.2</v>
      </c>
      <c r="T289" s="50" t="n">
        <f aca="false">SUM(T28+T57+T86+T115+T144+T173+T202+T231+T260)</f>
        <v>1187.5</v>
      </c>
      <c r="U289" s="50" t="n">
        <f aca="false">SUM(U28+U57+U86+U115+U144+U173+U202+U231+U260)</f>
        <v>1152.5</v>
      </c>
      <c r="V289" s="50" t="n">
        <f aca="false">SUM(V28+V57+V86+V115+V144+V173+V202+V231+V260)</f>
        <v>1168.3</v>
      </c>
      <c r="W289" s="50" t="n">
        <f aca="false">SUM(W28+W57+W86+W115+W144+W173+W202+W231+W260)</f>
        <v>1251.3</v>
      </c>
      <c r="X289" s="50" t="n">
        <f aca="false">SUM(X28+X57+X86+X115+X144+X173+X202+X231+X260)</f>
        <v>1203</v>
      </c>
      <c r="Y289" s="50" t="n">
        <f aca="false">SUM(Y28+Y57+Y86+Y115+Y144+Y173+Y202+Y231+Y260)</f>
        <v>951.5</v>
      </c>
      <c r="Z289" s="50" t="n">
        <f aca="false">SUM(Z28+Z57+Z86+Z115+Z144+Z173+Z202+Z231+Z260)</f>
        <v>1042.4</v>
      </c>
      <c r="AA289" s="50" t="n">
        <f aca="false">SUM(AA28+AA57+AA86+AA115+AA144+AA173+AA202+AA231+AA260)</f>
        <v>1036.3</v>
      </c>
      <c r="AB289" s="50" t="n">
        <f aca="false">SUM(AB28+AB57+AB86+AB115+AB144+AB173+AB202+AB231+AB260)</f>
        <v>1099.8</v>
      </c>
      <c r="AC289" s="50" t="n">
        <f aca="false">SUM(AC28+AC57+AC86+AC115+AC144+AC173+AC202+AC231+AC260)</f>
        <v>1119</v>
      </c>
      <c r="AD289" s="50" t="n">
        <f aca="false">SUM(AD28+AD57+AD86+AD115+AD144+AD173+AD202+AD231+AD260)</f>
        <v>1019.8</v>
      </c>
      <c r="AE289" s="50" t="n">
        <f aca="false">SUM(AE28+AE57+AE86+AE115+AE144+AE173+AE202+AE231+AE260)</f>
        <v>998.1</v>
      </c>
      <c r="AF289" s="50" t="n">
        <f aca="false">SUM(AF28+AF57+AF86+AF115+AF144+AF173+AF202+AF231+AF260)</f>
        <v>864.59</v>
      </c>
      <c r="AG289" s="50" t="n">
        <f aca="false">SUM(AG28+AG57+AG86+AG115+AG144+AG173+AG202+AG231+AG260)</f>
        <v>906.8</v>
      </c>
      <c r="AH289" s="50" t="n">
        <f aca="false">SUM(AH28+AH57+AH86+AH115+AH144+AH173+AH202+AH231+AH260)</f>
        <v>948</v>
      </c>
      <c r="AI289" s="50" t="n">
        <f aca="false">SUM(AI28+AI57+AI86+AI115+AI144+AI173+AI202+AI231+AI260)</f>
        <v>951.6</v>
      </c>
      <c r="AJ289" s="50" t="n">
        <f aca="false">SUM(AJ28+AJ57+AJ86+AJ115+AJ144+AJ173+AJ202+AJ231+AJ260)</f>
        <v>953.85</v>
      </c>
      <c r="AK289" s="50" t="n">
        <f aca="false">SUM(AK28+AK57+AK86+AK115+AK144+AK173+AK202+AK231+AK260)</f>
        <v>952.25</v>
      </c>
      <c r="AL289" s="51" t="n">
        <f aca="false">SUM(AL28+AL57+AL86+AL115+AL144+AL173+AL202+AL231+AL260)</f>
        <v>908.13</v>
      </c>
      <c r="AM289" s="51" t="n">
        <f aca="false">SUM(AM28+AM57+AM86+AM115+AM144+AM173+AM202+AM231+AM260)</f>
        <v>906.53</v>
      </c>
    </row>
    <row r="290" customFormat="false" ht="14.25" hidden="false" customHeight="false" outlineLevel="0" collapsed="false">
      <c r="A290" s="48" t="s">
        <v>71</v>
      </c>
      <c r="B290" s="48" t="str">
        <f aca="false">VLOOKUP(Data[[#This Row],[or_product]],Ref_products[#Data],2,FALSE())</f>
        <v>Total cereals</v>
      </c>
      <c r="C290" s="48" t="str">
        <f aca="false">VLOOKUP(Data[[#This Row],[MS]],Ref_MS[#Data],2,FALSE())</f>
        <v>Sweden</v>
      </c>
      <c r="D290" s="49" t="s">
        <v>34</v>
      </c>
      <c r="E290" s="49" t="s">
        <v>127</v>
      </c>
      <c r="F290" s="49" t="s">
        <v>128</v>
      </c>
      <c r="G290" s="50" t="n">
        <f aca="false">(SUM(AH290:AL290)-MAX(AH290:AL290)-MIN(AH290:AL290))/3</f>
        <v>971.286666666667</v>
      </c>
      <c r="H290" s="50" t="n">
        <f aca="false">SUM(H29+H58+H87+H116+H145+H174+H203+H232+H261)</f>
        <v>1152</v>
      </c>
      <c r="I290" s="50" t="n">
        <f aca="false">SUM(I29+I58+I87+I116+I145+I174+I203+I232+I261)</f>
        <v>1172.3</v>
      </c>
      <c r="J290" s="50" t="n">
        <f aca="false">SUM(J29+J58+J87+J116+J145+J174+J203+J232+J261)</f>
        <v>1104.1</v>
      </c>
      <c r="K290" s="50" t="n">
        <f aca="false">SUM(K29+K58+K87+K116+K145+K174+K203+K232+K261)</f>
        <v>1216.5</v>
      </c>
      <c r="L290" s="50" t="n">
        <f aca="false">SUM(L29+L58+L87+L116+L145+L174+L203+L232+L261)</f>
        <v>1268</v>
      </c>
      <c r="M290" s="50" t="n">
        <f aca="false">SUM(M29+M58+M87+M116+M145+M174+M203+M232+M261)</f>
        <v>1282.9</v>
      </c>
      <c r="N290" s="50" t="n">
        <f aca="false">SUM(N29+N58+N87+N116+N145+N174+N203+N232+N261)</f>
        <v>1153.2</v>
      </c>
      <c r="O290" s="50" t="n">
        <f aca="false">SUM(O29+O58+O87+O116+O145+O174+O203+O232+O261)</f>
        <v>1207.7</v>
      </c>
      <c r="P290" s="50" t="n">
        <f aca="false">SUM(P29+P58+P87+P116+P145+P174+P203+P232+P261)</f>
        <v>1164.9</v>
      </c>
      <c r="Q290" s="50" t="n">
        <f aca="false">SUM(Q29+Q58+Q87+Q116+Q145+Q174+Q203+Q232+Q261)</f>
        <v>1115.8</v>
      </c>
      <c r="R290" s="50" t="n">
        <f aca="false">SUM(R29+R58+R87+R116+R145+R174+R203+R232+R261)</f>
        <v>1146.3</v>
      </c>
      <c r="S290" s="50" t="n">
        <f aca="false">SUM(S29+S58+S87+S116+S145+S174+S203+S232+S261)</f>
        <v>1116.3</v>
      </c>
      <c r="T290" s="50" t="n">
        <f aca="false">SUM(T29+T58+T87+T116+T145+T174+T203+T232+T261)</f>
        <v>1013.2</v>
      </c>
      <c r="U290" s="50" t="n">
        <f aca="false">SUM(U29+U58+U87+U116+U145+U174+U203+U232+U261)</f>
        <v>961.8</v>
      </c>
      <c r="V290" s="50" t="n">
        <f aca="false">SUM(V29+V58+V87+V116+V145+V174+V203+V232+V261)</f>
        <v>981.9</v>
      </c>
      <c r="W290" s="50" t="n">
        <f aca="false">SUM(W29+W58+W87+W116+W145+W174+W203+W232+W261)</f>
        <v>1077.7</v>
      </c>
      <c r="X290" s="50" t="n">
        <f aca="false">SUM(X29+X58+X87+X116+X145+X174+X203+X232+X261)</f>
        <v>1032.5</v>
      </c>
      <c r="Y290" s="50" t="n">
        <f aca="false">SUM(Y29+Y58+Y87+Y116+Y145+Y174+Y203+Y232+Y261)</f>
        <v>950.05</v>
      </c>
      <c r="Z290" s="50" t="n">
        <f aca="false">SUM(Z29+Z58+Z87+Z116+Z145+Z174+Z203+Z232+Z261)</f>
        <v>986.39</v>
      </c>
      <c r="AA290" s="50" t="n">
        <f aca="false">SUM(AA29+AA58+AA87+AA116+AA145+AA174+AA203+AA232+AA261)</f>
        <v>992.7</v>
      </c>
      <c r="AB290" s="50" t="n">
        <f aca="false">SUM(AB29+AB58+AB87+AB116+AB145+AB174+AB203+AB232+AB261)</f>
        <v>999.43</v>
      </c>
      <c r="AC290" s="50" t="n">
        <f aca="false">SUM(AC29+AC58+AC87+AC116+AC145+AC174+AC203+AC232+AC261)</f>
        <v>1023.64</v>
      </c>
      <c r="AD290" s="50" t="n">
        <f aca="false">SUM(AD29+AD58+AD87+AD116+AD145+AD174+AD203+AD232+AD261)</f>
        <v>1019.31</v>
      </c>
      <c r="AE290" s="50" t="n">
        <f aca="false">SUM(AE29+AE58+AE87+AE116+AE145+AE174+AE203+AE232+AE261)</f>
        <v>1004.68</v>
      </c>
      <c r="AF290" s="50" t="n">
        <f aca="false">SUM(AF29+AF58+AF87+AF116+AF145+AF174+AF203+AF232+AF261)</f>
        <v>993.1</v>
      </c>
      <c r="AG290" s="50" t="n">
        <f aca="false">SUM(AG29+AG58+AG87+AG116+AG145+AG174+AG203+AG232+AG261)</f>
        <v>922.11</v>
      </c>
      <c r="AH290" s="50" t="n">
        <f aca="false">SUM(AH29+AH58+AH87+AH116+AH145+AH174+AH203+AH232+AH261)</f>
        <v>977.05</v>
      </c>
      <c r="AI290" s="50" t="n">
        <f aca="false">SUM(AI29+AI58+AI87+AI116+AI145+AI174+AI203+AI232+AI261)</f>
        <v>993.34</v>
      </c>
      <c r="AJ290" s="50" t="n">
        <f aca="false">SUM(AJ29+AJ58+AJ87+AJ116+AJ145+AJ174+AJ203+AJ232+AJ261)</f>
        <v>983.34</v>
      </c>
      <c r="AK290" s="50" t="n">
        <f aca="false">SUM(AK29+AK58+AK87+AK116+AK145+AK174+AK203+AK232+AK261)</f>
        <v>953.47</v>
      </c>
      <c r="AL290" s="51" t="n">
        <f aca="false">SUM(AL29+AL58+AL87+AL116+AL145+AL174+AL203+AL232+AL261)</f>
        <v>950.87</v>
      </c>
      <c r="AM290" s="51" t="n">
        <f aca="false">SUM(AM29+AM58+AM87+AM116+AM145+AM174+AM203+AM232+AM261)</f>
        <v>1009.12</v>
      </c>
    </row>
    <row r="291" customFormat="false" ht="14.25" hidden="false" customHeight="false" outlineLevel="0" collapsed="false">
      <c r="A291" s="48" t="s">
        <v>71</v>
      </c>
      <c r="B291" s="48" t="str">
        <f aca="false">VLOOKUP(Data[[#This Row],[or_product]],Ref_products[#Data],2,FALSE())</f>
        <v>Total cereals</v>
      </c>
      <c r="C291" s="48" t="str">
        <f aca="false">VLOOKUP(Data[[#This Row],[MS]],Ref_MS[#Data],2,FALSE())</f>
        <v>United Kingdom</v>
      </c>
      <c r="D291" s="49" t="s">
        <v>34</v>
      </c>
      <c r="E291" s="49" t="s">
        <v>129</v>
      </c>
      <c r="F291" s="49" t="s">
        <v>130</v>
      </c>
      <c r="G291" s="50" t="n">
        <f aca="false">(SUM(AH291:AL291)-MAX(AH291:AL291)-MIN(AH291:AL291))/3</f>
        <v>1031.12666666667</v>
      </c>
      <c r="H291" s="50" t="n">
        <f aca="false">SUM(H30+H59+H88+H117+H146+H175+H204+H233+H262)</f>
        <v>3033.4</v>
      </c>
      <c r="I291" s="50" t="n">
        <f aca="false">SUM(I30+I59+I88+I117+I146+I175+I204+I233+I262)</f>
        <v>3042.9</v>
      </c>
      <c r="J291" s="50" t="n">
        <f aca="false">SUM(J30+J59+J88+J117+J146+J175+J204+J233+J262)</f>
        <v>3181.2</v>
      </c>
      <c r="K291" s="50" t="n">
        <f aca="false">SUM(K30+K59+K88+K117+K146+K175+K204+K233+K262)</f>
        <v>3358.6</v>
      </c>
      <c r="L291" s="50" t="n">
        <f aca="false">SUM(L30+L59+L88+L117+L146+L175+L204+L233+L262)</f>
        <v>3514.7</v>
      </c>
      <c r="M291" s="50" t="n">
        <f aca="false">SUM(M30+M59+M88+M117+M146+M175+M204+M233+M262)</f>
        <v>3420.1</v>
      </c>
      <c r="N291" s="50" t="n">
        <f aca="false">SUM(N30+N59+N88+N117+N146+N175+N204+N233+N262)</f>
        <v>3140</v>
      </c>
      <c r="O291" s="50" t="n">
        <f aca="false">SUM(O30+O59+O88+O117+O146+O175+O204+O233+O262)</f>
        <v>3347.8</v>
      </c>
      <c r="P291" s="50" t="n">
        <f aca="false">SUM(P30+P59+P88+P117+P146+P175+P204+P233+P262)</f>
        <v>3013.3</v>
      </c>
      <c r="Q291" s="50" t="n">
        <f aca="false">SUM(Q30+Q59+Q88+Q117+Q146+Q175+Q204+Q233+Q262)</f>
        <v>3244.6</v>
      </c>
      <c r="R291" s="50" t="n">
        <f aca="false">SUM(R30+R59+R88+R117+R146+R175+R204+R233+R262)</f>
        <v>3055.9</v>
      </c>
      <c r="S291" s="50" t="n">
        <f aca="false">SUM(S30+S59+S88+S117+S146+S175+S204+S233+S262)</f>
        <v>3129.5</v>
      </c>
      <c r="T291" s="50" t="n">
        <f aca="false">SUM(T30+T59+T88+T117+T146+T175+T204+T233+T262)</f>
        <v>2918.3</v>
      </c>
      <c r="U291" s="50" t="n">
        <f aca="false">SUM(U30+U59+U88+U117+U146+U175+U204+U233+U262)</f>
        <v>2863.1</v>
      </c>
      <c r="V291" s="50" t="n">
        <f aca="false">SUM(V30+V59+V88+V117+V146+V175+V204+V233+V262)</f>
        <v>2883.9</v>
      </c>
      <c r="W291" s="50" t="n">
        <f aca="false">SUM(W30+W59+W88+W117+W146+W175+W204+W233+W262)</f>
        <v>3273.6</v>
      </c>
      <c r="X291" s="50" t="n">
        <f aca="false">SUM(X30+X59+X88+X117+X146+X175+X204+X233+X262)</f>
        <v>3075</v>
      </c>
      <c r="Y291" s="50" t="n">
        <f aca="false">SUM(Y30+Y59+Y88+Y117+Y146+Y175+Y204+Y233+Y262)</f>
        <v>3013</v>
      </c>
      <c r="Z291" s="50" t="n">
        <f aca="false">SUM(Z30+Z59+Z88+Z117+Z146+Z175+Z204+Z233+Z262)</f>
        <v>3076</v>
      </c>
      <c r="AA291" s="50" t="n">
        <f aca="false">SUM(AA30+AA59+AA88+AA117+AA146+AA175+AA204+AA233+AA262)</f>
        <v>8528.95</v>
      </c>
      <c r="AB291" s="50" t="n">
        <f aca="false">SUM(AB30+AB59+AB88+AB117+AB146+AB175+AB204+AB233+AB262)</f>
        <v>3041.01</v>
      </c>
      <c r="AC291" s="50" t="n">
        <f aca="false">SUM(AC30+AC59+AC88+AC117+AC146+AC175+AC204+AC233+AC262)</f>
        <v>3176.075</v>
      </c>
      <c r="AD291" s="50" t="n">
        <f aca="false">SUM(AD30+AD59+AD88+AD117+AD146+AD175+AD204+AD233+AD262)</f>
        <v>3099</v>
      </c>
      <c r="AE291" s="50" t="n">
        <f aca="false">SUM(AE30+AE59+AE88+AE117+AE146+AE175+AE204+AE233+AE262)</f>
        <v>3128</v>
      </c>
      <c r="AF291" s="50" t="n">
        <f aca="false">SUM(AF30+AF59+AF88+AF117+AF146+AF175+AF204+AF233+AF262)</f>
        <v>3181.4</v>
      </c>
      <c r="AG291" s="50" t="n">
        <f aca="false">SUM(AG30+AG59+AG88+AG117+AG146+AG175+AG204+AG233+AG262)</f>
        <v>3106.1</v>
      </c>
      <c r="AH291" s="50" t="n">
        <f aca="false">SUM(AH30+AH59+AH88+AH117+AH146+AH175+AH204+AH233+AH262)</f>
        <v>3210.84</v>
      </c>
      <c r="AI291" s="50" t="n">
        <f aca="false">SUM(AI30+AI59+AI88+AI117+AI146+AI175+AI204+AI233+AI262)</f>
        <v>3093.38</v>
      </c>
      <c r="AJ291" s="50" t="n">
        <f aca="false">SUM(AJ30+AJ59+AJ88+AJ117+AJ146+AJ175+AJ204+AJ233+AJ262)</f>
        <v>0</v>
      </c>
      <c r="AK291" s="50" t="n">
        <f aca="false">SUM(AK30+AK59+AK88+AK117+AK146+AK175+AK204+AK233+AK262)</f>
        <v>0</v>
      </c>
      <c r="AL291" s="51"/>
      <c r="AM291" s="51"/>
    </row>
    <row r="292" customFormat="false" ht="14.25" hidden="false" customHeight="false" outlineLevel="0" collapsed="false">
      <c r="A292" s="48" t="s">
        <v>137</v>
      </c>
      <c r="B292" s="48" t="str">
        <f aca="false">VLOOKUP(Data[[#This Row],[or_product]],Ref_products[#Data],2,FALSE())</f>
        <v>Soft wheat</v>
      </c>
      <c r="C292" s="48" t="str">
        <f aca="false">VLOOKUP(Data[[#This Row],[MS]],Ref_MS[#Data],2,FALSE())</f>
        <v>EU-27</v>
      </c>
      <c r="D292" s="49" t="s">
        <v>72</v>
      </c>
      <c r="E292" s="49" t="s">
        <v>73</v>
      </c>
      <c r="F292" s="49" t="s">
        <v>74</v>
      </c>
      <c r="G292" s="50" t="n">
        <f aca="false">(SUM(AH292:AL292)-MAX(AH292:AL292)-MIN(AH292:AL292))/3</f>
        <v>126784.2427148</v>
      </c>
      <c r="H292" s="50" t="n">
        <v>103300.651674601</v>
      </c>
      <c r="I292" s="50" t="n">
        <v>106377.655026447</v>
      </c>
      <c r="J292" s="50" t="n">
        <v>111622.661637937</v>
      </c>
      <c r="K292" s="50" t="n">
        <v>114938.019505186</v>
      </c>
      <c r="L292" s="50" t="n">
        <v>118658.7736136</v>
      </c>
      <c r="M292" s="50" t="n">
        <v>124919.491857908</v>
      </c>
      <c r="N292" s="50" t="n">
        <v>114717.70776104</v>
      </c>
      <c r="O292" s="50" t="n">
        <v>105702.967700955</v>
      </c>
      <c r="P292" s="50" t="n">
        <v>105514.88845087</v>
      </c>
      <c r="Q292" s="50" t="n">
        <v>107166.437298785</v>
      </c>
      <c r="R292" s="50" t="n">
        <v>88300.6693047005</v>
      </c>
      <c r="S292" s="50" t="n">
        <v>120943.704216616</v>
      </c>
      <c r="T292" s="50" t="n">
        <v>111013.203244531</v>
      </c>
      <c r="U292" s="50" t="n">
        <v>102692.278878446</v>
      </c>
      <c r="V292" s="50" t="n">
        <v>98648.7884497596</v>
      </c>
      <c r="W292" s="50" t="n">
        <v>123139.193606</v>
      </c>
      <c r="X292" s="50" t="n">
        <v>115412.128524</v>
      </c>
      <c r="Y292" s="50" t="n">
        <v>112088.13946</v>
      </c>
      <c r="Z292" s="50" t="n">
        <v>114981.19622</v>
      </c>
      <c r="AA292" s="50" t="n">
        <v>111773.3144</v>
      </c>
      <c r="AB292" s="50" t="n">
        <v>123330.489766</v>
      </c>
      <c r="AC292" s="50" t="n">
        <v>132004.589904</v>
      </c>
      <c r="AD292" s="50" t="n">
        <v>135044.899066</v>
      </c>
      <c r="AE292" s="50" t="n">
        <v>119699.990278</v>
      </c>
      <c r="AF292" s="50" t="n">
        <v>127305.044526</v>
      </c>
      <c r="AG292" s="50" t="n">
        <v>114847.705632</v>
      </c>
      <c r="AH292" s="52" t="n">
        <v>131125.550314</v>
      </c>
      <c r="AI292" s="52" t="n">
        <v>118099.393082</v>
      </c>
      <c r="AJ292" s="52" t="n">
        <v>129009.247246</v>
      </c>
      <c r="AK292" s="52" t="n">
        <v>125814.9119326</v>
      </c>
      <c r="AL292" s="51" t="n">
        <v>125528.5689658</v>
      </c>
      <c r="AM292" s="51" t="n">
        <v>116096.312973219</v>
      </c>
    </row>
    <row r="293" customFormat="false" ht="14.25" hidden="false" customHeight="false" outlineLevel="0" collapsed="false">
      <c r="A293" s="48" t="s">
        <v>137</v>
      </c>
      <c r="B293" s="48" t="str">
        <f aca="false">VLOOKUP(Data[[#This Row],[or_product]],Ref_products[#Data],2,FALSE())</f>
        <v>Soft wheat</v>
      </c>
      <c r="C293" s="48" t="str">
        <f aca="false">VLOOKUP(Data[[#This Row],[MS]],Ref_MS[#Data],2,FALSE())</f>
        <v>Belgium</v>
      </c>
      <c r="D293" s="49" t="s">
        <v>72</v>
      </c>
      <c r="E293" s="49" t="s">
        <v>75</v>
      </c>
      <c r="F293" s="49" t="s">
        <v>76</v>
      </c>
      <c r="G293" s="50" t="n">
        <f aca="false">(SUM(AH293:AL293)-MAX(AH293:AL293)-MIN(AH293:AL293))/3</f>
        <v>1784.898346</v>
      </c>
      <c r="H293" s="50" t="n">
        <v>1451.68782</v>
      </c>
      <c r="I293" s="50" t="n">
        <v>1413.58734</v>
      </c>
      <c r="J293" s="50" t="n">
        <v>1511.02138</v>
      </c>
      <c r="K293" s="50" t="n">
        <v>1829.71602</v>
      </c>
      <c r="L293" s="50" t="n">
        <v>1648.0442</v>
      </c>
      <c r="M293" s="50" t="n">
        <v>1757.97996</v>
      </c>
      <c r="N293" s="50" t="n">
        <v>1516.5777</v>
      </c>
      <c r="O293" s="50" t="n">
        <v>1674.43672</v>
      </c>
      <c r="P293" s="50" t="n">
        <v>1446.03228</v>
      </c>
      <c r="Q293" s="50" t="n">
        <v>1662.03422</v>
      </c>
      <c r="R293" s="50" t="n">
        <v>1679.69538</v>
      </c>
      <c r="S293" s="50" t="n">
        <v>1898.17782</v>
      </c>
      <c r="T293" s="50" t="n">
        <v>1785.36468</v>
      </c>
      <c r="U293" s="50" t="n">
        <v>1706.0879</v>
      </c>
      <c r="V293" s="50" t="n">
        <v>1632.46666</v>
      </c>
      <c r="W293" s="50" t="n">
        <v>1929.13446</v>
      </c>
      <c r="X293" s="50" t="n">
        <v>1962.67082</v>
      </c>
      <c r="Y293" s="50" t="n">
        <v>1897.88016</v>
      </c>
      <c r="Z293" s="50" t="n">
        <v>1674.565706</v>
      </c>
      <c r="AA293" s="50" t="n">
        <v>1820.29012</v>
      </c>
      <c r="AB293" s="50" t="n">
        <v>1829.21992</v>
      </c>
      <c r="AC293" s="50" t="n">
        <v>1904.011956</v>
      </c>
      <c r="AD293" s="50" t="n">
        <v>2060.065172</v>
      </c>
      <c r="AE293" s="50" t="n">
        <v>1435.296676</v>
      </c>
      <c r="AF293" s="50" t="n">
        <v>1689.438784</v>
      </c>
      <c r="AG293" s="50" t="n">
        <v>1639.36245</v>
      </c>
      <c r="AH293" s="52" t="n">
        <v>1880.982994</v>
      </c>
      <c r="AI293" s="52" t="n">
        <v>1721.893646</v>
      </c>
      <c r="AJ293" s="52" t="n">
        <v>1637.417738</v>
      </c>
      <c r="AK293" s="52" t="n">
        <v>1826.798952</v>
      </c>
      <c r="AL293" s="51" t="n">
        <v>1806.00244</v>
      </c>
      <c r="AM293" s="51" t="n">
        <v>1630.43595733333</v>
      </c>
    </row>
    <row r="294" customFormat="false" ht="14.25" hidden="false" customHeight="false" outlineLevel="0" collapsed="false">
      <c r="A294" s="48" t="s">
        <v>137</v>
      </c>
      <c r="B294" s="48" t="str">
        <f aca="false">VLOOKUP(Data[[#This Row],[or_product]],Ref_products[#Data],2,FALSE())</f>
        <v>Soft wheat</v>
      </c>
      <c r="C294" s="48" t="str">
        <f aca="false">VLOOKUP(Data[[#This Row],[MS]],Ref_MS[#Data],2,FALSE())</f>
        <v>Bulgaria</v>
      </c>
      <c r="D294" s="49" t="s">
        <v>72</v>
      </c>
      <c r="E294" s="49" t="s">
        <v>77</v>
      </c>
      <c r="F294" s="49" t="s">
        <v>78</v>
      </c>
      <c r="G294" s="50" t="n">
        <f aca="false">(SUM(AH294:AL294)-MAX(AH294:AL294)-MIN(AH294:AL294))/3</f>
        <v>6232.60682733333</v>
      </c>
      <c r="H294" s="50" t="n">
        <v>3589.97804</v>
      </c>
      <c r="I294" s="50" t="n">
        <v>3725.01646</v>
      </c>
      <c r="J294" s="50" t="n">
        <v>3408.50466</v>
      </c>
      <c r="K294" s="50" t="n">
        <v>1788.04362</v>
      </c>
      <c r="L294" s="50" t="n">
        <v>3546.91656</v>
      </c>
      <c r="M294" s="50" t="n">
        <v>3722.03986</v>
      </c>
      <c r="N294" s="50" t="n">
        <v>3093.48116</v>
      </c>
      <c r="O294" s="50" t="n">
        <v>3339.64598</v>
      </c>
      <c r="P294" s="50" t="n">
        <v>3983.683</v>
      </c>
      <c r="Q294" s="50" t="n">
        <v>4034.38442</v>
      </c>
      <c r="R294" s="50" t="n">
        <v>1944.2159</v>
      </c>
      <c r="S294" s="50" t="n">
        <v>3860.74942</v>
      </c>
      <c r="T294" s="50" t="n">
        <v>3373.38078</v>
      </c>
      <c r="U294" s="50" t="n">
        <v>3222.6656</v>
      </c>
      <c r="V294" s="50" t="n">
        <v>2358.06252</v>
      </c>
      <c r="W294" s="50" t="n">
        <v>4574.14122</v>
      </c>
      <c r="X294" s="50" t="n">
        <v>3762.72006</v>
      </c>
      <c r="Y294" s="50" t="n">
        <v>3968.095538</v>
      </c>
      <c r="Z294" s="50" t="n">
        <v>4271.599596</v>
      </c>
      <c r="AA294" s="50" t="n">
        <v>4370.54178</v>
      </c>
      <c r="AB294" s="50" t="n">
        <v>5421.440332</v>
      </c>
      <c r="AC294" s="50" t="n">
        <v>5282.155296</v>
      </c>
      <c r="AD294" s="50" t="n">
        <v>4940.739276</v>
      </c>
      <c r="AE294" s="50" t="n">
        <v>5564.594948</v>
      </c>
      <c r="AF294" s="50" t="n">
        <v>6040.057188</v>
      </c>
      <c r="AG294" s="50" t="n">
        <v>5727.67294</v>
      </c>
      <c r="AH294" s="52" t="n">
        <v>6075.7367</v>
      </c>
      <c r="AI294" s="52" t="n">
        <v>4645.063676</v>
      </c>
      <c r="AJ294" s="52" t="n">
        <v>7015.588228</v>
      </c>
      <c r="AK294" s="52" t="n">
        <v>6126.150382</v>
      </c>
      <c r="AL294" s="51" t="n">
        <v>6495.9334</v>
      </c>
      <c r="AM294" s="51" t="n">
        <v>6481.24884</v>
      </c>
    </row>
    <row r="295" customFormat="false" ht="14.25" hidden="false" customHeight="false" outlineLevel="0" collapsed="false">
      <c r="A295" s="48" t="s">
        <v>137</v>
      </c>
      <c r="B295" s="48" t="str">
        <f aca="false">VLOOKUP(Data[[#This Row],[or_product]],Ref_products[#Data],2,FALSE())</f>
        <v>Soft wheat</v>
      </c>
      <c r="C295" s="48" t="str">
        <f aca="false">VLOOKUP(Data[[#This Row],[MS]],Ref_MS[#Data],2,FALSE())</f>
        <v>Czechia</v>
      </c>
      <c r="D295" s="49" t="s">
        <v>72</v>
      </c>
      <c r="E295" s="49" t="s">
        <v>79</v>
      </c>
      <c r="F295" s="49" t="s">
        <v>80</v>
      </c>
      <c r="G295" s="50" t="n">
        <f aca="false">(SUM(AH295:AL295)-MAX(AH295:AL295)-MIN(AH295:AL295))/3</f>
        <v>4978.20805533333</v>
      </c>
      <c r="H295" s="50" t="n">
        <v>3278.52646</v>
      </c>
      <c r="I295" s="50" t="n">
        <v>3684.5347</v>
      </c>
      <c r="J295" s="50" t="n">
        <v>3792.98216</v>
      </c>
      <c r="K295" s="50" t="n">
        <v>3698.12784</v>
      </c>
      <c r="L295" s="50" t="n">
        <v>3611.90566</v>
      </c>
      <c r="M295" s="50" t="n">
        <v>3814.71134</v>
      </c>
      <c r="N295" s="50" t="n">
        <v>3996.87926</v>
      </c>
      <c r="O295" s="50" t="n">
        <v>4052.24402</v>
      </c>
      <c r="P295" s="50" t="n">
        <v>4441.18642</v>
      </c>
      <c r="Q295" s="50" t="n">
        <v>3836.3413</v>
      </c>
      <c r="R295" s="50" t="n">
        <v>2617.32438</v>
      </c>
      <c r="S295" s="50" t="n">
        <v>5003.1685</v>
      </c>
      <c r="T295" s="50" t="n">
        <v>4112.669</v>
      </c>
      <c r="U295" s="50" t="n">
        <v>3478.95086</v>
      </c>
      <c r="V295" s="50" t="n">
        <v>3908.17658</v>
      </c>
      <c r="W295" s="50" t="n">
        <v>4595.3743</v>
      </c>
      <c r="X295" s="50" t="n">
        <v>4324.10682</v>
      </c>
      <c r="Y295" s="50" t="n">
        <v>4129.08991</v>
      </c>
      <c r="Z295" s="50" t="n">
        <v>4874.72821</v>
      </c>
      <c r="AA295" s="50" t="n">
        <v>3491.45258</v>
      </c>
      <c r="AB295" s="50" t="n">
        <v>4664.03454</v>
      </c>
      <c r="AC295" s="50" t="n">
        <v>5399.89967</v>
      </c>
      <c r="AD295" s="50" t="n">
        <v>5233.130694</v>
      </c>
      <c r="AE295" s="50" t="n">
        <v>5412.113652</v>
      </c>
      <c r="AF295" s="50" t="n">
        <v>4681.407962</v>
      </c>
      <c r="AG295" s="50" t="n">
        <v>4383.380848</v>
      </c>
      <c r="AH295" s="52" t="n">
        <v>4774.625152</v>
      </c>
      <c r="AI295" s="52" t="n">
        <v>4864.171202</v>
      </c>
      <c r="AJ295" s="52" t="n">
        <v>4922.234746</v>
      </c>
      <c r="AK295" s="52" t="n">
        <v>5148.218218</v>
      </c>
      <c r="AL295" s="51" t="n">
        <v>5202.25343</v>
      </c>
      <c r="AM295" s="51" t="n">
        <v>4723.69919714</v>
      </c>
    </row>
    <row r="296" customFormat="false" ht="14.25" hidden="false" customHeight="false" outlineLevel="0" collapsed="false">
      <c r="A296" s="48" t="s">
        <v>137</v>
      </c>
      <c r="B296" s="48" t="str">
        <f aca="false">VLOOKUP(Data[[#This Row],[or_product]],Ref_products[#Data],2,FALSE())</f>
        <v>Soft wheat</v>
      </c>
      <c r="C296" s="48" t="str">
        <f aca="false">VLOOKUP(Data[[#This Row],[MS]],Ref_MS[#Data],2,FALSE())</f>
        <v>Denmark</v>
      </c>
      <c r="D296" s="49" t="s">
        <v>72</v>
      </c>
      <c r="E296" s="49" t="s">
        <v>81</v>
      </c>
      <c r="F296" s="49" t="s">
        <v>82</v>
      </c>
      <c r="G296" s="50" t="n">
        <f aca="false">(SUM(AH296:AL296)-MAX(AH296:AL296)-MIN(AH296:AL296))/3</f>
        <v>4110.15542666667</v>
      </c>
      <c r="H296" s="50" t="n">
        <v>4300.59168</v>
      </c>
      <c r="I296" s="50" t="n">
        <v>3696.14344</v>
      </c>
      <c r="J296" s="50" t="n">
        <v>4562.6317</v>
      </c>
      <c r="K296" s="50" t="n">
        <v>4719.8954</v>
      </c>
      <c r="L296" s="50" t="n">
        <v>4926.273</v>
      </c>
      <c r="M296" s="50" t="n">
        <v>4889.5616</v>
      </c>
      <c r="N296" s="50" t="n">
        <v>4436.1262</v>
      </c>
      <c r="O296" s="50" t="n">
        <v>4656.79148</v>
      </c>
      <c r="P296" s="50" t="n">
        <v>4627.52158</v>
      </c>
      <c r="Q296" s="50" t="n">
        <v>4024.56164</v>
      </c>
      <c r="R296" s="50" t="n">
        <v>4664.72908</v>
      </c>
      <c r="S296" s="50" t="n">
        <v>4721.3837</v>
      </c>
      <c r="T296" s="50" t="n">
        <v>4849.07984</v>
      </c>
      <c r="U296" s="50" t="n">
        <v>4764.14752</v>
      </c>
      <c r="V296" s="50" t="n">
        <v>4483.95024</v>
      </c>
      <c r="W296" s="50" t="n">
        <v>4979.55414</v>
      </c>
      <c r="X296" s="50" t="n">
        <v>5894.06488</v>
      </c>
      <c r="Y296" s="50" t="n">
        <v>5020.43278</v>
      </c>
      <c r="Z296" s="50" t="n">
        <v>4793.71508</v>
      </c>
      <c r="AA296" s="50" t="n">
        <v>4489.80422</v>
      </c>
      <c r="AB296" s="50" t="n">
        <v>4112.86744</v>
      </c>
      <c r="AC296" s="50" t="n">
        <v>5113.10426</v>
      </c>
      <c r="AD296" s="50" t="n">
        <v>4990.766</v>
      </c>
      <c r="AE296" s="50" t="n">
        <v>4168.7283</v>
      </c>
      <c r="AF296" s="50" t="n">
        <v>4796.39402</v>
      </c>
      <c r="AG296" s="50" t="n">
        <v>2634.09256</v>
      </c>
      <c r="AH296" s="52" t="n">
        <v>4660.06574</v>
      </c>
      <c r="AI296" s="52" t="n">
        <v>4086.17726</v>
      </c>
      <c r="AJ296" s="52" t="n">
        <v>4062.76134</v>
      </c>
      <c r="AK296" s="52" t="n">
        <v>4181.52768</v>
      </c>
      <c r="AL296" s="51" t="n">
        <v>3570.03482</v>
      </c>
      <c r="AM296" s="51" t="n">
        <v>4087.5306208</v>
      </c>
    </row>
    <row r="297" customFormat="false" ht="14.25" hidden="false" customHeight="false" outlineLevel="0" collapsed="false">
      <c r="A297" s="48" t="s">
        <v>137</v>
      </c>
      <c r="B297" s="48" t="str">
        <f aca="false">VLOOKUP(Data[[#This Row],[or_product]],Ref_products[#Data],2,FALSE())</f>
        <v>Soft wheat</v>
      </c>
      <c r="C297" s="48" t="str">
        <f aca="false">VLOOKUP(Data[[#This Row],[MS]],Ref_MS[#Data],2,FALSE())</f>
        <v>Germany</v>
      </c>
      <c r="D297" s="49" t="s">
        <v>72</v>
      </c>
      <c r="E297" s="49" t="s">
        <v>83</v>
      </c>
      <c r="F297" s="49" t="s">
        <v>84</v>
      </c>
      <c r="G297" s="50" t="n">
        <f aca="false">(SUM(AH297:AL297)-MAX(AH297:AL297)-MIN(AH297:AL297))/3</f>
        <v>21714.5615866667</v>
      </c>
      <c r="H297" s="50" t="n">
        <v>15597.68166</v>
      </c>
      <c r="I297" s="50" t="n">
        <v>16294.30528</v>
      </c>
      <c r="J297" s="50" t="n">
        <v>17587.2411</v>
      </c>
      <c r="K297" s="50" t="n">
        <v>18727.775</v>
      </c>
      <c r="L297" s="50" t="n">
        <v>19638.81304</v>
      </c>
      <c r="M297" s="50" t="n">
        <v>19970.5055</v>
      </c>
      <c r="N297" s="50" t="n">
        <v>19398.20454</v>
      </c>
      <c r="O297" s="50" t="n">
        <v>21409.79082</v>
      </c>
      <c r="P297" s="50" t="n">
        <v>22636.0508</v>
      </c>
      <c r="Q297" s="50" t="n">
        <v>20629.8224</v>
      </c>
      <c r="R297" s="50" t="n">
        <v>19075.14422</v>
      </c>
      <c r="S297" s="50" t="n">
        <v>25179.15862</v>
      </c>
      <c r="T297" s="50" t="n">
        <v>23457.49318</v>
      </c>
      <c r="U297" s="50" t="n">
        <v>22191.44598</v>
      </c>
      <c r="V297" s="50" t="n">
        <v>20627.93722</v>
      </c>
      <c r="W297" s="50" t="n">
        <v>25747.39156</v>
      </c>
      <c r="X297" s="50" t="n">
        <v>24929.42188</v>
      </c>
      <c r="Y297" s="50" t="n">
        <v>23486.574562</v>
      </c>
      <c r="Z297" s="50" t="n">
        <v>22533.06044</v>
      </c>
      <c r="AA297" s="50" t="n">
        <v>22177.45596</v>
      </c>
      <c r="AB297" s="50" t="n">
        <v>24771.66208</v>
      </c>
      <c r="AC297" s="50" t="n">
        <v>27495.05264</v>
      </c>
      <c r="AD297" s="50" t="n">
        <v>26255.89406</v>
      </c>
      <c r="AE297" s="50" t="n">
        <v>24139.43224</v>
      </c>
      <c r="AF297" s="50" t="n">
        <v>24121.57264</v>
      </c>
      <c r="AG297" s="50" t="n">
        <v>19968.42188</v>
      </c>
      <c r="AH297" s="52" t="n">
        <v>22729.21838</v>
      </c>
      <c r="AI297" s="52" t="n">
        <v>21817.4858</v>
      </c>
      <c r="AJ297" s="52" t="n">
        <v>21086.43284</v>
      </c>
      <c r="AK297" s="52" t="n">
        <v>22194.42258</v>
      </c>
      <c r="AL297" s="51" t="n">
        <v>21131.77638</v>
      </c>
      <c r="AM297" s="51" t="n">
        <v>19460.757789</v>
      </c>
    </row>
    <row r="298" customFormat="false" ht="14.25" hidden="false" customHeight="false" outlineLevel="0" collapsed="false">
      <c r="A298" s="48" t="s">
        <v>137</v>
      </c>
      <c r="B298" s="48" t="str">
        <f aca="false">VLOOKUP(Data[[#This Row],[or_product]],Ref_products[#Data],2,FALSE())</f>
        <v>Soft wheat</v>
      </c>
      <c r="C298" s="48" t="str">
        <f aca="false">VLOOKUP(Data[[#This Row],[MS]],Ref_MS[#Data],2,FALSE())</f>
        <v>Estonia</v>
      </c>
      <c r="D298" s="49" t="s">
        <v>72</v>
      </c>
      <c r="E298" s="49" t="s">
        <v>85</v>
      </c>
      <c r="F298" s="49" t="s">
        <v>86</v>
      </c>
      <c r="G298" s="50" t="n">
        <f aca="false">(SUM(AH298:AL298)-MAX(AH298:AL298)-MIN(AH298:AL298))/3</f>
        <v>801.489238</v>
      </c>
      <c r="H298" s="50" t="n">
        <v>104.77632</v>
      </c>
      <c r="I298" s="50" t="n">
        <v>56.65462</v>
      </c>
      <c r="J298" s="50" t="n">
        <v>76.49862</v>
      </c>
      <c r="K298" s="50" t="n">
        <v>100.50986</v>
      </c>
      <c r="L298" s="50" t="n">
        <v>110.33264</v>
      </c>
      <c r="M298" s="50" t="n">
        <v>117.0796</v>
      </c>
      <c r="N298" s="50" t="n">
        <v>87.71048</v>
      </c>
      <c r="O298" s="50" t="n">
        <v>145.65496</v>
      </c>
      <c r="P298" s="50" t="n">
        <v>131.86338</v>
      </c>
      <c r="Q298" s="50" t="n">
        <v>147.24248</v>
      </c>
      <c r="R298" s="50" t="n">
        <v>143.76978</v>
      </c>
      <c r="S298" s="50" t="n">
        <v>195.06652</v>
      </c>
      <c r="T298" s="50" t="n">
        <v>261.34548</v>
      </c>
      <c r="U298" s="50" t="n">
        <v>217.88712</v>
      </c>
      <c r="V298" s="50" t="n">
        <v>343.00354</v>
      </c>
      <c r="W298" s="50" t="n">
        <v>339.8285</v>
      </c>
      <c r="X298" s="50" t="n">
        <v>339.8285</v>
      </c>
      <c r="Y298" s="50" t="n">
        <v>325.04472</v>
      </c>
      <c r="Z298" s="50" t="n">
        <v>357.39044</v>
      </c>
      <c r="AA298" s="50" t="n">
        <v>480.91934</v>
      </c>
      <c r="AB298" s="50" t="n">
        <v>403.62696</v>
      </c>
      <c r="AC298" s="50" t="n">
        <v>610.6991</v>
      </c>
      <c r="AD298" s="50" t="n">
        <v>806.26172</v>
      </c>
      <c r="AE298" s="50" t="n">
        <v>451.9471</v>
      </c>
      <c r="AF298" s="50" t="n">
        <v>707.696572</v>
      </c>
      <c r="AG298" s="50" t="n">
        <v>446.757894</v>
      </c>
      <c r="AH298" s="52" t="n">
        <v>839.976676</v>
      </c>
      <c r="AI298" s="52" t="n">
        <v>833.963944</v>
      </c>
      <c r="AJ298" s="52" t="n">
        <v>730.527094</v>
      </c>
      <c r="AK298" s="52" t="n">
        <v>847.457864</v>
      </c>
      <c r="AL298" s="51" t="n">
        <v>688.705864</v>
      </c>
      <c r="AM298" s="51" t="n">
        <v>779.096415108</v>
      </c>
    </row>
    <row r="299" customFormat="false" ht="14.25" hidden="false" customHeight="false" outlineLevel="0" collapsed="false">
      <c r="A299" s="48" t="s">
        <v>137</v>
      </c>
      <c r="B299" s="48" t="str">
        <f aca="false">VLOOKUP(Data[[#This Row],[or_product]],Ref_products[#Data],2,FALSE())</f>
        <v>Soft wheat</v>
      </c>
      <c r="C299" s="48" t="str">
        <f aca="false">VLOOKUP(Data[[#This Row],[MS]],Ref_MS[#Data],2,FALSE())</f>
        <v>Ireland</v>
      </c>
      <c r="D299" s="49" t="s">
        <v>72</v>
      </c>
      <c r="E299" s="49" t="s">
        <v>87</v>
      </c>
      <c r="F299" s="49" t="s">
        <v>88</v>
      </c>
      <c r="G299" s="50" t="n">
        <f aca="false">(SUM(AH299:AL299)-MAX(AH299:AL299)-MIN(AH299:AL299))/3</f>
        <v>601.230204666667</v>
      </c>
      <c r="H299" s="50" t="n">
        <v>534.49814</v>
      </c>
      <c r="I299" s="50" t="n">
        <v>567.33996</v>
      </c>
      <c r="J299" s="50" t="n">
        <v>578.4526</v>
      </c>
      <c r="K299" s="50" t="n">
        <v>765.18464</v>
      </c>
      <c r="L299" s="50" t="n">
        <v>718.8489</v>
      </c>
      <c r="M299" s="50" t="n">
        <v>667.7506</v>
      </c>
      <c r="N299" s="50" t="n">
        <v>592.74028</v>
      </c>
      <c r="O299" s="50" t="n">
        <v>731.64828</v>
      </c>
      <c r="P299" s="50" t="n">
        <v>763.20024</v>
      </c>
      <c r="Q299" s="50" t="n">
        <v>860.43584</v>
      </c>
      <c r="R299" s="50" t="n">
        <v>787.90602</v>
      </c>
      <c r="S299" s="50" t="n">
        <v>1011.25024</v>
      </c>
      <c r="T299" s="50" t="n">
        <v>796.43894</v>
      </c>
      <c r="U299" s="50" t="n">
        <v>794.732356</v>
      </c>
      <c r="V299" s="50" t="n">
        <v>707.845402</v>
      </c>
      <c r="W299" s="50" t="n">
        <v>985.10577</v>
      </c>
      <c r="X299" s="50" t="n">
        <v>684.707298</v>
      </c>
      <c r="Y299" s="50" t="n">
        <v>663.940552</v>
      </c>
      <c r="Z299" s="50" t="n">
        <v>921.982006</v>
      </c>
      <c r="AA299" s="50" t="n">
        <v>702.37838</v>
      </c>
      <c r="AB299" s="50" t="n">
        <v>541.076426</v>
      </c>
      <c r="AC299" s="50" t="n">
        <v>711.367712</v>
      </c>
      <c r="AD299" s="50" t="n">
        <v>691.16652</v>
      </c>
      <c r="AE299" s="50" t="n">
        <v>642.677706</v>
      </c>
      <c r="AF299" s="50" t="n">
        <v>676.362896</v>
      </c>
      <c r="AG299" s="50" t="n">
        <v>502.807272</v>
      </c>
      <c r="AH299" s="52" t="n">
        <v>631.068966</v>
      </c>
      <c r="AI299" s="52" t="n">
        <v>389.954444</v>
      </c>
      <c r="AJ299" s="52" t="n">
        <v>657.223358</v>
      </c>
      <c r="AK299" s="52" t="n">
        <v>714.393922</v>
      </c>
      <c r="AL299" s="51" t="n">
        <v>515.39829</v>
      </c>
      <c r="AM299" s="51" t="n">
        <v>452.4536181</v>
      </c>
    </row>
    <row r="300" customFormat="false" ht="14.25" hidden="false" customHeight="false" outlineLevel="0" collapsed="false">
      <c r="A300" s="48" t="s">
        <v>137</v>
      </c>
      <c r="B300" s="48" t="str">
        <f aca="false">VLOOKUP(Data[[#This Row],[or_product]],Ref_products[#Data],2,FALSE())</f>
        <v>Soft wheat</v>
      </c>
      <c r="C300" s="48" t="str">
        <f aca="false">VLOOKUP(Data[[#This Row],[MS]],Ref_MS[#Data],2,FALSE())</f>
        <v>Greece</v>
      </c>
      <c r="D300" s="49" t="s">
        <v>72</v>
      </c>
      <c r="E300" s="49" t="s">
        <v>89</v>
      </c>
      <c r="F300" s="49" t="s">
        <v>90</v>
      </c>
      <c r="G300" s="50" t="n">
        <f aca="false">(SUM(AH300:AL300)-MAX(AH300:AL300)-MIN(AH300:AL300))/3</f>
        <v>276.582364666667</v>
      </c>
      <c r="H300" s="50" t="n">
        <v>855.2764</v>
      </c>
      <c r="I300" s="50" t="n">
        <v>990.2156</v>
      </c>
      <c r="J300" s="50" t="n">
        <v>711.4074</v>
      </c>
      <c r="K300" s="50" t="n">
        <v>670.7272</v>
      </c>
      <c r="L300" s="50" t="n">
        <v>615.164</v>
      </c>
      <c r="M300" s="50" t="n">
        <v>590.359</v>
      </c>
      <c r="N300" s="50" t="n">
        <v>616.1562</v>
      </c>
      <c r="O300" s="50" t="n">
        <v>405.333544</v>
      </c>
      <c r="P300" s="50" t="n">
        <v>396.145772</v>
      </c>
      <c r="Q300" s="50" t="n">
        <v>377.561866</v>
      </c>
      <c r="R300" s="50" t="n">
        <v>319.210584</v>
      </c>
      <c r="S300" s="50" t="n">
        <v>271.575062</v>
      </c>
      <c r="T300" s="50" t="n">
        <v>267.963454</v>
      </c>
      <c r="U300" s="50" t="n">
        <v>427.469526</v>
      </c>
      <c r="V300" s="50" t="n">
        <v>462.275902</v>
      </c>
      <c r="W300" s="50" t="n">
        <v>521.133206</v>
      </c>
      <c r="X300" s="50" t="n">
        <v>485.860496</v>
      </c>
      <c r="Y300" s="50" t="n">
        <v>424.234954</v>
      </c>
      <c r="Z300" s="50" t="n">
        <v>440.467346</v>
      </c>
      <c r="AA300" s="50" t="n">
        <v>473.100804</v>
      </c>
      <c r="AB300" s="50" t="n">
        <v>573.680118</v>
      </c>
      <c r="AC300" s="50" t="n">
        <v>625.155454</v>
      </c>
      <c r="AD300" s="50" t="n">
        <v>351.328098</v>
      </c>
      <c r="AE300" s="50" t="n">
        <v>468.000896</v>
      </c>
      <c r="AF300" s="50" t="n">
        <v>300.48777</v>
      </c>
      <c r="AG300" s="50" t="n">
        <v>296.300686</v>
      </c>
      <c r="AH300" s="52" t="n">
        <v>292.976816</v>
      </c>
      <c r="AI300" s="52" t="n">
        <v>299.068924</v>
      </c>
      <c r="AJ300" s="52" t="n">
        <v>276.069728</v>
      </c>
      <c r="AK300" s="52" t="n">
        <v>260.70055</v>
      </c>
      <c r="AL300" s="51" t="n">
        <v>243.724008</v>
      </c>
      <c r="AM300" s="51" t="n">
        <v>265.41221014</v>
      </c>
    </row>
    <row r="301" customFormat="false" ht="14.25" hidden="false" customHeight="false" outlineLevel="0" collapsed="false">
      <c r="A301" s="48" t="s">
        <v>137</v>
      </c>
      <c r="B301" s="48" t="str">
        <f aca="false">VLOOKUP(Data[[#This Row],[or_product]],Ref_products[#Data],2,FALSE())</f>
        <v>Soft wheat</v>
      </c>
      <c r="C301" s="48" t="str">
        <f aca="false">VLOOKUP(Data[[#This Row],[MS]],Ref_MS[#Data],2,FALSE())</f>
        <v>Spain</v>
      </c>
      <c r="D301" s="49" t="s">
        <v>72</v>
      </c>
      <c r="E301" s="49" t="s">
        <v>91</v>
      </c>
      <c r="F301" s="49" t="s">
        <v>92</v>
      </c>
      <c r="G301" s="50" t="n">
        <f aca="false">(SUM(AH301:AL301)-MAX(AH301:AL301)-MIN(AH301:AL301))/3</f>
        <v>5859.36103133333</v>
      </c>
      <c r="H301" s="50" t="n">
        <v>4150.57104</v>
      </c>
      <c r="I301" s="50" t="n">
        <v>3275.2522</v>
      </c>
      <c r="J301" s="50" t="n">
        <v>2694.51754</v>
      </c>
      <c r="K301" s="50" t="n">
        <v>4309.22382</v>
      </c>
      <c r="L301" s="50" t="n">
        <v>3495.91748</v>
      </c>
      <c r="M301" s="50" t="n">
        <v>4039.7423</v>
      </c>
      <c r="N301" s="50" t="n">
        <v>4519.471</v>
      </c>
      <c r="O301" s="50" t="n">
        <v>5312.63568</v>
      </c>
      <c r="P301" s="50" t="n">
        <v>3083.95604</v>
      </c>
      <c r="Q301" s="50" t="n">
        <v>4632.5818</v>
      </c>
      <c r="R301" s="50" t="n">
        <v>3998.36756</v>
      </c>
      <c r="S301" s="50" t="n">
        <v>4354.66658</v>
      </c>
      <c r="T301" s="50" t="n">
        <v>3068.08084</v>
      </c>
      <c r="U301" s="50" t="n">
        <v>3848.14848</v>
      </c>
      <c r="V301" s="50" t="n">
        <v>5168.56824</v>
      </c>
      <c r="W301" s="50" t="n">
        <v>5602.55652</v>
      </c>
      <c r="X301" s="50" t="n">
        <v>3378.04412</v>
      </c>
      <c r="Y301" s="50" t="n">
        <v>4902.787626</v>
      </c>
      <c r="Z301" s="50" t="n">
        <v>6823.01213</v>
      </c>
      <c r="AA301" s="50" t="n">
        <v>4653.745426</v>
      </c>
      <c r="AB301" s="50" t="n">
        <v>6758.51913</v>
      </c>
      <c r="AC301" s="50" t="n">
        <v>5601.901668</v>
      </c>
      <c r="AD301" s="50" t="n">
        <v>5395.325628</v>
      </c>
      <c r="AE301" s="50" t="n">
        <v>6762.061284</v>
      </c>
      <c r="AF301" s="50" t="n">
        <v>3739.234686</v>
      </c>
      <c r="AG301" s="50" t="n">
        <v>6655.092202</v>
      </c>
      <c r="AH301" s="52" t="n">
        <v>5057.124336</v>
      </c>
      <c r="AI301" s="52" t="n">
        <v>6978.370806</v>
      </c>
      <c r="AJ301" s="52" t="n">
        <v>7396.831156</v>
      </c>
      <c r="AK301" s="52" t="n">
        <v>5542.587952</v>
      </c>
      <c r="AL301" s="51" t="n">
        <v>3519.640982</v>
      </c>
      <c r="AM301" s="51" t="n">
        <v>6514.43515184</v>
      </c>
    </row>
    <row r="302" customFormat="false" ht="14.25" hidden="false" customHeight="false" outlineLevel="0" collapsed="false">
      <c r="A302" s="48" t="s">
        <v>137</v>
      </c>
      <c r="B302" s="48" t="str">
        <f aca="false">VLOOKUP(Data[[#This Row],[or_product]],Ref_products[#Data],2,FALSE())</f>
        <v>Soft wheat</v>
      </c>
      <c r="C302" s="48" t="str">
        <f aca="false">VLOOKUP(Data[[#This Row],[MS]],Ref_MS[#Data],2,FALSE())</f>
        <v>France</v>
      </c>
      <c r="D302" s="49" t="s">
        <v>72</v>
      </c>
      <c r="E302" s="49" t="s">
        <v>93</v>
      </c>
      <c r="F302" s="49" t="s">
        <v>94</v>
      </c>
      <c r="G302" s="50" t="n">
        <f aca="false">(SUM(AH302:AL302)-MAX(AH302:AL302)-MIN(AH302:AL302))/3</f>
        <v>34426.393166</v>
      </c>
      <c r="H302" s="50" t="n">
        <v>28091.06718</v>
      </c>
      <c r="I302" s="50" t="n">
        <v>29228.32682</v>
      </c>
      <c r="J302" s="50" t="n">
        <v>29598.71508</v>
      </c>
      <c r="K302" s="50" t="n">
        <v>34405.0311</v>
      </c>
      <c r="L302" s="50" t="n">
        <v>32725.7326</v>
      </c>
      <c r="M302" s="50" t="n">
        <v>37946.78822</v>
      </c>
      <c r="N302" s="50" t="n">
        <v>35118.52212</v>
      </c>
      <c r="O302" s="50" t="n">
        <v>35390.18648</v>
      </c>
      <c r="P302" s="50" t="n">
        <v>29953.22814</v>
      </c>
      <c r="Q302" s="50" t="n">
        <v>37028.60634</v>
      </c>
      <c r="R302" s="50" t="n">
        <v>28827.08114</v>
      </c>
      <c r="S302" s="50" t="n">
        <v>37313.96306</v>
      </c>
      <c r="T302" s="50" t="n">
        <v>34571.52226</v>
      </c>
      <c r="U302" s="50" t="n">
        <v>33004.34236</v>
      </c>
      <c r="V302" s="50" t="n">
        <v>30538.9238</v>
      </c>
      <c r="W302" s="50" t="n">
        <v>36612.37844</v>
      </c>
      <c r="X302" s="50" t="n">
        <v>35950.77948</v>
      </c>
      <c r="Y302" s="50" t="n">
        <v>35209.844208</v>
      </c>
      <c r="Z302" s="50" t="n">
        <v>33705.242362</v>
      </c>
      <c r="AA302" s="50" t="n">
        <v>35226.017068</v>
      </c>
      <c r="AB302" s="50" t="n">
        <v>36583.217682</v>
      </c>
      <c r="AC302" s="50" t="n">
        <v>37173.844576</v>
      </c>
      <c r="AD302" s="50" t="n">
        <v>40625.271808</v>
      </c>
      <c r="AE302" s="50" t="n">
        <v>27405.199008</v>
      </c>
      <c r="AF302" s="50" t="n">
        <v>36273.978708</v>
      </c>
      <c r="AG302" s="50" t="n">
        <v>33779.855802</v>
      </c>
      <c r="AH302" s="52" t="n">
        <v>39208.231612</v>
      </c>
      <c r="AI302" s="52" t="n">
        <v>28982.60849</v>
      </c>
      <c r="AJ302" s="52" t="n">
        <v>35120.387456</v>
      </c>
      <c r="AK302" s="52" t="n">
        <v>33431.018126</v>
      </c>
      <c r="AL302" s="51" t="n">
        <v>34727.773916</v>
      </c>
      <c r="AM302" s="51" t="n">
        <v>26116.6884</v>
      </c>
    </row>
    <row r="303" customFormat="false" ht="14.25" hidden="false" customHeight="false" outlineLevel="0" collapsed="false">
      <c r="A303" s="48" t="s">
        <v>137</v>
      </c>
      <c r="B303" s="48" t="str">
        <f aca="false">VLOOKUP(Data[[#This Row],[or_product]],Ref_products[#Data],2,FALSE())</f>
        <v>Soft wheat</v>
      </c>
      <c r="C303" s="48" t="str">
        <f aca="false">VLOOKUP(Data[[#This Row],[MS]],Ref_MS[#Data],2,FALSE())</f>
        <v>Croatia</v>
      </c>
      <c r="D303" s="49" t="s">
        <v>72</v>
      </c>
      <c r="E303" s="49" t="s">
        <v>95</v>
      </c>
      <c r="F303" s="49" t="s">
        <v>96</v>
      </c>
      <c r="G303" s="50" t="n">
        <f aca="false">(SUM(AH303:AL303)-MAX(AH303:AL303)-MIN(AH303:AL303))/3</f>
        <v>867.265483333334</v>
      </c>
      <c r="H303" s="50" t="n">
        <v>660.339834600523</v>
      </c>
      <c r="I303" s="50" t="n">
        <v>546.031106447018</v>
      </c>
      <c r="J303" s="50" t="n">
        <v>667.118477936733</v>
      </c>
      <c r="K303" s="50" t="n">
        <v>541.824405185554</v>
      </c>
      <c r="L303" s="50" t="n">
        <v>617.1364936</v>
      </c>
      <c r="M303" s="50" t="n">
        <v>791.005397907789</v>
      </c>
      <c r="N303" s="50" t="n">
        <v>380.84622103968</v>
      </c>
      <c r="O303" s="50" t="n">
        <v>442.255660954871</v>
      </c>
      <c r="P303" s="50" t="n">
        <v>503.665100870062</v>
      </c>
      <c r="Q303" s="50" t="n">
        <v>565.074540785252</v>
      </c>
      <c r="R303" s="50" t="n">
        <v>626.483980700443</v>
      </c>
      <c r="S303" s="50" t="n">
        <v>687.893420615634</v>
      </c>
      <c r="T303" s="50" t="n">
        <v>749.302860530824</v>
      </c>
      <c r="U303" s="50" t="n">
        <v>810.712300446015</v>
      </c>
      <c r="V303" s="50" t="n">
        <v>784.540451759565</v>
      </c>
      <c r="W303" s="50" t="n">
        <v>842.854056</v>
      </c>
      <c r="X303" s="50" t="n">
        <v>923.579448</v>
      </c>
      <c r="Y303" s="50" t="n">
        <v>669.427418</v>
      </c>
      <c r="Z303" s="50" t="n">
        <v>764.212284</v>
      </c>
      <c r="AA303" s="50" t="n">
        <v>985.889608</v>
      </c>
      <c r="AB303" s="50" t="n">
        <v>986.39563</v>
      </c>
      <c r="AC303" s="50" t="n">
        <v>638.321948</v>
      </c>
      <c r="AD303" s="50" t="n">
        <v>747.106756</v>
      </c>
      <c r="AE303" s="50" t="n">
        <v>959.01091</v>
      </c>
      <c r="AF303" s="50" t="n">
        <v>678.972382</v>
      </c>
      <c r="AG303" s="50" t="n">
        <v>736.7085</v>
      </c>
      <c r="AH303" s="52" t="n">
        <v>786.080372</v>
      </c>
      <c r="AI303" s="52" t="n">
        <v>847.68607</v>
      </c>
      <c r="AJ303" s="52" t="n">
        <v>964.497776</v>
      </c>
      <c r="AK303" s="52" t="n">
        <v>948.64242</v>
      </c>
      <c r="AL303" s="51" t="n">
        <v>805.46796</v>
      </c>
      <c r="AM303" s="51" t="n">
        <v>848.7834432</v>
      </c>
    </row>
    <row r="304" customFormat="false" ht="14.25" hidden="false" customHeight="false" outlineLevel="0" collapsed="false">
      <c r="A304" s="48" t="s">
        <v>137</v>
      </c>
      <c r="B304" s="48" t="str">
        <f aca="false">VLOOKUP(Data[[#This Row],[or_product]],Ref_products[#Data],2,FALSE())</f>
        <v>Soft wheat</v>
      </c>
      <c r="C304" s="48" t="str">
        <f aca="false">VLOOKUP(Data[[#This Row],[MS]],Ref_MS[#Data],2,FALSE())</f>
        <v>Italy</v>
      </c>
      <c r="D304" s="49" t="s">
        <v>72</v>
      </c>
      <c r="E304" s="49" t="s">
        <v>97</v>
      </c>
      <c r="F304" s="49" t="s">
        <v>98</v>
      </c>
      <c r="G304" s="50" t="n">
        <f aca="false">(SUM(AH304:AL304)-MAX(AH304:AL304)-MIN(AH304:AL304))/3</f>
        <v>2820.15651866667</v>
      </c>
      <c r="H304" s="50" t="n">
        <v>4063.35666</v>
      </c>
      <c r="I304" s="50" t="n">
        <v>3865.01588</v>
      </c>
      <c r="J304" s="50" t="n">
        <v>3823.14504</v>
      </c>
      <c r="K304" s="50" t="n">
        <v>3472.7</v>
      </c>
      <c r="L304" s="50" t="n">
        <v>2977.49298</v>
      </c>
      <c r="M304" s="50" t="n">
        <v>3420.80794</v>
      </c>
      <c r="N304" s="50" t="n">
        <v>3203.11926</v>
      </c>
      <c r="O304" s="50" t="n">
        <v>3092.98506</v>
      </c>
      <c r="P304" s="50" t="n">
        <v>2767.54346</v>
      </c>
      <c r="Q304" s="50" t="n">
        <v>3254.31678</v>
      </c>
      <c r="R304" s="50" t="n">
        <v>2492.4064</v>
      </c>
      <c r="S304" s="50" t="n">
        <v>3068.8746</v>
      </c>
      <c r="T304" s="50" t="n">
        <v>3260.46842</v>
      </c>
      <c r="U304" s="50" t="n">
        <v>3168.0946</v>
      </c>
      <c r="V304" s="50" t="n">
        <v>3222.1695</v>
      </c>
      <c r="W304" s="50" t="n">
        <v>3716.97964</v>
      </c>
      <c r="X304" s="50" t="n">
        <v>2671.89538</v>
      </c>
      <c r="Y304" s="50" t="n">
        <v>2929.76816</v>
      </c>
      <c r="Z304" s="50" t="n">
        <v>2806.814736</v>
      </c>
      <c r="AA304" s="50" t="n">
        <v>3466.925396</v>
      </c>
      <c r="AB304" s="50" t="n">
        <v>3315.714116</v>
      </c>
      <c r="AC304" s="50" t="n">
        <v>3081.634292</v>
      </c>
      <c r="AD304" s="50" t="n">
        <v>2972.799874</v>
      </c>
      <c r="AE304" s="50" t="n">
        <v>2965.23931</v>
      </c>
      <c r="AF304" s="50" t="n">
        <v>2732.22114</v>
      </c>
      <c r="AG304" s="50" t="n">
        <v>2766.65048</v>
      </c>
      <c r="AH304" s="52" t="n">
        <v>2706.165968</v>
      </c>
      <c r="AI304" s="52" t="n">
        <v>2647.824608</v>
      </c>
      <c r="AJ304" s="52" t="n">
        <v>3029.454494</v>
      </c>
      <c r="AK304" s="52" t="n">
        <v>2738.22395</v>
      </c>
      <c r="AL304" s="51" t="n">
        <v>3016.079638</v>
      </c>
      <c r="AM304" s="51" t="n">
        <v>2829.0618444</v>
      </c>
    </row>
    <row r="305" customFormat="false" ht="14.25" hidden="false" customHeight="false" outlineLevel="0" collapsed="false">
      <c r="A305" s="48" t="s">
        <v>137</v>
      </c>
      <c r="B305" s="48" t="str">
        <f aca="false">VLOOKUP(Data[[#This Row],[or_product]],Ref_products[#Data],2,FALSE())</f>
        <v>Soft wheat</v>
      </c>
      <c r="C305" s="48" t="str">
        <f aca="false">VLOOKUP(Data[[#This Row],[MS]],Ref_MS[#Data],2,FALSE())</f>
        <v>Cyprus</v>
      </c>
      <c r="D305" s="49" t="s">
        <v>72</v>
      </c>
      <c r="E305" s="49" t="s">
        <v>99</v>
      </c>
      <c r="F305" s="49" t="s">
        <v>100</v>
      </c>
      <c r="G305" s="50" t="n">
        <f aca="false">(SUM(AH305:AL305)-MAX(AH305:AL305)-MIN(AH305:AL305))/3</f>
        <v>10.9274293333333</v>
      </c>
      <c r="H305" s="50" t="n">
        <v>0</v>
      </c>
      <c r="I305" s="50" t="n">
        <v>0</v>
      </c>
      <c r="J305" s="50" t="n">
        <v>0</v>
      </c>
      <c r="K305" s="50" t="n">
        <v>0</v>
      </c>
      <c r="L305" s="50" t="n">
        <v>0</v>
      </c>
      <c r="M305" s="50" t="n">
        <v>0</v>
      </c>
      <c r="N305" s="50" t="n">
        <v>0</v>
      </c>
      <c r="O305" s="50" t="n">
        <v>0</v>
      </c>
      <c r="P305" s="50" t="n">
        <v>0</v>
      </c>
      <c r="Q305" s="50" t="n">
        <v>0</v>
      </c>
      <c r="R305" s="50" t="n">
        <v>0</v>
      </c>
      <c r="S305" s="50" t="n">
        <v>0</v>
      </c>
      <c r="T305" s="50" t="n">
        <v>0</v>
      </c>
      <c r="U305" s="50" t="n">
        <v>0</v>
      </c>
      <c r="V305" s="50" t="n">
        <v>0</v>
      </c>
      <c r="W305" s="50" t="n">
        <v>0</v>
      </c>
      <c r="X305" s="50" t="n">
        <v>0</v>
      </c>
      <c r="Y305" s="50" t="n">
        <v>0</v>
      </c>
      <c r="Z305" s="50" t="n">
        <v>0</v>
      </c>
      <c r="AA305" s="50" t="n">
        <v>0</v>
      </c>
      <c r="AB305" s="50" t="n">
        <v>0</v>
      </c>
      <c r="AC305" s="50" t="n">
        <v>0</v>
      </c>
      <c r="AD305" s="50" t="n">
        <v>0</v>
      </c>
      <c r="AE305" s="50" t="n">
        <v>0.317504</v>
      </c>
      <c r="AF305" s="50" t="n">
        <v>2.708706</v>
      </c>
      <c r="AG305" s="50" t="n">
        <v>2.788082</v>
      </c>
      <c r="AH305" s="52" t="n">
        <v>10.457788</v>
      </c>
      <c r="AI305" s="52" t="n">
        <v>13.811424</v>
      </c>
      <c r="AJ305" s="52" t="n">
        <v>9.32668</v>
      </c>
      <c r="AK305" s="52" t="n">
        <v>12.4025</v>
      </c>
      <c r="AL305" s="51" t="n">
        <v>9.922</v>
      </c>
      <c r="AM305" s="51" t="n">
        <v>13.1119604916567</v>
      </c>
    </row>
    <row r="306" customFormat="false" ht="14.25" hidden="false" customHeight="false" outlineLevel="0" collapsed="false">
      <c r="A306" s="48" t="s">
        <v>137</v>
      </c>
      <c r="B306" s="48" t="str">
        <f aca="false">VLOOKUP(Data[[#This Row],[or_product]],Ref_products[#Data],2,FALSE())</f>
        <v>Soft wheat</v>
      </c>
      <c r="C306" s="48" t="str">
        <f aca="false">VLOOKUP(Data[[#This Row],[MS]],Ref_MS[#Data],2,FALSE())</f>
        <v>Latvia</v>
      </c>
      <c r="D306" s="49" t="s">
        <v>72</v>
      </c>
      <c r="E306" s="49" t="s">
        <v>101</v>
      </c>
      <c r="F306" s="49" t="s">
        <v>102</v>
      </c>
      <c r="G306" s="50" t="n">
        <f aca="false">(SUM(AH306:AL306)-MAX(AH306:AL306)-MIN(AH306:AL306))/3</f>
        <v>2420.33960666667</v>
      </c>
      <c r="H306" s="50" t="n">
        <v>335.66126</v>
      </c>
      <c r="I306" s="50" t="n">
        <v>197.84468</v>
      </c>
      <c r="J306" s="50" t="n">
        <v>241.79914</v>
      </c>
      <c r="K306" s="50" t="n">
        <v>354.7115</v>
      </c>
      <c r="L306" s="50" t="n">
        <v>391.52212</v>
      </c>
      <c r="M306" s="50" t="n">
        <v>382.29466</v>
      </c>
      <c r="N306" s="50" t="n">
        <v>349.15518</v>
      </c>
      <c r="O306" s="50" t="n">
        <v>424.06628</v>
      </c>
      <c r="P306" s="50" t="n">
        <v>448.17674</v>
      </c>
      <c r="Q306" s="50" t="n">
        <v>515.4479</v>
      </c>
      <c r="R306" s="50" t="n">
        <v>464.74648</v>
      </c>
      <c r="S306" s="50" t="n">
        <v>496.00078</v>
      </c>
      <c r="T306" s="50" t="n">
        <v>671.2233</v>
      </c>
      <c r="U306" s="50" t="n">
        <v>593.63326</v>
      </c>
      <c r="V306" s="50" t="n">
        <v>801.00306</v>
      </c>
      <c r="W306" s="50" t="n">
        <v>981.88112</v>
      </c>
      <c r="X306" s="50" t="n">
        <v>1028.31608</v>
      </c>
      <c r="Y306" s="50" t="n">
        <v>981.68268</v>
      </c>
      <c r="Z306" s="50" t="n">
        <v>932.1719</v>
      </c>
      <c r="AA306" s="50" t="n">
        <v>1527.78956</v>
      </c>
      <c r="AB306" s="50" t="n">
        <v>1423.807</v>
      </c>
      <c r="AC306" s="50" t="n">
        <v>1456.0535</v>
      </c>
      <c r="AD306" s="50" t="n">
        <v>2232.54922</v>
      </c>
      <c r="AE306" s="50" t="n">
        <v>2046.21406</v>
      </c>
      <c r="AF306" s="50" t="n">
        <v>2122.11736</v>
      </c>
      <c r="AG306" s="50" t="n">
        <v>1420.43352</v>
      </c>
      <c r="AH306" s="52" t="n">
        <v>2352.5062</v>
      </c>
      <c r="AI306" s="52" t="n">
        <v>2638.85512</v>
      </c>
      <c r="AJ306" s="52" t="n">
        <v>2388.91994</v>
      </c>
      <c r="AK306" s="52" t="n">
        <v>2519.59268</v>
      </c>
      <c r="AL306" s="51" t="n">
        <v>2120.13296</v>
      </c>
      <c r="AM306" s="51" t="n">
        <v>2421.31527</v>
      </c>
    </row>
    <row r="307" customFormat="false" ht="14.25" hidden="false" customHeight="false" outlineLevel="0" collapsed="false">
      <c r="A307" s="48" t="s">
        <v>137</v>
      </c>
      <c r="B307" s="48" t="str">
        <f aca="false">VLOOKUP(Data[[#This Row],[or_product]],Ref_products[#Data],2,FALSE())</f>
        <v>Soft wheat</v>
      </c>
      <c r="C307" s="48" t="str">
        <f aca="false">VLOOKUP(Data[[#This Row],[MS]],Ref_MS[#Data],2,FALSE())</f>
        <v>Lithuania</v>
      </c>
      <c r="D307" s="49" t="s">
        <v>72</v>
      </c>
      <c r="E307" s="49" t="s">
        <v>103</v>
      </c>
      <c r="F307" s="49" t="s">
        <v>104</v>
      </c>
      <c r="G307" s="50" t="n">
        <f aca="false">(SUM(AH307:AL307)-MAX(AH307:AL307)-MIN(AH307:AL307))/3</f>
        <v>4361.38046666667</v>
      </c>
      <c r="H307" s="50" t="n">
        <v>883.65332</v>
      </c>
      <c r="I307" s="50" t="n">
        <v>545.11468</v>
      </c>
      <c r="J307" s="50" t="n">
        <v>632.32906</v>
      </c>
      <c r="K307" s="50" t="n">
        <v>928.89764</v>
      </c>
      <c r="L307" s="50" t="n">
        <v>1118.60628</v>
      </c>
      <c r="M307" s="50" t="n">
        <v>1022.9582</v>
      </c>
      <c r="N307" s="50" t="n">
        <v>864.10698</v>
      </c>
      <c r="O307" s="50" t="n">
        <v>1227.94672</v>
      </c>
      <c r="P307" s="50" t="n">
        <v>1067.90486</v>
      </c>
      <c r="Q307" s="50" t="n">
        <v>1208.10272</v>
      </c>
      <c r="R307" s="50" t="n">
        <v>1194.70802</v>
      </c>
      <c r="S307" s="50" t="n">
        <v>1419.04444</v>
      </c>
      <c r="T307" s="50" t="n">
        <v>1368.64068</v>
      </c>
      <c r="U307" s="50" t="n">
        <v>803.48356</v>
      </c>
      <c r="V307" s="50" t="n">
        <v>1379.85254</v>
      </c>
      <c r="W307" s="50" t="n">
        <v>1709.0645</v>
      </c>
      <c r="X307" s="50" t="n">
        <v>2083.81844</v>
      </c>
      <c r="Y307" s="50" t="n">
        <v>1697.05888</v>
      </c>
      <c r="Z307" s="50" t="n">
        <v>1854.71946</v>
      </c>
      <c r="AA307" s="50" t="n">
        <v>2975.50858</v>
      </c>
      <c r="AB307" s="50" t="n">
        <v>2848.90386</v>
      </c>
      <c r="AC307" s="50" t="n">
        <v>3205.40132</v>
      </c>
      <c r="AD307" s="50" t="n">
        <v>4346.163426</v>
      </c>
      <c r="AE307" s="50" t="n">
        <v>3814.502978</v>
      </c>
      <c r="AF307" s="50" t="n">
        <v>3886.814514</v>
      </c>
      <c r="AG307" s="50" t="n">
        <v>2816.75658</v>
      </c>
      <c r="AH307" s="52" t="n">
        <v>3813.86797</v>
      </c>
      <c r="AI307" s="52" t="n">
        <v>4781.16375</v>
      </c>
      <c r="AJ307" s="52" t="n">
        <v>4215.70897</v>
      </c>
      <c r="AK307" s="52" t="n">
        <v>4447.794472</v>
      </c>
      <c r="AL307" s="51" t="n">
        <v>4420.637958</v>
      </c>
      <c r="AM307" s="51" t="n">
        <v>4209.0632144</v>
      </c>
    </row>
    <row r="308" customFormat="false" ht="14.25" hidden="false" customHeight="false" outlineLevel="0" collapsed="false">
      <c r="A308" s="48" t="s">
        <v>137</v>
      </c>
      <c r="B308" s="48" t="str">
        <f aca="false">VLOOKUP(Data[[#This Row],[or_product]],Ref_products[#Data],2,FALSE())</f>
        <v>Soft wheat</v>
      </c>
      <c r="C308" s="48" t="str">
        <f aca="false">VLOOKUP(Data[[#This Row],[MS]],Ref_MS[#Data],2,FALSE())</f>
        <v>Luxembourg</v>
      </c>
      <c r="D308" s="49" t="s">
        <v>72</v>
      </c>
      <c r="E308" s="49" t="s">
        <v>105</v>
      </c>
      <c r="F308" s="49" t="s">
        <v>106</v>
      </c>
      <c r="G308" s="50" t="n">
        <f aca="false">(SUM(AH308:AL308)-MAX(AH308:AL308)-MIN(AH308:AL308))/3</f>
        <v>74.7391186666667</v>
      </c>
      <c r="H308" s="50" t="n">
        <v>48.1217</v>
      </c>
      <c r="I308" s="50" t="n">
        <v>44.84744</v>
      </c>
      <c r="J308" s="50" t="n">
        <v>52.28894</v>
      </c>
      <c r="K308" s="50" t="n">
        <v>63.89768</v>
      </c>
      <c r="L308" s="50" t="n">
        <v>56.95228</v>
      </c>
      <c r="M308" s="50" t="n">
        <v>59.63122</v>
      </c>
      <c r="N308" s="50" t="n">
        <v>46.03808</v>
      </c>
      <c r="O308" s="50" t="n">
        <v>60.72264</v>
      </c>
      <c r="P308" s="50" t="n">
        <v>53.5788</v>
      </c>
      <c r="Q308" s="50" t="n">
        <v>71.14074</v>
      </c>
      <c r="R308" s="50" t="n">
        <v>68.06492</v>
      </c>
      <c r="S308" s="50" t="n">
        <v>79.376</v>
      </c>
      <c r="T308" s="50" t="n">
        <v>71.14074</v>
      </c>
      <c r="U308" s="50" t="n">
        <v>75.01032</v>
      </c>
      <c r="V308" s="50" t="n">
        <v>69.9501</v>
      </c>
      <c r="W308" s="50" t="n">
        <v>96.44184</v>
      </c>
      <c r="X308" s="50" t="n">
        <v>90.19098</v>
      </c>
      <c r="Y308" s="50" t="n">
        <v>82.818934</v>
      </c>
      <c r="Z308" s="50" t="n">
        <v>76.240648</v>
      </c>
      <c r="AA308" s="50" t="n">
        <v>78.58224</v>
      </c>
      <c r="AB308" s="50" t="n">
        <v>90.349732</v>
      </c>
      <c r="AC308" s="50" t="n">
        <v>77.332068</v>
      </c>
      <c r="AD308" s="50" t="n">
        <v>90.349732</v>
      </c>
      <c r="AE308" s="50" t="n">
        <v>69.523454</v>
      </c>
      <c r="AF308" s="50" t="n">
        <v>76.855812</v>
      </c>
      <c r="AG308" s="50" t="n">
        <v>77.232848</v>
      </c>
      <c r="AH308" s="52" t="n">
        <v>79.67366</v>
      </c>
      <c r="AI308" s="52" t="n">
        <v>69.85088</v>
      </c>
      <c r="AJ308" s="52" t="n">
        <v>74.395156</v>
      </c>
      <c r="AK308" s="52" t="n">
        <v>81.916032</v>
      </c>
      <c r="AL308" s="51" t="n">
        <v>70.14854</v>
      </c>
      <c r="AM308" s="51" t="n">
        <v>71.8065062</v>
      </c>
    </row>
    <row r="309" customFormat="false" ht="14.25" hidden="false" customHeight="false" outlineLevel="0" collapsed="false">
      <c r="A309" s="48" t="s">
        <v>137</v>
      </c>
      <c r="B309" s="48" t="str">
        <f aca="false">VLOOKUP(Data[[#This Row],[or_product]],Ref_products[#Data],2,FALSE())</f>
        <v>Soft wheat</v>
      </c>
      <c r="C309" s="48" t="str">
        <f aca="false">VLOOKUP(Data[[#This Row],[MS]],Ref_MS[#Data],2,FALSE())</f>
        <v>Hungary</v>
      </c>
      <c r="D309" s="49" t="s">
        <v>72</v>
      </c>
      <c r="E309" s="49" t="s">
        <v>107</v>
      </c>
      <c r="F309" s="49" t="s">
        <v>108</v>
      </c>
      <c r="G309" s="50" t="n">
        <f aca="false">(SUM(AH309:AL309)-MAX(AH309:AL309)-MIN(AH309:AL309))/3</f>
        <v>5074.745808</v>
      </c>
      <c r="H309" s="50" t="n">
        <v>2967.6702</v>
      </c>
      <c r="I309" s="50" t="n">
        <v>4806.2168</v>
      </c>
      <c r="J309" s="50" t="n">
        <v>4548.2448</v>
      </c>
      <c r="K309" s="50" t="n">
        <v>3849.736</v>
      </c>
      <c r="L309" s="50" t="n">
        <v>5187.2216</v>
      </c>
      <c r="M309" s="50" t="n">
        <v>4824.47328</v>
      </c>
      <c r="N309" s="50" t="n">
        <v>2583.78802</v>
      </c>
      <c r="O309" s="50" t="n">
        <v>3619.49599</v>
      </c>
      <c r="P309" s="50" t="n">
        <v>5107.528096</v>
      </c>
      <c r="Q309" s="50" t="n">
        <v>3837.43272</v>
      </c>
      <c r="R309" s="50" t="n">
        <v>2894.7435</v>
      </c>
      <c r="S309" s="50" t="n">
        <v>5906.46738</v>
      </c>
      <c r="T309" s="50" t="n">
        <v>5009.81624</v>
      </c>
      <c r="U309" s="50" t="n">
        <v>4302.57608</v>
      </c>
      <c r="V309" s="50" t="n">
        <v>3926.6315</v>
      </c>
      <c r="W309" s="50" t="n">
        <v>5550.56524</v>
      </c>
      <c r="X309" s="50" t="n">
        <v>4337.30308</v>
      </c>
      <c r="Y309" s="50" t="n">
        <v>3672.161966</v>
      </c>
      <c r="Z309" s="50" t="n">
        <v>4025.087506</v>
      </c>
      <c r="AA309" s="50" t="n">
        <v>3934.430192</v>
      </c>
      <c r="AB309" s="50" t="n">
        <v>4954.50109</v>
      </c>
      <c r="AC309" s="50" t="n">
        <v>5154.141652</v>
      </c>
      <c r="AD309" s="50" t="n">
        <v>5196.716954</v>
      </c>
      <c r="AE309" s="50" t="n">
        <v>5410.76426</v>
      </c>
      <c r="AF309" s="50" t="n">
        <v>5047.47023</v>
      </c>
      <c r="AG309" s="50" t="n">
        <v>5009.955148</v>
      </c>
      <c r="AH309" s="52" t="n">
        <v>5174.561128</v>
      </c>
      <c r="AI309" s="52" t="n">
        <v>4961.783838</v>
      </c>
      <c r="AJ309" s="52" t="n">
        <v>5087.892458</v>
      </c>
      <c r="AK309" s="52" t="n">
        <v>4185.565934</v>
      </c>
      <c r="AL309" s="51" t="n">
        <v>5693.719856</v>
      </c>
      <c r="AM309" s="51" t="n">
        <v>4935.71656116</v>
      </c>
    </row>
    <row r="310" customFormat="false" ht="14.25" hidden="false" customHeight="false" outlineLevel="0" collapsed="false">
      <c r="A310" s="48" t="s">
        <v>137</v>
      </c>
      <c r="B310" s="48" t="str">
        <f aca="false">VLOOKUP(Data[[#This Row],[or_product]],Ref_products[#Data],2,FALSE())</f>
        <v>Soft wheat</v>
      </c>
      <c r="C310" s="48" t="str">
        <f aca="false">VLOOKUP(Data[[#This Row],[MS]],Ref_MS[#Data],2,FALSE())</f>
        <v>Malta</v>
      </c>
      <c r="D310" s="49" t="s">
        <v>72</v>
      </c>
      <c r="E310" s="49" t="s">
        <v>109</v>
      </c>
      <c r="F310" s="49" t="s">
        <v>110</v>
      </c>
      <c r="G310" s="50" t="n">
        <f aca="false">(SUM(AH310:AL310)-MAX(AH310:AL310)-MIN(AH310:AL310))/3</f>
        <v>0</v>
      </c>
      <c r="H310" s="50" t="n">
        <v>0</v>
      </c>
      <c r="I310" s="50" t="n">
        <v>0</v>
      </c>
      <c r="J310" s="50" t="n">
        <v>0</v>
      </c>
      <c r="K310" s="50" t="n">
        <v>0</v>
      </c>
      <c r="L310" s="50" t="n">
        <v>0</v>
      </c>
      <c r="M310" s="50" t="n">
        <v>0</v>
      </c>
      <c r="N310" s="50" t="n">
        <v>0</v>
      </c>
      <c r="O310" s="50" t="n">
        <v>0</v>
      </c>
      <c r="P310" s="50" t="n">
        <v>0</v>
      </c>
      <c r="Q310" s="50" t="n">
        <v>0</v>
      </c>
      <c r="R310" s="50" t="n">
        <v>0</v>
      </c>
      <c r="S310" s="50" t="n">
        <v>0</v>
      </c>
      <c r="T310" s="50" t="n">
        <v>0</v>
      </c>
      <c r="U310" s="50" t="n">
        <v>0</v>
      </c>
      <c r="V310" s="50" t="n">
        <v>0</v>
      </c>
      <c r="W310" s="50" t="n">
        <v>0</v>
      </c>
      <c r="X310" s="50" t="n">
        <v>0</v>
      </c>
      <c r="Y310" s="50" t="n">
        <v>0</v>
      </c>
      <c r="Z310" s="50" t="n">
        <v>0</v>
      </c>
      <c r="AA310" s="50" t="n">
        <v>0</v>
      </c>
      <c r="AB310" s="50" t="n">
        <v>0</v>
      </c>
      <c r="AC310" s="50" t="n">
        <v>0</v>
      </c>
      <c r="AD310" s="50" t="n">
        <v>0</v>
      </c>
      <c r="AE310" s="50" t="n">
        <v>0</v>
      </c>
      <c r="AF310" s="50" t="n">
        <v>0</v>
      </c>
      <c r="AG310" s="50" t="n">
        <v>0</v>
      </c>
      <c r="AH310" s="52" t="n">
        <v>0</v>
      </c>
      <c r="AI310" s="52" t="n">
        <v>0</v>
      </c>
      <c r="AJ310" s="52" t="n">
        <v>0</v>
      </c>
      <c r="AK310" s="52" t="n">
        <v>0</v>
      </c>
      <c r="AL310" s="51" t="n">
        <v>0</v>
      </c>
      <c r="AM310" s="51" t="n">
        <v>0</v>
      </c>
    </row>
    <row r="311" customFormat="false" ht="14.25" hidden="false" customHeight="false" outlineLevel="0" collapsed="false">
      <c r="A311" s="48" t="s">
        <v>137</v>
      </c>
      <c r="B311" s="48" t="str">
        <f aca="false">VLOOKUP(Data[[#This Row],[or_product]],Ref_products[#Data],2,FALSE())</f>
        <v>Soft wheat</v>
      </c>
      <c r="C311" s="48" t="str">
        <f aca="false">VLOOKUP(Data[[#This Row],[MS]],Ref_MS[#Data],2,FALSE())</f>
        <v>Netherlands</v>
      </c>
      <c r="D311" s="49" t="s">
        <v>72</v>
      </c>
      <c r="E311" s="49" t="s">
        <v>111</v>
      </c>
      <c r="F311" s="49" t="s">
        <v>112</v>
      </c>
      <c r="G311" s="50" t="n">
        <f aca="false">(SUM(AH311:AL311)-MAX(AH311:AL311)-MIN(AH311:AL311))/3</f>
        <v>1066.11228533333</v>
      </c>
      <c r="H311" s="50" t="n">
        <v>1026.82778</v>
      </c>
      <c r="I311" s="50" t="n">
        <v>973.3482</v>
      </c>
      <c r="J311" s="50" t="n">
        <v>1157.59974</v>
      </c>
      <c r="K311" s="50" t="n">
        <v>1259.00258</v>
      </c>
      <c r="L311" s="50" t="n">
        <v>1054.31172</v>
      </c>
      <c r="M311" s="50" t="n">
        <v>1063.6384</v>
      </c>
      <c r="N311" s="50" t="n">
        <v>844.75908</v>
      </c>
      <c r="O311" s="50" t="n">
        <v>1133.78694</v>
      </c>
      <c r="P311" s="50" t="n">
        <v>982.97254</v>
      </c>
      <c r="Q311" s="50" t="n">
        <v>1048.35852</v>
      </c>
      <c r="R311" s="50" t="n">
        <v>1121.28522</v>
      </c>
      <c r="S311" s="50" t="n">
        <v>1214.35358</v>
      </c>
      <c r="T311" s="50" t="n">
        <v>1165.53734</v>
      </c>
      <c r="U311" s="50" t="n">
        <v>1175.2609</v>
      </c>
      <c r="V311" s="50" t="n">
        <v>1010.45648</v>
      </c>
      <c r="W311" s="50" t="n">
        <v>1355.54364</v>
      </c>
      <c r="X311" s="50" t="n">
        <v>1391.0644</v>
      </c>
      <c r="Y311" s="50" t="n">
        <v>1359.314</v>
      </c>
      <c r="Z311" s="50" t="n">
        <v>1165.835</v>
      </c>
      <c r="AA311" s="50" t="n">
        <v>1291.8444</v>
      </c>
      <c r="AB311" s="50" t="n">
        <v>1324.587</v>
      </c>
      <c r="AC311" s="50" t="n">
        <v>1293.8288</v>
      </c>
      <c r="AD311" s="50" t="n">
        <v>1277.735316</v>
      </c>
      <c r="AE311" s="50" t="n">
        <v>1008.551456</v>
      </c>
      <c r="AF311" s="50" t="n">
        <v>1045.92763</v>
      </c>
      <c r="AG311" s="50" t="n">
        <v>957.651596</v>
      </c>
      <c r="AH311" s="52" t="n">
        <v>1128.935082</v>
      </c>
      <c r="AI311" s="52" t="n">
        <v>931.497204</v>
      </c>
      <c r="AJ311" s="52" t="n">
        <v>960.638118</v>
      </c>
      <c r="AK311" s="52" t="n">
        <v>1163.20567</v>
      </c>
      <c r="AL311" s="51" t="n">
        <v>1108.763656</v>
      </c>
      <c r="AM311" s="51" t="n">
        <v>783.4292136</v>
      </c>
    </row>
    <row r="312" customFormat="false" ht="14.25" hidden="false" customHeight="false" outlineLevel="0" collapsed="false">
      <c r="A312" s="48" t="s">
        <v>137</v>
      </c>
      <c r="B312" s="48" t="str">
        <f aca="false">VLOOKUP(Data[[#This Row],[or_product]],Ref_products[#Data],2,FALSE())</f>
        <v>Soft wheat</v>
      </c>
      <c r="C312" s="48" t="str">
        <f aca="false">VLOOKUP(Data[[#This Row],[MS]],Ref_MS[#Data],2,FALSE())</f>
        <v>Austria</v>
      </c>
      <c r="D312" s="49" t="s">
        <v>72</v>
      </c>
      <c r="E312" s="49" t="s">
        <v>113</v>
      </c>
      <c r="F312" s="49" t="s">
        <v>114</v>
      </c>
      <c r="G312" s="50" t="n">
        <f aca="false">(SUM(AH312:AL312)-MAX(AH312:AL312)-MIN(AH312:AL312))/3</f>
        <v>1548.81097066667</v>
      </c>
      <c r="H312" s="50" t="n">
        <v>977.21778</v>
      </c>
      <c r="I312" s="50" t="n">
        <v>1207.60662</v>
      </c>
      <c r="J312" s="50" t="n">
        <v>1254.73612</v>
      </c>
      <c r="K312" s="50" t="n">
        <v>1188.55638</v>
      </c>
      <c r="L312" s="50" t="n">
        <v>1291.74518</v>
      </c>
      <c r="M312" s="50" t="n">
        <v>1265.74954</v>
      </c>
      <c r="N312" s="50" t="n">
        <v>1307.52116</v>
      </c>
      <c r="O312" s="50" t="n">
        <v>1259.39946</v>
      </c>
      <c r="P312" s="50" t="n">
        <v>1450.79484</v>
      </c>
      <c r="Q312" s="50" t="n">
        <v>1373.99856</v>
      </c>
      <c r="R312" s="50" t="n">
        <v>1118.80472</v>
      </c>
      <c r="S312" s="50" t="n">
        <v>1617.48444</v>
      </c>
      <c r="T312" s="50" t="n">
        <v>1379.55488</v>
      </c>
      <c r="U312" s="50" t="n">
        <v>1309.40634</v>
      </c>
      <c r="V312" s="50" t="n">
        <v>1335.60042</v>
      </c>
      <c r="W312" s="50" t="n">
        <v>1585.93248</v>
      </c>
      <c r="X312" s="50" t="n">
        <v>1445.33774</v>
      </c>
      <c r="Y312" s="50" t="n">
        <v>1427.845254</v>
      </c>
      <c r="Z312" s="50" t="n">
        <v>1690.550048</v>
      </c>
      <c r="AA312" s="50" t="n">
        <v>1222.211804</v>
      </c>
      <c r="AB312" s="50" t="n">
        <v>1522.600354</v>
      </c>
      <c r="AC312" s="50" t="n">
        <v>1723.610152</v>
      </c>
      <c r="AD312" s="50" t="n">
        <v>1624.489372</v>
      </c>
      <c r="AE312" s="50" t="n">
        <v>1838.59621</v>
      </c>
      <c r="AF312" s="50" t="n">
        <v>1340.620952</v>
      </c>
      <c r="AG312" s="50" t="n">
        <v>1273.647452</v>
      </c>
      <c r="AH312" s="52" t="n">
        <v>1513.6011</v>
      </c>
      <c r="AI312" s="52" t="n">
        <v>1570.722054</v>
      </c>
      <c r="AJ312" s="52" t="n">
        <v>1439.592902</v>
      </c>
      <c r="AK312" s="52" t="n">
        <v>1562.109758</v>
      </c>
      <c r="AL312" s="51" t="n">
        <v>1574.790074</v>
      </c>
      <c r="AM312" s="51" t="n">
        <v>1471.53162156</v>
      </c>
    </row>
    <row r="313" customFormat="false" ht="14.25" hidden="false" customHeight="false" outlineLevel="0" collapsed="false">
      <c r="A313" s="48" t="s">
        <v>137</v>
      </c>
      <c r="B313" s="48" t="str">
        <f aca="false">VLOOKUP(Data[[#This Row],[or_product]],Ref_products[#Data],2,FALSE())</f>
        <v>Soft wheat</v>
      </c>
      <c r="C313" s="48" t="str">
        <f aca="false">VLOOKUP(Data[[#This Row],[MS]],Ref_MS[#Data],2,FALSE())</f>
        <v>Poland</v>
      </c>
      <c r="D313" s="49" t="s">
        <v>72</v>
      </c>
      <c r="E313" s="49" t="s">
        <v>115</v>
      </c>
      <c r="F313" s="49" t="s">
        <v>116</v>
      </c>
      <c r="G313" s="50" t="n">
        <f aca="false">(SUM(AH313:AL313)-MAX(AH313:AL313)-MIN(AH313:AL313))/3</f>
        <v>12584.032912</v>
      </c>
      <c r="H313" s="50" t="n">
        <v>8178.40694</v>
      </c>
      <c r="I313" s="50" t="n">
        <v>7598.7637</v>
      </c>
      <c r="J313" s="50" t="n">
        <v>8600.3896</v>
      </c>
      <c r="K313" s="50" t="n">
        <v>8509.00798</v>
      </c>
      <c r="L313" s="50" t="n">
        <v>8128.79694</v>
      </c>
      <c r="M313" s="50" t="n">
        <v>9462.21452</v>
      </c>
      <c r="N313" s="50" t="n">
        <v>8980.69986</v>
      </c>
      <c r="O313" s="50" t="n">
        <v>8436.57738</v>
      </c>
      <c r="P313" s="50" t="n">
        <v>9210.5926</v>
      </c>
      <c r="Q313" s="50" t="n">
        <v>9231.4288</v>
      </c>
      <c r="R313" s="50" t="n">
        <v>7796.90604</v>
      </c>
      <c r="S313" s="50" t="n">
        <v>9815.3385</v>
      </c>
      <c r="T313" s="50" t="n">
        <v>8702.98308</v>
      </c>
      <c r="U313" s="50" t="n">
        <v>7004.63434</v>
      </c>
      <c r="V313" s="50" t="n">
        <v>8252.42506</v>
      </c>
      <c r="W313" s="50" t="n">
        <v>9202.55578</v>
      </c>
      <c r="X313" s="50" t="n">
        <v>9713.53878</v>
      </c>
      <c r="Y313" s="50" t="n">
        <v>9334.71682</v>
      </c>
      <c r="Z313" s="50" t="n">
        <v>9266.35424</v>
      </c>
      <c r="AA313" s="50" t="n">
        <v>8540.46072</v>
      </c>
      <c r="AB313" s="50" t="n">
        <v>9411.21544</v>
      </c>
      <c r="AC313" s="50" t="n">
        <v>11537.966374</v>
      </c>
      <c r="AD313" s="50" t="n">
        <v>10872.32916</v>
      </c>
      <c r="AE313" s="50" t="n">
        <v>10743.44238</v>
      </c>
      <c r="AF313" s="50" t="n">
        <v>11574.70754</v>
      </c>
      <c r="AG313" s="50" t="n">
        <v>9743.721504</v>
      </c>
      <c r="AH313" s="52" t="n">
        <v>10926.473514</v>
      </c>
      <c r="AI313" s="52" t="n">
        <v>12652.841982</v>
      </c>
      <c r="AJ313" s="52" t="n">
        <v>12024.491644</v>
      </c>
      <c r="AK313" s="52" t="n">
        <v>13340.386972</v>
      </c>
      <c r="AL313" s="51" t="n">
        <v>13074.76511</v>
      </c>
      <c r="AM313" s="51" t="n">
        <v>12670.74881072</v>
      </c>
    </row>
    <row r="314" customFormat="false" ht="14.25" hidden="false" customHeight="false" outlineLevel="0" collapsed="false">
      <c r="A314" s="48" t="s">
        <v>137</v>
      </c>
      <c r="B314" s="48" t="str">
        <f aca="false">VLOOKUP(Data[[#This Row],[or_product]],Ref_products[#Data],2,FALSE())</f>
        <v>Soft wheat</v>
      </c>
      <c r="C314" s="48" t="str">
        <f aca="false">VLOOKUP(Data[[#This Row],[MS]],Ref_MS[#Data],2,FALSE())</f>
        <v>Portugal</v>
      </c>
      <c r="D314" s="49" t="s">
        <v>72</v>
      </c>
      <c r="E314" s="49" t="s">
        <v>117</v>
      </c>
      <c r="F314" s="49" t="s">
        <v>118</v>
      </c>
      <c r="G314" s="50" t="n">
        <f aca="false">(SUM(AH314:AL314)-MAX(AH314:AL314)-MIN(AH314:AL314))/3</f>
        <v>54.600766</v>
      </c>
      <c r="H314" s="50" t="n">
        <v>399.8566</v>
      </c>
      <c r="I314" s="50" t="n">
        <v>416.724</v>
      </c>
      <c r="J314" s="50" t="n">
        <v>326.4338</v>
      </c>
      <c r="K314" s="50" t="n">
        <v>359.1764</v>
      </c>
      <c r="L314" s="50" t="n">
        <v>295.1795</v>
      </c>
      <c r="M314" s="50" t="n">
        <v>122.13982</v>
      </c>
      <c r="N314" s="50" t="n">
        <v>236.1436</v>
      </c>
      <c r="O314" s="50" t="n">
        <v>180.77884</v>
      </c>
      <c r="P314" s="50" t="n">
        <v>50.512902</v>
      </c>
      <c r="Q314" s="50" t="n">
        <v>85.170448</v>
      </c>
      <c r="R314" s="50" t="n">
        <v>35.86803</v>
      </c>
      <c r="S314" s="50" t="n">
        <v>57.835338</v>
      </c>
      <c r="T314" s="50" t="n">
        <v>79.733192</v>
      </c>
      <c r="U314" s="50" t="n">
        <v>240.191776</v>
      </c>
      <c r="V314" s="50" t="n">
        <v>98.981872</v>
      </c>
      <c r="W314" s="50" t="n">
        <v>194.808548</v>
      </c>
      <c r="X314" s="50" t="n">
        <v>102.960594</v>
      </c>
      <c r="Y314" s="50" t="n">
        <v>66.437712</v>
      </c>
      <c r="Z314" s="50" t="n">
        <v>46.73262</v>
      </c>
      <c r="AA314" s="50" t="n">
        <v>54.293184</v>
      </c>
      <c r="AB314" s="50" t="n">
        <v>88.643148</v>
      </c>
      <c r="AC314" s="50" t="n">
        <v>94.219312</v>
      </c>
      <c r="AD314" s="50" t="n">
        <v>73.908978</v>
      </c>
      <c r="AE314" s="50" t="n">
        <v>76.69706</v>
      </c>
      <c r="AF314" s="50" t="n">
        <v>49.867972</v>
      </c>
      <c r="AG314" s="50" t="n">
        <v>56.128754</v>
      </c>
      <c r="AH314" s="52" t="n">
        <v>62.191096</v>
      </c>
      <c r="AI314" s="52" t="n">
        <v>69.860802</v>
      </c>
      <c r="AJ314" s="52" t="n">
        <v>54.809128</v>
      </c>
      <c r="AK314" s="52" t="n">
        <v>46.802074</v>
      </c>
      <c r="AL314" s="51" t="n">
        <v>28.099104</v>
      </c>
      <c r="AM314" s="51" t="n">
        <v>56.81297512</v>
      </c>
    </row>
    <row r="315" customFormat="false" ht="14.25" hidden="false" customHeight="false" outlineLevel="0" collapsed="false">
      <c r="A315" s="48" t="s">
        <v>137</v>
      </c>
      <c r="B315" s="48" t="str">
        <f aca="false">VLOOKUP(Data[[#This Row],[or_product]],Ref_products[#Data],2,FALSE())</f>
        <v>Soft wheat</v>
      </c>
      <c r="C315" s="48" t="str">
        <f aca="false">VLOOKUP(Data[[#This Row],[MS]],Ref_MS[#Data],2,FALSE())</f>
        <v>Romania</v>
      </c>
      <c r="D315" s="49" t="s">
        <v>72</v>
      </c>
      <c r="E315" s="49" t="s">
        <v>119</v>
      </c>
      <c r="F315" s="49" t="s">
        <v>120</v>
      </c>
      <c r="G315" s="50" t="n">
        <f aca="false">(SUM(AH315:AL315)-MAX(AH315:AL315)-MIN(AH315:AL315))/3</f>
        <v>9618.96558333333</v>
      </c>
      <c r="H315" s="50" t="n">
        <v>5272.65002</v>
      </c>
      <c r="I315" s="50" t="n">
        <v>6087.44466</v>
      </c>
      <c r="J315" s="50" t="n">
        <v>7606.80052</v>
      </c>
      <c r="K315" s="50" t="n">
        <v>3119.27836</v>
      </c>
      <c r="L315" s="50" t="n">
        <v>7097.2066</v>
      </c>
      <c r="M315" s="50" t="n">
        <v>5136.22252</v>
      </c>
      <c r="N315" s="50" t="n">
        <v>4622.75902</v>
      </c>
      <c r="O315" s="50" t="n">
        <v>4396.110774</v>
      </c>
      <c r="P315" s="50" t="n">
        <v>7665.161724</v>
      </c>
      <c r="Q315" s="50" t="n">
        <v>4378.13211</v>
      </c>
      <c r="R315" s="50" t="n">
        <v>2458.106046</v>
      </c>
      <c r="S315" s="50" t="n">
        <v>7737.22521</v>
      </c>
      <c r="T315" s="50" t="n">
        <v>7273.3221</v>
      </c>
      <c r="U315" s="50" t="n">
        <v>5474.71155</v>
      </c>
      <c r="V315" s="50" t="n">
        <v>3019.433274</v>
      </c>
      <c r="W315" s="50" t="n">
        <v>7120.056966</v>
      </c>
      <c r="X315" s="50" t="n">
        <v>5146.283428</v>
      </c>
      <c r="Y315" s="50" t="n">
        <v>5738.458154</v>
      </c>
      <c r="Z315" s="50" t="n">
        <v>7061.417946</v>
      </c>
      <c r="AA315" s="50" t="n">
        <v>5234.480086</v>
      </c>
      <c r="AB315" s="50" t="n">
        <v>7226.807764</v>
      </c>
      <c r="AC315" s="50" t="n">
        <v>7506.399802</v>
      </c>
      <c r="AD315" s="50" t="n">
        <v>7892.464822</v>
      </c>
      <c r="AE315" s="50" t="n">
        <v>8340.909456</v>
      </c>
      <c r="AF315" s="50" t="n">
        <v>9936.267836</v>
      </c>
      <c r="AG315" s="50" t="n">
        <v>10043.951302</v>
      </c>
      <c r="AH315" s="52" t="n">
        <v>10200.391476</v>
      </c>
      <c r="AI315" s="52" t="n">
        <v>6331.912818</v>
      </c>
      <c r="AJ315" s="52" t="n">
        <v>10322.928176</v>
      </c>
      <c r="AK315" s="52" t="n">
        <v>8593.662484</v>
      </c>
      <c r="AL315" s="51" t="n">
        <v>10062.84279</v>
      </c>
      <c r="AM315" s="51" t="n">
        <v>9970.82655888</v>
      </c>
    </row>
    <row r="316" customFormat="false" ht="14.25" hidden="false" customHeight="false" outlineLevel="0" collapsed="false">
      <c r="A316" s="48" t="s">
        <v>137</v>
      </c>
      <c r="B316" s="48" t="str">
        <f aca="false">VLOOKUP(Data[[#This Row],[or_product]],Ref_products[#Data],2,FALSE())</f>
        <v>Soft wheat</v>
      </c>
      <c r="C316" s="48" t="str">
        <f aca="false">VLOOKUP(Data[[#This Row],[MS]],Ref_MS[#Data],2,FALSE())</f>
        <v>Slovenia</v>
      </c>
      <c r="D316" s="49" t="s">
        <v>72</v>
      </c>
      <c r="E316" s="49" t="s">
        <v>121</v>
      </c>
      <c r="F316" s="49" t="s">
        <v>122</v>
      </c>
      <c r="G316" s="50" t="n">
        <f aca="false">(SUM(AH316:AL316)-MAX(AH316:AL316)-MIN(AH316:AL316))/3</f>
        <v>148.9629548</v>
      </c>
      <c r="H316" s="50" t="n">
        <v>141.78538</v>
      </c>
      <c r="I316" s="50" t="n">
        <v>154.08866</v>
      </c>
      <c r="J316" s="50" t="n">
        <v>154.38632</v>
      </c>
      <c r="K316" s="50" t="n">
        <v>136.03062</v>
      </c>
      <c r="L316" s="50" t="n">
        <v>137.81658</v>
      </c>
      <c r="M316" s="50" t="n">
        <v>167.78102</v>
      </c>
      <c r="N316" s="50" t="n">
        <v>116.38506</v>
      </c>
      <c r="O316" s="50" t="n">
        <v>161.292032</v>
      </c>
      <c r="P316" s="50" t="n">
        <v>179.667576</v>
      </c>
      <c r="Q316" s="50" t="n">
        <v>173.506014</v>
      </c>
      <c r="R316" s="50" t="n">
        <v>121.961224</v>
      </c>
      <c r="S316" s="50" t="n">
        <v>145.684726</v>
      </c>
      <c r="T316" s="50" t="n">
        <v>140.187938</v>
      </c>
      <c r="U316" s="50" t="n">
        <v>133.40129</v>
      </c>
      <c r="V316" s="50" t="n">
        <v>132.299948</v>
      </c>
      <c r="W316" s="50" t="n">
        <v>159.04966</v>
      </c>
      <c r="X316" s="50" t="n">
        <v>135.83218</v>
      </c>
      <c r="Y316" s="50" t="n">
        <v>152.282856</v>
      </c>
      <c r="Z316" s="50" t="n">
        <v>152.382076</v>
      </c>
      <c r="AA316" s="50" t="n">
        <v>186.603054</v>
      </c>
      <c r="AB316" s="50" t="n">
        <v>137.161728</v>
      </c>
      <c r="AC316" s="50" t="n">
        <v>171.888728</v>
      </c>
      <c r="AD316" s="50" t="n">
        <v>155.834932</v>
      </c>
      <c r="AE316" s="50" t="n">
        <v>161.897274</v>
      </c>
      <c r="AF316" s="50" t="n">
        <v>139.860512</v>
      </c>
      <c r="AG316" s="50" t="n">
        <v>120.94918</v>
      </c>
      <c r="AH316" s="52" t="n">
        <v>138.719482</v>
      </c>
      <c r="AI316" s="52" t="n">
        <v>156.946196</v>
      </c>
      <c r="AJ316" s="52" t="n">
        <v>153.086538</v>
      </c>
      <c r="AK316" s="52" t="n">
        <v>149.5771266</v>
      </c>
      <c r="AL316" s="51" t="n">
        <v>144.2251998</v>
      </c>
      <c r="AM316" s="51" t="n">
        <v>146.0910614856</v>
      </c>
    </row>
    <row r="317" customFormat="false" ht="14.25" hidden="false" customHeight="false" outlineLevel="0" collapsed="false">
      <c r="A317" s="48" t="s">
        <v>137</v>
      </c>
      <c r="B317" s="48" t="str">
        <f aca="false">VLOOKUP(Data[[#This Row],[or_product]],Ref_products[#Data],2,FALSE())</f>
        <v>Soft wheat</v>
      </c>
      <c r="C317" s="48" t="str">
        <f aca="false">VLOOKUP(Data[[#This Row],[MS]],Ref_MS[#Data],2,FALSE())</f>
        <v>Slovakia</v>
      </c>
      <c r="D317" s="49" t="s">
        <v>72</v>
      </c>
      <c r="E317" s="49" t="s">
        <v>123</v>
      </c>
      <c r="F317" s="49" t="s">
        <v>124</v>
      </c>
      <c r="G317" s="50" t="n">
        <f aca="false">(SUM(AH317:AL317)-MAX(AH317:AL317)-MIN(AH317:AL317))/3</f>
        <v>1801.37548066667</v>
      </c>
      <c r="H317" s="50" t="n">
        <v>1516.5777</v>
      </c>
      <c r="I317" s="50" t="n">
        <v>2127.87212</v>
      </c>
      <c r="J317" s="50" t="n">
        <v>1922.78438</v>
      </c>
      <c r="K317" s="50" t="n">
        <v>1699.73782</v>
      </c>
      <c r="L317" s="50" t="n">
        <v>1871.2892</v>
      </c>
      <c r="M317" s="50" t="n">
        <v>1762.34564</v>
      </c>
      <c r="N317" s="50" t="n">
        <v>1164.3467</v>
      </c>
      <c r="O317" s="50" t="n">
        <v>1233.89992</v>
      </c>
      <c r="P317" s="50" t="n">
        <v>1752.32442</v>
      </c>
      <c r="Q317" s="50" t="n">
        <v>1530.07162</v>
      </c>
      <c r="R317" s="50" t="n">
        <v>910.54194</v>
      </c>
      <c r="S317" s="50" t="n">
        <v>1719.28416</v>
      </c>
      <c r="T317" s="50" t="n">
        <v>1573.72842</v>
      </c>
      <c r="U317" s="50" t="n">
        <v>1314.46656</v>
      </c>
      <c r="V317" s="50" t="n">
        <v>1355.54364</v>
      </c>
      <c r="W317" s="50" t="n">
        <v>1770.48168</v>
      </c>
      <c r="X317" s="50" t="n">
        <v>1489.58986</v>
      </c>
      <c r="Y317" s="50" t="n">
        <v>1103.207336</v>
      </c>
      <c r="Z317" s="50" t="n">
        <v>1566.38614</v>
      </c>
      <c r="AA317" s="50" t="n">
        <v>1236.965818</v>
      </c>
      <c r="AB317" s="50" t="n">
        <v>1623.814676</v>
      </c>
      <c r="AC317" s="50" t="n">
        <v>2004.561504</v>
      </c>
      <c r="AD317" s="50" t="n">
        <v>1953.483048</v>
      </c>
      <c r="AE317" s="50" t="n">
        <v>2177.363056</v>
      </c>
      <c r="AF317" s="50" t="n">
        <v>1575.385394</v>
      </c>
      <c r="AG317" s="50" t="n">
        <v>1688.883152</v>
      </c>
      <c r="AH317" s="52" t="n">
        <v>1737.669626</v>
      </c>
      <c r="AI317" s="52" t="n">
        <v>1944.533404</v>
      </c>
      <c r="AJ317" s="52" t="n">
        <v>1701.434482</v>
      </c>
      <c r="AK317" s="52" t="n">
        <v>1721.923412</v>
      </c>
      <c r="AL317" s="51" t="n">
        <v>2079.680966</v>
      </c>
      <c r="AM317" s="51" t="n">
        <v>1408.71633254</v>
      </c>
    </row>
    <row r="318" customFormat="false" ht="14.25" hidden="false" customHeight="false" outlineLevel="0" collapsed="false">
      <c r="A318" s="48" t="s">
        <v>137</v>
      </c>
      <c r="B318" s="48" t="str">
        <f aca="false">VLOOKUP(Data[[#This Row],[or_product]],Ref_products[#Data],2,FALSE())</f>
        <v>Soft wheat</v>
      </c>
      <c r="C318" s="48" t="str">
        <f aca="false">VLOOKUP(Data[[#This Row],[MS]],Ref_MS[#Data],2,FALSE())</f>
        <v>Finland</v>
      </c>
      <c r="D318" s="49" t="s">
        <v>72</v>
      </c>
      <c r="E318" s="49" t="s">
        <v>125</v>
      </c>
      <c r="F318" s="49" t="s">
        <v>126</v>
      </c>
      <c r="G318" s="50" t="n">
        <f aca="false">(SUM(AH318:AL318)-MAX(AH318:AL318)-MIN(AH318:AL318))/3</f>
        <v>744.457582</v>
      </c>
      <c r="H318" s="50" t="n">
        <v>355.7037</v>
      </c>
      <c r="I318" s="50" t="n">
        <v>334.76828</v>
      </c>
      <c r="J318" s="50" t="n">
        <v>376.5399</v>
      </c>
      <c r="K318" s="50" t="n">
        <v>455.71746</v>
      </c>
      <c r="L318" s="50" t="n">
        <v>460.48002</v>
      </c>
      <c r="M318" s="50" t="n">
        <v>393.80418</v>
      </c>
      <c r="N318" s="50" t="n">
        <v>252.11802</v>
      </c>
      <c r="O318" s="50" t="n">
        <v>534.10126</v>
      </c>
      <c r="P318" s="50" t="n">
        <v>485.08658</v>
      </c>
      <c r="Q318" s="50" t="n">
        <v>564.5618</v>
      </c>
      <c r="R318" s="50" t="n">
        <v>673.7038</v>
      </c>
      <c r="S318" s="50" t="n">
        <v>776.19806</v>
      </c>
      <c r="T318" s="50" t="n">
        <v>794.95064</v>
      </c>
      <c r="U318" s="50" t="n">
        <v>678.76402</v>
      </c>
      <c r="V318" s="50" t="n">
        <v>790.58496</v>
      </c>
      <c r="W318" s="50" t="n">
        <v>781.3575</v>
      </c>
      <c r="X318" s="50" t="n">
        <v>880.0814</v>
      </c>
      <c r="Y318" s="50" t="n">
        <v>718.74968</v>
      </c>
      <c r="Z318" s="50" t="n">
        <v>967.19656</v>
      </c>
      <c r="AA318" s="50" t="n">
        <v>880.18062</v>
      </c>
      <c r="AB318" s="50" t="n">
        <v>862.61868</v>
      </c>
      <c r="AC318" s="50" t="n">
        <v>1079.71204</v>
      </c>
      <c r="AD318" s="50" t="n">
        <v>984.36162</v>
      </c>
      <c r="AE318" s="50" t="n">
        <v>817.47358</v>
      </c>
      <c r="AF318" s="50" t="n">
        <v>795.7444</v>
      </c>
      <c r="AG318" s="50" t="n">
        <v>490.84134</v>
      </c>
      <c r="AH318" s="52" t="n">
        <v>894.56752</v>
      </c>
      <c r="AI318" s="52" t="n">
        <v>672.11628</v>
      </c>
      <c r="AJ318" s="52" t="n">
        <v>672.41394</v>
      </c>
      <c r="AK318" s="52" t="n">
        <v>826.314082</v>
      </c>
      <c r="AL318" s="51" t="n">
        <v>734.644724</v>
      </c>
      <c r="AM318" s="51" t="n">
        <v>789.98964</v>
      </c>
    </row>
    <row r="319" customFormat="false" ht="14.25" hidden="false" customHeight="false" outlineLevel="0" collapsed="false">
      <c r="A319" s="48" t="s">
        <v>137</v>
      </c>
      <c r="B319" s="48" t="str">
        <f aca="false">VLOOKUP(Data[[#This Row],[or_product]],Ref_products[#Data],2,FALSE())</f>
        <v>Soft wheat</v>
      </c>
      <c r="C319" s="48" t="str">
        <f aca="false">VLOOKUP(Data[[#This Row],[MS]],Ref_MS[#Data],2,FALSE())</f>
        <v>Sweden</v>
      </c>
      <c r="D319" s="49" t="s">
        <v>72</v>
      </c>
      <c r="E319" s="49" t="s">
        <v>127</v>
      </c>
      <c r="F319" s="49" t="s">
        <v>128</v>
      </c>
      <c r="G319" s="50" t="n">
        <f aca="false">(SUM(AH319:AL319)-MAX(AH319:AL319)-MIN(AH319:AL319))/3</f>
        <v>3132.30925333333</v>
      </c>
      <c r="H319" s="50" t="n">
        <v>1732.67886</v>
      </c>
      <c r="I319" s="50" t="n">
        <v>1334.40978</v>
      </c>
      <c r="J319" s="50" t="n">
        <v>1541.68036</v>
      </c>
      <c r="K319" s="50" t="n">
        <v>2014.06678</v>
      </c>
      <c r="L319" s="50" t="n">
        <v>2040.16164</v>
      </c>
      <c r="M319" s="50" t="n">
        <v>2231.16014</v>
      </c>
      <c r="N319" s="50" t="n">
        <v>1645.96058</v>
      </c>
      <c r="O319" s="50" t="n">
        <v>2381.18078</v>
      </c>
      <c r="P319" s="50" t="n">
        <v>2326.51056</v>
      </c>
      <c r="Q319" s="50" t="n">
        <v>2096.12172</v>
      </c>
      <c r="R319" s="50" t="n">
        <v>2264.89494</v>
      </c>
      <c r="S319" s="50" t="n">
        <v>2393.48406</v>
      </c>
      <c r="T319" s="50" t="n">
        <v>2229.27496</v>
      </c>
      <c r="U319" s="50" t="n">
        <v>1952.05428</v>
      </c>
      <c r="V319" s="50" t="n">
        <v>2238.10554</v>
      </c>
      <c r="W319" s="50" t="n">
        <v>2185.02284</v>
      </c>
      <c r="X319" s="50" t="n">
        <v>2260.13238</v>
      </c>
      <c r="Y319" s="50" t="n">
        <v>2126.2846</v>
      </c>
      <c r="Z319" s="50" t="n">
        <v>2209.33174</v>
      </c>
      <c r="AA319" s="50" t="n">
        <v>2271.44346</v>
      </c>
      <c r="AB319" s="50" t="n">
        <v>1854.02492</v>
      </c>
      <c r="AC319" s="50" t="n">
        <v>3062.32608</v>
      </c>
      <c r="AD319" s="50" t="n">
        <v>3274.65688</v>
      </c>
      <c r="AE319" s="50" t="n">
        <v>2819.43552</v>
      </c>
      <c r="AF319" s="50" t="n">
        <v>3272.87092</v>
      </c>
      <c r="AG319" s="50" t="n">
        <v>1607.66166</v>
      </c>
      <c r="AH319" s="52" t="n">
        <v>3449.68096</v>
      </c>
      <c r="AI319" s="52" t="n">
        <v>3189.22846</v>
      </c>
      <c r="AJ319" s="52" t="n">
        <v>3004.18316</v>
      </c>
      <c r="AK319" s="52" t="n">
        <v>3203.51614</v>
      </c>
      <c r="AL319" s="51" t="n">
        <v>2683.4049</v>
      </c>
      <c r="AM319" s="51" t="n">
        <v>2957.54976</v>
      </c>
    </row>
    <row r="320" customFormat="false" ht="14.25" hidden="false" customHeight="false" outlineLevel="0" collapsed="false">
      <c r="A320" s="48" t="s">
        <v>137</v>
      </c>
      <c r="B320" s="48" t="str">
        <f aca="false">VLOOKUP(Data[[#This Row],[or_product]],Ref_products[#Data],2,FALSE())</f>
        <v>Soft wheat</v>
      </c>
      <c r="C320" s="48" t="str">
        <f aca="false">VLOOKUP(Data[[#This Row],[MS]],Ref_MS[#Data],2,FALSE())</f>
        <v>United Kingdom</v>
      </c>
      <c r="D320" s="49" t="s">
        <v>72</v>
      </c>
      <c r="E320" s="49" t="s">
        <v>129</v>
      </c>
      <c r="F320" s="49" t="s">
        <v>130</v>
      </c>
      <c r="G320" s="50" t="n">
        <f aca="false">(SUM(AH320:AL320)-MAX(AH320:AL320)-MIN(AH320:AL320))/3</f>
        <v>3351.32086666667</v>
      </c>
      <c r="H320" s="50" t="n">
        <v>12785.4892</v>
      </c>
      <c r="I320" s="50" t="n">
        <v>13206.182</v>
      </c>
      <c r="J320" s="50" t="n">
        <v>14194.4132</v>
      </c>
      <c r="K320" s="50" t="n">
        <v>15971.4434</v>
      </c>
      <c r="L320" s="50" t="n">
        <v>14894.9064</v>
      </c>
      <c r="M320" s="50" t="n">
        <v>15296.7474</v>
      </c>
      <c r="N320" s="50" t="n">
        <v>14744.092</v>
      </c>
      <c r="O320" s="50" t="n">
        <v>16563.7868</v>
      </c>
      <c r="P320" s="50" t="n">
        <v>11483.7228</v>
      </c>
      <c r="Q320" s="50" t="n">
        <v>15829.85646</v>
      </c>
      <c r="R320" s="50" t="n">
        <v>14201.3586</v>
      </c>
      <c r="S320" s="50" t="n">
        <v>15340.80108</v>
      </c>
      <c r="T320" s="50" t="n">
        <v>14749.053</v>
      </c>
      <c r="U320" s="50" t="n">
        <v>14620.067</v>
      </c>
      <c r="V320" s="50" t="n">
        <v>13034.5314</v>
      </c>
      <c r="W320" s="50" t="n">
        <v>17092.6294</v>
      </c>
      <c r="X320" s="50" t="n">
        <v>13966.2072</v>
      </c>
      <c r="Y320" s="50" t="n">
        <v>14761.9516</v>
      </c>
      <c r="Z320" s="50" t="n">
        <v>15137.9954</v>
      </c>
      <c r="AA320" s="50" t="n">
        <v>13157.5642</v>
      </c>
      <c r="AB320" s="50" t="n">
        <v>11828.0162</v>
      </c>
      <c r="AC320" s="50" t="n">
        <v>16476.4732</v>
      </c>
      <c r="AD320" s="50" t="n">
        <v>16315.7368</v>
      </c>
      <c r="AE320" s="50" t="n">
        <v>14270.8126</v>
      </c>
      <c r="AF320" s="50" t="n">
        <v>14721.2714</v>
      </c>
      <c r="AG320" s="50" t="n">
        <v>13449.271</v>
      </c>
      <c r="AH320" s="52" t="n">
        <v>16097.958822</v>
      </c>
      <c r="AI320" s="52" t="n">
        <v>10053.9626</v>
      </c>
      <c r="AJ320" s="52" t="n">
        <v>0</v>
      </c>
      <c r="AK320" s="52" t="n">
        <v>0</v>
      </c>
      <c r="AL320" s="51" t="n">
        <v>0</v>
      </c>
      <c r="AM320" s="51" t="n">
        <v>0</v>
      </c>
    </row>
    <row r="321" customFormat="false" ht="14.25" hidden="false" customHeight="false" outlineLevel="0" collapsed="false">
      <c r="A321" s="48" t="s">
        <v>137</v>
      </c>
      <c r="B321" s="48" t="str">
        <f aca="false">VLOOKUP(Data[[#This Row],[or_product]],Ref_products[#Data],2,FALSE())</f>
        <v>Durum wheat</v>
      </c>
      <c r="C321" s="48" t="str">
        <f aca="false">VLOOKUP(Data[[#This Row],[MS]],Ref_MS[#Data],2,FALSE())</f>
        <v>EU-27</v>
      </c>
      <c r="D321" s="49" t="s">
        <v>131</v>
      </c>
      <c r="E321" s="49" t="s">
        <v>73</v>
      </c>
      <c r="F321" s="49" t="s">
        <v>74</v>
      </c>
      <c r="G321" s="50" t="n">
        <f aca="false">(SUM(AH321:AL321)-MAX(AH321:AL321)-MIN(AH321:AL321))/3</f>
        <v>7401.96794333333</v>
      </c>
      <c r="H321" s="50" t="n">
        <v>6963.12655898163</v>
      </c>
      <c r="I321" s="50" t="n">
        <v>7970.29846408451</v>
      </c>
      <c r="J321" s="50" t="n">
        <v>6845.73866444985</v>
      </c>
      <c r="K321" s="50" t="n">
        <v>8508.19047835488</v>
      </c>
      <c r="L321" s="50" t="n">
        <v>7151.26318986908</v>
      </c>
      <c r="M321" s="50" t="n">
        <v>9231.24989748389</v>
      </c>
      <c r="N321" s="50" t="n">
        <v>8202.61746028037</v>
      </c>
      <c r="O321" s="50" t="n">
        <v>9656.09868623703</v>
      </c>
      <c r="P321" s="50" t="n">
        <v>8555.56431755632</v>
      </c>
      <c r="Q321" s="50" t="n">
        <v>9871.93943402583</v>
      </c>
      <c r="R321" s="50" t="n">
        <v>8663.4133656123</v>
      </c>
      <c r="S321" s="50" t="n">
        <v>12267.463538055</v>
      </c>
      <c r="T321" s="50" t="n">
        <v>9079.96924862198</v>
      </c>
      <c r="U321" s="50" t="n">
        <v>9062.77979843842</v>
      </c>
      <c r="V321" s="50" t="n">
        <v>8145.35662990194</v>
      </c>
      <c r="W321" s="50" t="n">
        <v>9955.00328</v>
      </c>
      <c r="X321" s="50" t="n">
        <v>9117.92586</v>
      </c>
      <c r="Y321" s="50" t="n">
        <v>9344.135455</v>
      </c>
      <c r="Z321" s="50" t="n">
        <v>8492.8785</v>
      </c>
      <c r="AA321" s="50" t="n">
        <v>8325.63321</v>
      </c>
      <c r="AB321" s="50" t="n">
        <v>7969.403315</v>
      </c>
      <c r="AC321" s="50" t="n">
        <v>7616.85436</v>
      </c>
      <c r="AD321" s="50" t="n">
        <v>8300.391065</v>
      </c>
      <c r="AE321" s="50" t="n">
        <v>9573.57082</v>
      </c>
      <c r="AF321" s="50" t="n">
        <v>8717.93038</v>
      </c>
      <c r="AG321" s="50" t="n">
        <v>8674.916815</v>
      </c>
      <c r="AH321" s="52" t="n">
        <v>7397.04683</v>
      </c>
      <c r="AI321" s="52" t="n">
        <v>7344.50438</v>
      </c>
      <c r="AJ321" s="52" t="n">
        <v>8078.960755</v>
      </c>
      <c r="AK321" s="52" t="n">
        <v>7464.35262</v>
      </c>
      <c r="AL321" s="51" t="n">
        <v>6987.938055</v>
      </c>
      <c r="AM321" s="51" t="n">
        <v>6858.19760551012</v>
      </c>
    </row>
    <row r="322" customFormat="false" ht="14.25" hidden="false" customHeight="false" outlineLevel="0" collapsed="false">
      <c r="A322" s="48" t="s">
        <v>137</v>
      </c>
      <c r="B322" s="48" t="str">
        <f aca="false">VLOOKUP(Data[[#This Row],[or_product]],Ref_products[#Data],2,FALSE())</f>
        <v>Durum wheat</v>
      </c>
      <c r="C322" s="48" t="str">
        <f aca="false">VLOOKUP(Data[[#This Row],[MS]],Ref_MS[#Data],2,FALSE())</f>
        <v>Belgium</v>
      </c>
      <c r="D322" s="49" t="s">
        <v>131</v>
      </c>
      <c r="E322" s="49" t="s">
        <v>75</v>
      </c>
      <c r="F322" s="49" t="s">
        <v>76</v>
      </c>
      <c r="G322" s="50" t="n">
        <f aca="false">(SUM(AH322:AL322)-MAX(AH322:AL322)-MIN(AH322:AL322))/3</f>
        <v>0</v>
      </c>
      <c r="H322" s="50" t="n">
        <v>0</v>
      </c>
      <c r="I322" s="50" t="n">
        <v>0</v>
      </c>
      <c r="J322" s="50" t="n">
        <v>0</v>
      </c>
      <c r="K322" s="50" t="n">
        <v>0</v>
      </c>
      <c r="L322" s="50" t="n">
        <v>0</v>
      </c>
      <c r="M322" s="50" t="n">
        <v>0</v>
      </c>
      <c r="N322" s="50" t="n">
        <v>0</v>
      </c>
      <c r="O322" s="50" t="n">
        <v>0</v>
      </c>
      <c r="P322" s="50" t="n">
        <v>0</v>
      </c>
      <c r="Q322" s="50" t="n">
        <v>0</v>
      </c>
      <c r="R322" s="50" t="n">
        <v>0</v>
      </c>
      <c r="S322" s="50" t="n">
        <v>0</v>
      </c>
      <c r="T322" s="50" t="n">
        <v>0</v>
      </c>
      <c r="U322" s="50" t="n">
        <v>0</v>
      </c>
      <c r="V322" s="50" t="n">
        <v>0</v>
      </c>
      <c r="W322" s="50" t="n">
        <v>0</v>
      </c>
      <c r="X322" s="50" t="n">
        <v>0</v>
      </c>
      <c r="Y322" s="50" t="n">
        <v>0</v>
      </c>
      <c r="Z322" s="50" t="n">
        <v>0</v>
      </c>
      <c r="AA322" s="50" t="n">
        <v>0</v>
      </c>
      <c r="AB322" s="50" t="n">
        <v>0</v>
      </c>
      <c r="AC322" s="50" t="n">
        <v>0</v>
      </c>
      <c r="AD322" s="50" t="n">
        <v>0</v>
      </c>
      <c r="AE322" s="50" t="n">
        <v>0</v>
      </c>
      <c r="AF322" s="50" t="n">
        <v>0</v>
      </c>
      <c r="AG322" s="50" t="n">
        <v>0</v>
      </c>
      <c r="AH322" s="52" t="n">
        <v>0</v>
      </c>
      <c r="AI322" s="52" t="n">
        <v>0</v>
      </c>
      <c r="AJ322" s="52" t="n">
        <v>0</v>
      </c>
      <c r="AK322" s="52" t="n">
        <v>0</v>
      </c>
      <c r="AL322" s="51" t="n">
        <v>0</v>
      </c>
      <c r="AM322" s="51" t="n">
        <v>0</v>
      </c>
    </row>
    <row r="323" customFormat="false" ht="14.25" hidden="false" customHeight="false" outlineLevel="0" collapsed="false">
      <c r="A323" s="48" t="s">
        <v>137</v>
      </c>
      <c r="B323" s="48" t="str">
        <f aca="false">VLOOKUP(Data[[#This Row],[or_product]],Ref_products[#Data],2,FALSE())</f>
        <v>Durum wheat</v>
      </c>
      <c r="C323" s="48" t="str">
        <f aca="false">VLOOKUP(Data[[#This Row],[MS]],Ref_MS[#Data],2,FALSE())</f>
        <v>Bulgaria</v>
      </c>
      <c r="D323" s="49" t="s">
        <v>131</v>
      </c>
      <c r="E323" s="49" t="s">
        <v>77</v>
      </c>
      <c r="F323" s="49" t="s">
        <v>78</v>
      </c>
      <c r="G323" s="50" t="n">
        <f aca="false">(SUM(AH323:AL323)-MAX(AH323:AL323)-MIN(AH323:AL323))/3</f>
        <v>47.2816083333333</v>
      </c>
      <c r="H323" s="50" t="n">
        <v>39.58</v>
      </c>
      <c r="I323" s="50" t="n">
        <v>39.58</v>
      </c>
      <c r="J323" s="50" t="n">
        <v>39.58</v>
      </c>
      <c r="K323" s="50" t="n">
        <v>39.58</v>
      </c>
      <c r="L323" s="50" t="n">
        <v>39.58</v>
      </c>
      <c r="M323" s="50" t="n">
        <v>48.18865</v>
      </c>
      <c r="N323" s="50" t="n">
        <v>37.10625</v>
      </c>
      <c r="O323" s="50" t="n">
        <v>39.9758</v>
      </c>
      <c r="P323" s="50" t="n">
        <v>61.84375</v>
      </c>
      <c r="Q323" s="50" t="n">
        <v>56.10465</v>
      </c>
      <c r="R323" s="50" t="n">
        <v>44.03275</v>
      </c>
      <c r="S323" s="50" t="n">
        <v>69.36395</v>
      </c>
      <c r="T323" s="50" t="n">
        <v>77.27995</v>
      </c>
      <c r="U323" s="50" t="n">
        <v>58.1001416666667</v>
      </c>
      <c r="V323" s="50" t="n">
        <v>13.853</v>
      </c>
      <c r="W323" s="50" t="n">
        <v>21.86795</v>
      </c>
      <c r="X323" s="50" t="n">
        <v>182.56275</v>
      </c>
      <c r="Y323" s="50" t="n">
        <v>94.29935</v>
      </c>
      <c r="Z323" s="50" t="n">
        <v>151.700245</v>
      </c>
      <c r="AA323" s="50" t="n">
        <v>49.6729</v>
      </c>
      <c r="AB323" s="50" t="n">
        <v>40.460655</v>
      </c>
      <c r="AC323" s="50" t="n">
        <v>23.1543</v>
      </c>
      <c r="AD323" s="50" t="n">
        <v>31.68379</v>
      </c>
      <c r="AE323" s="50" t="n">
        <v>53.80901</v>
      </c>
      <c r="AF323" s="50" t="n">
        <v>44.656135</v>
      </c>
      <c r="AG323" s="50" t="n">
        <v>59.122625</v>
      </c>
      <c r="AH323" s="52" t="n">
        <v>38.09575</v>
      </c>
      <c r="AI323" s="52" t="n">
        <v>29.101195</v>
      </c>
      <c r="AJ323" s="52" t="n">
        <v>48.218335</v>
      </c>
      <c r="AK323" s="52" t="n">
        <v>55.53074</v>
      </c>
      <c r="AL323" s="51" t="n">
        <v>76.1915</v>
      </c>
      <c r="AM323" s="51" t="n">
        <v>72.282975</v>
      </c>
    </row>
    <row r="324" customFormat="false" ht="14.25" hidden="false" customHeight="false" outlineLevel="0" collapsed="false">
      <c r="A324" s="48" t="s">
        <v>137</v>
      </c>
      <c r="B324" s="48" t="str">
        <f aca="false">VLOOKUP(Data[[#This Row],[or_product]],Ref_products[#Data],2,FALSE())</f>
        <v>Durum wheat</v>
      </c>
      <c r="C324" s="48" t="str">
        <f aca="false">VLOOKUP(Data[[#This Row],[MS]],Ref_MS[#Data],2,FALSE())</f>
        <v>Czechia</v>
      </c>
      <c r="D324" s="49" t="s">
        <v>131</v>
      </c>
      <c r="E324" s="49" t="s">
        <v>79</v>
      </c>
      <c r="F324" s="49" t="s">
        <v>80</v>
      </c>
      <c r="G324" s="50" t="n">
        <f aca="false">(SUM(AH324:AL324)-MAX(AH324:AL324)-MIN(AH324:AL324))/3</f>
        <v>0</v>
      </c>
      <c r="H324" s="50" t="n">
        <v>0</v>
      </c>
      <c r="I324" s="50" t="n">
        <v>0</v>
      </c>
      <c r="J324" s="50" t="n">
        <v>0</v>
      </c>
      <c r="K324" s="50" t="n">
        <v>0</v>
      </c>
      <c r="L324" s="50" t="n">
        <v>0</v>
      </c>
      <c r="M324" s="50" t="n">
        <v>0</v>
      </c>
      <c r="N324" s="50" t="n">
        <v>0</v>
      </c>
      <c r="O324" s="50" t="n">
        <v>0</v>
      </c>
      <c r="P324" s="50" t="n">
        <v>0</v>
      </c>
      <c r="Q324" s="50" t="n">
        <v>0</v>
      </c>
      <c r="R324" s="50" t="n">
        <v>0</v>
      </c>
      <c r="S324" s="50" t="n">
        <v>0</v>
      </c>
      <c r="T324" s="50" t="n">
        <v>0</v>
      </c>
      <c r="U324" s="50" t="n">
        <v>0</v>
      </c>
      <c r="V324" s="50" t="n">
        <v>0</v>
      </c>
      <c r="W324" s="50" t="n">
        <v>0</v>
      </c>
      <c r="X324" s="50" t="n">
        <v>0</v>
      </c>
      <c r="Y324" s="50" t="n">
        <v>0</v>
      </c>
      <c r="Z324" s="50" t="n">
        <v>0</v>
      </c>
      <c r="AA324" s="50" t="n">
        <v>0</v>
      </c>
      <c r="AB324" s="50" t="n">
        <v>0</v>
      </c>
      <c r="AC324" s="50" t="n">
        <v>0</v>
      </c>
      <c r="AD324" s="50" t="n">
        <v>0</v>
      </c>
      <c r="AE324" s="50" t="n">
        <v>0</v>
      </c>
      <c r="AF324" s="50" t="n">
        <v>0</v>
      </c>
      <c r="AG324" s="50" t="n">
        <v>0</v>
      </c>
      <c r="AH324" s="52" t="n">
        <v>0</v>
      </c>
      <c r="AI324" s="52" t="n">
        <v>0</v>
      </c>
      <c r="AJ324" s="52" t="n">
        <v>0</v>
      </c>
      <c r="AK324" s="52" t="n">
        <v>0</v>
      </c>
      <c r="AL324" s="51" t="n">
        <v>19.008295</v>
      </c>
      <c r="AM324" s="51" t="n">
        <v>23.56424985</v>
      </c>
    </row>
    <row r="325" customFormat="false" ht="14.25" hidden="false" customHeight="false" outlineLevel="0" collapsed="false">
      <c r="A325" s="48" t="s">
        <v>137</v>
      </c>
      <c r="B325" s="48" t="str">
        <f aca="false">VLOOKUP(Data[[#This Row],[or_product]],Ref_products[#Data],2,FALSE())</f>
        <v>Durum wheat</v>
      </c>
      <c r="C325" s="48" t="str">
        <f aca="false">VLOOKUP(Data[[#This Row],[MS]],Ref_MS[#Data],2,FALSE())</f>
        <v>Denmark</v>
      </c>
      <c r="D325" s="49" t="s">
        <v>131</v>
      </c>
      <c r="E325" s="49" t="s">
        <v>81</v>
      </c>
      <c r="F325" s="49" t="s">
        <v>82</v>
      </c>
      <c r="G325" s="50" t="n">
        <f aca="false">(SUM(AH325:AL325)-MAX(AH325:AL325)-MIN(AH325:AL325))/3</f>
        <v>0</v>
      </c>
      <c r="H325" s="50" t="n">
        <v>0</v>
      </c>
      <c r="I325" s="50" t="n">
        <v>0</v>
      </c>
      <c r="J325" s="50" t="n">
        <v>0</v>
      </c>
      <c r="K325" s="50" t="n">
        <v>0</v>
      </c>
      <c r="L325" s="50" t="n">
        <v>0</v>
      </c>
      <c r="M325" s="50" t="n">
        <v>0</v>
      </c>
      <c r="N325" s="50" t="n">
        <v>0</v>
      </c>
      <c r="O325" s="50" t="n">
        <v>0</v>
      </c>
      <c r="P325" s="50" t="n">
        <v>0</v>
      </c>
      <c r="Q325" s="50" t="n">
        <v>0</v>
      </c>
      <c r="R325" s="50" t="n">
        <v>0</v>
      </c>
      <c r="S325" s="50" t="n">
        <v>0</v>
      </c>
      <c r="T325" s="50" t="n">
        <v>0</v>
      </c>
      <c r="U325" s="50" t="n">
        <v>0</v>
      </c>
      <c r="V325" s="50" t="n">
        <v>0</v>
      </c>
      <c r="W325" s="50" t="n">
        <v>0</v>
      </c>
      <c r="X325" s="50" t="n">
        <v>0</v>
      </c>
      <c r="Y325" s="50" t="n">
        <v>0</v>
      </c>
      <c r="Z325" s="50" t="n">
        <v>0</v>
      </c>
      <c r="AA325" s="50" t="n">
        <v>0</v>
      </c>
      <c r="AB325" s="50" t="n">
        <v>0</v>
      </c>
      <c r="AC325" s="50" t="n">
        <v>0</v>
      </c>
      <c r="AD325" s="50" t="n">
        <v>0</v>
      </c>
      <c r="AE325" s="50" t="n">
        <v>0</v>
      </c>
      <c r="AF325" s="50" t="n">
        <v>0</v>
      </c>
      <c r="AG325" s="50" t="n">
        <v>0</v>
      </c>
      <c r="AH325" s="52" t="n">
        <v>0</v>
      </c>
      <c r="AI325" s="52" t="n">
        <v>0</v>
      </c>
      <c r="AJ325" s="52" t="n">
        <v>0</v>
      </c>
      <c r="AK325" s="52" t="n">
        <v>0</v>
      </c>
      <c r="AL325" s="51" t="n">
        <v>0</v>
      </c>
      <c r="AM325" s="51" t="n">
        <v>0</v>
      </c>
    </row>
    <row r="326" customFormat="false" ht="14.25" hidden="false" customHeight="false" outlineLevel="0" collapsed="false">
      <c r="A326" s="48" t="s">
        <v>137</v>
      </c>
      <c r="B326" s="48" t="str">
        <f aca="false">VLOOKUP(Data[[#This Row],[or_product]],Ref_products[#Data],2,FALSE())</f>
        <v>Durum wheat</v>
      </c>
      <c r="C326" s="48" t="str">
        <f aca="false">VLOOKUP(Data[[#This Row],[MS]],Ref_MS[#Data],2,FALSE())</f>
        <v>Germany</v>
      </c>
      <c r="D326" s="49" t="s">
        <v>131</v>
      </c>
      <c r="E326" s="49" t="s">
        <v>83</v>
      </c>
      <c r="F326" s="49" t="s">
        <v>84</v>
      </c>
      <c r="G326" s="50" t="n">
        <f aca="false">(SUM(AH326:AL326)-MAX(AH326:AL326)-MIN(AH326:AL326))/3</f>
        <v>200.637616666667</v>
      </c>
      <c r="H326" s="50" t="n">
        <v>45.7149</v>
      </c>
      <c r="I326" s="50" t="n">
        <v>57.48995</v>
      </c>
      <c r="J326" s="50" t="n">
        <v>37.4031</v>
      </c>
      <c r="K326" s="50" t="n">
        <v>46.20965</v>
      </c>
      <c r="L326" s="50" t="n">
        <v>33.14825</v>
      </c>
      <c r="M326" s="50" t="n">
        <v>59.37</v>
      </c>
      <c r="N326" s="50" t="n">
        <v>63.9217</v>
      </c>
      <c r="O326" s="50" t="n">
        <v>42.9443</v>
      </c>
      <c r="P326" s="50" t="n">
        <v>23.5501</v>
      </c>
      <c r="Q326" s="50" t="n">
        <v>25.5291</v>
      </c>
      <c r="R326" s="50" t="n">
        <v>34.33565</v>
      </c>
      <c r="S326" s="50" t="n">
        <v>49.57395</v>
      </c>
      <c r="T326" s="50" t="n">
        <v>50.2666</v>
      </c>
      <c r="U326" s="50" t="n">
        <v>61.349</v>
      </c>
      <c r="V326" s="50" t="n">
        <v>37.601</v>
      </c>
      <c r="W326" s="50" t="n">
        <v>38.29365</v>
      </c>
      <c r="X326" s="50" t="n">
        <v>64.21855</v>
      </c>
      <c r="Y326" s="50" t="n">
        <v>110.576625</v>
      </c>
      <c r="Z326" s="50" t="n">
        <v>71.8377</v>
      </c>
      <c r="AA326" s="50" t="n">
        <v>56.7973</v>
      </c>
      <c r="AB326" s="50" t="n">
        <v>52.14665</v>
      </c>
      <c r="AC326" s="50" t="n">
        <v>72.8272</v>
      </c>
      <c r="AD326" s="50" t="n">
        <v>86.38335</v>
      </c>
      <c r="AE326" s="50" t="n">
        <v>133.1867</v>
      </c>
      <c r="AF326" s="50" t="n">
        <v>168.6108</v>
      </c>
      <c r="AG326" s="50" t="n">
        <v>136.64995</v>
      </c>
      <c r="AH326" s="52" t="n">
        <v>153.07565</v>
      </c>
      <c r="AI326" s="52" t="n">
        <v>181.0785</v>
      </c>
      <c r="AJ326" s="52" t="n">
        <v>204.72755</v>
      </c>
      <c r="AK326" s="52" t="n">
        <v>216.1068</v>
      </c>
      <c r="AL326" s="51" t="n">
        <v>235.501</v>
      </c>
      <c r="AM326" s="51" t="n">
        <v>196.313501666667</v>
      </c>
    </row>
    <row r="327" customFormat="false" ht="14.25" hidden="false" customHeight="false" outlineLevel="0" collapsed="false">
      <c r="A327" s="48" t="s">
        <v>137</v>
      </c>
      <c r="B327" s="48" t="str">
        <f aca="false">VLOOKUP(Data[[#This Row],[or_product]],Ref_products[#Data],2,FALSE())</f>
        <v>Durum wheat</v>
      </c>
      <c r="C327" s="48" t="str">
        <f aca="false">VLOOKUP(Data[[#This Row],[MS]],Ref_MS[#Data],2,FALSE())</f>
        <v>Estonia</v>
      </c>
      <c r="D327" s="49" t="s">
        <v>131</v>
      </c>
      <c r="E327" s="49" t="s">
        <v>85</v>
      </c>
      <c r="F327" s="49" t="s">
        <v>86</v>
      </c>
      <c r="G327" s="50" t="n">
        <f aca="false">(SUM(AH327:AL327)-MAX(AH327:AL327)-MIN(AH327:AL327))/3</f>
        <v>0</v>
      </c>
      <c r="H327" s="50" t="n">
        <v>0</v>
      </c>
      <c r="I327" s="50" t="n">
        <v>0</v>
      </c>
      <c r="J327" s="50" t="n">
        <v>0</v>
      </c>
      <c r="K327" s="50" t="n">
        <v>0</v>
      </c>
      <c r="L327" s="50" t="n">
        <v>0</v>
      </c>
      <c r="M327" s="50" t="n">
        <v>0</v>
      </c>
      <c r="N327" s="50" t="n">
        <v>0</v>
      </c>
      <c r="O327" s="50" t="n">
        <v>0</v>
      </c>
      <c r="P327" s="50" t="n">
        <v>0</v>
      </c>
      <c r="Q327" s="50" t="n">
        <v>0</v>
      </c>
      <c r="R327" s="50" t="n">
        <v>0</v>
      </c>
      <c r="S327" s="50" t="n">
        <v>0</v>
      </c>
      <c r="T327" s="50" t="n">
        <v>0</v>
      </c>
      <c r="U327" s="50" t="n">
        <v>0</v>
      </c>
      <c r="V327" s="50" t="n">
        <v>0</v>
      </c>
      <c r="W327" s="50" t="n">
        <v>0</v>
      </c>
      <c r="X327" s="50" t="n">
        <v>0</v>
      </c>
      <c r="Y327" s="50" t="n">
        <v>0</v>
      </c>
      <c r="Z327" s="50" t="n">
        <v>0</v>
      </c>
      <c r="AA327" s="50" t="n">
        <v>0</v>
      </c>
      <c r="AB327" s="50" t="n">
        <v>0</v>
      </c>
      <c r="AC327" s="50" t="n">
        <v>0</v>
      </c>
      <c r="AD327" s="50" t="n">
        <v>0</v>
      </c>
      <c r="AE327" s="50" t="n">
        <v>0</v>
      </c>
      <c r="AF327" s="50" t="n">
        <v>0</v>
      </c>
      <c r="AG327" s="50" t="n">
        <v>0</v>
      </c>
      <c r="AH327" s="52" t="n">
        <v>0</v>
      </c>
      <c r="AI327" s="52" t="n">
        <v>0</v>
      </c>
      <c r="AJ327" s="52" t="n">
        <v>0</v>
      </c>
      <c r="AK327" s="52" t="n">
        <v>0</v>
      </c>
      <c r="AL327" s="51" t="n">
        <v>0</v>
      </c>
      <c r="AM327" s="51" t="n">
        <v>0</v>
      </c>
    </row>
    <row r="328" customFormat="false" ht="14.25" hidden="false" customHeight="false" outlineLevel="0" collapsed="false">
      <c r="A328" s="48" t="s">
        <v>137</v>
      </c>
      <c r="B328" s="48" t="str">
        <f aca="false">VLOOKUP(Data[[#This Row],[or_product]],Ref_products[#Data],2,FALSE())</f>
        <v>Durum wheat</v>
      </c>
      <c r="C328" s="48" t="str">
        <f aca="false">VLOOKUP(Data[[#This Row],[MS]],Ref_MS[#Data],2,FALSE())</f>
        <v>Ireland</v>
      </c>
      <c r="D328" s="49" t="s">
        <v>131</v>
      </c>
      <c r="E328" s="49" t="s">
        <v>87</v>
      </c>
      <c r="F328" s="49" t="s">
        <v>88</v>
      </c>
      <c r="G328" s="50" t="n">
        <f aca="false">(SUM(AH328:AL328)-MAX(AH328:AL328)-MIN(AH328:AL328))/3</f>
        <v>0</v>
      </c>
      <c r="H328" s="50" t="n">
        <v>0</v>
      </c>
      <c r="I328" s="50" t="n">
        <v>0</v>
      </c>
      <c r="J328" s="50" t="n">
        <v>0</v>
      </c>
      <c r="K328" s="50" t="n">
        <v>0</v>
      </c>
      <c r="L328" s="50" t="n">
        <v>0</v>
      </c>
      <c r="M328" s="50" t="n">
        <v>0</v>
      </c>
      <c r="N328" s="50" t="n">
        <v>0</v>
      </c>
      <c r="O328" s="50" t="n">
        <v>0</v>
      </c>
      <c r="P328" s="50" t="n">
        <v>0</v>
      </c>
      <c r="Q328" s="50" t="n">
        <v>0</v>
      </c>
      <c r="R328" s="50" t="n">
        <v>0</v>
      </c>
      <c r="S328" s="50" t="n">
        <v>0</v>
      </c>
      <c r="T328" s="50" t="n">
        <v>0</v>
      </c>
      <c r="U328" s="50" t="n">
        <v>0</v>
      </c>
      <c r="V328" s="50" t="n">
        <v>0</v>
      </c>
      <c r="W328" s="50" t="n">
        <v>0</v>
      </c>
      <c r="X328" s="50" t="n">
        <v>0</v>
      </c>
      <c r="Y328" s="50" t="n">
        <v>0</v>
      </c>
      <c r="Z328" s="50" t="n">
        <v>0</v>
      </c>
      <c r="AA328" s="50" t="n">
        <v>0</v>
      </c>
      <c r="AB328" s="50" t="n">
        <v>0</v>
      </c>
      <c r="AC328" s="50" t="n">
        <v>0</v>
      </c>
      <c r="AD328" s="50" t="n">
        <v>0</v>
      </c>
      <c r="AE328" s="50" t="n">
        <v>0</v>
      </c>
      <c r="AF328" s="50" t="n">
        <v>0</v>
      </c>
      <c r="AG328" s="50" t="n">
        <v>0</v>
      </c>
      <c r="AH328" s="52" t="n">
        <v>0</v>
      </c>
      <c r="AI328" s="52" t="n">
        <v>0</v>
      </c>
      <c r="AJ328" s="52" t="n">
        <v>0</v>
      </c>
      <c r="AK328" s="52" t="n">
        <v>0</v>
      </c>
      <c r="AL328" s="51" t="n">
        <v>0</v>
      </c>
      <c r="AM328" s="51" t="n">
        <v>0</v>
      </c>
    </row>
    <row r="329" customFormat="false" ht="14.25" hidden="false" customHeight="false" outlineLevel="0" collapsed="false">
      <c r="A329" s="48" t="s">
        <v>137</v>
      </c>
      <c r="B329" s="48" t="str">
        <f aca="false">VLOOKUP(Data[[#This Row],[or_product]],Ref_products[#Data],2,FALSE())</f>
        <v>Durum wheat</v>
      </c>
      <c r="C329" s="48" t="str">
        <f aca="false">VLOOKUP(Data[[#This Row],[MS]],Ref_MS[#Data],2,FALSE())</f>
        <v>Greece</v>
      </c>
      <c r="D329" s="49" t="s">
        <v>131</v>
      </c>
      <c r="E329" s="49" t="s">
        <v>89</v>
      </c>
      <c r="F329" s="49" t="s">
        <v>90</v>
      </c>
      <c r="G329" s="50" t="n">
        <f aca="false">(SUM(AH329:AL329)-MAX(AH329:AL329)-MIN(AH329:AL329))/3</f>
        <v>777.954795</v>
      </c>
      <c r="H329" s="50" t="n">
        <v>1096.366</v>
      </c>
      <c r="I329" s="50" t="n">
        <v>1682.15</v>
      </c>
      <c r="J329" s="50" t="n">
        <v>1407.069</v>
      </c>
      <c r="K329" s="50" t="n">
        <v>1395.195</v>
      </c>
      <c r="L329" s="50" t="n">
        <v>1446.649</v>
      </c>
      <c r="M329" s="50" t="n">
        <v>1452.586</v>
      </c>
      <c r="N329" s="50" t="n">
        <v>1385.3</v>
      </c>
      <c r="O329" s="50" t="n">
        <v>1435.11143</v>
      </c>
      <c r="P329" s="50" t="n">
        <v>1413.24348</v>
      </c>
      <c r="Q329" s="50" t="n">
        <v>1387.16026</v>
      </c>
      <c r="R329" s="50" t="n">
        <v>1294.315475</v>
      </c>
      <c r="S329" s="50" t="n">
        <v>1484.40832</v>
      </c>
      <c r="T329" s="50" t="n">
        <v>1475.334605</v>
      </c>
      <c r="U329" s="50" t="n">
        <v>1132.057265</v>
      </c>
      <c r="V329" s="50" t="n">
        <v>914.06052</v>
      </c>
      <c r="W329" s="50" t="n">
        <v>1399.27174</v>
      </c>
      <c r="X329" s="50" t="n">
        <v>1633.456705</v>
      </c>
      <c r="Y329" s="50" t="n">
        <v>1580.914255</v>
      </c>
      <c r="Z329" s="50" t="n">
        <v>1391.365635</v>
      </c>
      <c r="AA329" s="50" t="n">
        <v>1079.297125</v>
      </c>
      <c r="AB329" s="50" t="n">
        <v>1054.05498</v>
      </c>
      <c r="AC329" s="50" t="n">
        <v>1022.856045</v>
      </c>
      <c r="AD329" s="50" t="n">
        <v>777.41057</v>
      </c>
      <c r="AE329" s="50" t="n">
        <v>1111.4064</v>
      </c>
      <c r="AF329" s="50" t="n">
        <v>713.478975</v>
      </c>
      <c r="AG329" s="50" t="n">
        <v>766.18964</v>
      </c>
      <c r="AH329" s="52" t="n">
        <v>676.75863</v>
      </c>
      <c r="AI329" s="52" t="n">
        <v>785.40573</v>
      </c>
      <c r="AJ329" s="52" t="n">
        <v>871.700025</v>
      </c>
      <c r="AK329" s="52" t="n">
        <v>930.64454</v>
      </c>
      <c r="AL329" s="51" t="n">
        <v>528.976805</v>
      </c>
      <c r="AM329" s="51" t="n">
        <v>526.483265</v>
      </c>
    </row>
    <row r="330" customFormat="false" ht="14.25" hidden="false" customHeight="false" outlineLevel="0" collapsed="false">
      <c r="A330" s="48" t="s">
        <v>137</v>
      </c>
      <c r="B330" s="48" t="str">
        <f aca="false">VLOOKUP(Data[[#This Row],[or_product]],Ref_products[#Data],2,FALSE())</f>
        <v>Durum wheat</v>
      </c>
      <c r="C330" s="48" t="str">
        <f aca="false">VLOOKUP(Data[[#This Row],[MS]],Ref_MS[#Data],2,FALSE())</f>
        <v>Spain</v>
      </c>
      <c r="D330" s="49" t="s">
        <v>131</v>
      </c>
      <c r="E330" s="49" t="s">
        <v>91</v>
      </c>
      <c r="F330" s="49" t="s">
        <v>92</v>
      </c>
      <c r="G330" s="50" t="n">
        <f aca="false">(SUM(AH330:AL330)-MAX(AH330:AL330)-MIN(AH330:AL330))/3</f>
        <v>705.480516666667</v>
      </c>
      <c r="H330" s="50" t="n">
        <v>781.5071</v>
      </c>
      <c r="I330" s="50" t="n">
        <v>991.479</v>
      </c>
      <c r="J330" s="50" t="n">
        <v>418.5585</v>
      </c>
      <c r="K330" s="50" t="n">
        <v>1679.47835</v>
      </c>
      <c r="L330" s="50" t="n">
        <v>1140.79455</v>
      </c>
      <c r="M330" s="50" t="n">
        <v>1350.4696</v>
      </c>
      <c r="N330" s="50" t="n">
        <v>718.377</v>
      </c>
      <c r="O330" s="50" t="n">
        <v>1918.8384</v>
      </c>
      <c r="P330" s="50" t="n">
        <v>1879.55525</v>
      </c>
      <c r="Q330" s="50" t="n">
        <v>2130.5914</v>
      </c>
      <c r="R330" s="50" t="n">
        <v>1968.3134</v>
      </c>
      <c r="S330" s="50" t="n">
        <v>2679.3681</v>
      </c>
      <c r="T330" s="50" t="n">
        <v>924.68775</v>
      </c>
      <c r="U330" s="50" t="n">
        <v>1625.9464</v>
      </c>
      <c r="V330" s="50" t="n">
        <v>1214.21545</v>
      </c>
      <c r="W330" s="50" t="n">
        <v>1172.3596</v>
      </c>
      <c r="X330" s="50" t="n">
        <v>1353.73495</v>
      </c>
      <c r="Y330" s="50" t="n">
        <v>989.36147</v>
      </c>
      <c r="Z330" s="50" t="n">
        <v>890.896325</v>
      </c>
      <c r="AA330" s="50" t="n">
        <v>494.245355</v>
      </c>
      <c r="AB330" s="50" t="n">
        <v>923.36182</v>
      </c>
      <c r="AC330" s="50" t="n">
        <v>816.79267</v>
      </c>
      <c r="AD330" s="50" t="n">
        <v>915.24792</v>
      </c>
      <c r="AE330" s="50" t="n">
        <v>1046.801945</v>
      </c>
      <c r="AF330" s="50" t="n">
        <v>1050.502675</v>
      </c>
      <c r="AG330" s="50" t="n">
        <v>1269.023855</v>
      </c>
      <c r="AH330" s="52" t="n">
        <v>696.697055</v>
      </c>
      <c r="AI330" s="52" t="n">
        <v>779.19167</v>
      </c>
      <c r="AJ330" s="52" t="n">
        <v>762.320695</v>
      </c>
      <c r="AK330" s="52" t="n">
        <v>657.4238</v>
      </c>
      <c r="AL330" s="51" t="n">
        <v>427.2661</v>
      </c>
      <c r="AM330" s="51" t="n">
        <v>865.00041735</v>
      </c>
    </row>
    <row r="331" customFormat="false" ht="14.25" hidden="false" customHeight="false" outlineLevel="0" collapsed="false">
      <c r="A331" s="48" t="s">
        <v>137</v>
      </c>
      <c r="B331" s="48" t="str">
        <f aca="false">VLOOKUP(Data[[#This Row],[or_product]],Ref_products[#Data],2,FALSE())</f>
        <v>Durum wheat</v>
      </c>
      <c r="C331" s="48" t="str">
        <f aca="false">VLOOKUP(Data[[#This Row],[MS]],Ref_MS[#Data],2,FALSE())</f>
        <v>France</v>
      </c>
      <c r="D331" s="49" t="s">
        <v>131</v>
      </c>
      <c r="E331" s="49" t="s">
        <v>93</v>
      </c>
      <c r="F331" s="49" t="s">
        <v>94</v>
      </c>
      <c r="G331" s="50" t="n">
        <f aca="false">(SUM(AH331:AL331)-MAX(AH331:AL331)-MIN(AH331:AL331))/3</f>
        <v>1397.82377166667</v>
      </c>
      <c r="H331" s="50" t="n">
        <v>881.4466</v>
      </c>
      <c r="I331" s="50" t="n">
        <v>1029.8716</v>
      </c>
      <c r="J331" s="50" t="n">
        <v>1026.01255</v>
      </c>
      <c r="K331" s="50" t="n">
        <v>1246.47315</v>
      </c>
      <c r="L331" s="50" t="n">
        <v>869.5726</v>
      </c>
      <c r="M331" s="50" t="n">
        <v>1535.60505</v>
      </c>
      <c r="N331" s="50" t="n">
        <v>1542.33365</v>
      </c>
      <c r="O331" s="50" t="n">
        <v>1667.3075</v>
      </c>
      <c r="P331" s="50" t="n">
        <v>1337.4082</v>
      </c>
      <c r="Q331" s="50" t="n">
        <v>1596.75615</v>
      </c>
      <c r="R331" s="50" t="n">
        <v>1412.31335</v>
      </c>
      <c r="S331" s="50" t="n">
        <v>2063.7012</v>
      </c>
      <c r="T331" s="50" t="n">
        <v>2020.7569</v>
      </c>
      <c r="U331" s="50" t="n">
        <v>2077.7521</v>
      </c>
      <c r="V331" s="50" t="n">
        <v>1969.99555</v>
      </c>
      <c r="W331" s="50" t="n">
        <v>2079.43425</v>
      </c>
      <c r="X331" s="50" t="n">
        <v>2069.2424</v>
      </c>
      <c r="Y331" s="50" t="n">
        <v>2522.09697</v>
      </c>
      <c r="Z331" s="50" t="n">
        <v>2001.34291</v>
      </c>
      <c r="AA331" s="50" t="n">
        <v>2357.7806</v>
      </c>
      <c r="AB331" s="50" t="n">
        <v>1761.96307</v>
      </c>
      <c r="AC331" s="50" t="n">
        <v>1468.53674</v>
      </c>
      <c r="AD331" s="50" t="n">
        <v>1786.433405</v>
      </c>
      <c r="AE331" s="50" t="n">
        <v>1677.885255</v>
      </c>
      <c r="AF331" s="50" t="n">
        <v>2096.51302</v>
      </c>
      <c r="AG331" s="50" t="n">
        <v>1776.62746</v>
      </c>
      <c r="AH331" s="52" t="n">
        <v>1549.7549</v>
      </c>
      <c r="AI331" s="52" t="n">
        <v>1311.849415</v>
      </c>
      <c r="AJ331" s="52" t="n">
        <v>1576.35266</v>
      </c>
      <c r="AK331" s="52" t="n">
        <v>1331.867</v>
      </c>
      <c r="AL331" s="51" t="n">
        <v>1267.9453</v>
      </c>
      <c r="AM331" s="51" t="n">
        <v>1175.526</v>
      </c>
    </row>
    <row r="332" customFormat="false" ht="14.25" hidden="false" customHeight="false" outlineLevel="0" collapsed="false">
      <c r="A332" s="48" t="s">
        <v>137</v>
      </c>
      <c r="B332" s="48" t="str">
        <f aca="false">VLOOKUP(Data[[#This Row],[or_product]],Ref_products[#Data],2,FALSE())</f>
        <v>Durum wheat</v>
      </c>
      <c r="C332" s="48" t="str">
        <f aca="false">VLOOKUP(Data[[#This Row],[MS]],Ref_MS[#Data],2,FALSE())</f>
        <v>Croatia</v>
      </c>
      <c r="D332" s="49" t="s">
        <v>131</v>
      </c>
      <c r="E332" s="49" t="s">
        <v>95</v>
      </c>
      <c r="F332" s="49" t="s">
        <v>96</v>
      </c>
      <c r="G332" s="50" t="n">
        <f aca="false">(SUM(AH332:AL332)-MAX(AH332:AL332)-MIN(AH332:AL332))/3</f>
        <v>2.80688166666667</v>
      </c>
      <c r="H332" s="50" t="n">
        <v>0</v>
      </c>
      <c r="I332" s="50" t="n">
        <v>0</v>
      </c>
      <c r="J332" s="50" t="n">
        <v>0</v>
      </c>
      <c r="K332" s="50" t="n">
        <v>0</v>
      </c>
      <c r="L332" s="50" t="n">
        <v>0</v>
      </c>
      <c r="M332" s="50" t="n">
        <v>0</v>
      </c>
      <c r="N332" s="50" t="n">
        <v>0</v>
      </c>
      <c r="O332" s="50" t="n">
        <v>4.67400623702344</v>
      </c>
      <c r="P332" s="50" t="n">
        <v>4.67143255631537</v>
      </c>
      <c r="Q332" s="50" t="n">
        <v>4.5266940258261</v>
      </c>
      <c r="R332" s="50" t="n">
        <v>4.5264506123013</v>
      </c>
      <c r="S332" s="50" t="n">
        <v>4.63951305497892</v>
      </c>
      <c r="T332" s="50" t="n">
        <v>4.60178362197742</v>
      </c>
      <c r="U332" s="50" t="n">
        <v>4.65272177175121</v>
      </c>
      <c r="V332" s="50" t="n">
        <v>4.8786599019381</v>
      </c>
      <c r="W332" s="50" t="n">
        <v>8.757075</v>
      </c>
      <c r="X332" s="50" t="n">
        <v>5.18498</v>
      </c>
      <c r="Y332" s="50" t="n">
        <v>6.25364</v>
      </c>
      <c r="Z332" s="50" t="n">
        <v>12.15106</v>
      </c>
      <c r="AA332" s="50" t="n">
        <v>5.986475</v>
      </c>
      <c r="AB332" s="50" t="n">
        <v>4.739705</v>
      </c>
      <c r="AC332" s="50" t="n">
        <v>7.38167</v>
      </c>
      <c r="AD332" s="50" t="n">
        <v>9.904895</v>
      </c>
      <c r="AE332" s="50" t="n">
        <v>2.463855</v>
      </c>
      <c r="AF332" s="50" t="n">
        <v>3.255455</v>
      </c>
      <c r="AG332" s="50" t="n">
        <v>1.889945</v>
      </c>
      <c r="AH332" s="52" t="n">
        <v>1.771205</v>
      </c>
      <c r="AI332" s="52" t="n">
        <v>3.176295</v>
      </c>
      <c r="AJ332" s="52" t="n">
        <v>3.473145</v>
      </c>
      <c r="AK332" s="52" t="n">
        <v>4.165795</v>
      </c>
      <c r="AL332" s="51" t="n">
        <v>1.1874</v>
      </c>
      <c r="AM332" s="51" t="n">
        <v>1.21797932333789</v>
      </c>
    </row>
    <row r="333" customFormat="false" ht="14.25" hidden="false" customHeight="false" outlineLevel="0" collapsed="false">
      <c r="A333" s="48" t="s">
        <v>137</v>
      </c>
      <c r="B333" s="48" t="str">
        <f aca="false">VLOOKUP(Data[[#This Row],[or_product]],Ref_products[#Data],2,FALSE())</f>
        <v>Durum wheat</v>
      </c>
      <c r="C333" s="48" t="str">
        <f aca="false">VLOOKUP(Data[[#This Row],[MS]],Ref_MS[#Data],2,FALSE())</f>
        <v>Italy</v>
      </c>
      <c r="D333" s="49" t="s">
        <v>131</v>
      </c>
      <c r="E333" s="49" t="s">
        <v>97</v>
      </c>
      <c r="F333" s="49" t="s">
        <v>98</v>
      </c>
      <c r="G333" s="50" t="n">
        <f aca="false">(SUM(AH333:AL333)-MAX(AH333:AL333)-MIN(AH333:AL333))/3</f>
        <v>3768.144635</v>
      </c>
      <c r="H333" s="50" t="n">
        <v>4002.93835898163</v>
      </c>
      <c r="I333" s="50" t="n">
        <v>4029.21891408451</v>
      </c>
      <c r="J333" s="50" t="n">
        <v>3786.69941444985</v>
      </c>
      <c r="K333" s="50" t="n">
        <v>3951.04822835488</v>
      </c>
      <c r="L333" s="50" t="n">
        <v>3476.45808986908</v>
      </c>
      <c r="M333" s="50" t="n">
        <v>4623.93999748389</v>
      </c>
      <c r="N333" s="50" t="n">
        <v>4174.85771028038</v>
      </c>
      <c r="O333" s="50" t="n">
        <v>4265.04185</v>
      </c>
      <c r="P333" s="50" t="n">
        <v>3585.948</v>
      </c>
      <c r="Q333" s="50" t="n">
        <v>4222.9881</v>
      </c>
      <c r="R333" s="50" t="n">
        <v>3678.46625</v>
      </c>
      <c r="S333" s="50" t="n">
        <v>5487.47015</v>
      </c>
      <c r="T333" s="50" t="n">
        <v>4384.4745</v>
      </c>
      <c r="U333" s="50" t="n">
        <v>3946.81865</v>
      </c>
      <c r="V333" s="50" t="n">
        <v>3881.51165</v>
      </c>
      <c r="W333" s="50" t="n">
        <v>5059.5114</v>
      </c>
      <c r="X333" s="50" t="n">
        <v>3609.79495</v>
      </c>
      <c r="Y333" s="50" t="n">
        <v>3784.30317</v>
      </c>
      <c r="Z333" s="50" t="n">
        <v>3753.302135</v>
      </c>
      <c r="AA333" s="50" t="n">
        <v>4116.389265</v>
      </c>
      <c r="AB333" s="50" t="n">
        <v>3928.55248</v>
      </c>
      <c r="AC333" s="50" t="n">
        <v>3993.68137</v>
      </c>
      <c r="AD333" s="50" t="n">
        <v>4352.147535</v>
      </c>
      <c r="AE333" s="50" t="n">
        <v>4996.30214</v>
      </c>
      <c r="AF333" s="50" t="n">
        <v>4168.535915</v>
      </c>
      <c r="AG333" s="50" t="n">
        <v>4101.032225</v>
      </c>
      <c r="AH333" s="52" t="n">
        <v>3808.72403</v>
      </c>
      <c r="AI333" s="52" t="n">
        <v>3844.42519</v>
      </c>
      <c r="AJ333" s="52" t="n">
        <v>4022.327395</v>
      </c>
      <c r="AK333" s="52" t="n">
        <v>3651.284685</v>
      </c>
      <c r="AL333" s="51" t="n">
        <v>3649.325475</v>
      </c>
      <c r="AM333" s="51" t="n">
        <v>3121.4541394</v>
      </c>
    </row>
    <row r="334" customFormat="false" ht="14.25" hidden="false" customHeight="false" outlineLevel="0" collapsed="false">
      <c r="A334" s="48" t="s">
        <v>137</v>
      </c>
      <c r="B334" s="48" t="str">
        <f aca="false">VLOOKUP(Data[[#This Row],[or_product]],Ref_products[#Data],2,FALSE())</f>
        <v>Durum wheat</v>
      </c>
      <c r="C334" s="48" t="str">
        <f aca="false">VLOOKUP(Data[[#This Row],[MS]],Ref_MS[#Data],2,FALSE())</f>
        <v>Cyprus</v>
      </c>
      <c r="D334" s="49" t="s">
        <v>131</v>
      </c>
      <c r="E334" s="49" t="s">
        <v>99</v>
      </c>
      <c r="F334" s="49" t="s">
        <v>100</v>
      </c>
      <c r="G334" s="50" t="n">
        <f aca="false">(SUM(AH334:AL334)-MAX(AH334:AL334)-MIN(AH334:AL334))/3</f>
        <v>17.5207466666667</v>
      </c>
      <c r="H334" s="50" t="n">
        <v>11.57715</v>
      </c>
      <c r="I334" s="50" t="n">
        <v>7.916</v>
      </c>
      <c r="J334" s="50" t="n">
        <v>10.8845</v>
      </c>
      <c r="K334" s="50" t="n">
        <v>12.8635</v>
      </c>
      <c r="L334" s="50" t="n">
        <v>11.37925</v>
      </c>
      <c r="M334" s="50" t="n">
        <v>11.4782</v>
      </c>
      <c r="N334" s="50" t="n">
        <v>13.853</v>
      </c>
      <c r="O334" s="50" t="n">
        <v>9.895</v>
      </c>
      <c r="P334" s="50" t="n">
        <v>10.38975</v>
      </c>
      <c r="Q334" s="50" t="n">
        <v>12.76455</v>
      </c>
      <c r="R334" s="50" t="n">
        <v>14.13006</v>
      </c>
      <c r="S334" s="50" t="n">
        <v>9.825735</v>
      </c>
      <c r="T334" s="50" t="n">
        <v>9.152875</v>
      </c>
      <c r="U334" s="50" t="n">
        <v>7.44104</v>
      </c>
      <c r="V334" s="50" t="n">
        <v>10.597545</v>
      </c>
      <c r="W334" s="50" t="n">
        <v>2.444065</v>
      </c>
      <c r="X334" s="50" t="n">
        <v>14.535755</v>
      </c>
      <c r="Y334" s="50" t="n">
        <v>18.691655</v>
      </c>
      <c r="Z334" s="50" t="n">
        <v>23.49073</v>
      </c>
      <c r="AA334" s="50" t="n">
        <v>22.67934</v>
      </c>
      <c r="AB334" s="50" t="n">
        <v>15.02061</v>
      </c>
      <c r="AC334" s="50" t="n">
        <v>4.39338</v>
      </c>
      <c r="AD334" s="50" t="n">
        <v>34.98872</v>
      </c>
      <c r="AE334" s="50" t="n">
        <v>6.520805</v>
      </c>
      <c r="AF334" s="50" t="n">
        <v>13.71447</v>
      </c>
      <c r="AG334" s="50" t="n">
        <v>12.05211</v>
      </c>
      <c r="AH334" s="52" t="n">
        <v>17.69226</v>
      </c>
      <c r="AI334" s="52" t="n">
        <v>19.43378</v>
      </c>
      <c r="AJ334" s="52" t="n">
        <v>15.57473</v>
      </c>
      <c r="AK334" s="52" t="n">
        <v>19.29525</v>
      </c>
      <c r="AL334" s="51" t="n">
        <v>14.8425</v>
      </c>
      <c r="AM334" s="51" t="n">
        <v>19.9154205088395</v>
      </c>
    </row>
    <row r="335" customFormat="false" ht="14.25" hidden="false" customHeight="false" outlineLevel="0" collapsed="false">
      <c r="A335" s="48" t="s">
        <v>137</v>
      </c>
      <c r="B335" s="48" t="str">
        <f aca="false">VLOOKUP(Data[[#This Row],[or_product]],Ref_products[#Data],2,FALSE())</f>
        <v>Durum wheat</v>
      </c>
      <c r="C335" s="48" t="str">
        <f aca="false">VLOOKUP(Data[[#This Row],[MS]],Ref_MS[#Data],2,FALSE())</f>
        <v>Latvia</v>
      </c>
      <c r="D335" s="49" t="s">
        <v>131</v>
      </c>
      <c r="E335" s="49" t="s">
        <v>101</v>
      </c>
      <c r="F335" s="49" t="s">
        <v>102</v>
      </c>
      <c r="G335" s="50" t="n">
        <f aca="false">(SUM(AH335:AL335)-MAX(AH335:AL335)-MIN(AH335:AL335))/3</f>
        <v>0</v>
      </c>
      <c r="H335" s="50" t="n">
        <v>0</v>
      </c>
      <c r="I335" s="50" t="n">
        <v>0</v>
      </c>
      <c r="J335" s="50" t="n">
        <v>0</v>
      </c>
      <c r="K335" s="50" t="n">
        <v>0</v>
      </c>
      <c r="L335" s="50" t="n">
        <v>0</v>
      </c>
      <c r="M335" s="50" t="n">
        <v>0</v>
      </c>
      <c r="N335" s="50" t="n">
        <v>0</v>
      </c>
      <c r="O335" s="50" t="n">
        <v>0</v>
      </c>
      <c r="P335" s="50" t="n">
        <v>0</v>
      </c>
      <c r="Q335" s="50" t="n">
        <v>0</v>
      </c>
      <c r="R335" s="50" t="n">
        <v>0</v>
      </c>
      <c r="S335" s="50" t="n">
        <v>0</v>
      </c>
      <c r="T335" s="50" t="n">
        <v>0</v>
      </c>
      <c r="U335" s="50" t="n">
        <v>0</v>
      </c>
      <c r="V335" s="50" t="n">
        <v>0</v>
      </c>
      <c r="W335" s="50" t="n">
        <v>0</v>
      </c>
      <c r="X335" s="50" t="n">
        <v>0</v>
      </c>
      <c r="Y335" s="50" t="n">
        <v>0</v>
      </c>
      <c r="Z335" s="50" t="n">
        <v>0</v>
      </c>
      <c r="AA335" s="50" t="n">
        <v>0</v>
      </c>
      <c r="AB335" s="50" t="n">
        <v>0</v>
      </c>
      <c r="AC335" s="50" t="n">
        <v>0</v>
      </c>
      <c r="AD335" s="50" t="n">
        <v>0</v>
      </c>
      <c r="AE335" s="50" t="n">
        <v>0</v>
      </c>
      <c r="AF335" s="50" t="n">
        <v>0</v>
      </c>
      <c r="AG335" s="50" t="n">
        <v>0</v>
      </c>
      <c r="AH335" s="52" t="n">
        <v>0</v>
      </c>
      <c r="AI335" s="52" t="n">
        <v>0</v>
      </c>
      <c r="AJ335" s="52" t="n">
        <v>0</v>
      </c>
      <c r="AK335" s="52" t="n">
        <v>0</v>
      </c>
      <c r="AL335" s="51" t="n">
        <v>0</v>
      </c>
      <c r="AM335" s="51" t="n">
        <v>0</v>
      </c>
    </row>
    <row r="336" customFormat="false" ht="14.25" hidden="false" customHeight="false" outlineLevel="0" collapsed="false">
      <c r="A336" s="48" t="s">
        <v>137</v>
      </c>
      <c r="B336" s="48" t="str">
        <f aca="false">VLOOKUP(Data[[#This Row],[or_product]],Ref_products[#Data],2,FALSE())</f>
        <v>Durum wheat</v>
      </c>
      <c r="C336" s="48" t="str">
        <f aca="false">VLOOKUP(Data[[#This Row],[MS]],Ref_MS[#Data],2,FALSE())</f>
        <v>Lithuania</v>
      </c>
      <c r="D336" s="49" t="s">
        <v>131</v>
      </c>
      <c r="E336" s="49" t="s">
        <v>103</v>
      </c>
      <c r="F336" s="49" t="s">
        <v>104</v>
      </c>
      <c r="G336" s="50" t="n">
        <f aca="false">(SUM(AH336:AL336)-MAX(AH336:AL336)-MIN(AH336:AL336))/3</f>
        <v>0</v>
      </c>
      <c r="H336" s="50" t="n">
        <v>0</v>
      </c>
      <c r="I336" s="50" t="n">
        <v>0</v>
      </c>
      <c r="J336" s="50" t="n">
        <v>0</v>
      </c>
      <c r="K336" s="50" t="n">
        <v>0</v>
      </c>
      <c r="L336" s="50" t="n">
        <v>0</v>
      </c>
      <c r="M336" s="50" t="n">
        <v>0</v>
      </c>
      <c r="N336" s="50" t="n">
        <v>0</v>
      </c>
      <c r="O336" s="50" t="n">
        <v>0</v>
      </c>
      <c r="P336" s="50" t="n">
        <v>0</v>
      </c>
      <c r="Q336" s="50" t="n">
        <v>0</v>
      </c>
      <c r="R336" s="50" t="n">
        <v>0</v>
      </c>
      <c r="S336" s="50" t="n">
        <v>0</v>
      </c>
      <c r="T336" s="50" t="n">
        <v>0</v>
      </c>
      <c r="U336" s="50" t="n">
        <v>0</v>
      </c>
      <c r="V336" s="50" t="n">
        <v>0</v>
      </c>
      <c r="W336" s="50" t="n">
        <v>0</v>
      </c>
      <c r="X336" s="50" t="n">
        <v>0</v>
      </c>
      <c r="Y336" s="50" t="n">
        <v>0</v>
      </c>
      <c r="Z336" s="50" t="n">
        <v>0</v>
      </c>
      <c r="AA336" s="50" t="n">
        <v>0</v>
      </c>
      <c r="AB336" s="50" t="n">
        <v>0</v>
      </c>
      <c r="AC336" s="50" t="n">
        <v>0</v>
      </c>
      <c r="AD336" s="50" t="n">
        <v>0</v>
      </c>
      <c r="AE336" s="50" t="n">
        <v>0</v>
      </c>
      <c r="AF336" s="50" t="n">
        <v>0</v>
      </c>
      <c r="AG336" s="50" t="n">
        <v>0</v>
      </c>
      <c r="AH336" s="52" t="n">
        <v>0</v>
      </c>
      <c r="AI336" s="52" t="n">
        <v>0</v>
      </c>
      <c r="AJ336" s="52" t="n">
        <v>0</v>
      </c>
      <c r="AK336" s="52" t="n">
        <v>0</v>
      </c>
      <c r="AL336" s="51" t="n">
        <v>0</v>
      </c>
      <c r="AM336" s="51" t="n">
        <v>0</v>
      </c>
    </row>
    <row r="337" customFormat="false" ht="14.25" hidden="false" customHeight="false" outlineLevel="0" collapsed="false">
      <c r="A337" s="48" t="s">
        <v>137</v>
      </c>
      <c r="B337" s="48" t="str">
        <f aca="false">VLOOKUP(Data[[#This Row],[or_product]],Ref_products[#Data],2,FALSE())</f>
        <v>Durum wheat</v>
      </c>
      <c r="C337" s="48" t="str">
        <f aca="false">VLOOKUP(Data[[#This Row],[MS]],Ref_MS[#Data],2,FALSE())</f>
        <v>Luxembourg</v>
      </c>
      <c r="D337" s="49" t="s">
        <v>131</v>
      </c>
      <c r="E337" s="49" t="s">
        <v>105</v>
      </c>
      <c r="F337" s="49" t="s">
        <v>106</v>
      </c>
      <c r="G337" s="50" t="n">
        <f aca="false">(SUM(AH337:AL337)-MAX(AH337:AL337)-MIN(AH337:AL337))/3</f>
        <v>0.814688333333334</v>
      </c>
      <c r="H337" s="50" t="n">
        <v>0</v>
      </c>
      <c r="I337" s="50" t="n">
        <v>0</v>
      </c>
      <c r="J337" s="50" t="n">
        <v>0</v>
      </c>
      <c r="K337" s="50" t="n">
        <v>0</v>
      </c>
      <c r="L337" s="50" t="n">
        <v>0</v>
      </c>
      <c r="M337" s="50" t="n">
        <v>0</v>
      </c>
      <c r="N337" s="50" t="n">
        <v>0</v>
      </c>
      <c r="O337" s="50" t="n">
        <v>0</v>
      </c>
      <c r="P337" s="50" t="n">
        <v>0</v>
      </c>
      <c r="Q337" s="50" t="n">
        <v>0</v>
      </c>
      <c r="R337" s="50" t="n">
        <v>0</v>
      </c>
      <c r="S337" s="50" t="n">
        <v>0</v>
      </c>
      <c r="T337" s="50" t="n">
        <v>0</v>
      </c>
      <c r="U337" s="50" t="n">
        <v>0</v>
      </c>
      <c r="V337" s="50" t="n">
        <v>0</v>
      </c>
      <c r="W337" s="50" t="n">
        <v>0</v>
      </c>
      <c r="X337" s="50" t="n">
        <v>0</v>
      </c>
      <c r="Y337" s="50" t="n">
        <v>0</v>
      </c>
      <c r="Z337" s="50" t="n">
        <v>0</v>
      </c>
      <c r="AA337" s="50" t="n">
        <v>0</v>
      </c>
      <c r="AB337" s="50" t="n">
        <v>0</v>
      </c>
      <c r="AC337" s="50" t="n">
        <v>0</v>
      </c>
      <c r="AD337" s="50" t="n">
        <v>0</v>
      </c>
      <c r="AE337" s="50" t="n">
        <v>0</v>
      </c>
      <c r="AF337" s="50" t="n">
        <v>0</v>
      </c>
      <c r="AG337" s="50" t="n">
        <v>0</v>
      </c>
      <c r="AH337" s="52" t="n">
        <v>0</v>
      </c>
      <c r="AI337" s="52" t="n">
        <v>0.504645</v>
      </c>
      <c r="AJ337" s="52" t="n">
        <v>1.36551</v>
      </c>
      <c r="AK337" s="52" t="n">
        <v>1.296245</v>
      </c>
      <c r="AL337" s="51" t="n">
        <v>0.643175</v>
      </c>
      <c r="AM337" s="51" t="n">
        <v>0.836146293922126</v>
      </c>
    </row>
    <row r="338" customFormat="false" ht="14.25" hidden="false" customHeight="false" outlineLevel="0" collapsed="false">
      <c r="A338" s="48" t="s">
        <v>137</v>
      </c>
      <c r="B338" s="48" t="str">
        <f aca="false">VLOOKUP(Data[[#This Row],[or_product]],Ref_products[#Data],2,FALSE())</f>
        <v>Durum wheat</v>
      </c>
      <c r="C338" s="48" t="str">
        <f aca="false">VLOOKUP(Data[[#This Row],[MS]],Ref_MS[#Data],2,FALSE())</f>
        <v>Hungary</v>
      </c>
      <c r="D338" s="49" t="s">
        <v>131</v>
      </c>
      <c r="E338" s="49" t="s">
        <v>107</v>
      </c>
      <c r="F338" s="49" t="s">
        <v>108</v>
      </c>
      <c r="G338" s="50" t="n">
        <f aca="false">(SUM(AH338:AL338)-MAX(AH338:AL338)-MIN(AH338:AL338))/3</f>
        <v>152.039973333333</v>
      </c>
      <c r="H338" s="50" t="n">
        <v>29.685</v>
      </c>
      <c r="I338" s="50" t="n">
        <v>29.685</v>
      </c>
      <c r="J338" s="50" t="n">
        <v>29.685</v>
      </c>
      <c r="K338" s="50" t="n">
        <v>29.685</v>
      </c>
      <c r="L338" s="50" t="n">
        <v>29.685</v>
      </c>
      <c r="M338" s="50" t="n">
        <v>32.4556</v>
      </c>
      <c r="N338" s="50" t="n">
        <v>33.8409</v>
      </c>
      <c r="O338" s="50" t="n">
        <v>44.05254</v>
      </c>
      <c r="P338" s="50" t="n">
        <v>48.56466</v>
      </c>
      <c r="Q338" s="50" t="n">
        <v>42.1527</v>
      </c>
      <c r="R338" s="50" t="n">
        <v>23.5501</v>
      </c>
      <c r="S338" s="50" t="n">
        <v>53.433</v>
      </c>
      <c r="T338" s="50" t="n">
        <v>38.5905</v>
      </c>
      <c r="U338" s="50" t="n">
        <v>39.3821</v>
      </c>
      <c r="V338" s="50" t="n">
        <v>28.8934</v>
      </c>
      <c r="W338" s="50" t="n">
        <v>36.2157</v>
      </c>
      <c r="X338" s="50" t="n">
        <v>47.19915</v>
      </c>
      <c r="Y338" s="50" t="n">
        <v>43.69632</v>
      </c>
      <c r="Z338" s="50" t="n">
        <v>49.37605</v>
      </c>
      <c r="AA338" s="50" t="n">
        <v>45.150885</v>
      </c>
      <c r="AB338" s="50" t="n">
        <v>64.169075</v>
      </c>
      <c r="AC338" s="50" t="n">
        <v>66.524085</v>
      </c>
      <c r="AD338" s="50" t="n">
        <v>92.87447</v>
      </c>
      <c r="AE338" s="50" t="n">
        <v>148.30626</v>
      </c>
      <c r="AF338" s="50" t="n">
        <v>157.42945</v>
      </c>
      <c r="AG338" s="50" t="n">
        <v>206.894555</v>
      </c>
      <c r="AH338" s="52" t="n">
        <v>160.764065</v>
      </c>
      <c r="AI338" s="52" t="n">
        <v>119.422755</v>
      </c>
      <c r="AJ338" s="52" t="n">
        <v>160.546375</v>
      </c>
      <c r="AK338" s="52" t="n">
        <v>134.80948</v>
      </c>
      <c r="AL338" s="51" t="n">
        <v>193.100925</v>
      </c>
      <c r="AM338" s="51" t="n">
        <v>257.9240595</v>
      </c>
    </row>
    <row r="339" customFormat="false" ht="14.25" hidden="false" customHeight="false" outlineLevel="0" collapsed="false">
      <c r="A339" s="48" t="s">
        <v>137</v>
      </c>
      <c r="B339" s="48" t="str">
        <f aca="false">VLOOKUP(Data[[#This Row],[or_product]],Ref_products[#Data],2,FALSE())</f>
        <v>Durum wheat</v>
      </c>
      <c r="C339" s="48" t="str">
        <f aca="false">VLOOKUP(Data[[#This Row],[MS]],Ref_MS[#Data],2,FALSE())</f>
        <v>Malta</v>
      </c>
      <c r="D339" s="49" t="s">
        <v>131</v>
      </c>
      <c r="E339" s="49" t="s">
        <v>109</v>
      </c>
      <c r="F339" s="49" t="s">
        <v>110</v>
      </c>
      <c r="G339" s="50" t="n">
        <f aca="false">(SUM(AH339:AL339)-MAX(AH339:AL339)-MIN(AH339:AL339))/3</f>
        <v>0</v>
      </c>
      <c r="H339" s="50" t="n">
        <v>0</v>
      </c>
      <c r="I339" s="50" t="n">
        <v>0</v>
      </c>
      <c r="J339" s="50" t="n">
        <v>0</v>
      </c>
      <c r="K339" s="50" t="n">
        <v>0</v>
      </c>
      <c r="L339" s="50" t="n">
        <v>0</v>
      </c>
      <c r="M339" s="50" t="n">
        <v>0</v>
      </c>
      <c r="N339" s="50" t="n">
        <v>0</v>
      </c>
      <c r="O339" s="50" t="n">
        <v>0</v>
      </c>
      <c r="P339" s="50" t="n">
        <v>0</v>
      </c>
      <c r="Q339" s="50" t="n">
        <v>0</v>
      </c>
      <c r="R339" s="50" t="n">
        <v>0</v>
      </c>
      <c r="S339" s="50" t="n">
        <v>0</v>
      </c>
      <c r="T339" s="50" t="n">
        <v>0</v>
      </c>
      <c r="U339" s="50" t="n">
        <v>0</v>
      </c>
      <c r="V339" s="50" t="n">
        <v>0</v>
      </c>
      <c r="W339" s="50" t="n">
        <v>0</v>
      </c>
      <c r="X339" s="50" t="n">
        <v>0</v>
      </c>
      <c r="Y339" s="50" t="n">
        <v>0</v>
      </c>
      <c r="Z339" s="50" t="n">
        <v>0</v>
      </c>
      <c r="AA339" s="50" t="n">
        <v>0</v>
      </c>
      <c r="AB339" s="50" t="n">
        <v>0</v>
      </c>
      <c r="AC339" s="50" t="n">
        <v>0</v>
      </c>
      <c r="AD339" s="50" t="n">
        <v>0</v>
      </c>
      <c r="AE339" s="50" t="n">
        <v>0</v>
      </c>
      <c r="AF339" s="50" t="n">
        <v>0</v>
      </c>
      <c r="AG339" s="50" t="n">
        <v>0</v>
      </c>
      <c r="AH339" s="52" t="n">
        <v>0</v>
      </c>
      <c r="AI339" s="52" t="n">
        <v>0</v>
      </c>
      <c r="AJ339" s="52" t="n">
        <v>0</v>
      </c>
      <c r="AK339" s="52" t="n">
        <v>0</v>
      </c>
      <c r="AL339" s="51" t="n">
        <v>0</v>
      </c>
      <c r="AM339" s="51" t="n">
        <v>0</v>
      </c>
    </row>
    <row r="340" customFormat="false" ht="14.25" hidden="false" customHeight="false" outlineLevel="0" collapsed="false">
      <c r="A340" s="48" t="s">
        <v>137</v>
      </c>
      <c r="B340" s="48" t="str">
        <f aca="false">VLOOKUP(Data[[#This Row],[or_product]],Ref_products[#Data],2,FALSE())</f>
        <v>Durum wheat</v>
      </c>
      <c r="C340" s="48" t="str">
        <f aca="false">VLOOKUP(Data[[#This Row],[MS]],Ref_MS[#Data],2,FALSE())</f>
        <v>Netherlands</v>
      </c>
      <c r="D340" s="49" t="s">
        <v>131</v>
      </c>
      <c r="E340" s="49" t="s">
        <v>111</v>
      </c>
      <c r="F340" s="49" t="s">
        <v>112</v>
      </c>
      <c r="G340" s="50" t="n">
        <f aca="false">(SUM(AH340:AL340)-MAX(AH340:AL340)-MIN(AH340:AL340))/3</f>
        <v>0</v>
      </c>
      <c r="H340" s="50" t="n">
        <v>0</v>
      </c>
      <c r="I340" s="50" t="n">
        <v>0</v>
      </c>
      <c r="J340" s="50" t="n">
        <v>0</v>
      </c>
      <c r="K340" s="50" t="n">
        <v>0</v>
      </c>
      <c r="L340" s="50" t="n">
        <v>0</v>
      </c>
      <c r="M340" s="50" t="n">
        <v>0</v>
      </c>
      <c r="N340" s="50" t="n">
        <v>0</v>
      </c>
      <c r="O340" s="50" t="n">
        <v>0</v>
      </c>
      <c r="P340" s="50" t="n">
        <v>0</v>
      </c>
      <c r="Q340" s="50" t="n">
        <v>0</v>
      </c>
      <c r="R340" s="50" t="n">
        <v>0</v>
      </c>
      <c r="S340" s="50" t="n">
        <v>0</v>
      </c>
      <c r="T340" s="50" t="n">
        <v>0</v>
      </c>
      <c r="U340" s="50" t="n">
        <v>0</v>
      </c>
      <c r="V340" s="50" t="n">
        <v>0</v>
      </c>
      <c r="W340" s="50" t="n">
        <v>0</v>
      </c>
      <c r="X340" s="50" t="n">
        <v>0</v>
      </c>
      <c r="Y340" s="50" t="n">
        <v>0</v>
      </c>
      <c r="Z340" s="50" t="n">
        <v>0</v>
      </c>
      <c r="AA340" s="50" t="n">
        <v>0</v>
      </c>
      <c r="AB340" s="50" t="n">
        <v>0</v>
      </c>
      <c r="AC340" s="50" t="n">
        <v>0</v>
      </c>
      <c r="AD340" s="50" t="n">
        <v>0</v>
      </c>
      <c r="AE340" s="50" t="n">
        <v>0</v>
      </c>
      <c r="AF340" s="50" t="n">
        <v>0</v>
      </c>
      <c r="AG340" s="50" t="n">
        <v>0</v>
      </c>
      <c r="AH340" s="52" t="n">
        <v>0</v>
      </c>
      <c r="AI340" s="52" t="n">
        <v>0</v>
      </c>
      <c r="AJ340" s="52" t="n">
        <v>0</v>
      </c>
      <c r="AK340" s="52" t="n">
        <v>0</v>
      </c>
      <c r="AL340" s="51" t="n">
        <v>0</v>
      </c>
      <c r="AM340" s="51" t="n">
        <v>0</v>
      </c>
    </row>
    <row r="341" customFormat="false" ht="14.25" hidden="false" customHeight="false" outlineLevel="0" collapsed="false">
      <c r="A341" s="48" t="s">
        <v>137</v>
      </c>
      <c r="B341" s="48" t="str">
        <f aca="false">VLOOKUP(Data[[#This Row],[or_product]],Ref_products[#Data],2,FALSE())</f>
        <v>Durum wheat</v>
      </c>
      <c r="C341" s="48" t="str">
        <f aca="false">VLOOKUP(Data[[#This Row],[MS]],Ref_MS[#Data],2,FALSE())</f>
        <v>Austria</v>
      </c>
      <c r="D341" s="49" t="s">
        <v>131</v>
      </c>
      <c r="E341" s="49" t="s">
        <v>113</v>
      </c>
      <c r="F341" s="49" t="s">
        <v>114</v>
      </c>
      <c r="G341" s="50" t="n">
        <f aca="false">(SUM(AH341:AL341)-MAX(AH341:AL341)-MIN(AH341:AL341))/3</f>
        <v>94.63578</v>
      </c>
      <c r="H341" s="50" t="n">
        <v>32.75245</v>
      </c>
      <c r="I341" s="50" t="n">
        <v>37.601</v>
      </c>
      <c r="J341" s="50" t="n">
        <v>36.4136</v>
      </c>
      <c r="K341" s="50" t="n">
        <v>41.3611</v>
      </c>
      <c r="L341" s="50" t="n">
        <v>49.8708</v>
      </c>
      <c r="M341" s="50" t="n">
        <v>65.40595</v>
      </c>
      <c r="N341" s="50" t="n">
        <v>97.3668</v>
      </c>
      <c r="O341" s="50" t="n">
        <v>43.24115</v>
      </c>
      <c r="P341" s="50" t="n">
        <v>45.61595</v>
      </c>
      <c r="Q341" s="50" t="n">
        <v>48.98025</v>
      </c>
      <c r="R341" s="50" t="n">
        <v>63.1301</v>
      </c>
      <c r="S341" s="50" t="n">
        <v>87.6697</v>
      </c>
      <c r="T341" s="50" t="n">
        <v>62.04165</v>
      </c>
      <c r="U341" s="50" t="n">
        <v>75.7957</v>
      </c>
      <c r="V341" s="50" t="n">
        <v>52.6414</v>
      </c>
      <c r="W341" s="50" t="n">
        <v>90.34135</v>
      </c>
      <c r="X341" s="50" t="n">
        <v>65.99965</v>
      </c>
      <c r="Y341" s="50" t="n">
        <v>77.903335</v>
      </c>
      <c r="Z341" s="50" t="n">
        <v>77.181</v>
      </c>
      <c r="AA341" s="50" t="n">
        <v>43.22136</v>
      </c>
      <c r="AB341" s="50" t="n">
        <v>62.47703</v>
      </c>
      <c r="AC341" s="50" t="n">
        <v>66.15797</v>
      </c>
      <c r="AD341" s="50" t="n">
        <v>87.55096</v>
      </c>
      <c r="AE341" s="50" t="n">
        <v>122.688105</v>
      </c>
      <c r="AF341" s="50" t="n">
        <v>90.648095</v>
      </c>
      <c r="AG341" s="50" t="n">
        <v>90.430405</v>
      </c>
      <c r="AH341" s="52" t="n">
        <v>79.862545</v>
      </c>
      <c r="AI341" s="52" t="n">
        <v>78.497035</v>
      </c>
      <c r="AJ341" s="52" t="n">
        <v>86.828625</v>
      </c>
      <c r="AK341" s="52" t="n">
        <v>117.21617</v>
      </c>
      <c r="AL341" s="51" t="n">
        <v>136.145305</v>
      </c>
      <c r="AM341" s="51" t="n">
        <v>129.38771265</v>
      </c>
    </row>
    <row r="342" customFormat="false" ht="14.25" hidden="false" customHeight="false" outlineLevel="0" collapsed="false">
      <c r="A342" s="48" t="s">
        <v>137</v>
      </c>
      <c r="B342" s="48" t="str">
        <f aca="false">VLOOKUP(Data[[#This Row],[or_product]],Ref_products[#Data],2,FALSE())</f>
        <v>Durum wheat</v>
      </c>
      <c r="C342" s="48" t="str">
        <f aca="false">VLOOKUP(Data[[#This Row],[MS]],Ref_MS[#Data],2,FALSE())</f>
        <v>Poland</v>
      </c>
      <c r="D342" s="49" t="s">
        <v>131</v>
      </c>
      <c r="E342" s="49" t="s">
        <v>115</v>
      </c>
      <c r="F342" s="49" t="s">
        <v>116</v>
      </c>
      <c r="G342" s="50" t="n">
        <f aca="false">(SUM(AH342:AL342)-MAX(AH342:AL342)-MIN(AH342:AL342))/3</f>
        <v>0</v>
      </c>
      <c r="H342" s="50" t="n">
        <v>0</v>
      </c>
      <c r="I342" s="50" t="n">
        <v>0</v>
      </c>
      <c r="J342" s="50" t="n">
        <v>0</v>
      </c>
      <c r="K342" s="50" t="n">
        <v>0</v>
      </c>
      <c r="L342" s="50" t="n">
        <v>0</v>
      </c>
      <c r="M342" s="50" t="n">
        <v>0</v>
      </c>
      <c r="N342" s="50" t="n">
        <v>0</v>
      </c>
      <c r="O342" s="50" t="n">
        <v>0</v>
      </c>
      <c r="P342" s="50" t="n">
        <v>0</v>
      </c>
      <c r="Q342" s="50" t="n">
        <v>0</v>
      </c>
      <c r="R342" s="50" t="n">
        <v>0</v>
      </c>
      <c r="S342" s="50" t="n">
        <v>0</v>
      </c>
      <c r="T342" s="50" t="n">
        <v>0</v>
      </c>
      <c r="U342" s="50" t="n">
        <v>0</v>
      </c>
      <c r="V342" s="50" t="n">
        <v>0</v>
      </c>
      <c r="W342" s="50" t="n">
        <v>0</v>
      </c>
      <c r="X342" s="50" t="n">
        <v>0</v>
      </c>
      <c r="Y342" s="50" t="n">
        <v>0</v>
      </c>
      <c r="Z342" s="50" t="n">
        <v>0</v>
      </c>
      <c r="AA342" s="50" t="n">
        <v>0</v>
      </c>
      <c r="AB342" s="50" t="n">
        <v>0</v>
      </c>
      <c r="AC342" s="50" t="n">
        <v>0</v>
      </c>
      <c r="AD342" s="50" t="n">
        <v>0</v>
      </c>
      <c r="AE342" s="50" t="n">
        <v>0</v>
      </c>
      <c r="AF342" s="50" t="n">
        <v>0</v>
      </c>
      <c r="AG342" s="50" t="n">
        <v>0</v>
      </c>
      <c r="AH342" s="52" t="n">
        <v>0</v>
      </c>
      <c r="AI342" s="52" t="n">
        <v>0</v>
      </c>
      <c r="AJ342" s="52" t="n">
        <v>0</v>
      </c>
      <c r="AK342" s="52" t="n">
        <v>0</v>
      </c>
      <c r="AL342" s="51" t="n">
        <v>0</v>
      </c>
      <c r="AM342" s="51" t="n">
        <v>0</v>
      </c>
    </row>
    <row r="343" customFormat="false" ht="14.25" hidden="false" customHeight="false" outlineLevel="0" collapsed="false">
      <c r="A343" s="48" t="s">
        <v>137</v>
      </c>
      <c r="B343" s="48" t="str">
        <f aca="false">VLOOKUP(Data[[#This Row],[or_product]],Ref_products[#Data],2,FALSE())</f>
        <v>Durum wheat</v>
      </c>
      <c r="C343" s="48" t="str">
        <f aca="false">VLOOKUP(Data[[#This Row],[MS]],Ref_MS[#Data],2,FALSE())</f>
        <v>Portugal</v>
      </c>
      <c r="D343" s="49" t="s">
        <v>131</v>
      </c>
      <c r="E343" s="49" t="s">
        <v>117</v>
      </c>
      <c r="F343" s="49" t="s">
        <v>118</v>
      </c>
      <c r="G343" s="50" t="n">
        <f aca="false">(SUM(AH343:AL343)-MAX(AH343:AL343)-MIN(AH343:AL343))/3</f>
        <v>11.191245</v>
      </c>
      <c r="H343" s="50" t="n">
        <v>18.8005</v>
      </c>
      <c r="I343" s="50" t="n">
        <v>42.5485</v>
      </c>
      <c r="J343" s="50" t="n">
        <v>30.6745</v>
      </c>
      <c r="K343" s="50" t="n">
        <v>43.538</v>
      </c>
      <c r="L343" s="50" t="n">
        <v>31.664</v>
      </c>
      <c r="M343" s="50" t="n">
        <v>27.706</v>
      </c>
      <c r="N343" s="50" t="n">
        <v>113.7925</v>
      </c>
      <c r="O343" s="50" t="n">
        <v>170.698645</v>
      </c>
      <c r="P343" s="50" t="n">
        <v>101.611755</v>
      </c>
      <c r="Q343" s="50" t="n">
        <v>323.7644</v>
      </c>
      <c r="R343" s="50" t="n">
        <v>112.22909</v>
      </c>
      <c r="S343" s="50" t="n">
        <v>232.11691</v>
      </c>
      <c r="T343" s="50" t="n">
        <v>1.157715</v>
      </c>
      <c r="U343" s="50" t="n">
        <v>7.42125</v>
      </c>
      <c r="V343" s="50" t="n">
        <v>2.47375</v>
      </c>
      <c r="W343" s="50" t="n">
        <v>6.877025</v>
      </c>
      <c r="X343" s="50" t="n">
        <v>20.16601</v>
      </c>
      <c r="Y343" s="50" t="n">
        <v>15.45599</v>
      </c>
      <c r="Z343" s="50" t="n">
        <v>3.868945</v>
      </c>
      <c r="AA343" s="50" t="n">
        <v>4.225165</v>
      </c>
      <c r="AB343" s="50" t="n">
        <v>2.65186</v>
      </c>
      <c r="AC343" s="50" t="n">
        <v>3.79968</v>
      </c>
      <c r="AD343" s="50" t="n">
        <v>5.83805</v>
      </c>
      <c r="AE343" s="50" t="n">
        <v>12.58644</v>
      </c>
      <c r="AF343" s="50" t="n">
        <v>9.251825</v>
      </c>
      <c r="AG343" s="50" t="n">
        <v>11.06261</v>
      </c>
      <c r="AH343" s="52" t="n">
        <v>11.666205</v>
      </c>
      <c r="AI343" s="52" t="n">
        <v>10.162165</v>
      </c>
      <c r="AJ343" s="52" t="n">
        <v>11.745365</v>
      </c>
      <c r="AK343" s="52" t="n">
        <v>12.52707</v>
      </c>
      <c r="AL343" s="51" t="n">
        <v>7.510305</v>
      </c>
      <c r="AM343" s="51" t="n">
        <v>10.1336998715421</v>
      </c>
    </row>
    <row r="344" customFormat="false" ht="14.25" hidden="false" customHeight="false" outlineLevel="0" collapsed="false">
      <c r="A344" s="48" t="s">
        <v>137</v>
      </c>
      <c r="B344" s="48" t="str">
        <f aca="false">VLOOKUP(Data[[#This Row],[or_product]],Ref_products[#Data],2,FALSE())</f>
        <v>Durum wheat</v>
      </c>
      <c r="C344" s="48" t="str">
        <f aca="false">VLOOKUP(Data[[#This Row],[MS]],Ref_MS[#Data],2,FALSE())</f>
        <v>Romania</v>
      </c>
      <c r="D344" s="49" t="s">
        <v>131</v>
      </c>
      <c r="E344" s="49" t="s">
        <v>119</v>
      </c>
      <c r="F344" s="49" t="s">
        <v>120</v>
      </c>
      <c r="G344" s="50" t="n">
        <f aca="false">(SUM(AH344:AL344)-MAX(AH344:AL344)-MIN(AH344:AL344))/3</f>
        <v>22.8343616666667</v>
      </c>
      <c r="H344" s="50" t="n">
        <v>3.958</v>
      </c>
      <c r="I344" s="50" t="n">
        <v>3.958</v>
      </c>
      <c r="J344" s="50" t="n">
        <v>3.958</v>
      </c>
      <c r="K344" s="50" t="n">
        <v>3.958</v>
      </c>
      <c r="L344" s="50" t="n">
        <v>3.66115</v>
      </c>
      <c r="M344" s="50" t="n">
        <v>5.1454</v>
      </c>
      <c r="N344" s="50" t="n">
        <v>2.27585</v>
      </c>
      <c r="O344" s="50" t="n">
        <v>3.730415</v>
      </c>
      <c r="P344" s="50" t="n">
        <v>9.61794</v>
      </c>
      <c r="Q344" s="50" t="n">
        <v>8.35138</v>
      </c>
      <c r="R344" s="50" t="n">
        <v>1.60299</v>
      </c>
      <c r="S344" s="50" t="n">
        <v>14.22901</v>
      </c>
      <c r="T344" s="50" t="n">
        <v>10.05332</v>
      </c>
      <c r="U344" s="50" t="n">
        <v>8.35138</v>
      </c>
      <c r="V344" s="50" t="n">
        <v>1.276455</v>
      </c>
      <c r="W344" s="50" t="n">
        <v>4.898025</v>
      </c>
      <c r="X344" s="50" t="n">
        <v>15.61431</v>
      </c>
      <c r="Y344" s="50" t="n">
        <v>27.94348</v>
      </c>
      <c r="Z344" s="50" t="n">
        <v>14.515965</v>
      </c>
      <c r="AA344" s="50" t="n">
        <v>21.877845</v>
      </c>
      <c r="AB344" s="50" t="n">
        <v>12.616125</v>
      </c>
      <c r="AC344" s="50" t="n">
        <v>19.206195</v>
      </c>
      <c r="AD344" s="50" t="n">
        <v>7.826945</v>
      </c>
      <c r="AE344" s="50" t="n">
        <v>24.391175</v>
      </c>
      <c r="AF344" s="50" t="n">
        <v>20.36391</v>
      </c>
      <c r="AG344" s="50" t="n">
        <v>20.54202</v>
      </c>
      <c r="AH344" s="52" t="n">
        <v>16.356435</v>
      </c>
      <c r="AI344" s="52" t="n">
        <v>10.56786</v>
      </c>
      <c r="AJ344" s="52" t="n">
        <v>29.36836</v>
      </c>
      <c r="AK344" s="52" t="n">
        <v>22.77829</v>
      </c>
      <c r="AL344" s="51" t="n">
        <v>31.416625</v>
      </c>
      <c r="AM344" s="51" t="n">
        <v>26.8438945958125</v>
      </c>
    </row>
    <row r="345" customFormat="false" ht="14.25" hidden="false" customHeight="false" outlineLevel="0" collapsed="false">
      <c r="A345" s="48" t="s">
        <v>137</v>
      </c>
      <c r="B345" s="48" t="str">
        <f aca="false">VLOOKUP(Data[[#This Row],[or_product]],Ref_products[#Data],2,FALSE())</f>
        <v>Durum wheat</v>
      </c>
      <c r="C345" s="48" t="str">
        <f aca="false">VLOOKUP(Data[[#This Row],[MS]],Ref_MS[#Data],2,FALSE())</f>
        <v>Slovenia</v>
      </c>
      <c r="D345" s="49" t="s">
        <v>131</v>
      </c>
      <c r="E345" s="49" t="s">
        <v>121</v>
      </c>
      <c r="F345" s="49" t="s">
        <v>122</v>
      </c>
      <c r="G345" s="50" t="n">
        <f aca="false">(SUM(AH345:AL345)-MAX(AH345:AL345)-MIN(AH345:AL345))/3</f>
        <v>0</v>
      </c>
      <c r="H345" s="50" t="n">
        <v>0</v>
      </c>
      <c r="I345" s="50" t="n">
        <v>0</v>
      </c>
      <c r="J345" s="50" t="n">
        <v>0</v>
      </c>
      <c r="K345" s="50" t="n">
        <v>0</v>
      </c>
      <c r="L345" s="50" t="n">
        <v>0</v>
      </c>
      <c r="M345" s="50" t="n">
        <v>0</v>
      </c>
      <c r="N345" s="50" t="n">
        <v>0</v>
      </c>
      <c r="O345" s="50" t="n">
        <v>0</v>
      </c>
      <c r="P345" s="50" t="n">
        <v>0</v>
      </c>
      <c r="Q345" s="50" t="n">
        <v>0</v>
      </c>
      <c r="R345" s="50" t="n">
        <v>0</v>
      </c>
      <c r="S345" s="50" t="n">
        <v>0</v>
      </c>
      <c r="T345" s="50" t="n">
        <v>0</v>
      </c>
      <c r="U345" s="50" t="n">
        <v>0</v>
      </c>
      <c r="V345" s="50" t="n">
        <v>0</v>
      </c>
      <c r="W345" s="50" t="n">
        <v>0</v>
      </c>
      <c r="X345" s="50" t="n">
        <v>0</v>
      </c>
      <c r="Y345" s="50" t="n">
        <v>0</v>
      </c>
      <c r="Z345" s="50" t="n">
        <v>0</v>
      </c>
      <c r="AA345" s="50" t="n">
        <v>0</v>
      </c>
      <c r="AB345" s="50" t="n">
        <v>0</v>
      </c>
      <c r="AC345" s="50" t="n">
        <v>0</v>
      </c>
      <c r="AD345" s="50" t="n">
        <v>0</v>
      </c>
      <c r="AE345" s="50" t="n">
        <v>0</v>
      </c>
      <c r="AF345" s="50" t="n">
        <v>0</v>
      </c>
      <c r="AG345" s="50" t="n">
        <v>0</v>
      </c>
      <c r="AH345" s="52" t="n">
        <v>0</v>
      </c>
      <c r="AI345" s="52" t="n">
        <v>0</v>
      </c>
      <c r="AJ345" s="52" t="n">
        <v>0</v>
      </c>
      <c r="AK345" s="52" t="n">
        <v>0</v>
      </c>
      <c r="AL345" s="51" t="n">
        <v>0</v>
      </c>
      <c r="AM345" s="51" t="n">
        <v>0</v>
      </c>
    </row>
    <row r="346" customFormat="false" ht="14.25" hidden="false" customHeight="false" outlineLevel="0" collapsed="false">
      <c r="A346" s="48" t="s">
        <v>137</v>
      </c>
      <c r="B346" s="48" t="str">
        <f aca="false">VLOOKUP(Data[[#This Row],[or_product]],Ref_products[#Data],2,FALSE())</f>
        <v>Durum wheat</v>
      </c>
      <c r="C346" s="48" t="str">
        <f aca="false">VLOOKUP(Data[[#This Row],[MS]],Ref_MS[#Data],2,FALSE())</f>
        <v>Slovakia</v>
      </c>
      <c r="D346" s="49" t="s">
        <v>131</v>
      </c>
      <c r="E346" s="49" t="s">
        <v>123</v>
      </c>
      <c r="F346" s="49" t="s">
        <v>124</v>
      </c>
      <c r="G346" s="50" t="n">
        <f aca="false">(SUM(AH346:AL346)-MAX(AH346:AL346)-MIN(AH346:AL346))/3</f>
        <v>259.88228</v>
      </c>
      <c r="H346" s="50" t="n">
        <v>12.8635</v>
      </c>
      <c r="I346" s="50" t="n">
        <v>12.8635</v>
      </c>
      <c r="J346" s="50" t="n">
        <v>12.8635</v>
      </c>
      <c r="K346" s="50" t="n">
        <v>12.8635</v>
      </c>
      <c r="L346" s="50" t="n">
        <v>12.8635</v>
      </c>
      <c r="M346" s="50" t="n">
        <v>12.96245</v>
      </c>
      <c r="N346" s="50" t="n">
        <v>13.6551</v>
      </c>
      <c r="O346" s="50" t="n">
        <v>10.58765</v>
      </c>
      <c r="P346" s="50" t="n">
        <v>33.54405</v>
      </c>
      <c r="Q346" s="50" t="n">
        <v>12.2698</v>
      </c>
      <c r="R346" s="50" t="n">
        <v>12.4677</v>
      </c>
      <c r="S346" s="50" t="n">
        <v>31.664</v>
      </c>
      <c r="T346" s="50" t="n">
        <v>21.5711</v>
      </c>
      <c r="U346" s="50" t="n">
        <v>17.71205</v>
      </c>
      <c r="V346" s="50" t="n">
        <v>13.35825</v>
      </c>
      <c r="W346" s="50" t="n">
        <v>34.73145</v>
      </c>
      <c r="X346" s="50" t="n">
        <v>36.2157</v>
      </c>
      <c r="Y346" s="50" t="n">
        <v>72.639195</v>
      </c>
      <c r="Z346" s="50" t="n">
        <v>51.8498</v>
      </c>
      <c r="AA346" s="50" t="n">
        <v>28.309595</v>
      </c>
      <c r="AB346" s="50" t="n">
        <v>47.189255</v>
      </c>
      <c r="AC346" s="50" t="n">
        <v>51.543055</v>
      </c>
      <c r="AD346" s="50" t="n">
        <v>112.100455</v>
      </c>
      <c r="AE346" s="50" t="n">
        <v>237.22273</v>
      </c>
      <c r="AF346" s="50" t="n">
        <v>180.969655</v>
      </c>
      <c r="AG346" s="50" t="n">
        <v>223.399415</v>
      </c>
      <c r="AH346" s="52" t="n">
        <v>185.8281</v>
      </c>
      <c r="AI346" s="52" t="n">
        <v>171.688145</v>
      </c>
      <c r="AJ346" s="52" t="n">
        <v>284.411985</v>
      </c>
      <c r="AK346" s="52" t="n">
        <v>309.406755</v>
      </c>
      <c r="AL346" s="51" t="n">
        <v>398.877345</v>
      </c>
      <c r="AM346" s="51" t="n">
        <v>431.3141445</v>
      </c>
    </row>
    <row r="347" customFormat="false" ht="14.25" hidden="false" customHeight="false" outlineLevel="0" collapsed="false">
      <c r="A347" s="48" t="s">
        <v>137</v>
      </c>
      <c r="B347" s="48" t="str">
        <f aca="false">VLOOKUP(Data[[#This Row],[or_product]],Ref_products[#Data],2,FALSE())</f>
        <v>Durum wheat</v>
      </c>
      <c r="C347" s="48" t="str">
        <f aca="false">VLOOKUP(Data[[#This Row],[MS]],Ref_MS[#Data],2,FALSE())</f>
        <v>Finland</v>
      </c>
      <c r="D347" s="49" t="s">
        <v>131</v>
      </c>
      <c r="E347" s="49" t="s">
        <v>125</v>
      </c>
      <c r="F347" s="49" t="s">
        <v>126</v>
      </c>
      <c r="G347" s="50" t="n">
        <f aca="false">(SUM(AH347:AL347)-MAX(AH347:AL347)-MIN(AH347:AL347))/3</f>
        <v>0</v>
      </c>
      <c r="H347" s="50" t="n">
        <v>0</v>
      </c>
      <c r="I347" s="50" t="n">
        <v>0</v>
      </c>
      <c r="J347" s="50" t="n">
        <v>0</v>
      </c>
      <c r="K347" s="50" t="n">
        <v>0</v>
      </c>
      <c r="L347" s="50" t="n">
        <v>0</v>
      </c>
      <c r="M347" s="50" t="n">
        <v>0</v>
      </c>
      <c r="N347" s="50" t="n">
        <v>0</v>
      </c>
      <c r="O347" s="50" t="n">
        <v>0</v>
      </c>
      <c r="P347" s="50" t="n">
        <v>0</v>
      </c>
      <c r="Q347" s="50" t="n">
        <v>0</v>
      </c>
      <c r="R347" s="50" t="n">
        <v>0</v>
      </c>
      <c r="S347" s="50" t="n">
        <v>0</v>
      </c>
      <c r="T347" s="50" t="n">
        <v>0</v>
      </c>
      <c r="U347" s="50" t="n">
        <v>0</v>
      </c>
      <c r="V347" s="50" t="n">
        <v>0</v>
      </c>
      <c r="W347" s="50" t="n">
        <v>0</v>
      </c>
      <c r="X347" s="50" t="n">
        <v>0</v>
      </c>
      <c r="Y347" s="50" t="n">
        <v>0</v>
      </c>
      <c r="Z347" s="50" t="n">
        <v>0</v>
      </c>
      <c r="AA347" s="50" t="n">
        <v>0</v>
      </c>
      <c r="AB347" s="50" t="n">
        <v>0</v>
      </c>
      <c r="AC347" s="50" t="n">
        <v>0</v>
      </c>
      <c r="AD347" s="50" t="n">
        <v>0</v>
      </c>
      <c r="AE347" s="50" t="n">
        <v>0</v>
      </c>
      <c r="AF347" s="50" t="n">
        <v>0</v>
      </c>
      <c r="AG347" s="50" t="n">
        <v>0</v>
      </c>
      <c r="AH347" s="52" t="n">
        <v>0</v>
      </c>
      <c r="AI347" s="52" t="n">
        <v>0</v>
      </c>
      <c r="AJ347" s="52" t="n">
        <v>0</v>
      </c>
      <c r="AK347" s="52" t="n">
        <v>0</v>
      </c>
      <c r="AL347" s="51" t="n">
        <v>0</v>
      </c>
      <c r="AM347" s="51" t="n">
        <v>0</v>
      </c>
    </row>
    <row r="348" customFormat="false" ht="14.25" hidden="false" customHeight="false" outlineLevel="0" collapsed="false">
      <c r="A348" s="48" t="s">
        <v>137</v>
      </c>
      <c r="B348" s="48" t="str">
        <f aca="false">VLOOKUP(Data[[#This Row],[or_product]],Ref_products[#Data],2,FALSE())</f>
        <v>Durum wheat</v>
      </c>
      <c r="C348" s="48" t="str">
        <f aca="false">VLOOKUP(Data[[#This Row],[MS]],Ref_MS[#Data],2,FALSE())</f>
        <v>Sweden</v>
      </c>
      <c r="D348" s="49" t="s">
        <v>131</v>
      </c>
      <c r="E348" s="49" t="s">
        <v>127</v>
      </c>
      <c r="F348" s="49" t="s">
        <v>128</v>
      </c>
      <c r="G348" s="50" t="n">
        <f aca="false">(SUM(AH348:AL348)-MAX(AH348:AL348)-MIN(AH348:AL348))/3</f>
        <v>0</v>
      </c>
      <c r="H348" s="50" t="n">
        <v>0</v>
      </c>
      <c r="I348" s="50" t="n">
        <v>0</v>
      </c>
      <c r="J348" s="50" t="n">
        <v>0</v>
      </c>
      <c r="K348" s="50" t="n">
        <v>0</v>
      </c>
      <c r="L348" s="50" t="n">
        <v>0</v>
      </c>
      <c r="M348" s="50" t="n">
        <v>0</v>
      </c>
      <c r="N348" s="50" t="n">
        <v>0</v>
      </c>
      <c r="O348" s="50" t="n">
        <v>0</v>
      </c>
      <c r="P348" s="50" t="n">
        <v>0</v>
      </c>
      <c r="Q348" s="50" t="n">
        <v>0</v>
      </c>
      <c r="R348" s="50" t="n">
        <v>0</v>
      </c>
      <c r="S348" s="50" t="n">
        <v>0</v>
      </c>
      <c r="T348" s="50" t="n">
        <v>0</v>
      </c>
      <c r="U348" s="50" t="n">
        <v>0</v>
      </c>
      <c r="V348" s="50" t="n">
        <v>0</v>
      </c>
      <c r="W348" s="50" t="n">
        <v>0</v>
      </c>
      <c r="X348" s="50" t="n">
        <v>0</v>
      </c>
      <c r="Y348" s="50" t="n">
        <v>0</v>
      </c>
      <c r="Z348" s="50" t="n">
        <v>0</v>
      </c>
      <c r="AA348" s="50" t="n">
        <v>0</v>
      </c>
      <c r="AB348" s="50" t="n">
        <v>0</v>
      </c>
      <c r="AC348" s="50" t="n">
        <v>0</v>
      </c>
      <c r="AD348" s="50" t="n">
        <v>0</v>
      </c>
      <c r="AE348" s="50" t="n">
        <v>0</v>
      </c>
      <c r="AF348" s="50" t="n">
        <v>0</v>
      </c>
      <c r="AG348" s="50" t="n">
        <v>0</v>
      </c>
      <c r="AH348" s="52" t="n">
        <v>0</v>
      </c>
      <c r="AI348" s="52" t="n">
        <v>0</v>
      </c>
      <c r="AJ348" s="52" t="n">
        <v>0</v>
      </c>
      <c r="AK348" s="52" t="n">
        <v>0</v>
      </c>
      <c r="AL348" s="51" t="n">
        <v>0</v>
      </c>
      <c r="AM348" s="51" t="n">
        <v>0</v>
      </c>
    </row>
    <row r="349" customFormat="false" ht="14.25" hidden="false" customHeight="false" outlineLevel="0" collapsed="false">
      <c r="A349" s="48" t="s">
        <v>137</v>
      </c>
      <c r="B349" s="48" t="str">
        <f aca="false">VLOOKUP(Data[[#This Row],[or_product]],Ref_products[#Data],2,FALSE())</f>
        <v>Durum wheat</v>
      </c>
      <c r="C349" s="48" t="str">
        <f aca="false">VLOOKUP(Data[[#This Row],[MS]],Ref_MS[#Data],2,FALSE())</f>
        <v>United Kingdom</v>
      </c>
      <c r="D349" s="49" t="s">
        <v>131</v>
      </c>
      <c r="E349" s="49" t="s">
        <v>129</v>
      </c>
      <c r="F349" s="49" t="s">
        <v>130</v>
      </c>
      <c r="G349" s="50" t="n">
        <f aca="false">(SUM(AH349:AL349)-MAX(AH349:AL349)-MIN(AH349:AL349))/3</f>
        <v>0</v>
      </c>
      <c r="H349" s="50" t="n">
        <v>5.937</v>
      </c>
      <c r="I349" s="50" t="n">
        <v>5.937</v>
      </c>
      <c r="J349" s="50" t="n">
        <v>5.937</v>
      </c>
      <c r="K349" s="50" t="n">
        <v>5.937</v>
      </c>
      <c r="L349" s="50" t="n">
        <v>5.937</v>
      </c>
      <c r="M349" s="50" t="n">
        <v>5.937</v>
      </c>
      <c r="N349" s="50" t="n">
        <v>5.937</v>
      </c>
      <c r="O349" s="50" t="n">
        <v>5.937</v>
      </c>
      <c r="P349" s="50" t="n">
        <v>5.937</v>
      </c>
      <c r="Q349" s="50" t="n">
        <v>18.50365</v>
      </c>
      <c r="R349" s="50" t="n">
        <v>13.853</v>
      </c>
      <c r="S349" s="50" t="n">
        <v>11.4782</v>
      </c>
      <c r="T349" s="50" t="n">
        <v>0</v>
      </c>
      <c r="U349" s="50" t="n">
        <v>0</v>
      </c>
      <c r="V349" s="50" t="n">
        <v>0</v>
      </c>
      <c r="W349" s="50" t="n">
        <v>0</v>
      </c>
      <c r="X349" s="50" t="n">
        <v>0</v>
      </c>
      <c r="Y349" s="50" t="n">
        <v>0</v>
      </c>
      <c r="Z349" s="50" t="n">
        <v>0</v>
      </c>
      <c r="AA349" s="50" t="n">
        <v>0</v>
      </c>
      <c r="AB349" s="50" t="n">
        <v>0</v>
      </c>
      <c r="AC349" s="50" t="n">
        <v>0</v>
      </c>
      <c r="AD349" s="50" t="n">
        <v>0</v>
      </c>
      <c r="AE349" s="50" t="n">
        <v>0</v>
      </c>
      <c r="AF349" s="50" t="n">
        <v>0</v>
      </c>
      <c r="AG349" s="50" t="n">
        <v>0</v>
      </c>
      <c r="AH349" s="52" t="n">
        <v>0</v>
      </c>
      <c r="AI349" s="52" t="n">
        <v>0</v>
      </c>
      <c r="AJ349" s="52" t="n">
        <v>0</v>
      </c>
      <c r="AK349" s="52" t="n">
        <v>0</v>
      </c>
      <c r="AL349" s="51" t="n">
        <v>0</v>
      </c>
      <c r="AM349" s="51" t="n">
        <v>0</v>
      </c>
    </row>
    <row r="350" customFormat="false" ht="14.25" hidden="false" customHeight="false" outlineLevel="0" collapsed="false">
      <c r="A350" s="48" t="s">
        <v>137</v>
      </c>
      <c r="B350" s="48" t="str">
        <f aca="false">VLOOKUP(Data[[#This Row],[or_product]],Ref_products[#Data],2,FALSE())</f>
        <v>Rye</v>
      </c>
      <c r="C350" s="48" t="str">
        <f aca="false">VLOOKUP(Data[[#This Row],[MS]],Ref_MS[#Data],2,FALSE())</f>
        <v>EU-27</v>
      </c>
      <c r="D350" s="49" t="s">
        <v>132</v>
      </c>
      <c r="E350" s="49" t="s">
        <v>73</v>
      </c>
      <c r="F350" s="49" t="s">
        <v>74</v>
      </c>
      <c r="G350" s="50" t="n">
        <f aca="false">(SUM(AH350:AL350)-MAX(AH350:AL350)-MIN(AH350:AL350))/3</f>
        <v>7814.23774364919</v>
      </c>
      <c r="H350" s="50" t="n">
        <v>10800.614394</v>
      </c>
      <c r="I350" s="50" t="n">
        <v>11135.846388</v>
      </c>
      <c r="J350" s="50" t="n">
        <v>13085.689878</v>
      </c>
      <c r="K350" s="50" t="n">
        <v>11925.553026</v>
      </c>
      <c r="L350" s="50" t="n">
        <v>12124.274802</v>
      </c>
      <c r="M350" s="50" t="n">
        <v>12762.14694</v>
      </c>
      <c r="N350" s="50" t="n">
        <v>11211.152388</v>
      </c>
      <c r="O350" s="50" t="n">
        <v>10001.43876</v>
      </c>
      <c r="P350" s="50" t="n">
        <v>11673.53514</v>
      </c>
      <c r="Q350" s="50" t="n">
        <v>8982.49968</v>
      </c>
      <c r="R350" s="50" t="n">
        <v>6747.5154</v>
      </c>
      <c r="S350" s="50" t="n">
        <v>9762.17106</v>
      </c>
      <c r="T350" s="50" t="n">
        <v>7467.58746</v>
      </c>
      <c r="U350" s="50" t="n">
        <v>6370.81914</v>
      </c>
      <c r="V350" s="50" t="n">
        <v>7425.27918</v>
      </c>
      <c r="W350" s="50" t="n">
        <v>9005.07192</v>
      </c>
      <c r="X350" s="50" t="n">
        <v>9624.3024</v>
      </c>
      <c r="Y350" s="50" t="n">
        <v>7525.05946570872</v>
      </c>
      <c r="Z350" s="50" t="n">
        <v>6633.00182058774</v>
      </c>
      <c r="AA350" s="50" t="n">
        <v>8488.34559709353</v>
      </c>
      <c r="AB350" s="50" t="n">
        <v>10187.5984485365</v>
      </c>
      <c r="AC350" s="50" t="n">
        <v>8795.82232891418</v>
      </c>
      <c r="AD350" s="50" t="n">
        <v>7568.71127430924</v>
      </c>
      <c r="AE350" s="50" t="n">
        <v>7186.86000840392</v>
      </c>
      <c r="AF350" s="50" t="n">
        <v>7147.91838</v>
      </c>
      <c r="AG350" s="50" t="n">
        <v>6038.13288</v>
      </c>
      <c r="AH350" s="52" t="n">
        <v>8269.14258713822</v>
      </c>
      <c r="AI350" s="52" t="n">
        <v>8740.0278057497</v>
      </c>
      <c r="AJ350" s="52" t="n">
        <v>7773.38360812657</v>
      </c>
      <c r="AK350" s="52" t="n">
        <v>7285.30578021446</v>
      </c>
      <c r="AL350" s="51" t="n">
        <v>7400.18703568279</v>
      </c>
      <c r="AM350" s="51" t="n">
        <v>7327.92516064859</v>
      </c>
    </row>
    <row r="351" customFormat="false" ht="14.25" hidden="false" customHeight="false" outlineLevel="0" collapsed="false">
      <c r="A351" s="48" t="s">
        <v>137</v>
      </c>
      <c r="B351" s="48" t="str">
        <f aca="false">VLOOKUP(Data[[#This Row],[or_product]],Ref_products[#Data],2,FALSE())</f>
        <v>Rye</v>
      </c>
      <c r="C351" s="48" t="str">
        <f aca="false">VLOOKUP(Data[[#This Row],[MS]],Ref_MS[#Data],2,FALSE())</f>
        <v>Belgium</v>
      </c>
      <c r="D351" s="49" t="s">
        <v>132</v>
      </c>
      <c r="E351" s="49" t="s">
        <v>75</v>
      </c>
      <c r="F351" s="49" t="s">
        <v>76</v>
      </c>
      <c r="G351" s="50" t="n">
        <f aca="false">(SUM(AH351:AL351)-MAX(AH351:AL351)-MIN(AH351:AL351))/3</f>
        <v>3.20784</v>
      </c>
      <c r="H351" s="50" t="n">
        <v>10.0734</v>
      </c>
      <c r="I351" s="50" t="n">
        <v>11.4426</v>
      </c>
      <c r="J351" s="50" t="n">
        <v>8.8998</v>
      </c>
      <c r="K351" s="50" t="n">
        <v>8.5086</v>
      </c>
      <c r="L351" s="50" t="n">
        <v>7.5306</v>
      </c>
      <c r="M351" s="50" t="n">
        <v>6.9438</v>
      </c>
      <c r="N351" s="50" t="n">
        <v>3.912</v>
      </c>
      <c r="O351" s="50" t="n">
        <v>4.6944</v>
      </c>
      <c r="P351" s="50" t="n">
        <v>2.8362</v>
      </c>
      <c r="Q351" s="50" t="n">
        <v>2.7384</v>
      </c>
      <c r="R351" s="50" t="n">
        <v>2.6406</v>
      </c>
      <c r="S351" s="50" t="n">
        <v>3.1296</v>
      </c>
      <c r="T351" s="50" t="n">
        <v>2.2494</v>
      </c>
      <c r="U351" s="50" t="n">
        <v>2.6406</v>
      </c>
      <c r="V351" s="50" t="n">
        <v>2.3472</v>
      </c>
      <c r="W351" s="50" t="n">
        <v>2.1516</v>
      </c>
      <c r="X351" s="50" t="n">
        <v>2.6406</v>
      </c>
      <c r="Y351" s="50" t="n">
        <v>1.956</v>
      </c>
      <c r="Z351" s="50" t="n">
        <v>2.32764</v>
      </c>
      <c r="AA351" s="50" t="n">
        <v>2.5428</v>
      </c>
      <c r="AB351" s="50" t="n">
        <v>2.934</v>
      </c>
      <c r="AC351" s="50" t="n">
        <v>2.71884</v>
      </c>
      <c r="AD351" s="50" t="n">
        <v>2.50368</v>
      </c>
      <c r="AE351" s="50" t="n">
        <v>1.89732</v>
      </c>
      <c r="AF351" s="50" t="n">
        <v>2.33742</v>
      </c>
      <c r="AG351" s="50" t="n">
        <v>2.26896</v>
      </c>
      <c r="AH351" s="52" t="n">
        <v>3.29586</v>
      </c>
      <c r="AI351" s="52" t="n">
        <v>2.42544</v>
      </c>
      <c r="AJ351" s="52" t="n">
        <v>3.36432</v>
      </c>
      <c r="AK351" s="52" t="n">
        <v>2.96334</v>
      </c>
      <c r="AL351" s="51" t="n">
        <v>3.87288</v>
      </c>
      <c r="AM351" s="51" t="n">
        <v>2.79072519254635</v>
      </c>
    </row>
    <row r="352" customFormat="false" ht="14.25" hidden="false" customHeight="false" outlineLevel="0" collapsed="false">
      <c r="A352" s="48" t="s">
        <v>137</v>
      </c>
      <c r="B352" s="48" t="str">
        <f aca="false">VLOOKUP(Data[[#This Row],[or_product]],Ref_products[#Data],2,FALSE())</f>
        <v>Rye</v>
      </c>
      <c r="C352" s="48" t="str">
        <f aca="false">VLOOKUP(Data[[#This Row],[MS]],Ref_MS[#Data],2,FALSE())</f>
        <v>Bulgaria</v>
      </c>
      <c r="D352" s="49" t="s">
        <v>132</v>
      </c>
      <c r="E352" s="49" t="s">
        <v>77</v>
      </c>
      <c r="F352" s="49" t="s">
        <v>78</v>
      </c>
      <c r="G352" s="50" t="n">
        <f aca="false">(SUM(AH352:AL352)-MAX(AH352:AL352)-MIN(AH352:AL352))/3</f>
        <v>13.73764</v>
      </c>
      <c r="H352" s="50" t="n">
        <v>24.7434</v>
      </c>
      <c r="I352" s="50" t="n">
        <v>21.8094</v>
      </c>
      <c r="J352" s="50" t="n">
        <v>18.9732</v>
      </c>
      <c r="K352" s="50" t="n">
        <v>15.7458</v>
      </c>
      <c r="L352" s="50" t="n">
        <v>26.3082</v>
      </c>
      <c r="M352" s="50" t="n">
        <v>26.0148</v>
      </c>
      <c r="N352" s="50" t="n">
        <v>28.6554</v>
      </c>
      <c r="O352" s="50" t="n">
        <v>22.2984</v>
      </c>
      <c r="P352" s="50" t="n">
        <v>38.142</v>
      </c>
      <c r="Q352" s="50" t="n">
        <v>17.8974</v>
      </c>
      <c r="R352" s="50" t="n">
        <v>11.6382</v>
      </c>
      <c r="S352" s="50" t="n">
        <v>16.626</v>
      </c>
      <c r="T352" s="50" t="n">
        <v>13.3008</v>
      </c>
      <c r="U352" s="50" t="n">
        <v>12.4206</v>
      </c>
      <c r="V352" s="50" t="n">
        <v>8.313</v>
      </c>
      <c r="W352" s="50" t="n">
        <v>14.4744</v>
      </c>
      <c r="X352" s="50" t="n">
        <v>18.4842</v>
      </c>
      <c r="Y352" s="50" t="n">
        <v>17.115</v>
      </c>
      <c r="Z352" s="50" t="n">
        <v>19.40352</v>
      </c>
      <c r="AA352" s="50" t="n">
        <v>21.516</v>
      </c>
      <c r="AB352" s="50" t="n">
        <v>28.5087</v>
      </c>
      <c r="AC352" s="50" t="n">
        <v>27.59916</v>
      </c>
      <c r="AD352" s="50" t="n">
        <v>10.96338</v>
      </c>
      <c r="AE352" s="50" t="n">
        <v>14.84604</v>
      </c>
      <c r="AF352" s="50" t="n">
        <v>16.9194</v>
      </c>
      <c r="AG352" s="50" t="n">
        <v>13.47684</v>
      </c>
      <c r="AH352" s="52" t="n">
        <v>11.53062</v>
      </c>
      <c r="AI352" s="52" t="n">
        <v>9.60396</v>
      </c>
      <c r="AJ352" s="52" t="n">
        <v>16.20546</v>
      </c>
      <c r="AK352" s="52" t="n">
        <v>15.9903</v>
      </c>
      <c r="AL352" s="51" t="n">
        <v>13.692</v>
      </c>
      <c r="AM352" s="51" t="n">
        <v>11.1786630778135</v>
      </c>
    </row>
    <row r="353" customFormat="false" ht="14.25" hidden="false" customHeight="false" outlineLevel="0" collapsed="false">
      <c r="A353" s="48" t="s">
        <v>137</v>
      </c>
      <c r="B353" s="48" t="str">
        <f aca="false">VLOOKUP(Data[[#This Row],[or_product]],Ref_products[#Data],2,FALSE())</f>
        <v>Rye</v>
      </c>
      <c r="C353" s="48" t="str">
        <f aca="false">VLOOKUP(Data[[#This Row],[MS]],Ref_MS[#Data],2,FALSE())</f>
        <v>Czechia</v>
      </c>
      <c r="D353" s="49" t="s">
        <v>132</v>
      </c>
      <c r="E353" s="49" t="s">
        <v>79</v>
      </c>
      <c r="F353" s="49" t="s">
        <v>80</v>
      </c>
      <c r="G353" s="50" t="n">
        <f aca="false">(SUM(AH353:AL353)-MAX(AH353:AL353)-MIN(AH353:AL353))/3</f>
        <v>134.40654</v>
      </c>
      <c r="H353" s="50" t="n">
        <v>250.4658</v>
      </c>
      <c r="I353" s="50" t="n">
        <v>269.5368</v>
      </c>
      <c r="J353" s="50" t="n">
        <v>256.1382</v>
      </c>
      <c r="K353" s="50" t="n">
        <v>199.8054</v>
      </c>
      <c r="L353" s="50" t="n">
        <v>253.6932</v>
      </c>
      <c r="M353" s="50" t="n">
        <v>255.4536</v>
      </c>
      <c r="N353" s="50" t="n">
        <v>197.9472</v>
      </c>
      <c r="O353" s="50" t="n">
        <v>146.7978</v>
      </c>
      <c r="P353" s="50" t="n">
        <v>146.0154</v>
      </c>
      <c r="Q353" s="50" t="n">
        <v>116.5776</v>
      </c>
      <c r="R353" s="50" t="n">
        <v>155.7954</v>
      </c>
      <c r="S353" s="50" t="n">
        <v>306.4074</v>
      </c>
      <c r="T353" s="50" t="n">
        <v>192.4704</v>
      </c>
      <c r="U353" s="50" t="n">
        <v>73.1544</v>
      </c>
      <c r="V353" s="50" t="n">
        <v>173.595</v>
      </c>
      <c r="W353" s="50" t="n">
        <v>205.17462</v>
      </c>
      <c r="X353" s="50" t="n">
        <v>174.1818</v>
      </c>
      <c r="Y353" s="50" t="n">
        <v>115.5996</v>
      </c>
      <c r="Z353" s="50" t="n">
        <v>115.85388</v>
      </c>
      <c r="AA353" s="50" t="n">
        <v>143.72688</v>
      </c>
      <c r="AB353" s="50" t="n">
        <v>172.40184</v>
      </c>
      <c r="AC353" s="50" t="n">
        <v>126.22068</v>
      </c>
      <c r="AD353" s="50" t="n">
        <v>105.49686</v>
      </c>
      <c r="AE353" s="50" t="n">
        <v>102.0543</v>
      </c>
      <c r="AF353" s="50" t="n">
        <v>106.83672</v>
      </c>
      <c r="AG353" s="50" t="n">
        <v>117.51648</v>
      </c>
      <c r="AH353" s="52" t="n">
        <v>154.09368</v>
      </c>
      <c r="AI353" s="52" t="n">
        <v>168.56808</v>
      </c>
      <c r="AJ353" s="52" t="n">
        <v>123.79524</v>
      </c>
      <c r="AK353" s="52" t="n">
        <v>125.3307</v>
      </c>
      <c r="AL353" s="51" t="n">
        <v>122.2011</v>
      </c>
      <c r="AM353" s="51" t="n">
        <v>118.827</v>
      </c>
    </row>
    <row r="354" customFormat="false" ht="14.25" hidden="false" customHeight="false" outlineLevel="0" collapsed="false">
      <c r="A354" s="48" t="s">
        <v>137</v>
      </c>
      <c r="B354" s="48" t="str">
        <f aca="false">VLOOKUP(Data[[#This Row],[or_product]],Ref_products[#Data],2,FALSE())</f>
        <v>Rye</v>
      </c>
      <c r="C354" s="48" t="str">
        <f aca="false">VLOOKUP(Data[[#This Row],[MS]],Ref_MS[#Data],2,FALSE())</f>
        <v>Denmark</v>
      </c>
      <c r="D354" s="49" t="s">
        <v>132</v>
      </c>
      <c r="E354" s="49" t="s">
        <v>81</v>
      </c>
      <c r="F354" s="49" t="s">
        <v>82</v>
      </c>
      <c r="G354" s="50" t="n">
        <f aca="false">(SUM(AH354:AL354)-MAX(AH354:AL354)-MIN(AH354:AL354))/3</f>
        <v>680.5576</v>
      </c>
      <c r="H354" s="50" t="n">
        <v>347.8746</v>
      </c>
      <c r="I354" s="50" t="n">
        <v>413.7918</v>
      </c>
      <c r="J354" s="50" t="n">
        <v>483.7188</v>
      </c>
      <c r="K354" s="50" t="n">
        <v>335.3562</v>
      </c>
      <c r="L354" s="50" t="n">
        <v>443.034</v>
      </c>
      <c r="M354" s="50" t="n">
        <v>526.164</v>
      </c>
      <c r="N354" s="50" t="n">
        <v>242.544</v>
      </c>
      <c r="O354" s="50" t="n">
        <v>256.725</v>
      </c>
      <c r="P354" s="50" t="n">
        <v>325.0872</v>
      </c>
      <c r="Q354" s="50" t="n">
        <v>224.451</v>
      </c>
      <c r="R354" s="50" t="n">
        <v>164.793</v>
      </c>
      <c r="S354" s="50" t="n">
        <v>142.9836</v>
      </c>
      <c r="T354" s="50" t="n">
        <v>129.096</v>
      </c>
      <c r="U354" s="50" t="n">
        <v>127.14</v>
      </c>
      <c r="V354" s="50" t="n">
        <v>132.3234</v>
      </c>
      <c r="W354" s="50" t="n">
        <v>148.167</v>
      </c>
      <c r="X354" s="50" t="n">
        <v>232.8618</v>
      </c>
      <c r="Y354" s="50" t="n">
        <v>244.5</v>
      </c>
      <c r="Z354" s="50" t="n">
        <v>287.8254</v>
      </c>
      <c r="AA354" s="50" t="n">
        <v>375.9432</v>
      </c>
      <c r="AB354" s="50" t="n">
        <v>515.2104</v>
      </c>
      <c r="AC354" s="50" t="n">
        <v>662.8884</v>
      </c>
      <c r="AD354" s="50" t="n">
        <v>755.016</v>
      </c>
      <c r="AE354" s="50" t="n">
        <v>564.5016</v>
      </c>
      <c r="AF354" s="50" t="n">
        <v>707.2896</v>
      </c>
      <c r="AG354" s="50" t="n">
        <v>471.5916</v>
      </c>
      <c r="AH354" s="52" t="n">
        <v>874.2342</v>
      </c>
      <c r="AI354" s="52" t="n">
        <v>692.0328</v>
      </c>
      <c r="AJ354" s="52" t="n">
        <v>665.4312</v>
      </c>
      <c r="AK354" s="52" t="n">
        <v>684.2088</v>
      </c>
      <c r="AL354" s="51" t="n">
        <v>594.8196</v>
      </c>
      <c r="AM354" s="51" t="n">
        <v>632.3748</v>
      </c>
    </row>
    <row r="355" customFormat="false" ht="14.25" hidden="false" customHeight="false" outlineLevel="0" collapsed="false">
      <c r="A355" s="48" t="s">
        <v>137</v>
      </c>
      <c r="B355" s="48" t="str">
        <f aca="false">VLOOKUP(Data[[#This Row],[or_product]],Ref_products[#Data],2,FALSE())</f>
        <v>Rye</v>
      </c>
      <c r="C355" s="48" t="str">
        <f aca="false">VLOOKUP(Data[[#This Row],[MS]],Ref_MS[#Data],2,FALSE())</f>
        <v>Germany</v>
      </c>
      <c r="D355" s="49" t="s">
        <v>132</v>
      </c>
      <c r="E355" s="49" t="s">
        <v>83</v>
      </c>
      <c r="F355" s="49" t="s">
        <v>84</v>
      </c>
      <c r="G355" s="50" t="n">
        <f aca="false">(SUM(AH355:AL355)-MAX(AH355:AL355)-MIN(AH355:AL355))/3</f>
        <v>3140.88251182641</v>
      </c>
      <c r="H355" s="50" t="n">
        <v>2917.9608</v>
      </c>
      <c r="I355" s="50" t="n">
        <v>3374.6868</v>
      </c>
      <c r="J355" s="50" t="n">
        <v>4421.8314</v>
      </c>
      <c r="K355" s="50" t="n">
        <v>4121.1942</v>
      </c>
      <c r="L355" s="50" t="n">
        <v>4479.3378</v>
      </c>
      <c r="M355" s="50" t="n">
        <v>4669.7544</v>
      </c>
      <c r="N355" s="50" t="n">
        <v>4233.4686</v>
      </c>
      <c r="O355" s="50" t="n">
        <v>4062.7098</v>
      </c>
      <c r="P355" s="50" t="n">
        <v>5019.3894</v>
      </c>
      <c r="Q355" s="50" t="n">
        <v>3585.348</v>
      </c>
      <c r="R355" s="50" t="n">
        <v>2227.2972</v>
      </c>
      <c r="S355" s="50" t="n">
        <v>3745.74</v>
      </c>
      <c r="T355" s="50" t="n">
        <v>2732.043</v>
      </c>
      <c r="U355" s="50" t="n">
        <v>2585.5386</v>
      </c>
      <c r="V355" s="50" t="n">
        <v>2638.9374</v>
      </c>
      <c r="W355" s="50" t="n">
        <v>3661.8276</v>
      </c>
      <c r="X355" s="50" t="n">
        <v>4176.06</v>
      </c>
      <c r="Y355" s="50" t="n">
        <v>2785.51498570872</v>
      </c>
      <c r="Z355" s="50" t="n">
        <v>2414.42291069289</v>
      </c>
      <c r="AA355" s="50" t="n">
        <v>3740.18709672418</v>
      </c>
      <c r="AB355" s="50" t="n">
        <v>4532.06457412738</v>
      </c>
      <c r="AC355" s="50" t="n">
        <v>3720.75606338515</v>
      </c>
      <c r="AD355" s="50" t="n">
        <v>3361.61933430924</v>
      </c>
      <c r="AE355" s="50" t="n">
        <v>3053.45058840392</v>
      </c>
      <c r="AF355" s="50" t="n">
        <v>2636.08164</v>
      </c>
      <c r="AG355" s="50" t="n">
        <v>2155.512</v>
      </c>
      <c r="AH355" s="52" t="n">
        <v>3208.64784713822</v>
      </c>
      <c r="AI355" s="52" t="n">
        <v>3385.82010574971</v>
      </c>
      <c r="AJ355" s="52" t="n">
        <v>3201.50744812656</v>
      </c>
      <c r="AK355" s="52" t="n">
        <v>3012.49224021446</v>
      </c>
      <c r="AL355" s="51" t="n">
        <v>3004.44867568279</v>
      </c>
      <c r="AM355" s="51" t="n">
        <v>2919.57219039386</v>
      </c>
    </row>
    <row r="356" customFormat="false" ht="14.25" hidden="false" customHeight="false" outlineLevel="0" collapsed="false">
      <c r="A356" s="48" t="s">
        <v>137</v>
      </c>
      <c r="B356" s="48" t="str">
        <f aca="false">VLOOKUP(Data[[#This Row],[or_product]],Ref_products[#Data],2,FALSE())</f>
        <v>Rye</v>
      </c>
      <c r="C356" s="48" t="str">
        <f aca="false">VLOOKUP(Data[[#This Row],[MS]],Ref_MS[#Data],2,FALSE())</f>
        <v>Estonia</v>
      </c>
      <c r="D356" s="49" t="s">
        <v>132</v>
      </c>
      <c r="E356" s="49" t="s">
        <v>85</v>
      </c>
      <c r="F356" s="49" t="s">
        <v>86</v>
      </c>
      <c r="G356" s="50" t="n">
        <f aca="false">(SUM(AH356:AL356)-MAX(AH356:AL356)-MIN(AH356:AL356))/3</f>
        <v>62.53006</v>
      </c>
      <c r="H356" s="50" t="n">
        <v>119.805</v>
      </c>
      <c r="I356" s="50" t="n">
        <v>40.3914</v>
      </c>
      <c r="J356" s="50" t="n">
        <v>56.9196</v>
      </c>
      <c r="K356" s="50" t="n">
        <v>60.7338</v>
      </c>
      <c r="L356" s="50" t="n">
        <v>70.3182</v>
      </c>
      <c r="M356" s="50" t="n">
        <v>53.3988</v>
      </c>
      <c r="N356" s="50" t="n">
        <v>37.9464</v>
      </c>
      <c r="O356" s="50" t="n">
        <v>59.4624</v>
      </c>
      <c r="P356" s="50" t="n">
        <v>41.9562</v>
      </c>
      <c r="Q356" s="50" t="n">
        <v>40.587</v>
      </c>
      <c r="R356" s="50" t="n">
        <v>22.7874</v>
      </c>
      <c r="S356" s="50" t="n">
        <v>17.7018</v>
      </c>
      <c r="T356" s="50" t="n">
        <v>19.9512</v>
      </c>
      <c r="U356" s="50" t="n">
        <v>17.4084</v>
      </c>
      <c r="V356" s="50" t="n">
        <v>59.658</v>
      </c>
      <c r="W356" s="50" t="n">
        <v>64.1568</v>
      </c>
      <c r="X356" s="50" t="n">
        <v>38.2398</v>
      </c>
      <c r="Y356" s="50" t="n">
        <v>24.45</v>
      </c>
      <c r="Z356" s="50" t="n">
        <v>30.318</v>
      </c>
      <c r="AA356" s="50" t="n">
        <v>55.8438</v>
      </c>
      <c r="AB356" s="50" t="n">
        <v>21.4182</v>
      </c>
      <c r="AC356" s="50" t="n">
        <v>48.5088</v>
      </c>
      <c r="AD356" s="50" t="n">
        <v>53.4966</v>
      </c>
      <c r="AE356" s="50" t="n">
        <v>31.6872</v>
      </c>
      <c r="AF356" s="50" t="n">
        <v>51.20808</v>
      </c>
      <c r="AG356" s="50" t="n">
        <v>28.86078</v>
      </c>
      <c r="AH356" s="52" t="n">
        <v>116.36244</v>
      </c>
      <c r="AI356" s="52" t="n">
        <v>77.00772</v>
      </c>
      <c r="AJ356" s="52" t="n">
        <v>42.01488</v>
      </c>
      <c r="AK356" s="52" t="n">
        <v>50.13228</v>
      </c>
      <c r="AL356" s="51" t="n">
        <v>60.45018</v>
      </c>
      <c r="AM356" s="51" t="n">
        <v>66.89592372</v>
      </c>
    </row>
    <row r="357" customFormat="false" ht="14.25" hidden="false" customHeight="false" outlineLevel="0" collapsed="false">
      <c r="A357" s="48" t="s">
        <v>137</v>
      </c>
      <c r="B357" s="48" t="str">
        <f aca="false">VLOOKUP(Data[[#This Row],[or_product]],Ref_products[#Data],2,FALSE())</f>
        <v>Rye</v>
      </c>
      <c r="C357" s="48" t="str">
        <f aca="false">VLOOKUP(Data[[#This Row],[MS]],Ref_MS[#Data],2,FALSE())</f>
        <v>Ireland</v>
      </c>
      <c r="D357" s="49" t="s">
        <v>132</v>
      </c>
      <c r="E357" s="49" t="s">
        <v>87</v>
      </c>
      <c r="F357" s="49" t="s">
        <v>88</v>
      </c>
      <c r="G357" s="50" t="n">
        <f aca="false">(SUM(AH357:AL357)-MAX(AH357:AL357)-MIN(AH357:AL357))/3</f>
        <v>0</v>
      </c>
      <c r="H357" s="50" t="n">
        <v>0</v>
      </c>
      <c r="I357" s="50" t="n">
        <v>0</v>
      </c>
      <c r="J357" s="50" t="n">
        <v>0</v>
      </c>
      <c r="K357" s="50" t="n">
        <v>0</v>
      </c>
      <c r="L357" s="50" t="n">
        <v>0</v>
      </c>
      <c r="M357" s="50" t="n">
        <v>0</v>
      </c>
      <c r="N357" s="50" t="n">
        <v>0</v>
      </c>
      <c r="O357" s="50" t="n">
        <v>0</v>
      </c>
      <c r="P357" s="50" t="n">
        <v>0</v>
      </c>
      <c r="Q357" s="50" t="n">
        <v>0</v>
      </c>
      <c r="R357" s="50" t="n">
        <v>0</v>
      </c>
      <c r="S357" s="50" t="n">
        <v>0</v>
      </c>
      <c r="T357" s="50" t="n">
        <v>0</v>
      </c>
      <c r="U357" s="50" t="n">
        <v>0</v>
      </c>
      <c r="V357" s="50" t="n">
        <v>0</v>
      </c>
      <c r="W357" s="50" t="n">
        <v>0</v>
      </c>
      <c r="X357" s="50" t="n">
        <v>0</v>
      </c>
      <c r="Y357" s="50" t="n">
        <v>0</v>
      </c>
      <c r="Z357" s="50" t="n">
        <v>0</v>
      </c>
      <c r="AA357" s="50" t="n">
        <v>0</v>
      </c>
      <c r="AB357" s="50" t="n">
        <v>0</v>
      </c>
      <c r="AC357" s="50" t="n">
        <v>0</v>
      </c>
      <c r="AD357" s="50" t="n">
        <v>0</v>
      </c>
      <c r="AE357" s="50" t="n">
        <v>0</v>
      </c>
      <c r="AF357" s="50" t="n">
        <v>0</v>
      </c>
      <c r="AG357" s="50" t="n">
        <v>0</v>
      </c>
      <c r="AH357" s="52" t="n">
        <v>0</v>
      </c>
      <c r="AI357" s="52" t="n">
        <v>0</v>
      </c>
      <c r="AJ357" s="52" t="n">
        <v>0</v>
      </c>
      <c r="AK357" s="52" t="n">
        <v>0</v>
      </c>
      <c r="AL357" s="51" t="n">
        <v>0</v>
      </c>
      <c r="AM357" s="51" t="n">
        <v>0</v>
      </c>
    </row>
    <row r="358" customFormat="false" ht="14.25" hidden="false" customHeight="false" outlineLevel="0" collapsed="false">
      <c r="A358" s="48" t="s">
        <v>137</v>
      </c>
      <c r="B358" s="48" t="str">
        <f aca="false">VLOOKUP(Data[[#This Row],[or_product]],Ref_products[#Data],2,FALSE())</f>
        <v>Rye</v>
      </c>
      <c r="C358" s="48" t="str">
        <f aca="false">VLOOKUP(Data[[#This Row],[MS]],Ref_MS[#Data],2,FALSE())</f>
        <v>Greece</v>
      </c>
      <c r="D358" s="49" t="s">
        <v>132</v>
      </c>
      <c r="E358" s="49" t="s">
        <v>89</v>
      </c>
      <c r="F358" s="49" t="s">
        <v>90</v>
      </c>
      <c r="G358" s="50" t="n">
        <f aca="false">(SUM(AH358:AL358)-MAX(AH358:AL358)-MIN(AH358:AL358))/3</f>
        <v>16.76944</v>
      </c>
      <c r="H358" s="50" t="n">
        <v>40.7826</v>
      </c>
      <c r="I358" s="50" t="n">
        <v>41.076</v>
      </c>
      <c r="J358" s="50" t="n">
        <v>36.186</v>
      </c>
      <c r="K358" s="50" t="n">
        <v>31.296</v>
      </c>
      <c r="L358" s="50" t="n">
        <v>32.274</v>
      </c>
      <c r="M358" s="50" t="n">
        <v>41.076</v>
      </c>
      <c r="N358" s="50" t="n">
        <v>30.318</v>
      </c>
      <c r="O358" s="50" t="n">
        <v>30.54294</v>
      </c>
      <c r="P358" s="50" t="n">
        <v>29.6334</v>
      </c>
      <c r="Q358" s="50" t="n">
        <v>24.51846</v>
      </c>
      <c r="R358" s="50" t="n">
        <v>25.43778</v>
      </c>
      <c r="S358" s="50" t="n">
        <v>16.14678</v>
      </c>
      <c r="T358" s="50" t="n">
        <v>16.64556</v>
      </c>
      <c r="U358" s="50" t="n">
        <v>34.93416</v>
      </c>
      <c r="V358" s="50" t="n">
        <v>36.15666</v>
      </c>
      <c r="W358" s="50" t="n">
        <v>35.51118</v>
      </c>
      <c r="X358" s="50" t="n">
        <v>39.45252</v>
      </c>
      <c r="Y358" s="50" t="n">
        <v>41.26182</v>
      </c>
      <c r="Z358" s="50" t="n">
        <v>35.83392</v>
      </c>
      <c r="AA358" s="50" t="n">
        <v>27.1884</v>
      </c>
      <c r="AB358" s="50" t="n">
        <v>33.14442</v>
      </c>
      <c r="AC358" s="50" t="n">
        <v>26.93412</v>
      </c>
      <c r="AD358" s="50" t="n">
        <v>21.29106</v>
      </c>
      <c r="AE358" s="50" t="n">
        <v>27.56982</v>
      </c>
      <c r="AF358" s="50" t="n">
        <v>19.79472</v>
      </c>
      <c r="AG358" s="50" t="n">
        <v>18.54288</v>
      </c>
      <c r="AH358" s="52" t="n">
        <v>17.49642</v>
      </c>
      <c r="AI358" s="52" t="n">
        <v>17.19324</v>
      </c>
      <c r="AJ358" s="52" t="n">
        <v>17.07588</v>
      </c>
      <c r="AK358" s="52" t="n">
        <v>16.0392</v>
      </c>
      <c r="AL358" s="51" t="n">
        <v>15.88272</v>
      </c>
      <c r="AM358" s="51" t="n">
        <v>14.969338798469</v>
      </c>
    </row>
    <row r="359" customFormat="false" ht="14.25" hidden="false" customHeight="false" outlineLevel="0" collapsed="false">
      <c r="A359" s="48" t="s">
        <v>137</v>
      </c>
      <c r="B359" s="48" t="str">
        <f aca="false">VLOOKUP(Data[[#This Row],[or_product]],Ref_products[#Data],2,FALSE())</f>
        <v>Rye</v>
      </c>
      <c r="C359" s="48" t="str">
        <f aca="false">VLOOKUP(Data[[#This Row],[MS]],Ref_MS[#Data],2,FALSE())</f>
        <v>Spain</v>
      </c>
      <c r="D359" s="49" t="s">
        <v>132</v>
      </c>
      <c r="E359" s="49" t="s">
        <v>91</v>
      </c>
      <c r="F359" s="49" t="s">
        <v>92</v>
      </c>
      <c r="G359" s="50" t="n">
        <f aca="false">(SUM(AH359:AL359)-MAX(AH359:AL359)-MIN(AH359:AL359))/3</f>
        <v>240.00772</v>
      </c>
      <c r="H359" s="50" t="n">
        <v>325.8696</v>
      </c>
      <c r="I359" s="50" t="n">
        <v>202.1526</v>
      </c>
      <c r="J359" s="50" t="n">
        <v>164.5974</v>
      </c>
      <c r="K359" s="50" t="n">
        <v>289.1946</v>
      </c>
      <c r="L359" s="50" t="n">
        <v>207.1404</v>
      </c>
      <c r="M359" s="50" t="n">
        <v>209.0964</v>
      </c>
      <c r="N359" s="50" t="n">
        <v>213.204</v>
      </c>
      <c r="O359" s="50" t="n">
        <v>215.16</v>
      </c>
      <c r="P359" s="50" t="n">
        <v>99.267</v>
      </c>
      <c r="Q359" s="50" t="n">
        <v>172.7148</v>
      </c>
      <c r="R359" s="50" t="n">
        <v>173.0082</v>
      </c>
      <c r="S359" s="50" t="n">
        <v>159.1206</v>
      </c>
      <c r="T359" s="50" t="n">
        <v>123.717</v>
      </c>
      <c r="U359" s="50" t="n">
        <v>161.37</v>
      </c>
      <c r="V359" s="50" t="n">
        <v>255.6492</v>
      </c>
      <c r="W359" s="50" t="n">
        <v>276.9696</v>
      </c>
      <c r="X359" s="50" t="n">
        <v>176.3334</v>
      </c>
      <c r="Y359" s="50" t="n">
        <v>252.7152</v>
      </c>
      <c r="Z359" s="50" t="n">
        <v>330.369794456232</v>
      </c>
      <c r="AA359" s="50" t="n">
        <v>238.112535858959</v>
      </c>
      <c r="AB359" s="50" t="n">
        <v>380.771229177061</v>
      </c>
      <c r="AC359" s="50" t="n">
        <v>241.877419790705</v>
      </c>
      <c r="AD359" s="50" t="n">
        <v>275.17986</v>
      </c>
      <c r="AE359" s="50" t="n">
        <v>369.05808</v>
      </c>
      <c r="AF359" s="50" t="n">
        <v>136.11804</v>
      </c>
      <c r="AG359" s="50" t="n">
        <v>379.92366</v>
      </c>
      <c r="AH359" s="52" t="n">
        <v>245.79096</v>
      </c>
      <c r="AI359" s="52" t="n">
        <v>383.06304</v>
      </c>
      <c r="AJ359" s="52" t="n">
        <v>296.7252</v>
      </c>
      <c r="AK359" s="52" t="n">
        <v>177.507</v>
      </c>
      <c r="AL359" s="51" t="n">
        <v>117.66318</v>
      </c>
      <c r="AM359" s="51" t="n">
        <v>210.1446204</v>
      </c>
    </row>
    <row r="360" customFormat="false" ht="14.25" hidden="false" customHeight="false" outlineLevel="0" collapsed="false">
      <c r="A360" s="48" t="s">
        <v>137</v>
      </c>
      <c r="B360" s="48" t="str">
        <f aca="false">VLOOKUP(Data[[#This Row],[or_product]],Ref_products[#Data],2,FALSE())</f>
        <v>Rye</v>
      </c>
      <c r="C360" s="48" t="str">
        <f aca="false">VLOOKUP(Data[[#This Row],[MS]],Ref_MS[#Data],2,FALSE())</f>
        <v>France</v>
      </c>
      <c r="D360" s="49" t="s">
        <v>132</v>
      </c>
      <c r="E360" s="49" t="s">
        <v>93</v>
      </c>
      <c r="F360" s="49" t="s">
        <v>94</v>
      </c>
      <c r="G360" s="50" t="n">
        <f aca="false">(SUM(AH360:AL360)-MAX(AH360:AL360)-MIN(AH360:AL360))/3</f>
        <v>149.92414</v>
      </c>
      <c r="H360" s="50" t="n">
        <v>162.6414</v>
      </c>
      <c r="I360" s="50" t="n">
        <v>159.6096</v>
      </c>
      <c r="J360" s="50" t="n">
        <v>173.3016</v>
      </c>
      <c r="K360" s="50" t="n">
        <v>198.3384</v>
      </c>
      <c r="L360" s="50" t="n">
        <v>175.2576</v>
      </c>
      <c r="M360" s="50" t="n">
        <v>189.0474</v>
      </c>
      <c r="N360" s="50" t="n">
        <v>161.2722</v>
      </c>
      <c r="O360" s="50" t="n">
        <v>142.5924</v>
      </c>
      <c r="P360" s="50" t="n">
        <v>113.448</v>
      </c>
      <c r="Q360" s="50" t="n">
        <v>136.1376</v>
      </c>
      <c r="R360" s="50" t="n">
        <v>109.8294</v>
      </c>
      <c r="S360" s="50" t="n">
        <v>167.0424</v>
      </c>
      <c r="T360" s="50" t="n">
        <v>144.0594</v>
      </c>
      <c r="U360" s="50" t="n">
        <v>118.827</v>
      </c>
      <c r="V360" s="50" t="n">
        <v>114.2304</v>
      </c>
      <c r="W360" s="50" t="n">
        <v>120.783</v>
      </c>
      <c r="X360" s="50" t="n">
        <v>126.9444</v>
      </c>
      <c r="Y360" s="50" t="n">
        <v>147.71712</v>
      </c>
      <c r="Z360" s="50" t="n">
        <v>121.67298</v>
      </c>
      <c r="AA360" s="50" t="n">
        <v>156.7734</v>
      </c>
      <c r="AB360" s="50" t="n">
        <v>139.93224</v>
      </c>
      <c r="AC360" s="50" t="n">
        <v>125.3796</v>
      </c>
      <c r="AD360" s="50" t="n">
        <v>120.87102</v>
      </c>
      <c r="AE360" s="50" t="n">
        <v>94.866</v>
      </c>
      <c r="AF360" s="50" t="n">
        <v>107.29638</v>
      </c>
      <c r="AG360" s="50" t="n">
        <v>107.40396</v>
      </c>
      <c r="AH360" s="52" t="n">
        <v>133.9371</v>
      </c>
      <c r="AI360" s="52" t="n">
        <v>131.03244</v>
      </c>
      <c r="AJ360" s="52" t="n">
        <v>192.25524</v>
      </c>
      <c r="AK360" s="52" t="n">
        <v>155.98122</v>
      </c>
      <c r="AL360" s="51" t="n">
        <v>159.8541</v>
      </c>
      <c r="AM360" s="51" t="n">
        <v>120.294</v>
      </c>
    </row>
    <row r="361" customFormat="false" ht="14.25" hidden="false" customHeight="false" outlineLevel="0" collapsed="false">
      <c r="A361" s="48" t="s">
        <v>137</v>
      </c>
      <c r="B361" s="48" t="str">
        <f aca="false">VLOOKUP(Data[[#This Row],[or_product]],Ref_products[#Data],2,FALSE())</f>
        <v>Rye</v>
      </c>
      <c r="C361" s="48" t="str">
        <f aca="false">VLOOKUP(Data[[#This Row],[MS]],Ref_MS[#Data],2,FALSE())</f>
        <v>Croatia</v>
      </c>
      <c r="D361" s="49" t="s">
        <v>132</v>
      </c>
      <c r="E361" s="49" t="s">
        <v>95</v>
      </c>
      <c r="F361" s="49" t="s">
        <v>96</v>
      </c>
      <c r="G361" s="50" t="n">
        <f aca="false">(SUM(AH361:AL361)-MAX(AH361:AL361)-MIN(AH361:AL361))/3</f>
        <v>4.02284</v>
      </c>
      <c r="H361" s="50" t="n">
        <v>6.134994</v>
      </c>
      <c r="I361" s="50" t="n">
        <v>6.988788</v>
      </c>
      <c r="J361" s="50" t="n">
        <v>4.939878</v>
      </c>
      <c r="K361" s="50" t="n">
        <v>5.395626</v>
      </c>
      <c r="L361" s="50" t="n">
        <v>4.898802</v>
      </c>
      <c r="M361" s="50" t="n">
        <v>5.40834</v>
      </c>
      <c r="N361" s="50" t="n">
        <v>6.108588</v>
      </c>
      <c r="O361" s="50" t="n">
        <v>7.08072</v>
      </c>
      <c r="P361" s="50" t="n">
        <v>10.5624</v>
      </c>
      <c r="Q361" s="50" t="n">
        <v>9.00738</v>
      </c>
      <c r="R361" s="50" t="n">
        <v>5.83866</v>
      </c>
      <c r="S361" s="50" t="n">
        <v>8.79222</v>
      </c>
      <c r="T361" s="50" t="n">
        <v>4.63572</v>
      </c>
      <c r="U361" s="50" t="n">
        <v>5.36922</v>
      </c>
      <c r="V361" s="50" t="n">
        <v>4.26408</v>
      </c>
      <c r="W361" s="50" t="n">
        <v>3.99024</v>
      </c>
      <c r="X361" s="50" t="n">
        <v>2.79708</v>
      </c>
      <c r="Y361" s="50" t="n">
        <v>2.45478</v>
      </c>
      <c r="Z361" s="50" t="n">
        <v>2.8851</v>
      </c>
      <c r="AA361" s="50" t="n">
        <v>2.37654</v>
      </c>
      <c r="AB361" s="50" t="n">
        <v>2.89488</v>
      </c>
      <c r="AC361" s="50" t="n">
        <v>2.7384</v>
      </c>
      <c r="AD361" s="50" t="n">
        <v>3.28608</v>
      </c>
      <c r="AE361" s="50" t="n">
        <v>4.5477</v>
      </c>
      <c r="AF361" s="50" t="n">
        <v>2.51346</v>
      </c>
      <c r="AG361" s="50" t="n">
        <v>4.0098</v>
      </c>
      <c r="AH361" s="52" t="n">
        <v>6.75798</v>
      </c>
      <c r="AI361" s="52" t="n">
        <v>4.27386</v>
      </c>
      <c r="AJ361" s="52" t="n">
        <v>2.03424</v>
      </c>
      <c r="AK361" s="52" t="n">
        <v>2.80686</v>
      </c>
      <c r="AL361" s="51" t="n">
        <v>4.9878</v>
      </c>
      <c r="AM361" s="51" t="n">
        <v>6.56234919129653</v>
      </c>
    </row>
    <row r="362" customFormat="false" ht="14.25" hidden="false" customHeight="false" outlineLevel="0" collapsed="false">
      <c r="A362" s="48" t="s">
        <v>137</v>
      </c>
      <c r="B362" s="48" t="str">
        <f aca="false">VLOOKUP(Data[[#This Row],[or_product]],Ref_products[#Data],2,FALSE())</f>
        <v>Rye</v>
      </c>
      <c r="C362" s="48" t="str">
        <f aca="false">VLOOKUP(Data[[#This Row],[MS]],Ref_MS[#Data],2,FALSE())</f>
        <v>Italy</v>
      </c>
      <c r="D362" s="49" t="s">
        <v>132</v>
      </c>
      <c r="E362" s="49" t="s">
        <v>97</v>
      </c>
      <c r="F362" s="49" t="s">
        <v>98</v>
      </c>
      <c r="G362" s="50" t="n">
        <f aca="false">(SUM(AH362:AL362)-MAX(AH362:AL362)-MIN(AH362:AL362))/3</f>
        <v>10.76126</v>
      </c>
      <c r="H362" s="50" t="n">
        <v>22.2984</v>
      </c>
      <c r="I362" s="50" t="n">
        <v>19.8534</v>
      </c>
      <c r="J362" s="50" t="n">
        <v>19.3644</v>
      </c>
      <c r="K362" s="50" t="n">
        <v>7.9218</v>
      </c>
      <c r="L362" s="50" t="n">
        <v>0</v>
      </c>
      <c r="M362" s="50" t="n">
        <v>0</v>
      </c>
      <c r="N362" s="50" t="n">
        <v>12.1272</v>
      </c>
      <c r="O362" s="50" t="n">
        <v>10.0734</v>
      </c>
      <c r="P362" s="50" t="n">
        <v>8.4108</v>
      </c>
      <c r="Q362" s="50" t="n">
        <v>9.3888</v>
      </c>
      <c r="R362" s="50" t="n">
        <v>6.7482</v>
      </c>
      <c r="S362" s="50" t="n">
        <v>7.7262</v>
      </c>
      <c r="T362" s="50" t="n">
        <v>7.7262</v>
      </c>
      <c r="U362" s="50" t="n">
        <v>8.4108</v>
      </c>
      <c r="V362" s="50" t="n">
        <v>8.802</v>
      </c>
      <c r="W362" s="50" t="n">
        <v>10.5624</v>
      </c>
      <c r="X362" s="50" t="n">
        <v>11.4426</v>
      </c>
      <c r="Y362" s="50" t="n">
        <v>13.63332</v>
      </c>
      <c r="Z362" s="50" t="n">
        <v>14.06364</v>
      </c>
      <c r="AA362" s="50" t="n">
        <v>15.72624</v>
      </c>
      <c r="AB362" s="50" t="n">
        <v>13.99518</v>
      </c>
      <c r="AC362" s="50" t="n">
        <v>11.27634</v>
      </c>
      <c r="AD362" s="50" t="n">
        <v>12.89004</v>
      </c>
      <c r="AE362" s="50" t="n">
        <v>12.88026</v>
      </c>
      <c r="AF362" s="50" t="n">
        <v>10.8558</v>
      </c>
      <c r="AG362" s="50" t="n">
        <v>10.40592</v>
      </c>
      <c r="AH362" s="52" t="n">
        <v>12.23478</v>
      </c>
      <c r="AI362" s="52" t="n">
        <v>11.22744</v>
      </c>
      <c r="AJ362" s="52" t="n">
        <v>10.65042</v>
      </c>
      <c r="AK362" s="52" t="n">
        <v>10.19076</v>
      </c>
      <c r="AL362" s="51" t="n">
        <v>10.40592</v>
      </c>
      <c r="AM362" s="51" t="n">
        <v>11.5218699668438</v>
      </c>
    </row>
    <row r="363" customFormat="false" ht="14.25" hidden="false" customHeight="false" outlineLevel="0" collapsed="false">
      <c r="A363" s="48" t="s">
        <v>137</v>
      </c>
      <c r="B363" s="48" t="str">
        <f aca="false">VLOOKUP(Data[[#This Row],[or_product]],Ref_products[#Data],2,FALSE())</f>
        <v>Rye</v>
      </c>
      <c r="C363" s="48" t="str">
        <f aca="false">VLOOKUP(Data[[#This Row],[MS]],Ref_MS[#Data],2,FALSE())</f>
        <v>Cyprus</v>
      </c>
      <c r="D363" s="49" t="s">
        <v>132</v>
      </c>
      <c r="E363" s="49" t="s">
        <v>99</v>
      </c>
      <c r="F363" s="49" t="s">
        <v>100</v>
      </c>
      <c r="G363" s="50" t="n">
        <f aca="false">(SUM(AH363:AL363)-MAX(AH363:AL363)-MIN(AH363:AL363))/3</f>
        <v>0</v>
      </c>
      <c r="H363" s="50" t="n">
        <v>0</v>
      </c>
      <c r="I363" s="50" t="n">
        <v>0</v>
      </c>
      <c r="J363" s="50" t="n">
        <v>0</v>
      </c>
      <c r="K363" s="50" t="n">
        <v>0</v>
      </c>
      <c r="L363" s="50" t="n">
        <v>0</v>
      </c>
      <c r="M363" s="50" t="n">
        <v>0</v>
      </c>
      <c r="N363" s="50" t="n">
        <v>0</v>
      </c>
      <c r="O363" s="50" t="n">
        <v>0</v>
      </c>
      <c r="P363" s="50" t="n">
        <v>0</v>
      </c>
      <c r="Q363" s="50" t="n">
        <v>0</v>
      </c>
      <c r="R363" s="50" t="n">
        <v>0</v>
      </c>
      <c r="S363" s="50" t="n">
        <v>0</v>
      </c>
      <c r="T363" s="50" t="n">
        <v>0</v>
      </c>
      <c r="U363" s="50" t="n">
        <v>0</v>
      </c>
      <c r="V363" s="50" t="n">
        <v>0</v>
      </c>
      <c r="W363" s="50" t="n">
        <v>0</v>
      </c>
      <c r="X363" s="50" t="n">
        <v>0</v>
      </c>
      <c r="Y363" s="50" t="n">
        <v>0</v>
      </c>
      <c r="Z363" s="50" t="n">
        <v>0</v>
      </c>
      <c r="AA363" s="50" t="n">
        <v>0</v>
      </c>
      <c r="AB363" s="50" t="n">
        <v>0</v>
      </c>
      <c r="AC363" s="50" t="n">
        <v>0</v>
      </c>
      <c r="AD363" s="50" t="n">
        <v>0</v>
      </c>
      <c r="AE363" s="50" t="n">
        <v>0</v>
      </c>
      <c r="AF363" s="50" t="n">
        <v>0</v>
      </c>
      <c r="AG363" s="50" t="n">
        <v>0</v>
      </c>
      <c r="AH363" s="52" t="n">
        <v>0</v>
      </c>
      <c r="AI363" s="52" t="n">
        <v>0</v>
      </c>
      <c r="AJ363" s="52" t="n">
        <v>0</v>
      </c>
      <c r="AK363" s="52" t="n">
        <v>0</v>
      </c>
      <c r="AL363" s="51" t="n">
        <v>0</v>
      </c>
      <c r="AM363" s="51" t="n">
        <v>0</v>
      </c>
    </row>
    <row r="364" customFormat="false" ht="14.25" hidden="false" customHeight="false" outlineLevel="0" collapsed="false">
      <c r="A364" s="48" t="s">
        <v>137</v>
      </c>
      <c r="B364" s="48" t="str">
        <f aca="false">VLOOKUP(Data[[#This Row],[or_product]],Ref_products[#Data],2,FALSE())</f>
        <v>Rye</v>
      </c>
      <c r="C364" s="48" t="str">
        <f aca="false">VLOOKUP(Data[[#This Row],[MS]],Ref_MS[#Data],2,FALSE())</f>
        <v>Latvia</v>
      </c>
      <c r="D364" s="49" t="s">
        <v>132</v>
      </c>
      <c r="E364" s="49" t="s">
        <v>101</v>
      </c>
      <c r="F364" s="49" t="s">
        <v>102</v>
      </c>
      <c r="G364" s="50" t="n">
        <f aca="false">(SUM(AH364:AL364)-MAX(AH364:AL364)-MIN(AH364:AL364))/3</f>
        <v>145.3308</v>
      </c>
      <c r="H364" s="50" t="n">
        <v>333.2046</v>
      </c>
      <c r="I364" s="50" t="n">
        <v>110.9052</v>
      </c>
      <c r="J364" s="50" t="n">
        <v>69.7314</v>
      </c>
      <c r="K364" s="50" t="n">
        <v>110.4162</v>
      </c>
      <c r="L364" s="50" t="n">
        <v>130.563</v>
      </c>
      <c r="M364" s="50" t="n">
        <v>102.4944</v>
      </c>
      <c r="N364" s="50" t="n">
        <v>86.7486</v>
      </c>
      <c r="O364" s="50" t="n">
        <v>108.2646</v>
      </c>
      <c r="P364" s="50" t="n">
        <v>104.8416</v>
      </c>
      <c r="Q364" s="50" t="n">
        <v>99.267</v>
      </c>
      <c r="R364" s="50" t="n">
        <v>85.6728</v>
      </c>
      <c r="S364" s="50" t="n">
        <v>94.6704</v>
      </c>
      <c r="T364" s="50" t="n">
        <v>85.2816</v>
      </c>
      <c r="U364" s="50" t="n">
        <v>114.2304</v>
      </c>
      <c r="V364" s="50" t="n">
        <v>177.1158</v>
      </c>
      <c r="W364" s="50" t="n">
        <v>190.6122</v>
      </c>
      <c r="X364" s="50" t="n">
        <v>158.6316</v>
      </c>
      <c r="Y364" s="50" t="n">
        <v>68.6556</v>
      </c>
      <c r="Z364" s="50" t="n">
        <v>62.592</v>
      </c>
      <c r="AA364" s="50" t="n">
        <v>121.4676</v>
      </c>
      <c r="AB364" s="50" t="n">
        <v>73.9368</v>
      </c>
      <c r="AC364" s="50" t="n">
        <v>111.7854</v>
      </c>
      <c r="AD364" s="50" t="n">
        <v>156.0888</v>
      </c>
      <c r="AE364" s="50" t="n">
        <v>137.8002</v>
      </c>
      <c r="AF364" s="50" t="n">
        <v>126.5532</v>
      </c>
      <c r="AG364" s="50" t="n">
        <v>79.8048</v>
      </c>
      <c r="AH364" s="52" t="n">
        <v>186.9936</v>
      </c>
      <c r="AI364" s="52" t="n">
        <v>174.4752</v>
      </c>
      <c r="AJ364" s="52" t="n">
        <v>135.3552</v>
      </c>
      <c r="AK364" s="52" t="n">
        <v>126.162</v>
      </c>
      <c r="AL364" s="51" t="n">
        <v>102.1032</v>
      </c>
      <c r="AM364" s="51" t="n">
        <v>125.528256</v>
      </c>
    </row>
    <row r="365" customFormat="false" ht="14.25" hidden="false" customHeight="false" outlineLevel="0" collapsed="false">
      <c r="A365" s="48" t="s">
        <v>137</v>
      </c>
      <c r="B365" s="48" t="str">
        <f aca="false">VLOOKUP(Data[[#This Row],[or_product]],Ref_products[#Data],2,FALSE())</f>
        <v>Rye</v>
      </c>
      <c r="C365" s="48" t="str">
        <f aca="false">VLOOKUP(Data[[#This Row],[MS]],Ref_MS[#Data],2,FALSE())</f>
        <v>Lithuania</v>
      </c>
      <c r="D365" s="49" t="s">
        <v>132</v>
      </c>
      <c r="E365" s="49" t="s">
        <v>103</v>
      </c>
      <c r="F365" s="49" t="s">
        <v>104</v>
      </c>
      <c r="G365" s="50" t="n">
        <f aca="false">(SUM(AH365:AL365)-MAX(AH365:AL365)-MIN(AH365:AL365))/3</f>
        <v>80.01018</v>
      </c>
      <c r="H365" s="50" t="n">
        <v>424.5498</v>
      </c>
      <c r="I365" s="50" t="n">
        <v>306.114</v>
      </c>
      <c r="J365" s="50" t="n">
        <v>234.0354</v>
      </c>
      <c r="K365" s="50" t="n">
        <v>280.4904</v>
      </c>
      <c r="L365" s="50" t="n">
        <v>340.5396</v>
      </c>
      <c r="M365" s="50" t="n">
        <v>341.0286</v>
      </c>
      <c r="N365" s="50" t="n">
        <v>255.1602</v>
      </c>
      <c r="O365" s="50" t="n">
        <v>304.5492</v>
      </c>
      <c r="P365" s="50" t="n">
        <v>226.0158</v>
      </c>
      <c r="Q365" s="50" t="n">
        <v>166.4556</v>
      </c>
      <c r="R365" s="50" t="n">
        <v>143.8638</v>
      </c>
      <c r="S365" s="50" t="n">
        <v>137.5068</v>
      </c>
      <c r="T365" s="50" t="n">
        <v>105.9174</v>
      </c>
      <c r="U365" s="50" t="n">
        <v>88.02</v>
      </c>
      <c r="V365" s="50" t="n">
        <v>161.5656</v>
      </c>
      <c r="W365" s="50" t="n">
        <v>200.3922</v>
      </c>
      <c r="X365" s="50" t="n">
        <v>203.3262</v>
      </c>
      <c r="Y365" s="50" t="n">
        <v>85.086</v>
      </c>
      <c r="Z365" s="50" t="n">
        <v>83.13</v>
      </c>
      <c r="AA365" s="50" t="n">
        <v>153.1548</v>
      </c>
      <c r="AB365" s="50" t="n">
        <v>94.377</v>
      </c>
      <c r="AC365" s="50" t="n">
        <v>83.4234</v>
      </c>
      <c r="AD365" s="50" t="n">
        <v>105.46752</v>
      </c>
      <c r="AE365" s="50" t="n">
        <v>75.7461</v>
      </c>
      <c r="AF365" s="50" t="n">
        <v>61.68246</v>
      </c>
      <c r="AG365" s="50" t="n">
        <v>43.02222</v>
      </c>
      <c r="AH365" s="52" t="n">
        <v>105.68268</v>
      </c>
      <c r="AI365" s="52" t="n">
        <v>107.63868</v>
      </c>
      <c r="AJ365" s="52" t="n">
        <v>62.07366</v>
      </c>
      <c r="AK365" s="52" t="n">
        <v>69.52602</v>
      </c>
      <c r="AL365" s="51" t="n">
        <v>64.82184</v>
      </c>
      <c r="AM365" s="51" t="n">
        <v>58.10787</v>
      </c>
    </row>
    <row r="366" customFormat="false" ht="14.25" hidden="false" customHeight="false" outlineLevel="0" collapsed="false">
      <c r="A366" s="48" t="s">
        <v>137</v>
      </c>
      <c r="B366" s="48" t="str">
        <f aca="false">VLOOKUP(Data[[#This Row],[or_product]],Ref_products[#Data],2,FALSE())</f>
        <v>Rye</v>
      </c>
      <c r="C366" s="48" t="str">
        <f aca="false">VLOOKUP(Data[[#This Row],[MS]],Ref_MS[#Data],2,FALSE())</f>
        <v>Luxembourg</v>
      </c>
      <c r="D366" s="49" t="s">
        <v>132</v>
      </c>
      <c r="E366" s="49" t="s">
        <v>105</v>
      </c>
      <c r="F366" s="49" t="s">
        <v>106</v>
      </c>
      <c r="G366" s="50" t="n">
        <f aca="false">(SUM(AH366:AL366)-MAX(AH366:AL366)-MIN(AH366:AL366))/3</f>
        <v>6.36352</v>
      </c>
      <c r="H366" s="50" t="n">
        <v>1.7604</v>
      </c>
      <c r="I366" s="50" t="n">
        <v>1.467</v>
      </c>
      <c r="J366" s="50" t="n">
        <v>1.6626</v>
      </c>
      <c r="K366" s="50" t="n">
        <v>2.2494</v>
      </c>
      <c r="L366" s="50" t="n">
        <v>2.6406</v>
      </c>
      <c r="M366" s="50" t="n">
        <v>4.0098</v>
      </c>
      <c r="N366" s="50" t="n">
        <v>3.423</v>
      </c>
      <c r="O366" s="50" t="n">
        <v>3.5208</v>
      </c>
      <c r="P366" s="50" t="n">
        <v>4.6944</v>
      </c>
      <c r="Q366" s="50" t="n">
        <v>7.335</v>
      </c>
      <c r="R366" s="50" t="n">
        <v>4.4988</v>
      </c>
      <c r="S366" s="50" t="n">
        <v>7.7262</v>
      </c>
      <c r="T366" s="50" t="n">
        <v>5.5746</v>
      </c>
      <c r="U366" s="50" t="n">
        <v>6.0636</v>
      </c>
      <c r="V366" s="50" t="n">
        <v>6.846</v>
      </c>
      <c r="W366" s="50" t="n">
        <v>8.5086</v>
      </c>
      <c r="X366" s="50" t="n">
        <v>6.7482</v>
      </c>
      <c r="Y366" s="50" t="n">
        <v>6.7482</v>
      </c>
      <c r="Z366" s="50" t="n">
        <v>4.19236</v>
      </c>
      <c r="AA366" s="50" t="n">
        <v>5.12363333333333</v>
      </c>
      <c r="AB366" s="50" t="n">
        <v>4.85595111111111</v>
      </c>
      <c r="AC366" s="50" t="n">
        <v>5.73240814814815</v>
      </c>
      <c r="AD366" s="50" t="n">
        <v>5.48658</v>
      </c>
      <c r="AE366" s="50" t="n">
        <v>4.07826</v>
      </c>
      <c r="AF366" s="50" t="n">
        <v>4.53792</v>
      </c>
      <c r="AG366" s="50" t="n">
        <v>5.9169</v>
      </c>
      <c r="AH366" s="52" t="n">
        <v>6.22986</v>
      </c>
      <c r="AI366" s="52" t="n">
        <v>4.56726</v>
      </c>
      <c r="AJ366" s="52" t="n">
        <v>6.9438</v>
      </c>
      <c r="AK366" s="52" t="n">
        <v>5.9169</v>
      </c>
      <c r="AL366" s="51" t="n">
        <v>8.64552</v>
      </c>
      <c r="AM366" s="51" t="n">
        <v>6.19436437660548</v>
      </c>
    </row>
    <row r="367" customFormat="false" ht="14.25" hidden="false" customHeight="false" outlineLevel="0" collapsed="false">
      <c r="A367" s="48" t="s">
        <v>137</v>
      </c>
      <c r="B367" s="48" t="str">
        <f aca="false">VLOOKUP(Data[[#This Row],[or_product]],Ref_products[#Data],2,FALSE())</f>
        <v>Rye</v>
      </c>
      <c r="C367" s="48" t="str">
        <f aca="false">VLOOKUP(Data[[#This Row],[MS]],Ref_MS[#Data],2,FALSE())</f>
        <v>Hungary</v>
      </c>
      <c r="D367" s="49" t="s">
        <v>132</v>
      </c>
      <c r="E367" s="49" t="s">
        <v>107</v>
      </c>
      <c r="F367" s="49" t="s">
        <v>108</v>
      </c>
      <c r="G367" s="50" t="n">
        <f aca="false">(SUM(AH367:AL367)-MAX(AH367:AL367)-MIN(AH367:AL367))/3</f>
        <v>84.7274</v>
      </c>
      <c r="H367" s="50" t="n">
        <v>110.514</v>
      </c>
      <c r="I367" s="50" t="n">
        <v>188.754</v>
      </c>
      <c r="J367" s="50" t="n">
        <v>167.238</v>
      </c>
      <c r="K367" s="50" t="n">
        <v>95.844</v>
      </c>
      <c r="L367" s="50" t="n">
        <v>149.634</v>
      </c>
      <c r="M367" s="50" t="n">
        <v>125.9664</v>
      </c>
      <c r="N367" s="50" t="n">
        <v>78.5334</v>
      </c>
      <c r="O367" s="50" t="n">
        <v>84.597</v>
      </c>
      <c r="P367" s="50" t="n">
        <v>118.338</v>
      </c>
      <c r="Q367" s="50" t="n">
        <v>93.3012</v>
      </c>
      <c r="R367" s="50" t="n">
        <v>65.526</v>
      </c>
      <c r="S367" s="50" t="n">
        <v>122.3478</v>
      </c>
      <c r="T367" s="50" t="n">
        <v>104.9394</v>
      </c>
      <c r="U367" s="50" t="n">
        <v>96.5286</v>
      </c>
      <c r="V367" s="50" t="n">
        <v>79.3158</v>
      </c>
      <c r="W367" s="50" t="n">
        <v>110.025</v>
      </c>
      <c r="X367" s="50" t="n">
        <v>70.905</v>
      </c>
      <c r="Y367" s="50" t="n">
        <v>77.6532</v>
      </c>
      <c r="Z367" s="50" t="n">
        <v>70.905</v>
      </c>
      <c r="AA367" s="50" t="n">
        <v>76.6950014814815</v>
      </c>
      <c r="AB367" s="50" t="n">
        <v>105.676710041152</v>
      </c>
      <c r="AC367" s="50" t="n">
        <v>93.82932</v>
      </c>
      <c r="AD367" s="50" t="n">
        <v>101.6631</v>
      </c>
      <c r="AE367" s="50" t="n">
        <v>82.22046</v>
      </c>
      <c r="AF367" s="50" t="n">
        <v>85.14468</v>
      </c>
      <c r="AG367" s="50" t="n">
        <v>86.34762</v>
      </c>
      <c r="AH367" s="52" t="n">
        <v>88.54812</v>
      </c>
      <c r="AI367" s="52" t="n">
        <v>82.4943</v>
      </c>
      <c r="AJ367" s="52" t="n">
        <v>83.13978</v>
      </c>
      <c r="AK367" s="52" t="n">
        <v>57.85848</v>
      </c>
      <c r="AL367" s="51" t="n">
        <v>94.46502</v>
      </c>
      <c r="AM367" s="51" t="n">
        <v>121.7225646</v>
      </c>
    </row>
    <row r="368" customFormat="false" ht="14.25" hidden="false" customHeight="false" outlineLevel="0" collapsed="false">
      <c r="A368" s="48" t="s">
        <v>137</v>
      </c>
      <c r="B368" s="48" t="str">
        <f aca="false">VLOOKUP(Data[[#This Row],[or_product]],Ref_products[#Data],2,FALSE())</f>
        <v>Rye</v>
      </c>
      <c r="C368" s="48" t="str">
        <f aca="false">VLOOKUP(Data[[#This Row],[MS]],Ref_MS[#Data],2,FALSE())</f>
        <v>Malta</v>
      </c>
      <c r="D368" s="49" t="s">
        <v>132</v>
      </c>
      <c r="E368" s="49" t="s">
        <v>109</v>
      </c>
      <c r="F368" s="49" t="s">
        <v>110</v>
      </c>
      <c r="G368" s="50" t="n">
        <f aca="false">(SUM(AH368:AL368)-MAX(AH368:AL368)-MIN(AH368:AL368))/3</f>
        <v>0</v>
      </c>
      <c r="H368" s="50" t="n">
        <v>0</v>
      </c>
      <c r="I368" s="50" t="n">
        <v>0</v>
      </c>
      <c r="J368" s="50" t="n">
        <v>0</v>
      </c>
      <c r="K368" s="50" t="n">
        <v>0</v>
      </c>
      <c r="L368" s="50" t="n">
        <v>0</v>
      </c>
      <c r="M368" s="50" t="n">
        <v>0</v>
      </c>
      <c r="N368" s="50" t="n">
        <v>0</v>
      </c>
      <c r="O368" s="50" t="n">
        <v>0</v>
      </c>
      <c r="P368" s="50" t="n">
        <v>0</v>
      </c>
      <c r="Q368" s="50" t="n">
        <v>0</v>
      </c>
      <c r="R368" s="50" t="n">
        <v>0</v>
      </c>
      <c r="S368" s="50" t="n">
        <v>0</v>
      </c>
      <c r="T368" s="50" t="n">
        <v>0</v>
      </c>
      <c r="U368" s="50" t="n">
        <v>0</v>
      </c>
      <c r="V368" s="50" t="n">
        <v>0</v>
      </c>
      <c r="W368" s="50" t="n">
        <v>0</v>
      </c>
      <c r="X368" s="50" t="n">
        <v>0</v>
      </c>
      <c r="Y368" s="50" t="n">
        <v>0</v>
      </c>
      <c r="Z368" s="50" t="n">
        <v>0</v>
      </c>
      <c r="AA368" s="50" t="n">
        <v>0</v>
      </c>
      <c r="AB368" s="50" t="n">
        <v>0</v>
      </c>
      <c r="AC368" s="50" t="n">
        <v>0</v>
      </c>
      <c r="AD368" s="50" t="n">
        <v>0</v>
      </c>
      <c r="AE368" s="50" t="n">
        <v>0</v>
      </c>
      <c r="AF368" s="50" t="n">
        <v>0</v>
      </c>
      <c r="AG368" s="50" t="n">
        <v>0</v>
      </c>
      <c r="AH368" s="52" t="n">
        <v>0</v>
      </c>
      <c r="AI368" s="52" t="n">
        <v>0</v>
      </c>
      <c r="AJ368" s="52" t="n">
        <v>0</v>
      </c>
      <c r="AK368" s="52" t="n">
        <v>0</v>
      </c>
      <c r="AL368" s="51" t="n">
        <v>0</v>
      </c>
      <c r="AM368" s="51" t="n">
        <v>0</v>
      </c>
    </row>
    <row r="369" customFormat="false" ht="14.25" hidden="false" customHeight="false" outlineLevel="0" collapsed="false">
      <c r="A369" s="48" t="s">
        <v>137</v>
      </c>
      <c r="B369" s="48" t="str">
        <f aca="false">VLOOKUP(Data[[#This Row],[or_product]],Ref_products[#Data],2,FALSE())</f>
        <v>Rye</v>
      </c>
      <c r="C369" s="48" t="str">
        <f aca="false">VLOOKUP(Data[[#This Row],[MS]],Ref_MS[#Data],2,FALSE())</f>
        <v>Netherlands</v>
      </c>
      <c r="D369" s="49" t="s">
        <v>132</v>
      </c>
      <c r="E369" s="49" t="s">
        <v>111</v>
      </c>
      <c r="F369" s="49" t="s">
        <v>112</v>
      </c>
      <c r="G369" s="50" t="n">
        <f aca="false">(SUM(AH369:AL369)-MAX(AH369:AL369)-MIN(AH369:AL369))/3</f>
        <v>7.60232</v>
      </c>
      <c r="H369" s="50" t="n">
        <v>40.2936</v>
      </c>
      <c r="I369" s="50" t="n">
        <v>25.917</v>
      </c>
      <c r="J369" s="50" t="n">
        <v>41.565</v>
      </c>
      <c r="K369" s="50" t="n">
        <v>37.3596</v>
      </c>
      <c r="L369" s="50" t="n">
        <v>27.2862</v>
      </c>
      <c r="M369" s="50" t="n">
        <v>29.6334</v>
      </c>
      <c r="N369" s="50" t="n">
        <v>13.692</v>
      </c>
      <c r="O369" s="50" t="n">
        <v>28.362</v>
      </c>
      <c r="P369" s="50" t="n">
        <v>16.626</v>
      </c>
      <c r="Q369" s="50" t="n">
        <v>16.4304</v>
      </c>
      <c r="R369" s="50" t="n">
        <v>17.5062</v>
      </c>
      <c r="S369" s="50" t="n">
        <v>16.2348</v>
      </c>
      <c r="T369" s="50" t="n">
        <v>10.6602</v>
      </c>
      <c r="U369" s="50" t="n">
        <v>10.6602</v>
      </c>
      <c r="V369" s="50" t="n">
        <v>7.4328</v>
      </c>
      <c r="W369" s="50" t="n">
        <v>7.824</v>
      </c>
      <c r="X369" s="50" t="n">
        <v>10.9536</v>
      </c>
      <c r="Y369" s="50" t="n">
        <v>11.6382</v>
      </c>
      <c r="Z369" s="50" t="n">
        <v>5.868</v>
      </c>
      <c r="AA369" s="50" t="n">
        <v>8.802</v>
      </c>
      <c r="AB369" s="50" t="n">
        <v>6.846</v>
      </c>
      <c r="AC369" s="50" t="n">
        <v>6.846</v>
      </c>
      <c r="AD369" s="50" t="n">
        <v>6.00492</v>
      </c>
      <c r="AE369" s="50" t="n">
        <v>5.2812</v>
      </c>
      <c r="AF369" s="50" t="n">
        <v>4.29342</v>
      </c>
      <c r="AG369" s="50" t="n">
        <v>4.24452</v>
      </c>
      <c r="AH369" s="52" t="n">
        <v>5.21274</v>
      </c>
      <c r="AI369" s="52" t="n">
        <v>7.55016</v>
      </c>
      <c r="AJ369" s="52" t="n">
        <v>7.90224</v>
      </c>
      <c r="AK369" s="52" t="n">
        <v>8.8998</v>
      </c>
      <c r="AL369" s="51" t="n">
        <v>7.35456</v>
      </c>
      <c r="AM369" s="51" t="n">
        <v>5.86421539307068</v>
      </c>
    </row>
    <row r="370" customFormat="false" ht="14.25" hidden="false" customHeight="false" outlineLevel="0" collapsed="false">
      <c r="A370" s="48" t="s">
        <v>137</v>
      </c>
      <c r="B370" s="48" t="str">
        <f aca="false">VLOOKUP(Data[[#This Row],[or_product]],Ref_products[#Data],2,FALSE())</f>
        <v>Rye</v>
      </c>
      <c r="C370" s="48" t="str">
        <f aca="false">VLOOKUP(Data[[#This Row],[MS]],Ref_MS[#Data],2,FALSE())</f>
        <v>Austria</v>
      </c>
      <c r="D370" s="49" t="s">
        <v>132</v>
      </c>
      <c r="E370" s="49" t="s">
        <v>113</v>
      </c>
      <c r="F370" s="49" t="s">
        <v>114</v>
      </c>
      <c r="G370" s="50" t="n">
        <f aca="false">(SUM(AH370:AL370)-MAX(AH370:AL370)-MIN(AH370:AL370))/3</f>
        <v>177.07342</v>
      </c>
      <c r="H370" s="50" t="n">
        <v>285.1848</v>
      </c>
      <c r="I370" s="50" t="n">
        <v>311.7864</v>
      </c>
      <c r="J370" s="50" t="n">
        <v>306.8964</v>
      </c>
      <c r="K370" s="50" t="n">
        <v>152.7636</v>
      </c>
      <c r="L370" s="50" t="n">
        <v>202.6416</v>
      </c>
      <c r="M370" s="50" t="n">
        <v>231.1992</v>
      </c>
      <c r="N370" s="50" t="n">
        <v>213.3996</v>
      </c>
      <c r="O370" s="50" t="n">
        <v>178.7784</v>
      </c>
      <c r="P370" s="50" t="n">
        <v>208.803</v>
      </c>
      <c r="Q370" s="50" t="n">
        <v>167.3358</v>
      </c>
      <c r="R370" s="50" t="n">
        <v>129.8784</v>
      </c>
      <c r="S370" s="50" t="n">
        <v>208.803</v>
      </c>
      <c r="T370" s="50" t="n">
        <v>160.0986</v>
      </c>
      <c r="U370" s="50" t="n">
        <v>91.7364</v>
      </c>
      <c r="V370" s="50" t="n">
        <v>184.4508</v>
      </c>
      <c r="W370" s="50" t="n">
        <v>213.693</v>
      </c>
      <c r="X370" s="50" t="n">
        <v>179.5608</v>
      </c>
      <c r="Y370" s="50" t="n">
        <v>157.6047</v>
      </c>
      <c r="Z370" s="50" t="n">
        <v>197.556</v>
      </c>
      <c r="AA370" s="50" t="n">
        <v>200.1966</v>
      </c>
      <c r="AB370" s="50" t="n">
        <v>229.52682</v>
      </c>
      <c r="AC370" s="50" t="n">
        <v>227.41434</v>
      </c>
      <c r="AD370" s="50" t="n">
        <v>167.30646</v>
      </c>
      <c r="AE370" s="50" t="n">
        <v>184.23564</v>
      </c>
      <c r="AF370" s="50" t="n">
        <v>126.23046</v>
      </c>
      <c r="AG370" s="50" t="n">
        <v>173.5461</v>
      </c>
      <c r="AH370" s="52" t="n">
        <v>196.42152</v>
      </c>
      <c r="AI370" s="52" t="n">
        <v>214.38738</v>
      </c>
      <c r="AJ370" s="52" t="n">
        <v>148.22568</v>
      </c>
      <c r="AK370" s="52" t="n">
        <v>163.95192</v>
      </c>
      <c r="AL370" s="51" t="n">
        <v>170.84682</v>
      </c>
      <c r="AM370" s="51" t="n">
        <v>152.8401774</v>
      </c>
    </row>
    <row r="371" customFormat="false" ht="14.25" hidden="false" customHeight="false" outlineLevel="0" collapsed="false">
      <c r="A371" s="48" t="s">
        <v>137</v>
      </c>
      <c r="B371" s="48" t="str">
        <f aca="false">VLOOKUP(Data[[#This Row],[or_product]],Ref_products[#Data],2,FALSE())</f>
        <v>Rye</v>
      </c>
      <c r="C371" s="48" t="str">
        <f aca="false">VLOOKUP(Data[[#This Row],[MS]],Ref_MS[#Data],2,FALSE())</f>
        <v>Poland</v>
      </c>
      <c r="D371" s="49" t="s">
        <v>132</v>
      </c>
      <c r="E371" s="49" t="s">
        <v>115</v>
      </c>
      <c r="F371" s="49" t="s">
        <v>116</v>
      </c>
      <c r="G371" s="50" t="n">
        <f aca="false">(SUM(AH371:AL371)-MAX(AH371:AL371)-MIN(AH371:AL371))/3</f>
        <v>2465.34566</v>
      </c>
      <c r="H371" s="50" t="n">
        <v>4882.2738</v>
      </c>
      <c r="I371" s="50" t="n">
        <v>5183.4978</v>
      </c>
      <c r="J371" s="50" t="n">
        <v>6149.3706</v>
      </c>
      <c r="K371" s="50" t="n">
        <v>5528.145</v>
      </c>
      <c r="L371" s="50" t="n">
        <v>5182.911</v>
      </c>
      <c r="M371" s="50" t="n">
        <v>5539.0986</v>
      </c>
      <c r="N371" s="50" t="n">
        <v>5066.7246</v>
      </c>
      <c r="O371" s="50" t="n">
        <v>3914.934</v>
      </c>
      <c r="P371" s="50" t="n">
        <v>4756.6008</v>
      </c>
      <c r="Q371" s="50" t="n">
        <v>3746.718</v>
      </c>
      <c r="R371" s="50" t="n">
        <v>3102.4116</v>
      </c>
      <c r="S371" s="50" t="n">
        <v>4186.5246</v>
      </c>
      <c r="T371" s="50" t="n">
        <v>3329.4054</v>
      </c>
      <c r="U371" s="50" t="n">
        <v>2563.9248</v>
      </c>
      <c r="V371" s="50" t="n">
        <v>3056.9346</v>
      </c>
      <c r="W371" s="50" t="n">
        <v>3372.633</v>
      </c>
      <c r="X371" s="50" t="n">
        <v>3631.2162</v>
      </c>
      <c r="Y371" s="50" t="n">
        <v>3198.3534</v>
      </c>
      <c r="Z371" s="50" t="n">
        <v>2539.88289543861</v>
      </c>
      <c r="AA371" s="50" t="n">
        <v>2859.50554969558</v>
      </c>
      <c r="AB371" s="50" t="n">
        <v>3534.52990407977</v>
      </c>
      <c r="AC371" s="50" t="n">
        <v>2926.86991759017</v>
      </c>
      <c r="AD371" s="50" t="n">
        <v>1968.8118</v>
      </c>
      <c r="AE371" s="50" t="n">
        <v>2151.18924</v>
      </c>
      <c r="AF371" s="50" t="n">
        <v>2614.81992</v>
      </c>
      <c r="AG371" s="50" t="n">
        <v>2119.20864</v>
      </c>
      <c r="AH371" s="52" t="n">
        <v>2407.27854</v>
      </c>
      <c r="AI371" s="52" t="n">
        <v>2919.78966</v>
      </c>
      <c r="AJ371" s="52" t="n">
        <v>2464.30572</v>
      </c>
      <c r="AK371" s="52" t="n">
        <v>2329.04832</v>
      </c>
      <c r="AL371" s="51" t="n">
        <v>2524.45272</v>
      </c>
      <c r="AM371" s="51" t="n">
        <v>2445</v>
      </c>
    </row>
    <row r="372" customFormat="false" ht="14.25" hidden="false" customHeight="false" outlineLevel="0" collapsed="false">
      <c r="A372" s="48" t="s">
        <v>137</v>
      </c>
      <c r="B372" s="48" t="str">
        <f aca="false">VLOOKUP(Data[[#This Row],[or_product]],Ref_products[#Data],2,FALSE())</f>
        <v>Rye</v>
      </c>
      <c r="C372" s="48" t="str">
        <f aca="false">VLOOKUP(Data[[#This Row],[MS]],Ref_MS[#Data],2,FALSE())</f>
        <v>Portugal</v>
      </c>
      <c r="D372" s="49" t="s">
        <v>132</v>
      </c>
      <c r="E372" s="49" t="s">
        <v>117</v>
      </c>
      <c r="F372" s="49" t="s">
        <v>118</v>
      </c>
      <c r="G372" s="50" t="n">
        <f aca="false">(SUM(AH372:AL372)-MAX(AH372:AL372)-MIN(AH372:AL372))/3</f>
        <v>14.78084</v>
      </c>
      <c r="H372" s="50" t="n">
        <v>65.2326</v>
      </c>
      <c r="I372" s="50" t="n">
        <v>62.592</v>
      </c>
      <c r="J372" s="50" t="n">
        <v>35.208</v>
      </c>
      <c r="K372" s="50" t="n">
        <v>52.812</v>
      </c>
      <c r="L372" s="50" t="n">
        <v>40.098</v>
      </c>
      <c r="M372" s="50" t="n">
        <v>31.785</v>
      </c>
      <c r="N372" s="50" t="n">
        <v>54.768</v>
      </c>
      <c r="O372" s="50" t="n">
        <v>45.4281</v>
      </c>
      <c r="P372" s="50" t="n">
        <v>23.6676</v>
      </c>
      <c r="Q372" s="50" t="n">
        <v>33.5454</v>
      </c>
      <c r="R372" s="50" t="n">
        <v>26.36688</v>
      </c>
      <c r="S372" s="50" t="n">
        <v>26.67006</v>
      </c>
      <c r="T372" s="50" t="n">
        <v>19.3155</v>
      </c>
      <c r="U372" s="50" t="n">
        <v>23.2764</v>
      </c>
      <c r="V372" s="50" t="n">
        <v>22.2006</v>
      </c>
      <c r="W372" s="50" t="n">
        <v>21.72138</v>
      </c>
      <c r="X372" s="50" t="n">
        <v>19.01232</v>
      </c>
      <c r="Y372" s="50" t="n">
        <v>17.1639</v>
      </c>
      <c r="Z372" s="50" t="n">
        <v>17.98542</v>
      </c>
      <c r="AA372" s="50" t="n">
        <v>14.45484</v>
      </c>
      <c r="AB372" s="50" t="n">
        <v>17.80938</v>
      </c>
      <c r="AC372" s="50" t="n">
        <v>17.24214</v>
      </c>
      <c r="AD372" s="50" t="n">
        <v>15.14922</v>
      </c>
      <c r="AE372" s="50" t="n">
        <v>15.24702</v>
      </c>
      <c r="AF372" s="50" t="n">
        <v>14.12232</v>
      </c>
      <c r="AG372" s="50" t="n">
        <v>16.34238</v>
      </c>
      <c r="AH372" s="52" t="n">
        <v>15.87294</v>
      </c>
      <c r="AI372" s="52" t="n">
        <v>16.78248</v>
      </c>
      <c r="AJ372" s="52" t="n">
        <v>15.66756</v>
      </c>
      <c r="AK372" s="52" t="n">
        <v>12.80202</v>
      </c>
      <c r="AL372" s="51" t="n">
        <v>11.52084</v>
      </c>
      <c r="AM372" s="51" t="n">
        <v>15.962427</v>
      </c>
    </row>
    <row r="373" customFormat="false" ht="14.25" hidden="false" customHeight="false" outlineLevel="0" collapsed="false">
      <c r="A373" s="48" t="s">
        <v>137</v>
      </c>
      <c r="B373" s="48" t="str">
        <f aca="false">VLOOKUP(Data[[#This Row],[or_product]],Ref_products[#Data],2,FALSE())</f>
        <v>Rye</v>
      </c>
      <c r="C373" s="48" t="str">
        <f aca="false">VLOOKUP(Data[[#This Row],[MS]],Ref_MS[#Data],2,FALSE())</f>
        <v>Romania</v>
      </c>
      <c r="D373" s="49" t="s">
        <v>132</v>
      </c>
      <c r="E373" s="49" t="s">
        <v>119</v>
      </c>
      <c r="F373" s="49" t="s">
        <v>120</v>
      </c>
      <c r="G373" s="50" t="n">
        <f aca="false">(SUM(AH373:AL373)-MAX(AH373:AL373)-MIN(AH373:AL373))/3</f>
        <v>32.09144</v>
      </c>
      <c r="H373" s="50" t="n">
        <v>39.5112</v>
      </c>
      <c r="I373" s="50" t="n">
        <v>50.0736</v>
      </c>
      <c r="J373" s="50" t="n">
        <v>41.7606</v>
      </c>
      <c r="K373" s="50" t="n">
        <v>19.8534</v>
      </c>
      <c r="L373" s="50" t="n">
        <v>28.6554</v>
      </c>
      <c r="M373" s="50" t="n">
        <v>25.5258</v>
      </c>
      <c r="N373" s="50" t="n">
        <v>20.6358</v>
      </c>
      <c r="O373" s="50" t="n">
        <v>21.3204</v>
      </c>
      <c r="P373" s="50" t="n">
        <v>28.00014</v>
      </c>
      <c r="Q373" s="50" t="n">
        <v>19.63824</v>
      </c>
      <c r="R373" s="50" t="n">
        <v>16.97808</v>
      </c>
      <c r="S373" s="50" t="n">
        <v>53.79</v>
      </c>
      <c r="T373" s="50" t="n">
        <v>47.88288</v>
      </c>
      <c r="U373" s="50" t="n">
        <v>34.93416</v>
      </c>
      <c r="V373" s="50" t="n">
        <v>20.12724</v>
      </c>
      <c r="W373" s="50" t="n">
        <v>30.7581</v>
      </c>
      <c r="X373" s="50" t="n">
        <v>32.23488</v>
      </c>
      <c r="Y373" s="50" t="n">
        <v>33.52584</v>
      </c>
      <c r="Z373" s="50" t="n">
        <v>30.68964</v>
      </c>
      <c r="AA373" s="50" t="n">
        <v>17.83872</v>
      </c>
      <c r="AB373" s="50" t="n">
        <v>23.28618</v>
      </c>
      <c r="AC373" s="50" t="n">
        <v>23.82408</v>
      </c>
      <c r="AD373" s="50" t="n">
        <v>23.78496</v>
      </c>
      <c r="AE373" s="50" t="n">
        <v>25.35954</v>
      </c>
      <c r="AF373" s="50" t="n">
        <v>27.54048</v>
      </c>
      <c r="AG373" s="50" t="n">
        <v>28.00992</v>
      </c>
      <c r="AH373" s="52" t="n">
        <v>25.60404</v>
      </c>
      <c r="AI373" s="52" t="n">
        <v>27.86322</v>
      </c>
      <c r="AJ373" s="52" t="n">
        <v>34.3278</v>
      </c>
      <c r="AK373" s="52" t="n">
        <v>34.0833</v>
      </c>
      <c r="AL373" s="51" t="n">
        <v>38.27892</v>
      </c>
      <c r="AM373" s="51" t="n">
        <v>28.680013594627</v>
      </c>
    </row>
    <row r="374" customFormat="false" ht="14.25" hidden="false" customHeight="false" outlineLevel="0" collapsed="false">
      <c r="A374" s="48" t="s">
        <v>137</v>
      </c>
      <c r="B374" s="48" t="str">
        <f aca="false">VLOOKUP(Data[[#This Row],[or_product]],Ref_products[#Data],2,FALSE())</f>
        <v>Rye</v>
      </c>
      <c r="C374" s="48" t="str">
        <f aca="false">VLOOKUP(Data[[#This Row],[MS]],Ref_MS[#Data],2,FALSE())</f>
        <v>Slovenia</v>
      </c>
      <c r="D374" s="49" t="s">
        <v>132</v>
      </c>
      <c r="E374" s="49" t="s">
        <v>121</v>
      </c>
      <c r="F374" s="49" t="s">
        <v>122</v>
      </c>
      <c r="G374" s="50" t="n">
        <f aca="false">(SUM(AH374:AL374)-MAX(AH374:AL374)-MIN(AH374:AL374))/3</f>
        <v>3.37084</v>
      </c>
      <c r="H374" s="50" t="n">
        <v>5.6724</v>
      </c>
      <c r="I374" s="50" t="n">
        <v>5.9658</v>
      </c>
      <c r="J374" s="50" t="n">
        <v>5.6724</v>
      </c>
      <c r="K374" s="50" t="n">
        <v>5.379</v>
      </c>
      <c r="L374" s="50" t="n">
        <v>3.423</v>
      </c>
      <c r="M374" s="50" t="n">
        <v>3.8142</v>
      </c>
      <c r="N374" s="50" t="n">
        <v>2.5428</v>
      </c>
      <c r="O374" s="50" t="n">
        <v>1.7604</v>
      </c>
      <c r="P374" s="50" t="n">
        <v>2.2494</v>
      </c>
      <c r="Q374" s="50" t="n">
        <v>1.956</v>
      </c>
      <c r="R374" s="50" t="n">
        <v>1.3692</v>
      </c>
      <c r="S374" s="50" t="n">
        <v>3.423</v>
      </c>
      <c r="T374" s="50" t="n">
        <v>4.0098</v>
      </c>
      <c r="U374" s="50" t="n">
        <v>2.0538</v>
      </c>
      <c r="V374" s="50" t="n">
        <v>2.445</v>
      </c>
      <c r="W374" s="50" t="n">
        <v>2.0538</v>
      </c>
      <c r="X374" s="50" t="n">
        <v>2.2494</v>
      </c>
      <c r="Y374" s="50" t="n">
        <v>2.445</v>
      </c>
      <c r="Z374" s="50" t="n">
        <v>2.77752</v>
      </c>
      <c r="AA374" s="50" t="n">
        <v>3.34476</v>
      </c>
      <c r="AB374" s="50" t="n">
        <v>4.89978</v>
      </c>
      <c r="AC374" s="50" t="n">
        <v>6.59172</v>
      </c>
      <c r="AD374" s="50" t="n">
        <v>4.55748</v>
      </c>
      <c r="AE374" s="50" t="n">
        <v>3.89244</v>
      </c>
      <c r="AF374" s="50" t="n">
        <v>4.32276</v>
      </c>
      <c r="AG374" s="50" t="n">
        <v>4.44012</v>
      </c>
      <c r="AH374" s="52" t="n">
        <v>4.38144</v>
      </c>
      <c r="AI374" s="52" t="n">
        <v>3.38388</v>
      </c>
      <c r="AJ374" s="52" t="n">
        <v>2.47434</v>
      </c>
      <c r="AK374" s="52" t="n">
        <v>3.13938</v>
      </c>
      <c r="AL374" s="51" t="n">
        <v>3.58926</v>
      </c>
      <c r="AM374" s="51" t="n">
        <v>3.29274619485473</v>
      </c>
    </row>
    <row r="375" customFormat="false" ht="14.25" hidden="false" customHeight="false" outlineLevel="0" collapsed="false">
      <c r="A375" s="48" t="s">
        <v>137</v>
      </c>
      <c r="B375" s="48" t="str">
        <f aca="false">VLOOKUP(Data[[#This Row],[or_product]],Ref_products[#Data],2,FALSE())</f>
        <v>Rye</v>
      </c>
      <c r="C375" s="48" t="str">
        <f aca="false">VLOOKUP(Data[[#This Row],[MS]],Ref_MS[#Data],2,FALSE())</f>
        <v>Slovakia</v>
      </c>
      <c r="D375" s="49" t="s">
        <v>132</v>
      </c>
      <c r="E375" s="49" t="s">
        <v>123</v>
      </c>
      <c r="F375" s="49" t="s">
        <v>124</v>
      </c>
      <c r="G375" s="50" t="n">
        <f aca="false">(SUM(AH375:AL375)-MAX(AH375:AL375)-MIN(AH375:AL375))/3</f>
        <v>40.65872</v>
      </c>
      <c r="H375" s="50" t="n">
        <v>67.7754</v>
      </c>
      <c r="I375" s="50" t="n">
        <v>94.0836</v>
      </c>
      <c r="J375" s="50" t="n">
        <v>87.3354</v>
      </c>
      <c r="K375" s="50" t="n">
        <v>69.8292</v>
      </c>
      <c r="L375" s="50" t="n">
        <v>82.3476</v>
      </c>
      <c r="M375" s="50" t="n">
        <v>94.0836</v>
      </c>
      <c r="N375" s="50" t="n">
        <v>68.0688</v>
      </c>
      <c r="O375" s="50" t="n">
        <v>62.7876</v>
      </c>
      <c r="P375" s="50" t="n">
        <v>110.2206</v>
      </c>
      <c r="Q375" s="50" t="n">
        <v>94.377</v>
      </c>
      <c r="R375" s="50" t="n">
        <v>60.9294</v>
      </c>
      <c r="S375" s="50" t="n">
        <v>121.5654</v>
      </c>
      <c r="T375" s="50" t="n">
        <v>67.0908</v>
      </c>
      <c r="U375" s="50" t="n">
        <v>29.5356</v>
      </c>
      <c r="V375" s="50" t="n">
        <v>53.2032</v>
      </c>
      <c r="W375" s="50" t="n">
        <v>78.5334</v>
      </c>
      <c r="X375" s="50" t="n">
        <v>55.6482</v>
      </c>
      <c r="Y375" s="50" t="n">
        <v>36.7728</v>
      </c>
      <c r="Z375" s="50" t="n">
        <v>42.054</v>
      </c>
      <c r="AA375" s="50" t="n">
        <v>48.3132</v>
      </c>
      <c r="AB375" s="50" t="n">
        <v>84.56766</v>
      </c>
      <c r="AC375" s="50" t="n">
        <v>52.33278</v>
      </c>
      <c r="AD375" s="50" t="n">
        <v>40.72392</v>
      </c>
      <c r="AE375" s="50" t="n">
        <v>40.1958</v>
      </c>
      <c r="AF375" s="50" t="n">
        <v>31.74588</v>
      </c>
      <c r="AG375" s="50" t="n">
        <v>40.10778</v>
      </c>
      <c r="AH375" s="52" t="n">
        <v>47.61882</v>
      </c>
      <c r="AI375" s="52" t="n">
        <v>47.50146</v>
      </c>
      <c r="AJ375" s="52" t="n">
        <v>35.2569</v>
      </c>
      <c r="AK375" s="52" t="n">
        <v>31.12974</v>
      </c>
      <c r="AL375" s="51" t="n">
        <v>39.2178</v>
      </c>
      <c r="AM375" s="51" t="n">
        <v>28.5730453486007</v>
      </c>
    </row>
    <row r="376" customFormat="false" ht="14.25" hidden="false" customHeight="false" outlineLevel="0" collapsed="false">
      <c r="A376" s="48" t="s">
        <v>137</v>
      </c>
      <c r="B376" s="48" t="str">
        <f aca="false">VLOOKUP(Data[[#This Row],[or_product]],Ref_products[#Data],2,FALSE())</f>
        <v>Rye</v>
      </c>
      <c r="C376" s="48" t="str">
        <f aca="false">VLOOKUP(Data[[#This Row],[MS]],Ref_MS[#Data],2,FALSE())</f>
        <v>Finland</v>
      </c>
      <c r="D376" s="49" t="s">
        <v>132</v>
      </c>
      <c r="E376" s="49" t="s">
        <v>125</v>
      </c>
      <c r="F376" s="49" t="s">
        <v>126</v>
      </c>
      <c r="G376" s="50" t="n">
        <f aca="false">(SUM(AH376:AL376)-MAX(AH376:AL376)-MIN(AH376:AL376))/3</f>
        <v>73.38586</v>
      </c>
      <c r="H376" s="50" t="n">
        <v>61.5162</v>
      </c>
      <c r="I376" s="50" t="n">
        <v>21.7116</v>
      </c>
      <c r="J376" s="50" t="n">
        <v>56.4306</v>
      </c>
      <c r="K376" s="50" t="n">
        <v>84.9882</v>
      </c>
      <c r="L376" s="50" t="n">
        <v>46.2594</v>
      </c>
      <c r="M376" s="50" t="n">
        <v>48.2154</v>
      </c>
      <c r="N376" s="50" t="n">
        <v>23.0808</v>
      </c>
      <c r="O376" s="50" t="n">
        <v>105.8196</v>
      </c>
      <c r="P376" s="50" t="n">
        <v>62.6898</v>
      </c>
      <c r="Q376" s="50" t="n">
        <v>71.394</v>
      </c>
      <c r="R376" s="50" t="n">
        <v>71.1984</v>
      </c>
      <c r="S376" s="50" t="n">
        <v>61.0272</v>
      </c>
      <c r="T376" s="50" t="n">
        <v>31.6872</v>
      </c>
      <c r="U376" s="50" t="n">
        <v>49.7802</v>
      </c>
      <c r="V376" s="50" t="n">
        <v>84.7926</v>
      </c>
      <c r="W376" s="50" t="n">
        <v>59.4624</v>
      </c>
      <c r="X376" s="50" t="n">
        <v>40.7826</v>
      </c>
      <c r="Y376" s="50" t="n">
        <v>67.482</v>
      </c>
      <c r="Z376" s="50" t="n">
        <v>76.6752</v>
      </c>
      <c r="AA376" s="50" t="n">
        <v>62.6898</v>
      </c>
      <c r="AB376" s="50" t="n">
        <v>25.1346</v>
      </c>
      <c r="AC376" s="50" t="n">
        <v>73.2522</v>
      </c>
      <c r="AD376" s="50" t="n">
        <v>105.135</v>
      </c>
      <c r="AE376" s="50" t="n">
        <v>84.8904</v>
      </c>
      <c r="AF376" s="50" t="n">
        <v>110.99322</v>
      </c>
      <c r="AG376" s="50" t="n">
        <v>41.3694</v>
      </c>
      <c r="AH376" s="52" t="n">
        <v>178.485</v>
      </c>
      <c r="AI376" s="52" t="n">
        <v>65.9172</v>
      </c>
      <c r="AJ376" s="52" t="n">
        <v>65.3304</v>
      </c>
      <c r="AK376" s="52" t="n">
        <v>62.7876</v>
      </c>
      <c r="AL376" s="51" t="n">
        <v>88.90998</v>
      </c>
      <c r="AM376" s="51" t="n">
        <v>51.345</v>
      </c>
    </row>
    <row r="377" customFormat="false" ht="14.25" hidden="false" customHeight="false" outlineLevel="0" collapsed="false">
      <c r="A377" s="48" t="s">
        <v>137</v>
      </c>
      <c r="B377" s="48" t="str">
        <f aca="false">VLOOKUP(Data[[#This Row],[or_product]],Ref_products[#Data],2,FALSE())</f>
        <v>Rye</v>
      </c>
      <c r="C377" s="48" t="str">
        <f aca="false">VLOOKUP(Data[[#This Row],[MS]],Ref_MS[#Data],2,FALSE())</f>
        <v>Sweden</v>
      </c>
      <c r="D377" s="49" t="s">
        <v>132</v>
      </c>
      <c r="E377" s="49" t="s">
        <v>127</v>
      </c>
      <c r="F377" s="49" t="s">
        <v>128</v>
      </c>
      <c r="G377" s="50" t="n">
        <f aca="false">(SUM(AH377:AL377)-MAX(AH377:AL377)-MIN(AH377:AL377))/3</f>
        <v>154.8174</v>
      </c>
      <c r="H377" s="50" t="n">
        <v>224.94</v>
      </c>
      <c r="I377" s="50" t="n">
        <v>169.5852</v>
      </c>
      <c r="J377" s="50" t="n">
        <v>201.8592</v>
      </c>
      <c r="K377" s="50" t="n">
        <v>162.0546</v>
      </c>
      <c r="L377" s="50" t="n">
        <v>135.6486</v>
      </c>
      <c r="M377" s="50" t="n">
        <v>156.969</v>
      </c>
      <c r="N377" s="50" t="n">
        <v>114.8172</v>
      </c>
      <c r="O377" s="50" t="n">
        <v>183.1794</v>
      </c>
      <c r="P377" s="50" t="n">
        <v>176.04</v>
      </c>
      <c r="Q377" s="50" t="n">
        <v>125.3796</v>
      </c>
      <c r="R377" s="50" t="n">
        <v>115.5018</v>
      </c>
      <c r="S377" s="50" t="n">
        <v>130.4652</v>
      </c>
      <c r="T377" s="50" t="n">
        <v>109.8294</v>
      </c>
      <c r="U377" s="50" t="n">
        <v>112.8612</v>
      </c>
      <c r="V377" s="50" t="n">
        <v>134.5728</v>
      </c>
      <c r="W377" s="50" t="n">
        <v>165.0864</v>
      </c>
      <c r="X377" s="50" t="n">
        <v>213.5952</v>
      </c>
      <c r="Y377" s="50" t="n">
        <v>115.0128</v>
      </c>
      <c r="Z377" s="50" t="n">
        <v>123.717</v>
      </c>
      <c r="AA377" s="50" t="n">
        <v>136.8222</v>
      </c>
      <c r="AB377" s="50" t="n">
        <v>138.876</v>
      </c>
      <c r="AC377" s="50" t="n">
        <v>169.7808</v>
      </c>
      <c r="AD377" s="50" t="n">
        <v>145.9176</v>
      </c>
      <c r="AE377" s="50" t="n">
        <v>99.3648</v>
      </c>
      <c r="AF377" s="50" t="n">
        <v>138.6804</v>
      </c>
      <c r="AG377" s="50" t="n">
        <v>86.2596</v>
      </c>
      <c r="AH377" s="52" t="n">
        <v>216.4314</v>
      </c>
      <c r="AI377" s="52" t="n">
        <v>185.4288</v>
      </c>
      <c r="AJ377" s="52" t="n">
        <v>141.321</v>
      </c>
      <c r="AK377" s="52" t="n">
        <v>126.3576</v>
      </c>
      <c r="AL377" s="51" t="n">
        <v>137.7024</v>
      </c>
      <c r="AM377" s="51" t="n">
        <v>169.683</v>
      </c>
    </row>
    <row r="378" customFormat="false" ht="14.25" hidden="false" customHeight="false" outlineLevel="0" collapsed="false">
      <c r="A378" s="48" t="s">
        <v>137</v>
      </c>
      <c r="B378" s="48" t="str">
        <f aca="false">VLOOKUP(Data[[#This Row],[or_product]],Ref_products[#Data],2,FALSE())</f>
        <v>Rye</v>
      </c>
      <c r="C378" s="48" t="str">
        <f aca="false">VLOOKUP(Data[[#This Row],[MS]],Ref_MS[#Data],2,FALSE())</f>
        <v>United Kingdom</v>
      </c>
      <c r="D378" s="49" t="s">
        <v>132</v>
      </c>
      <c r="E378" s="49" t="s">
        <v>129</v>
      </c>
      <c r="F378" s="49" t="s">
        <v>130</v>
      </c>
      <c r="G378" s="50" t="n">
        <f aca="false">(SUM(AH378:AL378)-MAX(AH378:AL378)-MIN(AH378:AL378))/3</f>
        <v>24.4011</v>
      </c>
      <c r="H378" s="50" t="n">
        <v>29.5356</v>
      </c>
      <c r="I378" s="50" t="n">
        <v>42.054</v>
      </c>
      <c r="J378" s="50" t="n">
        <v>42.054</v>
      </c>
      <c r="K378" s="50" t="n">
        <v>49.878</v>
      </c>
      <c r="L378" s="50" t="n">
        <v>51.834</v>
      </c>
      <c r="M378" s="50" t="n">
        <v>45.966</v>
      </c>
      <c r="N378" s="50" t="n">
        <v>42.054</v>
      </c>
      <c r="O378" s="50" t="n">
        <v>43.032</v>
      </c>
      <c r="P378" s="50" t="n">
        <v>22.8852</v>
      </c>
      <c r="Q378" s="50" t="n">
        <v>28.1664</v>
      </c>
      <c r="R378" s="50" t="n">
        <v>26.406</v>
      </c>
      <c r="S378" s="50" t="n">
        <v>31.785</v>
      </c>
      <c r="T378" s="50" t="n">
        <v>55.0614</v>
      </c>
      <c r="U378" s="50" t="n">
        <v>59.169</v>
      </c>
      <c r="V378" s="50" t="n">
        <v>67.1886</v>
      </c>
      <c r="W378" s="50" t="n">
        <v>79.5114</v>
      </c>
      <c r="X378" s="50" t="n">
        <v>35.208</v>
      </c>
      <c r="Y378" s="50" t="n">
        <v>37.164</v>
      </c>
      <c r="Z378" s="50" t="n">
        <v>36.186</v>
      </c>
      <c r="AA378" s="50" t="n">
        <v>32.274</v>
      </c>
      <c r="AB378" s="50" t="n">
        <v>34.23978</v>
      </c>
      <c r="AC378" s="50" t="n">
        <v>54.6702</v>
      </c>
      <c r="AD378" s="50" t="n">
        <v>55.746</v>
      </c>
      <c r="AE378" s="50" t="n">
        <v>47.922</v>
      </c>
      <c r="AF378" s="50" t="n">
        <v>49.878</v>
      </c>
      <c r="AG378" s="50" t="n">
        <v>93.3012</v>
      </c>
      <c r="AH378" s="52" t="n">
        <v>73.2033</v>
      </c>
      <c r="AI378" s="52" t="n">
        <v>100.67532</v>
      </c>
      <c r="AJ378" s="52" t="n">
        <v>0</v>
      </c>
      <c r="AK378" s="52" t="n">
        <v>0</v>
      </c>
      <c r="AL378" s="51" t="n">
        <v>0</v>
      </c>
      <c r="AM378" s="51" t="n">
        <v>0</v>
      </c>
    </row>
    <row r="379" customFormat="false" ht="14.25" hidden="false" customHeight="false" outlineLevel="0" collapsed="false">
      <c r="A379" s="48" t="s">
        <v>137</v>
      </c>
      <c r="B379" s="48" t="str">
        <f aca="false">VLOOKUP(Data[[#This Row],[or_product]],Ref_products[#Data],2,FALSE())</f>
        <v>Barley</v>
      </c>
      <c r="C379" s="48" t="str">
        <f aca="false">VLOOKUP(Data[[#This Row],[MS]],Ref_MS[#Data],2,FALSE())</f>
        <v>EU-27</v>
      </c>
      <c r="D379" s="49" t="s">
        <v>133</v>
      </c>
      <c r="E379" s="49" t="s">
        <v>73</v>
      </c>
      <c r="F379" s="49" t="s">
        <v>74</v>
      </c>
      <c r="G379" s="50" t="n">
        <f aca="false">(SUM(AH379:AL379)-MAX(AH379:AL379)-MIN(AH379:AL379))/3</f>
        <v>52266.654795</v>
      </c>
      <c r="H379" s="50" t="n">
        <v>59455.8358071221</v>
      </c>
      <c r="I379" s="50" t="n">
        <v>56146.8599022496</v>
      </c>
      <c r="J379" s="50" t="n">
        <v>55321.1584739145</v>
      </c>
      <c r="K379" s="50" t="n">
        <v>63175.0793488462</v>
      </c>
      <c r="L379" s="50" t="n">
        <v>65142.7605896691</v>
      </c>
      <c r="M379" s="50" t="n">
        <v>62745.0069077816</v>
      </c>
      <c r="N379" s="50" t="n">
        <v>58638.1340135681</v>
      </c>
      <c r="O379" s="50" t="n">
        <v>53351.851545</v>
      </c>
      <c r="P379" s="50" t="n">
        <v>52324.4295</v>
      </c>
      <c r="Q379" s="50" t="n">
        <v>52452.719685</v>
      </c>
      <c r="R379" s="50" t="n">
        <v>49039.13391</v>
      </c>
      <c r="S379" s="50" t="n">
        <v>58234.334655</v>
      </c>
      <c r="T379" s="50" t="n">
        <v>48876.061905</v>
      </c>
      <c r="U379" s="50" t="n">
        <v>50560.124655</v>
      </c>
      <c r="V379" s="50" t="n">
        <v>52669.64997</v>
      </c>
      <c r="W379" s="50" t="n">
        <v>59063.288145</v>
      </c>
      <c r="X379" s="50" t="n">
        <v>55195.07979</v>
      </c>
      <c r="Y379" s="50" t="n">
        <v>47451.32598</v>
      </c>
      <c r="Z379" s="50" t="n">
        <v>45977.966895</v>
      </c>
      <c r="AA379" s="50" t="n">
        <v>49059.072975</v>
      </c>
      <c r="AB379" s="50" t="n">
        <v>52313.671725</v>
      </c>
      <c r="AC379" s="50" t="n">
        <v>53313.421005</v>
      </c>
      <c r="AD379" s="50" t="n">
        <v>54166.983525</v>
      </c>
      <c r="AE379" s="50" t="n">
        <v>52870.3494</v>
      </c>
      <c r="AF379" s="50" t="n">
        <v>51210.627975</v>
      </c>
      <c r="AG379" s="50" t="n">
        <v>49506.32871</v>
      </c>
      <c r="AH379" s="52" t="n">
        <v>55041.9327</v>
      </c>
      <c r="AI379" s="52" t="n">
        <v>53937.094335</v>
      </c>
      <c r="AJ379" s="52" t="n">
        <v>51442.599315</v>
      </c>
      <c r="AK379" s="52" t="n">
        <v>51420.270735</v>
      </c>
      <c r="AL379" s="51" t="n">
        <v>47462.80755</v>
      </c>
      <c r="AM379" s="51" t="n">
        <v>51319.0523070139</v>
      </c>
    </row>
    <row r="380" customFormat="false" ht="14.25" hidden="false" customHeight="false" outlineLevel="0" collapsed="false">
      <c r="A380" s="48" t="s">
        <v>137</v>
      </c>
      <c r="B380" s="48" t="str">
        <f aca="false">VLOOKUP(Data[[#This Row],[or_product]],Ref_products[#Data],2,FALSE())</f>
        <v>Barley</v>
      </c>
      <c r="C380" s="48" t="str">
        <f aca="false">VLOOKUP(Data[[#This Row],[MS]],Ref_MS[#Data],2,FALSE())</f>
        <v>Belgium</v>
      </c>
      <c r="D380" s="49" t="s">
        <v>133</v>
      </c>
      <c r="E380" s="49" t="s">
        <v>75</v>
      </c>
      <c r="F380" s="49" t="s">
        <v>76</v>
      </c>
      <c r="G380" s="50" t="n">
        <f aca="false">(SUM(AH380:AL380)-MAX(AH380:AL380)-MIN(AH380:AL380))/3</f>
        <v>358.80402</v>
      </c>
      <c r="H380" s="50" t="n">
        <v>387.2799</v>
      </c>
      <c r="I380" s="50" t="n">
        <v>343.2573</v>
      </c>
      <c r="J380" s="50" t="n">
        <v>353.3706</v>
      </c>
      <c r="K380" s="50" t="n">
        <v>379.1496</v>
      </c>
      <c r="L380" s="50" t="n">
        <v>369.33375</v>
      </c>
      <c r="M380" s="50" t="n">
        <v>371.31675</v>
      </c>
      <c r="N380" s="50" t="n">
        <v>384.3054</v>
      </c>
      <c r="O380" s="50" t="n">
        <v>330.5661</v>
      </c>
      <c r="P380" s="50" t="n">
        <v>365.56605</v>
      </c>
      <c r="Q380" s="50" t="n">
        <v>339.78705</v>
      </c>
      <c r="R380" s="50" t="n">
        <v>268.59735</v>
      </c>
      <c r="S380" s="50" t="n">
        <v>302.2092</v>
      </c>
      <c r="T380" s="50" t="n">
        <v>299.0364</v>
      </c>
      <c r="U380" s="50" t="n">
        <v>364.17795</v>
      </c>
      <c r="V380" s="50" t="n">
        <v>371.31675</v>
      </c>
      <c r="W380" s="50" t="n">
        <v>425.1552</v>
      </c>
      <c r="X380" s="50" t="n">
        <v>448.7529</v>
      </c>
      <c r="Y380" s="50" t="n">
        <v>370.2261</v>
      </c>
      <c r="Z380" s="50" t="n">
        <v>336.77289</v>
      </c>
      <c r="AA380" s="50" t="n">
        <v>360.5094</v>
      </c>
      <c r="AB380" s="50" t="n">
        <v>387.4782</v>
      </c>
      <c r="AC380" s="50" t="n">
        <v>396.570255</v>
      </c>
      <c r="AD380" s="50" t="n">
        <v>430.44981</v>
      </c>
      <c r="AE380" s="50" t="n">
        <v>342.771465</v>
      </c>
      <c r="AF380" s="50" t="n">
        <v>377.890395</v>
      </c>
      <c r="AG380" s="50" t="n">
        <v>317.6766</v>
      </c>
      <c r="AH380" s="52" t="n">
        <v>393.992355</v>
      </c>
      <c r="AI380" s="52" t="n">
        <v>324.408885</v>
      </c>
      <c r="AJ380" s="52" t="n">
        <v>296.488245</v>
      </c>
      <c r="AK380" s="52" t="n">
        <v>366.845085</v>
      </c>
      <c r="AL380" s="51" t="n">
        <v>385.15809</v>
      </c>
      <c r="AM380" s="51" t="n">
        <v>332.539041703692</v>
      </c>
    </row>
    <row r="381" customFormat="false" ht="14.25" hidden="false" customHeight="false" outlineLevel="0" collapsed="false">
      <c r="A381" s="48" t="s">
        <v>137</v>
      </c>
      <c r="B381" s="48" t="str">
        <f aca="false">VLOOKUP(Data[[#This Row],[or_product]],Ref_products[#Data],2,FALSE())</f>
        <v>Barley</v>
      </c>
      <c r="C381" s="48" t="str">
        <f aca="false">VLOOKUP(Data[[#This Row],[MS]],Ref_MS[#Data],2,FALSE())</f>
        <v>Bulgaria</v>
      </c>
      <c r="D381" s="49" t="s">
        <v>133</v>
      </c>
      <c r="E381" s="49" t="s">
        <v>77</v>
      </c>
      <c r="F381" s="49" t="s">
        <v>78</v>
      </c>
      <c r="G381" s="50" t="n">
        <f aca="false">(SUM(AH381:AL381)-MAX(AH381:AL381)-MIN(AH381:AL381))/3</f>
        <v>606.81122</v>
      </c>
      <c r="H381" s="50" t="n">
        <v>924.57375</v>
      </c>
      <c r="I381" s="50" t="n">
        <v>1133.4828</v>
      </c>
      <c r="J381" s="50" t="n">
        <v>1163.0295</v>
      </c>
      <c r="K381" s="50" t="n">
        <v>452.81805</v>
      </c>
      <c r="L381" s="50" t="n">
        <v>802.9167</v>
      </c>
      <c r="M381" s="50" t="n">
        <v>626.0331</v>
      </c>
      <c r="N381" s="50" t="n">
        <v>621.17475</v>
      </c>
      <c r="O381" s="50" t="n">
        <v>631.08975</v>
      </c>
      <c r="P381" s="50" t="n">
        <v>922.98735</v>
      </c>
      <c r="Q381" s="50" t="n">
        <v>1201.1031</v>
      </c>
      <c r="R381" s="50" t="n">
        <v>520.5375</v>
      </c>
      <c r="S381" s="50" t="n">
        <v>1170.7632</v>
      </c>
      <c r="T381" s="50" t="n">
        <v>652.30785</v>
      </c>
      <c r="U381" s="50" t="n">
        <v>541.65645</v>
      </c>
      <c r="V381" s="50" t="n">
        <v>416.2317</v>
      </c>
      <c r="W381" s="50" t="n">
        <v>870.537</v>
      </c>
      <c r="X381" s="50" t="n">
        <v>851.40105</v>
      </c>
      <c r="Y381" s="50" t="n">
        <v>826.187205</v>
      </c>
      <c r="Z381" s="50" t="n">
        <v>701.01033</v>
      </c>
      <c r="AA381" s="50" t="n">
        <v>656.27385</v>
      </c>
      <c r="AB381" s="50" t="n">
        <v>722.64486</v>
      </c>
      <c r="AC381" s="50" t="n">
        <v>844.986045</v>
      </c>
      <c r="AD381" s="50" t="n">
        <v>708.753945</v>
      </c>
      <c r="AE381" s="50" t="n">
        <v>703.11231</v>
      </c>
      <c r="AF381" s="50" t="n">
        <v>611.53737</v>
      </c>
      <c r="AG381" s="50" t="n">
        <v>433.791165</v>
      </c>
      <c r="AH381" s="52" t="n">
        <v>542.58846</v>
      </c>
      <c r="AI381" s="52" t="n">
        <v>544.41282</v>
      </c>
      <c r="AJ381" s="52" t="n">
        <v>677.601015</v>
      </c>
      <c r="AK381" s="52" t="n">
        <v>598.419825</v>
      </c>
      <c r="AL381" s="51" t="n">
        <v>761.472</v>
      </c>
      <c r="AM381" s="51" t="n">
        <v>874.908578376142</v>
      </c>
    </row>
    <row r="382" customFormat="false" ht="14.25" hidden="false" customHeight="false" outlineLevel="0" collapsed="false">
      <c r="A382" s="48" t="s">
        <v>137</v>
      </c>
      <c r="B382" s="48" t="str">
        <f aca="false">VLOOKUP(Data[[#This Row],[or_product]],Ref_products[#Data],2,FALSE())</f>
        <v>Barley</v>
      </c>
      <c r="C382" s="48" t="str">
        <f aca="false">VLOOKUP(Data[[#This Row],[MS]],Ref_MS[#Data],2,FALSE())</f>
        <v>Czechia</v>
      </c>
      <c r="D382" s="49" t="s">
        <v>133</v>
      </c>
      <c r="E382" s="49" t="s">
        <v>79</v>
      </c>
      <c r="F382" s="49" t="s">
        <v>80</v>
      </c>
      <c r="G382" s="50" t="n">
        <f aca="false">(SUM(AH382:AL382)-MAX(AH382:AL382)-MIN(AH382:AL382))/3</f>
        <v>1761.40636</v>
      </c>
      <c r="H382" s="50" t="n">
        <v>2397.94275</v>
      </c>
      <c r="I382" s="50" t="n">
        <v>2398.73595</v>
      </c>
      <c r="J382" s="50" t="n">
        <v>2122.30575</v>
      </c>
      <c r="K382" s="50" t="n">
        <v>2243.07045</v>
      </c>
      <c r="L382" s="50" t="n">
        <v>2463.38175</v>
      </c>
      <c r="M382" s="50" t="n">
        <v>2075.30865</v>
      </c>
      <c r="N382" s="50" t="n">
        <v>2119.2321</v>
      </c>
      <c r="O382" s="50" t="n">
        <v>1615.5501</v>
      </c>
      <c r="P382" s="50" t="n">
        <v>1948.8924</v>
      </c>
      <c r="Q382" s="50" t="n">
        <v>1777.3629</v>
      </c>
      <c r="R382" s="50" t="n">
        <v>2051.11605</v>
      </c>
      <c r="S382" s="50" t="n">
        <v>2310.7899</v>
      </c>
      <c r="T382" s="50" t="n">
        <v>2176.71927</v>
      </c>
      <c r="U382" s="50" t="n">
        <v>1881.56955</v>
      </c>
      <c r="V382" s="50" t="n">
        <v>1877.3061</v>
      </c>
      <c r="W382" s="50" t="n">
        <v>2224.82685</v>
      </c>
      <c r="X382" s="50" t="n">
        <v>1985.9745</v>
      </c>
      <c r="Y382" s="50" t="n">
        <v>1570.99209</v>
      </c>
      <c r="Z382" s="50" t="n">
        <v>1798.26372</v>
      </c>
      <c r="AA382" s="50" t="n">
        <v>1602.730005</v>
      </c>
      <c r="AB382" s="50" t="n">
        <v>1580.21304</v>
      </c>
      <c r="AC382" s="50" t="n">
        <v>1950.330075</v>
      </c>
      <c r="AD382" s="50" t="n">
        <v>1974.49293</v>
      </c>
      <c r="AE382" s="50" t="n">
        <v>1829.565375</v>
      </c>
      <c r="AF382" s="50" t="n">
        <v>1697.72562</v>
      </c>
      <c r="AG382" s="50" t="n">
        <v>1592.378745</v>
      </c>
      <c r="AH382" s="52" t="n">
        <v>1703.45649</v>
      </c>
      <c r="AI382" s="52" t="n">
        <v>1800.74247</v>
      </c>
      <c r="AJ382" s="52" t="n">
        <v>1734.262395</v>
      </c>
      <c r="AK382" s="52" t="n">
        <v>1861.40244</v>
      </c>
      <c r="AL382" s="51" t="n">
        <v>1749.214215</v>
      </c>
      <c r="AM382" s="51" t="n">
        <v>1728.86516475</v>
      </c>
    </row>
    <row r="383" customFormat="false" ht="14.25" hidden="false" customHeight="false" outlineLevel="0" collapsed="false">
      <c r="A383" s="48" t="s">
        <v>137</v>
      </c>
      <c r="B383" s="48" t="str">
        <f aca="false">VLOOKUP(Data[[#This Row],[or_product]],Ref_products[#Data],2,FALSE())</f>
        <v>Barley</v>
      </c>
      <c r="C383" s="48" t="str">
        <f aca="false">VLOOKUP(Data[[#This Row],[MS]],Ref_MS[#Data],2,FALSE())</f>
        <v>Denmark</v>
      </c>
      <c r="D383" s="49" t="s">
        <v>133</v>
      </c>
      <c r="E383" s="49" t="s">
        <v>81</v>
      </c>
      <c r="F383" s="49" t="s">
        <v>82</v>
      </c>
      <c r="G383" s="50" t="n">
        <f aca="false">(SUM(AH383:AL383)-MAX(AH383:AL383)-MIN(AH383:AL383))/3</f>
        <v>3748.2666</v>
      </c>
      <c r="H383" s="50" t="n">
        <v>3340.7601</v>
      </c>
      <c r="I383" s="50" t="n">
        <v>3416.80815</v>
      </c>
      <c r="J383" s="50" t="n">
        <v>3865.2636</v>
      </c>
      <c r="K383" s="50" t="n">
        <v>3919.3995</v>
      </c>
      <c r="L383" s="50" t="n">
        <v>3853.9605</v>
      </c>
      <c r="M383" s="50" t="n">
        <v>3534.6975</v>
      </c>
      <c r="N383" s="50" t="n">
        <v>3643.7625</v>
      </c>
      <c r="O383" s="50" t="n">
        <v>3945.9717</v>
      </c>
      <c r="P383" s="50" t="n">
        <v>3932.4873</v>
      </c>
      <c r="Q383" s="50" t="n">
        <v>4085.87235</v>
      </c>
      <c r="R383" s="50" t="n">
        <v>3743.5074</v>
      </c>
      <c r="S383" s="50" t="n">
        <v>3558.59265</v>
      </c>
      <c r="T383" s="50" t="n">
        <v>3765.02295</v>
      </c>
      <c r="U383" s="50" t="n">
        <v>3242.50245</v>
      </c>
      <c r="V383" s="50" t="n">
        <v>3077.8143</v>
      </c>
      <c r="W383" s="50" t="n">
        <v>3367.134</v>
      </c>
      <c r="X383" s="50" t="n">
        <v>3364.85355</v>
      </c>
      <c r="Y383" s="50" t="n">
        <v>2955.95895</v>
      </c>
      <c r="Z383" s="50" t="n">
        <v>3222.1767</v>
      </c>
      <c r="AA383" s="50" t="n">
        <v>4024.20105</v>
      </c>
      <c r="AB383" s="50" t="n">
        <v>3916.32585</v>
      </c>
      <c r="AC383" s="50" t="n">
        <v>3517.4454</v>
      </c>
      <c r="AD383" s="50" t="n">
        <v>3823.224</v>
      </c>
      <c r="AE383" s="50" t="n">
        <v>3916.0284</v>
      </c>
      <c r="AF383" s="50" t="n">
        <v>3958.36545</v>
      </c>
      <c r="AG383" s="50" t="n">
        <v>3456.07155</v>
      </c>
      <c r="AH383" s="52" t="n">
        <v>3636.0288</v>
      </c>
      <c r="AI383" s="52" t="n">
        <v>4169.6541</v>
      </c>
      <c r="AJ383" s="52" t="n">
        <v>3473.12535</v>
      </c>
      <c r="AK383" s="52" t="n">
        <v>4135.64565</v>
      </c>
      <c r="AL383" s="51" t="n">
        <v>2549.64225</v>
      </c>
      <c r="AM383" s="51" t="n">
        <v>3652.087134</v>
      </c>
    </row>
    <row r="384" customFormat="false" ht="14.25" hidden="false" customHeight="false" outlineLevel="0" collapsed="false">
      <c r="A384" s="48" t="s">
        <v>137</v>
      </c>
      <c r="B384" s="48" t="str">
        <f aca="false">VLOOKUP(Data[[#This Row],[or_product]],Ref_products[#Data],2,FALSE())</f>
        <v>Barley</v>
      </c>
      <c r="C384" s="48" t="str">
        <f aca="false">VLOOKUP(Data[[#This Row],[MS]],Ref_MS[#Data],2,FALSE())</f>
        <v>Germany</v>
      </c>
      <c r="D384" s="49" t="s">
        <v>133</v>
      </c>
      <c r="E384" s="49" t="s">
        <v>83</v>
      </c>
      <c r="F384" s="49" t="s">
        <v>84</v>
      </c>
      <c r="G384" s="50" t="n">
        <f aca="false">(SUM(AH384:AL384)-MAX(AH384:AL384)-MIN(AH384:AL384))/3</f>
        <v>10898.6341</v>
      </c>
      <c r="H384" s="50" t="n">
        <v>10912.0524</v>
      </c>
      <c r="I384" s="50" t="n">
        <v>10809.82875</v>
      </c>
      <c r="J384" s="50" t="n">
        <v>11790.02565</v>
      </c>
      <c r="K384" s="50" t="n">
        <v>11971.47015</v>
      </c>
      <c r="L384" s="50" t="n">
        <v>13284.9102</v>
      </c>
      <c r="M384" s="50" t="n">
        <v>12405.94545</v>
      </c>
      <c r="N384" s="50" t="n">
        <v>13187.9415</v>
      </c>
      <c r="O384" s="50" t="n">
        <v>12002.9007</v>
      </c>
      <c r="P384" s="50" t="n">
        <v>13379.8959</v>
      </c>
      <c r="Q384" s="50" t="n">
        <v>10835.112</v>
      </c>
      <c r="R384" s="50" t="n">
        <v>10505.5374</v>
      </c>
      <c r="S384" s="50" t="n">
        <v>12882.46035</v>
      </c>
      <c r="T384" s="50" t="n">
        <v>11515.0827</v>
      </c>
      <c r="U384" s="50" t="n">
        <v>11864.8839</v>
      </c>
      <c r="V384" s="50" t="n">
        <v>10295.9343</v>
      </c>
      <c r="W384" s="50" t="n">
        <v>11865.37965</v>
      </c>
      <c r="X384" s="50" t="n">
        <v>12183.65115</v>
      </c>
      <c r="Y384" s="50" t="n">
        <v>10239.14118</v>
      </c>
      <c r="Z384" s="50" t="n">
        <v>8659.5627</v>
      </c>
      <c r="AA384" s="50" t="n">
        <v>10302.97395</v>
      </c>
      <c r="AB384" s="50" t="n">
        <v>10255.6794</v>
      </c>
      <c r="AC384" s="50" t="n">
        <v>11464.5162</v>
      </c>
      <c r="AD384" s="50" t="n">
        <v>11531.04585</v>
      </c>
      <c r="AE384" s="50" t="n">
        <v>10639.29075</v>
      </c>
      <c r="AF384" s="50" t="n">
        <v>10761.1461</v>
      </c>
      <c r="AG384" s="50" t="n">
        <v>9502.1394</v>
      </c>
      <c r="AH384" s="52" t="n">
        <v>11492.97225</v>
      </c>
      <c r="AI384" s="52" t="n">
        <v>10677.6618</v>
      </c>
      <c r="AJ384" s="52" t="n">
        <v>10322.60565</v>
      </c>
      <c r="AK384" s="52" t="n">
        <v>11111.83965</v>
      </c>
      <c r="AL384" s="51" t="n">
        <v>10906.40085</v>
      </c>
      <c r="AM384" s="51" t="n">
        <v>10809.9110445</v>
      </c>
    </row>
    <row r="385" customFormat="false" ht="14.25" hidden="false" customHeight="false" outlineLevel="0" collapsed="false">
      <c r="A385" s="48" t="s">
        <v>137</v>
      </c>
      <c r="B385" s="48" t="str">
        <f aca="false">VLOOKUP(Data[[#This Row],[or_product]],Ref_products[#Data],2,FALSE())</f>
        <v>Barley</v>
      </c>
      <c r="C385" s="48" t="str">
        <f aca="false">VLOOKUP(Data[[#This Row],[MS]],Ref_MS[#Data],2,FALSE())</f>
        <v>Estonia</v>
      </c>
      <c r="D385" s="49" t="s">
        <v>133</v>
      </c>
      <c r="E385" s="49" t="s">
        <v>85</v>
      </c>
      <c r="F385" s="49" t="s">
        <v>86</v>
      </c>
      <c r="G385" s="50" t="n">
        <f aca="false">(SUM(AH385:AL385)-MAX(AH385:AL385)-MIN(AH385:AL385))/3</f>
        <v>465.453065</v>
      </c>
      <c r="H385" s="50" t="n">
        <v>472.64805</v>
      </c>
      <c r="I385" s="50" t="n">
        <v>336.61425</v>
      </c>
      <c r="J385" s="50" t="n">
        <v>277.0251</v>
      </c>
      <c r="K385" s="50" t="n">
        <v>314.40465</v>
      </c>
      <c r="L385" s="50" t="n">
        <v>309.05055</v>
      </c>
      <c r="M385" s="50" t="n">
        <v>270.4812</v>
      </c>
      <c r="N385" s="50" t="n">
        <v>184.8156</v>
      </c>
      <c r="O385" s="50" t="n">
        <v>344.54625</v>
      </c>
      <c r="P385" s="50" t="n">
        <v>267.705</v>
      </c>
      <c r="Q385" s="50" t="n">
        <v>247.2801</v>
      </c>
      <c r="R385" s="50" t="n">
        <v>251.4444</v>
      </c>
      <c r="S385" s="50" t="n">
        <v>290.60865</v>
      </c>
      <c r="T385" s="50" t="n">
        <v>363.18645</v>
      </c>
      <c r="U385" s="50" t="n">
        <v>299.8296</v>
      </c>
      <c r="V385" s="50" t="n">
        <v>359.3196</v>
      </c>
      <c r="W385" s="50" t="n">
        <v>345.73605</v>
      </c>
      <c r="X385" s="50" t="n">
        <v>373.29975</v>
      </c>
      <c r="Y385" s="50" t="n">
        <v>252.2376</v>
      </c>
      <c r="Z385" s="50" t="n">
        <v>292.0959</v>
      </c>
      <c r="AA385" s="50" t="n">
        <v>338.39895</v>
      </c>
      <c r="AB385" s="50" t="n">
        <v>437.2515</v>
      </c>
      <c r="AC385" s="50" t="n">
        <v>454.20615</v>
      </c>
      <c r="AD385" s="50" t="n">
        <v>551.8689</v>
      </c>
      <c r="AE385" s="50" t="n">
        <v>354.3621</v>
      </c>
      <c r="AF385" s="50" t="n">
        <v>422.06172</v>
      </c>
      <c r="AG385" s="50" t="n">
        <v>344.54625</v>
      </c>
      <c r="AH385" s="52" t="n">
        <v>518.69331</v>
      </c>
      <c r="AI385" s="52" t="n">
        <v>556.35048</v>
      </c>
      <c r="AJ385" s="52" t="n">
        <v>393.000855</v>
      </c>
      <c r="AK385" s="52" t="n">
        <v>484.66503</v>
      </c>
      <c r="AL385" s="51" t="n">
        <v>328.870635</v>
      </c>
      <c r="AM385" s="51" t="n">
        <v>362.399546025</v>
      </c>
    </row>
    <row r="386" customFormat="false" ht="14.25" hidden="false" customHeight="false" outlineLevel="0" collapsed="false">
      <c r="A386" s="48" t="s">
        <v>137</v>
      </c>
      <c r="B386" s="48" t="str">
        <f aca="false">VLOOKUP(Data[[#This Row],[or_product]],Ref_products[#Data],2,FALSE())</f>
        <v>Barley</v>
      </c>
      <c r="C386" s="48" t="str">
        <f aca="false">VLOOKUP(Data[[#This Row],[MS]],Ref_MS[#Data],2,FALSE())</f>
        <v>Ireland</v>
      </c>
      <c r="D386" s="49" t="s">
        <v>133</v>
      </c>
      <c r="E386" s="49" t="s">
        <v>87</v>
      </c>
      <c r="F386" s="49" t="s">
        <v>88</v>
      </c>
      <c r="G386" s="50" t="n">
        <f aca="false">(SUM(AH386:AL386)-MAX(AH386:AL386)-MIN(AH386:AL386))/3</f>
        <v>1501.881235</v>
      </c>
      <c r="H386" s="50" t="n">
        <v>950.2536</v>
      </c>
      <c r="I386" s="50" t="n">
        <v>902.0667</v>
      </c>
      <c r="J386" s="50" t="n">
        <v>1075.08345</v>
      </c>
      <c r="K386" s="50" t="n">
        <v>1214.1909</v>
      </c>
      <c r="L386" s="50" t="n">
        <v>1077.9588</v>
      </c>
      <c r="M386" s="50" t="n">
        <v>1063.8795</v>
      </c>
      <c r="N386" s="50" t="n">
        <v>1266.64125</v>
      </c>
      <c r="O386" s="50" t="n">
        <v>1298.76585</v>
      </c>
      <c r="P386" s="50" t="n">
        <v>1266.3438</v>
      </c>
      <c r="Q386" s="50" t="n">
        <v>954.6162</v>
      </c>
      <c r="R386" s="50" t="n">
        <v>1187.51955</v>
      </c>
      <c r="S386" s="50" t="n">
        <v>1315.3239</v>
      </c>
      <c r="T386" s="50" t="n">
        <v>1015.6926</v>
      </c>
      <c r="U386" s="50" t="n">
        <v>1127.186775</v>
      </c>
      <c r="V386" s="50" t="n">
        <v>1114.971495</v>
      </c>
      <c r="W386" s="50" t="n">
        <v>1283.129895</v>
      </c>
      <c r="X386" s="50" t="n">
        <v>1216.84812</v>
      </c>
      <c r="Y386" s="50" t="n">
        <v>1212.673905</v>
      </c>
      <c r="Z386" s="50" t="n">
        <v>1400.047575</v>
      </c>
      <c r="AA386" s="50" t="n">
        <v>1250.053455</v>
      </c>
      <c r="AB386" s="50" t="n">
        <v>1648.62654</v>
      </c>
      <c r="AC386" s="50" t="n">
        <v>1716.455055</v>
      </c>
      <c r="AD386" s="50" t="n">
        <v>1724.45646</v>
      </c>
      <c r="AE386" s="50" t="n">
        <v>1467.30102</v>
      </c>
      <c r="AF386" s="50" t="n">
        <v>1493.010615</v>
      </c>
      <c r="AG386" s="50" t="n">
        <v>1214.46852</v>
      </c>
      <c r="AH386" s="52" t="n">
        <v>1544.310825</v>
      </c>
      <c r="AI386" s="52" t="n">
        <v>1418.14245</v>
      </c>
      <c r="AJ386" s="52" t="n">
        <v>1543.19043</v>
      </c>
      <c r="AK386" s="52" t="n">
        <v>1571.88444</v>
      </c>
      <c r="AL386" s="51" t="n">
        <v>1301.651115</v>
      </c>
      <c r="AM386" s="51" t="n">
        <v>1390.55743275</v>
      </c>
    </row>
    <row r="387" customFormat="false" ht="14.25" hidden="false" customHeight="false" outlineLevel="0" collapsed="false">
      <c r="A387" s="48" t="s">
        <v>137</v>
      </c>
      <c r="B387" s="48" t="str">
        <f aca="false">VLOOKUP(Data[[#This Row],[or_product]],Ref_products[#Data],2,FALSE())</f>
        <v>Barley</v>
      </c>
      <c r="C387" s="48" t="str">
        <f aca="false">VLOOKUP(Data[[#This Row],[MS]],Ref_MS[#Data],2,FALSE())</f>
        <v>Greece</v>
      </c>
      <c r="D387" s="49" t="s">
        <v>133</v>
      </c>
      <c r="E387" s="49" t="s">
        <v>89</v>
      </c>
      <c r="F387" s="49" t="s">
        <v>90</v>
      </c>
      <c r="G387" s="50" t="n">
        <f aca="false">(SUM(AH387:AL387)-MAX(AH387:AL387)-MIN(AH387:AL387))/3</f>
        <v>337.16949</v>
      </c>
      <c r="H387" s="50" t="n">
        <v>436.26</v>
      </c>
      <c r="I387" s="50" t="n">
        <v>470.9625</v>
      </c>
      <c r="J387" s="50" t="n">
        <v>380.736</v>
      </c>
      <c r="K387" s="50" t="n">
        <v>353.9655</v>
      </c>
      <c r="L387" s="50" t="n">
        <v>347.025</v>
      </c>
      <c r="M387" s="50" t="n">
        <v>328.1865</v>
      </c>
      <c r="N387" s="50" t="n">
        <v>317.28</v>
      </c>
      <c r="O387" s="50" t="n">
        <v>255.955725</v>
      </c>
      <c r="P387" s="50" t="n">
        <v>246.972735</v>
      </c>
      <c r="Q387" s="50" t="n">
        <v>199.45014</v>
      </c>
      <c r="R387" s="50" t="n">
        <v>182.763195</v>
      </c>
      <c r="S387" s="50" t="n">
        <v>236.07615</v>
      </c>
      <c r="T387" s="50" t="n">
        <v>202.375065</v>
      </c>
      <c r="U387" s="50" t="n">
        <v>227.043585</v>
      </c>
      <c r="V387" s="50" t="n">
        <v>262.975545</v>
      </c>
      <c r="W387" s="50" t="n">
        <v>278.07609</v>
      </c>
      <c r="X387" s="50" t="n">
        <v>337.635495</v>
      </c>
      <c r="Y387" s="50" t="n">
        <v>315.15819</v>
      </c>
      <c r="Z387" s="50" t="n">
        <v>325.39047</v>
      </c>
      <c r="AA387" s="50" t="n">
        <v>323.655345</v>
      </c>
      <c r="AB387" s="50" t="n">
        <v>384.62268</v>
      </c>
      <c r="AC387" s="50" t="n">
        <v>488.184855</v>
      </c>
      <c r="AD387" s="50" t="n">
        <v>350.881935</v>
      </c>
      <c r="AE387" s="50" t="n">
        <v>380.69634</v>
      </c>
      <c r="AF387" s="50" t="n">
        <v>331.408875</v>
      </c>
      <c r="AG387" s="50" t="n">
        <v>341.680815</v>
      </c>
      <c r="AH387" s="52" t="n">
        <v>363.46407</v>
      </c>
      <c r="AI387" s="52" t="n">
        <v>395.29122</v>
      </c>
      <c r="AJ387" s="52" t="n">
        <v>327.41313</v>
      </c>
      <c r="AK387" s="52" t="n">
        <v>320.63127</v>
      </c>
      <c r="AL387" s="51" t="n">
        <v>247.45857</v>
      </c>
      <c r="AM387" s="51" t="n">
        <v>283.5634476</v>
      </c>
    </row>
    <row r="388" customFormat="false" ht="14.25" hidden="false" customHeight="false" outlineLevel="0" collapsed="false">
      <c r="A388" s="48" t="s">
        <v>137</v>
      </c>
      <c r="B388" s="48" t="str">
        <f aca="false">VLOOKUP(Data[[#This Row],[or_product]],Ref_products[#Data],2,FALSE())</f>
        <v>Barley</v>
      </c>
      <c r="C388" s="48" t="str">
        <f aca="false">VLOOKUP(Data[[#This Row],[MS]],Ref_MS[#Data],2,FALSE())</f>
        <v>Spain</v>
      </c>
      <c r="D388" s="49" t="s">
        <v>133</v>
      </c>
      <c r="E388" s="49" t="s">
        <v>91</v>
      </c>
      <c r="F388" s="49" t="s">
        <v>92</v>
      </c>
      <c r="G388" s="50" t="n">
        <f aca="false">(SUM(AH388:AL388)-MAX(AH388:AL388)-MIN(AH388:AL388))/3</f>
        <v>7595.19406</v>
      </c>
      <c r="H388" s="50" t="n">
        <v>9618.3432</v>
      </c>
      <c r="I388" s="50" t="n">
        <v>7352.46825</v>
      </c>
      <c r="J388" s="50" t="n">
        <v>5003.7039</v>
      </c>
      <c r="K388" s="50" t="n">
        <v>10606.0755</v>
      </c>
      <c r="L388" s="50" t="n">
        <v>8476.82925</v>
      </c>
      <c r="M388" s="50" t="n">
        <v>10802.68995</v>
      </c>
      <c r="N388" s="50" t="n">
        <v>7395.5985</v>
      </c>
      <c r="O388" s="50" t="n">
        <v>10968.9645</v>
      </c>
      <c r="P388" s="50" t="n">
        <v>6195.98265</v>
      </c>
      <c r="Q388" s="50" t="n">
        <v>8291.22045</v>
      </c>
      <c r="R388" s="50" t="n">
        <v>8619.9027</v>
      </c>
      <c r="S388" s="50" t="n">
        <v>10549.3617</v>
      </c>
      <c r="T388" s="50" t="n">
        <v>4419.01635</v>
      </c>
      <c r="U388" s="50" t="n">
        <v>8067.2406</v>
      </c>
      <c r="V388" s="50" t="n">
        <v>11843.76495</v>
      </c>
      <c r="W388" s="50" t="n">
        <v>11173.90755</v>
      </c>
      <c r="X388" s="50" t="n">
        <v>7229.8197</v>
      </c>
      <c r="Y388" s="50" t="n">
        <v>8085.077685</v>
      </c>
      <c r="Z388" s="50" t="n">
        <v>8216.629905</v>
      </c>
      <c r="AA388" s="50" t="n">
        <v>5905.721025</v>
      </c>
      <c r="AB388" s="50" t="n">
        <v>9919.40226</v>
      </c>
      <c r="AC388" s="50" t="n">
        <v>6923.753565</v>
      </c>
      <c r="AD388" s="50" t="n">
        <v>6648.116565</v>
      </c>
      <c r="AE388" s="50" t="n">
        <v>9098.16264</v>
      </c>
      <c r="AF388" s="50" t="n">
        <v>5736.75951</v>
      </c>
      <c r="AG388" s="50" t="n">
        <v>9051.93891</v>
      </c>
      <c r="AH388" s="52" t="n">
        <v>7337.070255</v>
      </c>
      <c r="AI388" s="52" t="n">
        <v>10862.65587</v>
      </c>
      <c r="AJ388" s="52" t="n">
        <v>8788.31889</v>
      </c>
      <c r="AK388" s="52" t="n">
        <v>6660.193035</v>
      </c>
      <c r="AL388" s="51" t="n">
        <v>3762.1476</v>
      </c>
      <c r="AM388" s="51" t="n">
        <v>8383.1190156</v>
      </c>
    </row>
    <row r="389" customFormat="false" ht="14.25" hidden="false" customHeight="false" outlineLevel="0" collapsed="false">
      <c r="A389" s="48" t="s">
        <v>137</v>
      </c>
      <c r="B389" s="48" t="str">
        <f aca="false">VLOOKUP(Data[[#This Row],[or_product]],Ref_products[#Data],2,FALSE())</f>
        <v>Barley</v>
      </c>
      <c r="C389" s="48" t="str">
        <f aca="false">VLOOKUP(Data[[#This Row],[MS]],Ref_MS[#Data],2,FALSE())</f>
        <v>France</v>
      </c>
      <c r="D389" s="49" t="s">
        <v>133</v>
      </c>
      <c r="E389" s="49" t="s">
        <v>93</v>
      </c>
      <c r="F389" s="49" t="s">
        <v>94</v>
      </c>
      <c r="G389" s="50" t="n">
        <f aca="false">(SUM(AH389:AL389)-MAX(AH389:AL389)-MIN(AH389:AL389))/3</f>
        <v>11624.600485</v>
      </c>
      <c r="H389" s="50" t="n">
        <v>8833.37265</v>
      </c>
      <c r="I389" s="50" t="n">
        <v>7502.77965</v>
      </c>
      <c r="J389" s="50" t="n">
        <v>7525.8816</v>
      </c>
      <c r="K389" s="50" t="n">
        <v>9324.066</v>
      </c>
      <c r="L389" s="50" t="n">
        <v>9918.966</v>
      </c>
      <c r="M389" s="50" t="n">
        <v>10342.5348</v>
      </c>
      <c r="N389" s="50" t="n">
        <v>9297.6921</v>
      </c>
      <c r="O389" s="50" t="n">
        <v>9626.77095</v>
      </c>
      <c r="P389" s="50" t="n">
        <v>9715.80765</v>
      </c>
      <c r="Q389" s="50" t="n">
        <v>10894.30455</v>
      </c>
      <c r="R389" s="50" t="n">
        <v>9763.3005</v>
      </c>
      <c r="S389" s="50" t="n">
        <v>10937.73225</v>
      </c>
      <c r="T389" s="50" t="n">
        <v>10225.7361</v>
      </c>
      <c r="U389" s="50" t="n">
        <v>10312.1949</v>
      </c>
      <c r="V389" s="50" t="n">
        <v>9394.56165</v>
      </c>
      <c r="W389" s="50" t="n">
        <v>12067.84395</v>
      </c>
      <c r="X389" s="50" t="n">
        <v>12770.1234</v>
      </c>
      <c r="Y389" s="50" t="n">
        <v>10014.001275</v>
      </c>
      <c r="Z389" s="50" t="n">
        <v>8700.57114</v>
      </c>
      <c r="AA389" s="50" t="n">
        <v>11244.789885</v>
      </c>
      <c r="AB389" s="50" t="n">
        <v>10227.60012</v>
      </c>
      <c r="AC389" s="50" t="n">
        <v>11628.86724</v>
      </c>
      <c r="AD389" s="50" t="n">
        <v>12986.895045</v>
      </c>
      <c r="AE389" s="50" t="n">
        <v>10350.496545</v>
      </c>
      <c r="AF389" s="50" t="n">
        <v>11984.0622</v>
      </c>
      <c r="AG389" s="50" t="n">
        <v>11077.761795</v>
      </c>
      <c r="AH389" s="52" t="n">
        <v>13608.35733</v>
      </c>
      <c r="AI389" s="52" t="n">
        <v>10309.75581</v>
      </c>
      <c r="AJ389" s="52" t="n">
        <v>11357.146665</v>
      </c>
      <c r="AK389" s="52" t="n">
        <v>11321.155215</v>
      </c>
      <c r="AL389" s="51" t="n">
        <v>12195.499575</v>
      </c>
      <c r="AM389" s="51" t="n">
        <v>10315.566</v>
      </c>
    </row>
    <row r="390" customFormat="false" ht="14.25" hidden="false" customHeight="false" outlineLevel="0" collapsed="false">
      <c r="A390" s="48" t="s">
        <v>137</v>
      </c>
      <c r="B390" s="48" t="str">
        <f aca="false">VLOOKUP(Data[[#This Row],[or_product]],Ref_products[#Data],2,FALSE())</f>
        <v>Barley</v>
      </c>
      <c r="C390" s="48" t="str">
        <f aca="false">VLOOKUP(Data[[#This Row],[MS]],Ref_MS[#Data],2,FALSE())</f>
        <v>Croatia</v>
      </c>
      <c r="D390" s="49" t="s">
        <v>133</v>
      </c>
      <c r="E390" s="49" t="s">
        <v>95</v>
      </c>
      <c r="F390" s="49" t="s">
        <v>96</v>
      </c>
      <c r="G390" s="50" t="n">
        <f aca="false">(SUM(AH390:AL390)-MAX(AH390:AL390)-MIN(AH390:AL390))/3</f>
        <v>300.890505</v>
      </c>
      <c r="H390" s="50" t="n">
        <v>159.475757122101</v>
      </c>
      <c r="I390" s="50" t="n">
        <v>137.124052249612</v>
      </c>
      <c r="J390" s="50" t="n">
        <v>134.665073914462</v>
      </c>
      <c r="K390" s="50" t="n">
        <v>116.175098846243</v>
      </c>
      <c r="L390" s="50" t="n">
        <v>140.218889669132</v>
      </c>
      <c r="M390" s="50" t="n">
        <v>176.399407781648</v>
      </c>
      <c r="N390" s="50" t="n">
        <v>152.325213568056</v>
      </c>
      <c r="O390" s="50" t="n">
        <v>178.122975</v>
      </c>
      <c r="P390" s="50" t="n">
        <v>190.437405</v>
      </c>
      <c r="Q390" s="50" t="n">
        <v>204.72492</v>
      </c>
      <c r="R390" s="50" t="n">
        <v>158.8383</v>
      </c>
      <c r="S390" s="50" t="n">
        <v>235.5804</v>
      </c>
      <c r="T390" s="50" t="n">
        <v>161.148495</v>
      </c>
      <c r="U390" s="50" t="n">
        <v>213.43029</v>
      </c>
      <c r="V390" s="50" t="n">
        <v>223.355205</v>
      </c>
      <c r="W390" s="50" t="n">
        <v>276.737565</v>
      </c>
      <c r="X390" s="50" t="n">
        <v>241.539315</v>
      </c>
      <c r="Y390" s="50" t="n">
        <v>170.89494</v>
      </c>
      <c r="Z390" s="50" t="n">
        <v>192.31134</v>
      </c>
      <c r="AA390" s="50" t="n">
        <v>233.77587</v>
      </c>
      <c r="AB390" s="50" t="n">
        <v>199.62861</v>
      </c>
      <c r="AC390" s="50" t="n">
        <v>174.097485</v>
      </c>
      <c r="AD390" s="50" t="n">
        <v>191.805675</v>
      </c>
      <c r="AE390" s="50" t="n">
        <v>260.933055</v>
      </c>
      <c r="AF390" s="50" t="n">
        <v>258.216345</v>
      </c>
      <c r="AG390" s="50" t="n">
        <v>225.58608</v>
      </c>
      <c r="AH390" s="52" t="n">
        <v>273.0591</v>
      </c>
      <c r="AI390" s="52" t="n">
        <v>319.04487</v>
      </c>
      <c r="AJ390" s="52" t="n">
        <v>303.607215</v>
      </c>
      <c r="AK390" s="52" t="n">
        <v>315.4953</v>
      </c>
      <c r="AL390" s="51" t="n">
        <v>283.569</v>
      </c>
      <c r="AM390" s="51" t="n">
        <v>343.660369550739</v>
      </c>
    </row>
    <row r="391" customFormat="false" ht="14.25" hidden="false" customHeight="false" outlineLevel="0" collapsed="false">
      <c r="A391" s="48" t="s">
        <v>137</v>
      </c>
      <c r="B391" s="48" t="str">
        <f aca="false">VLOOKUP(Data[[#This Row],[or_product]],Ref_products[#Data],2,FALSE())</f>
        <v>Barley</v>
      </c>
      <c r="C391" s="48" t="str">
        <f aca="false">VLOOKUP(Data[[#This Row],[MS]],Ref_MS[#Data],2,FALSE())</f>
        <v>Italy</v>
      </c>
      <c r="D391" s="49" t="s">
        <v>133</v>
      </c>
      <c r="E391" s="49" t="s">
        <v>97</v>
      </c>
      <c r="F391" s="49" t="s">
        <v>98</v>
      </c>
      <c r="G391" s="50" t="n">
        <f aca="false">(SUM(AH391:AL391)-MAX(AH391:AL391)-MIN(AH391:AL391))/3</f>
        <v>1086.475785</v>
      </c>
      <c r="H391" s="50" t="n">
        <v>1620.3093</v>
      </c>
      <c r="I391" s="50" t="n">
        <v>1454.9271</v>
      </c>
      <c r="J391" s="50" t="n">
        <v>1375.30965</v>
      </c>
      <c r="K391" s="50" t="n">
        <v>1339.02075</v>
      </c>
      <c r="L391" s="50" t="n">
        <v>1169.5734</v>
      </c>
      <c r="M391" s="50" t="n">
        <v>1347.54765</v>
      </c>
      <c r="N391" s="50" t="n">
        <v>1302.13695</v>
      </c>
      <c r="O391" s="50" t="n">
        <v>1250.8764</v>
      </c>
      <c r="P391" s="50" t="n">
        <v>1116.13155</v>
      </c>
      <c r="Q391" s="50" t="n">
        <v>1180.18245</v>
      </c>
      <c r="R391" s="50" t="n">
        <v>1012.1232</v>
      </c>
      <c r="S391" s="50" t="n">
        <v>1158.6669</v>
      </c>
      <c r="T391" s="50" t="n">
        <v>1203.78015</v>
      </c>
      <c r="U391" s="50" t="n">
        <v>1271.103</v>
      </c>
      <c r="V391" s="50" t="n">
        <v>1214.88495</v>
      </c>
      <c r="W391" s="50" t="n">
        <v>1226.18805</v>
      </c>
      <c r="X391" s="50" t="n">
        <v>1040.2818</v>
      </c>
      <c r="Y391" s="50" t="n">
        <v>982.308795</v>
      </c>
      <c r="Z391" s="50" t="n">
        <v>892.42932</v>
      </c>
      <c r="AA391" s="50" t="n">
        <v>932.238045</v>
      </c>
      <c r="AB391" s="50" t="n">
        <v>865.787715</v>
      </c>
      <c r="AC391" s="50" t="n">
        <v>841.46622</v>
      </c>
      <c r="AD391" s="50" t="n">
        <v>947.02131</v>
      </c>
      <c r="AE391" s="50" t="n">
        <v>979.889535</v>
      </c>
      <c r="AF391" s="50" t="n">
        <v>975.91362</v>
      </c>
      <c r="AG391" s="50" t="n">
        <v>1001.742195</v>
      </c>
      <c r="AH391" s="52" t="n">
        <v>1063.334175</v>
      </c>
      <c r="AI391" s="52" t="n">
        <v>1081.359645</v>
      </c>
      <c r="AJ391" s="52" t="n">
        <v>1050.7917</v>
      </c>
      <c r="AK391" s="52" t="n">
        <v>1114.733535</v>
      </c>
      <c r="AL391" s="51" t="n">
        <v>1148.91054</v>
      </c>
      <c r="AM391" s="51" t="n">
        <v>1073.51930671572</v>
      </c>
    </row>
    <row r="392" customFormat="false" ht="14.25" hidden="false" customHeight="false" outlineLevel="0" collapsed="false">
      <c r="A392" s="48" t="s">
        <v>137</v>
      </c>
      <c r="B392" s="48" t="str">
        <f aca="false">VLOOKUP(Data[[#This Row],[or_product]],Ref_products[#Data],2,FALSE())</f>
        <v>Barley</v>
      </c>
      <c r="C392" s="48" t="str">
        <f aca="false">VLOOKUP(Data[[#This Row],[MS]],Ref_MS[#Data],2,FALSE())</f>
        <v>Cyprus</v>
      </c>
      <c r="D392" s="49" t="s">
        <v>133</v>
      </c>
      <c r="E392" s="49" t="s">
        <v>99</v>
      </c>
      <c r="F392" s="49" t="s">
        <v>100</v>
      </c>
      <c r="G392" s="50" t="n">
        <f aca="false">(SUM(AH392:AL392)-MAX(AH392:AL392)-MIN(AH392:AL392))/3</f>
        <v>25.49477</v>
      </c>
      <c r="H392" s="50" t="n">
        <v>191.3595</v>
      </c>
      <c r="I392" s="50" t="n">
        <v>152.691</v>
      </c>
      <c r="J392" s="50" t="n">
        <v>132.861</v>
      </c>
      <c r="K392" s="50" t="n">
        <v>126.912</v>
      </c>
      <c r="L392" s="50" t="n">
        <v>35.694</v>
      </c>
      <c r="M392" s="50" t="n">
        <v>52.5495</v>
      </c>
      <c r="N392" s="50" t="n">
        <v>111.74205</v>
      </c>
      <c r="O392" s="50" t="n">
        <v>37.2804</v>
      </c>
      <c r="P392" s="50" t="n">
        <v>115.50975</v>
      </c>
      <c r="Q392" s="50" t="n">
        <v>127.3086</v>
      </c>
      <c r="R392" s="50" t="n">
        <v>148.725</v>
      </c>
      <c r="S392" s="50" t="n">
        <v>100.131585</v>
      </c>
      <c r="T392" s="50" t="n">
        <v>59.777535</v>
      </c>
      <c r="U392" s="50" t="n">
        <v>57.873855</v>
      </c>
      <c r="V392" s="50" t="n">
        <v>51.567915</v>
      </c>
      <c r="W392" s="50" t="n">
        <v>3.47025</v>
      </c>
      <c r="X392" s="50" t="n">
        <v>39.749235</v>
      </c>
      <c r="Y392" s="50" t="n">
        <v>45.66849</v>
      </c>
      <c r="Z392" s="50" t="n">
        <v>45.33138</v>
      </c>
      <c r="AA392" s="50" t="n">
        <v>66.460245</v>
      </c>
      <c r="AB392" s="50" t="n">
        <v>35.703915</v>
      </c>
      <c r="AC392" s="50" t="n">
        <v>2.69688</v>
      </c>
      <c r="AD392" s="50" t="n">
        <v>51.73647</v>
      </c>
      <c r="AE392" s="50" t="n">
        <v>2.885265</v>
      </c>
      <c r="AF392" s="50" t="n">
        <v>18.590625</v>
      </c>
      <c r="AG392" s="50" t="n">
        <v>7.664295</v>
      </c>
      <c r="AH392" s="52" t="n">
        <v>28.99146</v>
      </c>
      <c r="AI392" s="52" t="n">
        <v>25.44189</v>
      </c>
      <c r="AJ392" s="52" t="n">
        <v>25.26342</v>
      </c>
      <c r="AK392" s="52" t="n">
        <v>25.779</v>
      </c>
      <c r="AL392" s="51" t="n">
        <v>19.83</v>
      </c>
      <c r="AM392" s="51" t="n">
        <v>23.77617</v>
      </c>
    </row>
    <row r="393" customFormat="false" ht="14.25" hidden="false" customHeight="false" outlineLevel="0" collapsed="false">
      <c r="A393" s="48" t="s">
        <v>137</v>
      </c>
      <c r="B393" s="48" t="str">
        <f aca="false">VLOOKUP(Data[[#This Row],[or_product]],Ref_products[#Data],2,FALSE())</f>
        <v>Barley</v>
      </c>
      <c r="C393" s="48" t="str">
        <f aca="false">VLOOKUP(Data[[#This Row],[MS]],Ref_MS[#Data],2,FALSE())</f>
        <v>Latvia</v>
      </c>
      <c r="D393" s="49" t="s">
        <v>133</v>
      </c>
      <c r="E393" s="49" t="s">
        <v>101</v>
      </c>
      <c r="F393" s="49" t="s">
        <v>102</v>
      </c>
      <c r="G393" s="50" t="n">
        <f aca="false">(SUM(AH393:AL393)-MAX(AH393:AL393)-MIN(AH393:AL393))/3</f>
        <v>270.97695</v>
      </c>
      <c r="H393" s="50" t="n">
        <v>451.62825</v>
      </c>
      <c r="I393" s="50" t="n">
        <v>477.01065</v>
      </c>
      <c r="J393" s="50" t="n">
        <v>281.586</v>
      </c>
      <c r="K393" s="50" t="n">
        <v>368.34225</v>
      </c>
      <c r="L393" s="50" t="n">
        <v>356.7417</v>
      </c>
      <c r="M393" s="50" t="n">
        <v>318.96555</v>
      </c>
      <c r="N393" s="50" t="n">
        <v>230.6229</v>
      </c>
      <c r="O393" s="50" t="n">
        <v>258.88065</v>
      </c>
      <c r="P393" s="50" t="n">
        <v>229.13565</v>
      </c>
      <c r="Q393" s="50" t="n">
        <v>260.1696</v>
      </c>
      <c r="R393" s="50" t="n">
        <v>244.5039</v>
      </c>
      <c r="S393" s="50" t="n">
        <v>281.09025</v>
      </c>
      <c r="T393" s="50" t="n">
        <v>362.6907</v>
      </c>
      <c r="U393" s="50" t="n">
        <v>304.3905</v>
      </c>
      <c r="V393" s="50" t="n">
        <v>347.52075</v>
      </c>
      <c r="W393" s="50" t="n">
        <v>304.48965</v>
      </c>
      <c r="X393" s="50" t="n">
        <v>263.1441</v>
      </c>
      <c r="Y393" s="50" t="n">
        <v>226.4586</v>
      </c>
      <c r="Z393" s="50" t="n">
        <v>234.68805</v>
      </c>
      <c r="AA393" s="50" t="n">
        <v>246.4869</v>
      </c>
      <c r="AB393" s="50" t="n">
        <v>230.6229</v>
      </c>
      <c r="AC393" s="50" t="n">
        <v>415.2402</v>
      </c>
      <c r="AD393" s="50" t="n">
        <v>381.82665</v>
      </c>
      <c r="AE393" s="50" t="n">
        <v>280.7928</v>
      </c>
      <c r="AF393" s="50" t="n">
        <v>238.85235</v>
      </c>
      <c r="AG393" s="50" t="n">
        <v>303.69645</v>
      </c>
      <c r="AH393" s="52" t="n">
        <v>302.8041</v>
      </c>
      <c r="AI393" s="52" t="n">
        <v>306.1752</v>
      </c>
      <c r="AJ393" s="52" t="n">
        <v>213.9657</v>
      </c>
      <c r="AK393" s="52" t="n">
        <v>279.2064</v>
      </c>
      <c r="AL393" s="51" t="n">
        <v>230.92035</v>
      </c>
      <c r="AM393" s="51" t="n">
        <v>289.4119095</v>
      </c>
    </row>
    <row r="394" customFormat="false" ht="14.25" hidden="false" customHeight="false" outlineLevel="0" collapsed="false">
      <c r="A394" s="48" t="s">
        <v>137</v>
      </c>
      <c r="B394" s="48" t="str">
        <f aca="false">VLOOKUP(Data[[#This Row],[or_product]],Ref_products[#Data],2,FALSE())</f>
        <v>Barley</v>
      </c>
      <c r="C394" s="48" t="str">
        <f aca="false">VLOOKUP(Data[[#This Row],[MS]],Ref_MS[#Data],2,FALSE())</f>
        <v>Lithuania</v>
      </c>
      <c r="D394" s="49" t="s">
        <v>133</v>
      </c>
      <c r="E394" s="49" t="s">
        <v>103</v>
      </c>
      <c r="F394" s="49" t="s">
        <v>104</v>
      </c>
      <c r="G394" s="50" t="n">
        <f aca="false">(SUM(AH394:AL394)-MAX(AH394:AL394)-MIN(AH394:AL394))/3</f>
        <v>554.357565</v>
      </c>
      <c r="H394" s="50" t="n">
        <v>1197.63285</v>
      </c>
      <c r="I394" s="50" t="n">
        <v>1081.23075</v>
      </c>
      <c r="J394" s="50" t="n">
        <v>883.92225</v>
      </c>
      <c r="K394" s="50" t="n">
        <v>1166.5989</v>
      </c>
      <c r="L394" s="50" t="n">
        <v>1183.35525</v>
      </c>
      <c r="M394" s="50" t="n">
        <v>1094.91345</v>
      </c>
      <c r="N394" s="50" t="n">
        <v>735.2964</v>
      </c>
      <c r="O394" s="50" t="n">
        <v>852.2934</v>
      </c>
      <c r="P394" s="50" t="n">
        <v>769.6023</v>
      </c>
      <c r="Q394" s="50" t="n">
        <v>863.69565</v>
      </c>
      <c r="R394" s="50" t="n">
        <v>892.1517</v>
      </c>
      <c r="S394" s="50" t="n">
        <v>852.4917</v>
      </c>
      <c r="T394" s="50" t="n">
        <v>940.23945</v>
      </c>
      <c r="U394" s="50" t="n">
        <v>737.4777</v>
      </c>
      <c r="V394" s="50" t="n">
        <v>1005.08355</v>
      </c>
      <c r="W394" s="50" t="n">
        <v>962.1516</v>
      </c>
      <c r="X394" s="50" t="n">
        <v>850.9053</v>
      </c>
      <c r="Y394" s="50" t="n">
        <v>545.325</v>
      </c>
      <c r="Z394" s="50" t="n">
        <v>753.3417</v>
      </c>
      <c r="AA394" s="50" t="n">
        <v>735.59385</v>
      </c>
      <c r="AB394" s="50" t="n">
        <v>679.87155</v>
      </c>
      <c r="AC394" s="50" t="n">
        <v>1009.84275</v>
      </c>
      <c r="AD394" s="50" t="n">
        <v>804.62208</v>
      </c>
      <c r="AE394" s="50" t="n">
        <v>540.555885</v>
      </c>
      <c r="AF394" s="50" t="n">
        <v>515.312295</v>
      </c>
      <c r="AG394" s="50" t="n">
        <v>614.27391</v>
      </c>
      <c r="AH394" s="52" t="n">
        <v>583.448175</v>
      </c>
      <c r="AI394" s="52" t="n">
        <v>699.909765</v>
      </c>
      <c r="AJ394" s="52" t="n">
        <v>496.156515</v>
      </c>
      <c r="AK394" s="52" t="n">
        <v>517.563</v>
      </c>
      <c r="AL394" s="51" t="n">
        <v>562.06152</v>
      </c>
      <c r="AM394" s="51" t="n">
        <v>592.669125</v>
      </c>
    </row>
    <row r="395" customFormat="false" ht="14.25" hidden="false" customHeight="false" outlineLevel="0" collapsed="false">
      <c r="A395" s="48" t="s">
        <v>137</v>
      </c>
      <c r="B395" s="48" t="str">
        <f aca="false">VLOOKUP(Data[[#This Row],[or_product]],Ref_products[#Data],2,FALSE())</f>
        <v>Barley</v>
      </c>
      <c r="C395" s="48" t="str">
        <f aca="false">VLOOKUP(Data[[#This Row],[MS]],Ref_MS[#Data],2,FALSE())</f>
        <v>Luxembourg</v>
      </c>
      <c r="D395" s="49" t="s">
        <v>133</v>
      </c>
      <c r="E395" s="49" t="s">
        <v>105</v>
      </c>
      <c r="F395" s="49" t="s">
        <v>106</v>
      </c>
      <c r="G395" s="50" t="n">
        <f aca="false">(SUM(AH395:AL395)-MAX(AH395:AL395)-MIN(AH395:AL395))/3</f>
        <v>32.471625</v>
      </c>
      <c r="H395" s="50" t="n">
        <v>67.52115</v>
      </c>
      <c r="I395" s="50" t="n">
        <v>59.39085</v>
      </c>
      <c r="J395" s="50" t="n">
        <v>62.2662</v>
      </c>
      <c r="K395" s="50" t="n">
        <v>71.88375</v>
      </c>
      <c r="L395" s="50" t="n">
        <v>68.0169</v>
      </c>
      <c r="M395" s="50" t="n">
        <v>62.6628</v>
      </c>
      <c r="N395" s="50" t="n">
        <v>67.2237</v>
      </c>
      <c r="O395" s="50" t="n">
        <v>53.04525</v>
      </c>
      <c r="P395" s="50" t="n">
        <v>53.1444</v>
      </c>
      <c r="Q395" s="50" t="n">
        <v>51.3597</v>
      </c>
      <c r="R395" s="50" t="n">
        <v>54.82995</v>
      </c>
      <c r="S395" s="50" t="n">
        <v>52.3512</v>
      </c>
      <c r="T395" s="50" t="n">
        <v>52.45035</v>
      </c>
      <c r="U395" s="50" t="n">
        <v>49.67415</v>
      </c>
      <c r="V395" s="50" t="n">
        <v>44.2209</v>
      </c>
      <c r="W395" s="50" t="n">
        <v>52.05375</v>
      </c>
      <c r="X395" s="50" t="n">
        <v>53.9376</v>
      </c>
      <c r="Y395" s="50" t="n">
        <v>42.6345</v>
      </c>
      <c r="Z395" s="50" t="n">
        <v>38.123175</v>
      </c>
      <c r="AA395" s="50" t="n">
        <v>37.57785</v>
      </c>
      <c r="AB395" s="50" t="n">
        <v>42.128835</v>
      </c>
      <c r="AC395" s="50" t="n">
        <v>45.56934</v>
      </c>
      <c r="AD395" s="50" t="n">
        <v>44.00277</v>
      </c>
      <c r="AE395" s="50" t="n">
        <v>33.720915</v>
      </c>
      <c r="AF395" s="50" t="n">
        <v>34.652925</v>
      </c>
      <c r="AG395" s="50" t="n">
        <v>34.36539</v>
      </c>
      <c r="AH395" s="52" t="n">
        <v>35.05944</v>
      </c>
      <c r="AI395" s="52" t="n">
        <v>32.174175</v>
      </c>
      <c r="AJ395" s="52" t="n">
        <v>28.61469</v>
      </c>
      <c r="AK395" s="52" t="n">
        <v>36.36822</v>
      </c>
      <c r="AL395" s="51" t="n">
        <v>30.18126</v>
      </c>
      <c r="AM395" s="51" t="n">
        <v>31.8216699425849</v>
      </c>
    </row>
    <row r="396" customFormat="false" ht="14.25" hidden="false" customHeight="false" outlineLevel="0" collapsed="false">
      <c r="A396" s="48" t="s">
        <v>137</v>
      </c>
      <c r="B396" s="48" t="str">
        <f aca="false">VLOOKUP(Data[[#This Row],[or_product]],Ref_products[#Data],2,FALSE())</f>
        <v>Barley</v>
      </c>
      <c r="C396" s="48" t="str">
        <f aca="false">VLOOKUP(Data[[#This Row],[MS]],Ref_MS[#Data],2,FALSE())</f>
        <v>Hungary</v>
      </c>
      <c r="D396" s="49" t="s">
        <v>133</v>
      </c>
      <c r="E396" s="49" t="s">
        <v>107</v>
      </c>
      <c r="F396" s="49" t="s">
        <v>108</v>
      </c>
      <c r="G396" s="50" t="n">
        <f aca="false">(SUM(AH396:AL396)-MAX(AH396:AL396)-MIN(AH396:AL396))/3</f>
        <v>1581.87876</v>
      </c>
      <c r="H396" s="50" t="n">
        <v>1128.327</v>
      </c>
      <c r="I396" s="50" t="n">
        <v>1544.757</v>
      </c>
      <c r="J396" s="50" t="n">
        <v>1396.032</v>
      </c>
      <c r="K396" s="50" t="n">
        <v>913.1715</v>
      </c>
      <c r="L396" s="50" t="n">
        <v>1318.695</v>
      </c>
      <c r="M396" s="50" t="n">
        <v>1293.5109</v>
      </c>
      <c r="N396" s="50" t="n">
        <v>1033.143</v>
      </c>
      <c r="O396" s="50" t="n">
        <v>892.84575</v>
      </c>
      <c r="P396" s="50" t="n">
        <v>1288.05765</v>
      </c>
      <c r="Q396" s="50" t="n">
        <v>1037.00985</v>
      </c>
      <c r="R396" s="50" t="n">
        <v>803.3133</v>
      </c>
      <c r="S396" s="50" t="n">
        <v>1401.3861</v>
      </c>
      <c r="T396" s="50" t="n">
        <v>1180.2816</v>
      </c>
      <c r="U396" s="50" t="n">
        <v>1066.0608</v>
      </c>
      <c r="V396" s="50" t="n">
        <v>1009.1487</v>
      </c>
      <c r="W396" s="50" t="n">
        <v>1454.62965</v>
      </c>
      <c r="X396" s="50" t="n">
        <v>1054.85685</v>
      </c>
      <c r="Y396" s="50" t="n">
        <v>935.79753</v>
      </c>
      <c r="Z396" s="50" t="n">
        <v>979.24506</v>
      </c>
      <c r="AA396" s="50" t="n">
        <v>987.643065</v>
      </c>
      <c r="AB396" s="50" t="n">
        <v>1052.973</v>
      </c>
      <c r="AC396" s="50" t="n">
        <v>1263.874965</v>
      </c>
      <c r="AD396" s="50" t="n">
        <v>1396.58724</v>
      </c>
      <c r="AE396" s="50" t="n">
        <v>1580.679045</v>
      </c>
      <c r="AF396" s="50" t="n">
        <v>1404.34077</v>
      </c>
      <c r="AG396" s="50" t="n">
        <v>1135.80291</v>
      </c>
      <c r="AH396" s="52" t="n">
        <v>1371.50229</v>
      </c>
      <c r="AI396" s="52" t="n">
        <v>1471.336425</v>
      </c>
      <c r="AJ396" s="52" t="n">
        <v>1697.081145</v>
      </c>
      <c r="AK396" s="52" t="n">
        <v>1577.21871</v>
      </c>
      <c r="AL396" s="51" t="n">
        <v>2232.134205</v>
      </c>
      <c r="AM396" s="51" t="n">
        <v>1608.69655455</v>
      </c>
    </row>
    <row r="397" customFormat="false" ht="14.25" hidden="false" customHeight="false" outlineLevel="0" collapsed="false">
      <c r="A397" s="48" t="s">
        <v>137</v>
      </c>
      <c r="B397" s="48" t="str">
        <f aca="false">VLOOKUP(Data[[#This Row],[or_product]],Ref_products[#Data],2,FALSE())</f>
        <v>Barley</v>
      </c>
      <c r="C397" s="48" t="str">
        <f aca="false">VLOOKUP(Data[[#This Row],[MS]],Ref_MS[#Data],2,FALSE())</f>
        <v>Malta</v>
      </c>
      <c r="D397" s="49" t="s">
        <v>133</v>
      </c>
      <c r="E397" s="49" t="s">
        <v>109</v>
      </c>
      <c r="F397" s="49" t="s">
        <v>110</v>
      </c>
      <c r="G397" s="50" t="n">
        <f aca="false">(SUM(AH397:AL397)-MAX(AH397:AL397)-MIN(AH397:AL397))/3</f>
        <v>0</v>
      </c>
      <c r="H397" s="50" t="n">
        <v>0</v>
      </c>
      <c r="I397" s="50" t="n">
        <v>0</v>
      </c>
      <c r="J397" s="50" t="n">
        <v>0</v>
      </c>
      <c r="K397" s="50" t="n">
        <v>0</v>
      </c>
      <c r="L397" s="50" t="n">
        <v>0</v>
      </c>
      <c r="M397" s="50" t="n">
        <v>0</v>
      </c>
      <c r="N397" s="50" t="n">
        <v>0</v>
      </c>
      <c r="O397" s="50" t="n">
        <v>0</v>
      </c>
      <c r="P397" s="50" t="n">
        <v>0</v>
      </c>
      <c r="Q397" s="50" t="n">
        <v>0</v>
      </c>
      <c r="R397" s="50" t="n">
        <v>0</v>
      </c>
      <c r="S397" s="50" t="n">
        <v>0</v>
      </c>
      <c r="T397" s="50" t="n">
        <v>0</v>
      </c>
      <c r="U397" s="50" t="n">
        <v>0</v>
      </c>
      <c r="V397" s="50" t="n">
        <v>0</v>
      </c>
      <c r="W397" s="50" t="n">
        <v>0</v>
      </c>
      <c r="X397" s="50" t="n">
        <v>0</v>
      </c>
      <c r="Y397" s="50" t="n">
        <v>0</v>
      </c>
      <c r="Z397" s="50" t="n">
        <v>0</v>
      </c>
      <c r="AA397" s="50" t="n">
        <v>0</v>
      </c>
      <c r="AB397" s="50" t="n">
        <v>0</v>
      </c>
      <c r="AC397" s="50" t="n">
        <v>0</v>
      </c>
      <c r="AD397" s="50" t="n">
        <v>0</v>
      </c>
      <c r="AE397" s="50" t="n">
        <v>0</v>
      </c>
      <c r="AF397" s="50" t="n">
        <v>0</v>
      </c>
      <c r="AG397" s="50" t="n">
        <v>0</v>
      </c>
      <c r="AH397" s="52" t="n">
        <v>0</v>
      </c>
      <c r="AI397" s="52" t="n">
        <v>0</v>
      </c>
      <c r="AJ397" s="52" t="n">
        <v>0</v>
      </c>
      <c r="AK397" s="52" t="n">
        <v>0</v>
      </c>
      <c r="AL397" s="51" t="n">
        <v>0</v>
      </c>
      <c r="AM397" s="51" t="n">
        <v>0</v>
      </c>
    </row>
    <row r="398" customFormat="false" ht="14.25" hidden="false" customHeight="false" outlineLevel="0" collapsed="false">
      <c r="A398" s="48" t="s">
        <v>137</v>
      </c>
      <c r="B398" s="48" t="str">
        <f aca="false">VLOOKUP(Data[[#This Row],[or_product]],Ref_products[#Data],2,FALSE())</f>
        <v>Barley</v>
      </c>
      <c r="C398" s="48" t="str">
        <f aca="false">VLOOKUP(Data[[#This Row],[MS]],Ref_MS[#Data],2,FALSE())</f>
        <v>Netherlands</v>
      </c>
      <c r="D398" s="49" t="s">
        <v>133</v>
      </c>
      <c r="E398" s="49" t="s">
        <v>111</v>
      </c>
      <c r="F398" s="49" t="s">
        <v>112</v>
      </c>
      <c r="G398" s="50" t="n">
        <f aca="false">(SUM(AH398:AL398)-MAX(AH398:AL398)-MIN(AH398:AL398))/3</f>
        <v>238.895315</v>
      </c>
      <c r="H398" s="50" t="n">
        <v>250.0563</v>
      </c>
      <c r="I398" s="50" t="n">
        <v>225.6654</v>
      </c>
      <c r="J398" s="50" t="n">
        <v>200.77875</v>
      </c>
      <c r="K398" s="50" t="n">
        <v>232.8042</v>
      </c>
      <c r="L398" s="50" t="n">
        <v>266.01945</v>
      </c>
      <c r="M398" s="50" t="n">
        <v>212.67675</v>
      </c>
      <c r="N398" s="50" t="n">
        <v>361.40175</v>
      </c>
      <c r="O398" s="50" t="n">
        <v>285.3537</v>
      </c>
      <c r="P398" s="50" t="n">
        <v>383.5122</v>
      </c>
      <c r="Q398" s="50" t="n">
        <v>312.61995</v>
      </c>
      <c r="R398" s="50" t="n">
        <v>346.13265</v>
      </c>
      <c r="S398" s="50" t="n">
        <v>285.1554</v>
      </c>
      <c r="T398" s="50" t="n">
        <v>304.48965</v>
      </c>
      <c r="U398" s="50" t="n">
        <v>266.41605</v>
      </c>
      <c r="V398" s="50" t="n">
        <v>258.9798</v>
      </c>
      <c r="W398" s="50" t="n">
        <v>307.5633</v>
      </c>
      <c r="X398" s="50" t="n">
        <v>306.9684</v>
      </c>
      <c r="Y398" s="50" t="n">
        <v>202.266</v>
      </c>
      <c r="Z398" s="50" t="n">
        <v>203.2575</v>
      </c>
      <c r="AA398" s="50" t="n">
        <v>204.249</v>
      </c>
      <c r="AB398" s="50" t="n">
        <v>206.232</v>
      </c>
      <c r="AC398" s="50" t="n">
        <v>195.3255</v>
      </c>
      <c r="AD398" s="50" t="n">
        <v>224.75322</v>
      </c>
      <c r="AE398" s="50" t="n">
        <v>234.222045</v>
      </c>
      <c r="AF398" s="50" t="n">
        <v>202.58328</v>
      </c>
      <c r="AG398" s="50" t="n">
        <v>244.771605</v>
      </c>
      <c r="AH398" s="52" t="n">
        <v>241.103055</v>
      </c>
      <c r="AI398" s="52" t="n">
        <v>245.11863</v>
      </c>
      <c r="AJ398" s="52" t="n">
        <v>197.3085</v>
      </c>
      <c r="AK398" s="52" t="n">
        <v>281.476935</v>
      </c>
      <c r="AL398" s="51" t="n">
        <v>230.46426</v>
      </c>
      <c r="AM398" s="51" t="n">
        <v>253.4740005</v>
      </c>
    </row>
    <row r="399" customFormat="false" ht="14.25" hidden="false" customHeight="false" outlineLevel="0" collapsed="false">
      <c r="A399" s="48" t="s">
        <v>137</v>
      </c>
      <c r="B399" s="48" t="str">
        <f aca="false">VLOOKUP(Data[[#This Row],[or_product]],Ref_products[#Data],2,FALSE())</f>
        <v>Barley</v>
      </c>
      <c r="C399" s="48" t="str">
        <f aca="false">VLOOKUP(Data[[#This Row],[MS]],Ref_MS[#Data],2,FALSE())</f>
        <v>Austria</v>
      </c>
      <c r="D399" s="49" t="s">
        <v>133</v>
      </c>
      <c r="E399" s="49" t="s">
        <v>113</v>
      </c>
      <c r="F399" s="49" t="s">
        <v>114</v>
      </c>
      <c r="G399" s="50" t="n">
        <f aca="false">(SUM(AH399:AL399)-MAX(AH399:AL399)-MIN(AH399:AL399))/3</f>
        <v>778.165555</v>
      </c>
      <c r="H399" s="50" t="n">
        <v>1090.2534</v>
      </c>
      <c r="I399" s="50" t="n">
        <v>1174.3326</v>
      </c>
      <c r="J399" s="50" t="n">
        <v>1056.1458</v>
      </c>
      <c r="K399" s="50" t="n">
        <v>1073.5962</v>
      </c>
      <c r="L399" s="50" t="n">
        <v>1247.1087</v>
      </c>
      <c r="M399" s="50" t="n">
        <v>1201.3014</v>
      </c>
      <c r="N399" s="50" t="n">
        <v>1143.0012</v>
      </c>
      <c r="O399" s="50" t="n">
        <v>847.43505</v>
      </c>
      <c r="P399" s="50" t="n">
        <v>1003.7946</v>
      </c>
      <c r="Q399" s="50" t="n">
        <v>854.0781</v>
      </c>
      <c r="R399" s="50" t="n">
        <v>874.80045</v>
      </c>
      <c r="S399" s="50" t="n">
        <v>998.14305</v>
      </c>
      <c r="T399" s="50" t="n">
        <v>872.1234</v>
      </c>
      <c r="U399" s="50" t="n">
        <v>906.33015</v>
      </c>
      <c r="V399" s="50" t="n">
        <v>804.1065</v>
      </c>
      <c r="W399" s="50" t="n">
        <v>959.67285</v>
      </c>
      <c r="X399" s="50" t="n">
        <v>828.00165</v>
      </c>
      <c r="Y399" s="50" t="n">
        <v>771.34734</v>
      </c>
      <c r="Z399" s="50" t="n">
        <v>852.07527</v>
      </c>
      <c r="AA399" s="50" t="n">
        <v>656.839005</v>
      </c>
      <c r="AB399" s="50" t="n">
        <v>727.810575</v>
      </c>
      <c r="AC399" s="50" t="n">
        <v>838.521465</v>
      </c>
      <c r="AD399" s="50" t="n">
        <v>833.286345</v>
      </c>
      <c r="AE399" s="50" t="n">
        <v>852.39255</v>
      </c>
      <c r="AF399" s="50" t="n">
        <v>775.382745</v>
      </c>
      <c r="AG399" s="50" t="n">
        <v>689.161905</v>
      </c>
      <c r="AH399" s="52" t="n">
        <v>825.889755</v>
      </c>
      <c r="AI399" s="52" t="n">
        <v>862.52568</v>
      </c>
      <c r="AJ399" s="52" t="n">
        <v>731.96496</v>
      </c>
      <c r="AK399" s="52" t="n">
        <v>751.85445</v>
      </c>
      <c r="AL399" s="51" t="n">
        <v>756.75246</v>
      </c>
      <c r="AM399" s="51" t="n">
        <v>731.88335955</v>
      </c>
    </row>
    <row r="400" customFormat="false" ht="14.25" hidden="false" customHeight="false" outlineLevel="0" collapsed="false">
      <c r="A400" s="48" t="s">
        <v>137</v>
      </c>
      <c r="B400" s="48" t="str">
        <f aca="false">VLOOKUP(Data[[#This Row],[or_product]],Ref_products[#Data],2,FALSE())</f>
        <v>Barley</v>
      </c>
      <c r="C400" s="48" t="str">
        <f aca="false">VLOOKUP(Data[[#This Row],[MS]],Ref_MS[#Data],2,FALSE())</f>
        <v>Poland</v>
      </c>
      <c r="D400" s="49" t="s">
        <v>133</v>
      </c>
      <c r="E400" s="49" t="s">
        <v>115</v>
      </c>
      <c r="F400" s="49" t="s">
        <v>116</v>
      </c>
      <c r="G400" s="50" t="n">
        <f aca="false">(SUM(AH400:AL400)-MAX(AH400:AL400)-MIN(AH400:AL400))/3</f>
        <v>2950.356975</v>
      </c>
      <c r="H400" s="50" t="n">
        <v>3227.03505</v>
      </c>
      <c r="I400" s="50" t="n">
        <v>2662.9707</v>
      </c>
      <c r="J400" s="50" t="n">
        <v>3250.7319</v>
      </c>
      <c r="K400" s="50" t="n">
        <v>3407.3889</v>
      </c>
      <c r="L400" s="50" t="n">
        <v>3833.23815</v>
      </c>
      <c r="M400" s="50" t="n">
        <v>3581.00055</v>
      </c>
      <c r="N400" s="50" t="n">
        <v>3372.19065</v>
      </c>
      <c r="O400" s="50" t="n">
        <v>2759.7411</v>
      </c>
      <c r="P400" s="50" t="n">
        <v>3302.19075</v>
      </c>
      <c r="Q400" s="50" t="n">
        <v>3341.25585</v>
      </c>
      <c r="R400" s="50" t="n">
        <v>2807.43225</v>
      </c>
      <c r="S400" s="50" t="n">
        <v>3540.4482</v>
      </c>
      <c r="T400" s="50" t="n">
        <v>3550.7598</v>
      </c>
      <c r="U400" s="50" t="n">
        <v>3134.1315</v>
      </c>
      <c r="V400" s="50" t="n">
        <v>3974.03115</v>
      </c>
      <c r="W400" s="50" t="n">
        <v>3588.73425</v>
      </c>
      <c r="X400" s="50" t="n">
        <v>3950.03685</v>
      </c>
      <c r="Y400" s="50" t="n">
        <v>3368.3238</v>
      </c>
      <c r="Z400" s="50" t="n">
        <v>3297.62985</v>
      </c>
      <c r="AA400" s="50" t="n">
        <v>4144.6683</v>
      </c>
      <c r="AB400" s="50" t="n">
        <v>2908.6644</v>
      </c>
      <c r="AC400" s="50" t="n">
        <v>3246.993945</v>
      </c>
      <c r="AD400" s="50" t="n">
        <v>2935.53405</v>
      </c>
      <c r="AE400" s="50" t="n">
        <v>3411.85065</v>
      </c>
      <c r="AF400" s="50" t="n">
        <v>3760.789245</v>
      </c>
      <c r="AG400" s="50" t="n">
        <v>3022.359705</v>
      </c>
      <c r="AH400" s="52" t="n">
        <v>3345.668025</v>
      </c>
      <c r="AI400" s="52" t="n">
        <v>2978.70396</v>
      </c>
      <c r="AJ400" s="52" t="n">
        <v>2992.138785</v>
      </c>
      <c r="AK400" s="52" t="n">
        <v>2810.654625</v>
      </c>
      <c r="AL400" s="51" t="n">
        <v>2880.22818</v>
      </c>
      <c r="AM400" s="51" t="n">
        <v>2748.2880852</v>
      </c>
    </row>
    <row r="401" customFormat="false" ht="14.25" hidden="false" customHeight="false" outlineLevel="0" collapsed="false">
      <c r="A401" s="48" t="s">
        <v>137</v>
      </c>
      <c r="B401" s="48" t="str">
        <f aca="false">VLOOKUP(Data[[#This Row],[or_product]],Ref_products[#Data],2,FALSE())</f>
        <v>Barley</v>
      </c>
      <c r="C401" s="48" t="str">
        <f aca="false">VLOOKUP(Data[[#This Row],[MS]],Ref_MS[#Data],2,FALSE())</f>
        <v>Portugal</v>
      </c>
      <c r="D401" s="49" t="s">
        <v>133</v>
      </c>
      <c r="E401" s="49" t="s">
        <v>117</v>
      </c>
      <c r="F401" s="49" t="s">
        <v>118</v>
      </c>
      <c r="G401" s="50" t="n">
        <f aca="false">(SUM(AH401:AL401)-MAX(AH401:AL401)-MIN(AH401:AL401))/3</f>
        <v>44.534875</v>
      </c>
      <c r="H401" s="50" t="n">
        <v>97.66275</v>
      </c>
      <c r="I401" s="50" t="n">
        <v>95.3823</v>
      </c>
      <c r="J401" s="50" t="n">
        <v>52.5495</v>
      </c>
      <c r="K401" s="50" t="n">
        <v>69.405</v>
      </c>
      <c r="L401" s="50" t="n">
        <v>28.5552</v>
      </c>
      <c r="M401" s="50" t="n">
        <v>25.9773</v>
      </c>
      <c r="N401" s="50" t="n">
        <v>28.7535</v>
      </c>
      <c r="O401" s="50" t="n">
        <v>36.041025</v>
      </c>
      <c r="P401" s="50" t="n">
        <v>12.4929</v>
      </c>
      <c r="Q401" s="50" t="n">
        <v>19.84983</v>
      </c>
      <c r="R401" s="50" t="n">
        <v>12.919245</v>
      </c>
      <c r="S401" s="50" t="n">
        <v>26.026875</v>
      </c>
      <c r="T401" s="50" t="n">
        <v>26.046705</v>
      </c>
      <c r="U401" s="50" t="n">
        <v>104.652825</v>
      </c>
      <c r="V401" s="50" t="n">
        <v>80.03388</v>
      </c>
      <c r="W401" s="50" t="n">
        <v>98.981445</v>
      </c>
      <c r="X401" s="50" t="n">
        <v>72.1812</v>
      </c>
      <c r="Y401" s="50" t="n">
        <v>30.35973</v>
      </c>
      <c r="Z401" s="50" t="n">
        <v>20.8215</v>
      </c>
      <c r="AA401" s="50" t="n">
        <v>20.970225</v>
      </c>
      <c r="AB401" s="50" t="n">
        <v>32.669925</v>
      </c>
      <c r="AC401" s="50" t="n">
        <v>37.587765</v>
      </c>
      <c r="AD401" s="50" t="n">
        <v>44.0226</v>
      </c>
      <c r="AE401" s="50" t="n">
        <v>46.22373</v>
      </c>
      <c r="AF401" s="50" t="n">
        <v>54.79029</v>
      </c>
      <c r="AG401" s="50" t="n">
        <v>59.72796</v>
      </c>
      <c r="AH401" s="52" t="n">
        <v>68.641545</v>
      </c>
      <c r="AI401" s="52" t="n">
        <v>59.361105</v>
      </c>
      <c r="AJ401" s="52" t="n">
        <v>47.63166</v>
      </c>
      <c r="AK401" s="52" t="n">
        <v>26.61186</v>
      </c>
      <c r="AL401" s="51" t="n">
        <v>21.29742</v>
      </c>
      <c r="AM401" s="51" t="n">
        <v>39.7149291</v>
      </c>
    </row>
    <row r="402" customFormat="false" ht="14.25" hidden="false" customHeight="false" outlineLevel="0" collapsed="false">
      <c r="A402" s="48" t="s">
        <v>137</v>
      </c>
      <c r="B402" s="48" t="str">
        <f aca="false">VLOOKUP(Data[[#This Row],[or_product]],Ref_products[#Data],2,FALSE())</f>
        <v>Barley</v>
      </c>
      <c r="C402" s="48" t="str">
        <f aca="false">VLOOKUP(Data[[#This Row],[MS]],Ref_MS[#Data],2,FALSE())</f>
        <v>Romania</v>
      </c>
      <c r="D402" s="49" t="s">
        <v>133</v>
      </c>
      <c r="E402" s="49" t="s">
        <v>119</v>
      </c>
      <c r="F402" s="49" t="s">
        <v>120</v>
      </c>
      <c r="G402" s="50" t="n">
        <f aca="false">(SUM(AH402:AL402)-MAX(AH402:AL402)-MIN(AH402:AL402))/3</f>
        <v>1840.101715</v>
      </c>
      <c r="H402" s="50" t="n">
        <v>1539.6012</v>
      </c>
      <c r="I402" s="50" t="n">
        <v>2115.4644</v>
      </c>
      <c r="J402" s="50" t="n">
        <v>1800.86145</v>
      </c>
      <c r="K402" s="50" t="n">
        <v>1098.08625</v>
      </c>
      <c r="L402" s="50" t="n">
        <v>1875.22395</v>
      </c>
      <c r="M402" s="50" t="n">
        <v>1227.477</v>
      </c>
      <c r="N402" s="50" t="n">
        <v>1009.9419</v>
      </c>
      <c r="O402" s="50" t="n">
        <v>859.65033</v>
      </c>
      <c r="P402" s="50" t="n">
        <v>1566.619575</v>
      </c>
      <c r="Q402" s="50" t="n">
        <v>1150.526685</v>
      </c>
      <c r="R402" s="50" t="n">
        <v>536.252775</v>
      </c>
      <c r="S402" s="50" t="n">
        <v>1394.049</v>
      </c>
      <c r="T402" s="50" t="n">
        <v>1069.977225</v>
      </c>
      <c r="U402" s="50" t="n">
        <v>766.360095</v>
      </c>
      <c r="V402" s="50" t="n">
        <v>526.90293</v>
      </c>
      <c r="W402" s="50" t="n">
        <v>1199.130015</v>
      </c>
      <c r="X402" s="50" t="n">
        <v>1172.01249</v>
      </c>
      <c r="Y402" s="50" t="n">
        <v>1299.89616</v>
      </c>
      <c r="Z402" s="50" t="n">
        <v>1318.387635</v>
      </c>
      <c r="AA402" s="50" t="n">
        <v>977.97594</v>
      </c>
      <c r="AB402" s="50" t="n">
        <v>1529.140875</v>
      </c>
      <c r="AC402" s="50" t="n">
        <v>1697.953665</v>
      </c>
      <c r="AD402" s="50" t="n">
        <v>1612.506195</v>
      </c>
      <c r="AE402" s="50" t="n">
        <v>1801.823205</v>
      </c>
      <c r="AF402" s="50" t="n">
        <v>1890.49305</v>
      </c>
      <c r="AG402" s="50" t="n">
        <v>1854.808965</v>
      </c>
      <c r="AH402" s="52" t="n">
        <v>1863.970425</v>
      </c>
      <c r="AI402" s="52" t="n">
        <v>1131.311415</v>
      </c>
      <c r="AJ402" s="52" t="n">
        <v>1964.191245</v>
      </c>
      <c r="AK402" s="52" t="n">
        <v>1692.143475</v>
      </c>
      <c r="AL402" s="51" t="n">
        <v>2295.847995</v>
      </c>
      <c r="AM402" s="51" t="n">
        <v>2215.1357307</v>
      </c>
    </row>
    <row r="403" customFormat="false" ht="14.25" hidden="false" customHeight="false" outlineLevel="0" collapsed="false">
      <c r="A403" s="48" t="s">
        <v>137</v>
      </c>
      <c r="B403" s="48" t="str">
        <f aca="false">VLOOKUP(Data[[#This Row],[or_product]],Ref_products[#Data],2,FALSE())</f>
        <v>Barley</v>
      </c>
      <c r="C403" s="48" t="str">
        <f aca="false">VLOOKUP(Data[[#This Row],[MS]],Ref_MS[#Data],2,FALSE())</f>
        <v>Slovenia</v>
      </c>
      <c r="D403" s="49" t="s">
        <v>133</v>
      </c>
      <c r="E403" s="49" t="s">
        <v>121</v>
      </c>
      <c r="F403" s="49" t="s">
        <v>122</v>
      </c>
      <c r="G403" s="50" t="n">
        <f aca="false">(SUM(AH403:AL403)-MAX(AH403:AL403)-MIN(AH403:AL403))/3</f>
        <v>110.410135</v>
      </c>
      <c r="H403" s="50" t="n">
        <v>26.1756</v>
      </c>
      <c r="I403" s="50" t="n">
        <v>43.92345</v>
      </c>
      <c r="J403" s="50" t="n">
        <v>41.74215</v>
      </c>
      <c r="K403" s="50" t="n">
        <v>39.0651</v>
      </c>
      <c r="L403" s="50" t="n">
        <v>38.4702</v>
      </c>
      <c r="M403" s="50" t="n">
        <v>43.0311</v>
      </c>
      <c r="N403" s="50" t="n">
        <v>41.14725</v>
      </c>
      <c r="O403" s="50" t="n">
        <v>37.43904</v>
      </c>
      <c r="P403" s="50" t="n">
        <v>44.111835</v>
      </c>
      <c r="Q403" s="50" t="n">
        <v>47.73081</v>
      </c>
      <c r="R403" s="50" t="n">
        <v>39.392295</v>
      </c>
      <c r="S403" s="50" t="n">
        <v>59.222295</v>
      </c>
      <c r="T403" s="50" t="n">
        <v>60.71946</v>
      </c>
      <c r="U403" s="50" t="n">
        <v>61.09623</v>
      </c>
      <c r="V403" s="50" t="n">
        <v>67.32285</v>
      </c>
      <c r="W403" s="50" t="n">
        <v>76.137285</v>
      </c>
      <c r="X403" s="50" t="n">
        <v>70.188285</v>
      </c>
      <c r="Y403" s="50" t="n">
        <v>79.43898</v>
      </c>
      <c r="Z403" s="50" t="n">
        <v>78.715185</v>
      </c>
      <c r="AA403" s="50" t="n">
        <v>84.009795</v>
      </c>
      <c r="AB403" s="50" t="n">
        <v>68.71095</v>
      </c>
      <c r="AC403" s="50" t="n">
        <v>88.97721</v>
      </c>
      <c r="AD403" s="50" t="n">
        <v>92.378055</v>
      </c>
      <c r="AE403" s="50" t="n">
        <v>90.870975</v>
      </c>
      <c r="AF403" s="50" t="n">
        <v>97.097595</v>
      </c>
      <c r="AG403" s="50" t="n">
        <v>87.31149</v>
      </c>
      <c r="AH403" s="52" t="n">
        <v>101.60892</v>
      </c>
      <c r="AI403" s="52" t="n">
        <v>121.14147</v>
      </c>
      <c r="AJ403" s="52" t="n">
        <v>118.117395</v>
      </c>
      <c r="AK403" s="52" t="n">
        <v>111.50409</v>
      </c>
      <c r="AL403" s="51" t="n">
        <v>100.191075</v>
      </c>
      <c r="AM403" s="51" t="n">
        <v>111.280011</v>
      </c>
    </row>
    <row r="404" customFormat="false" ht="14.25" hidden="false" customHeight="false" outlineLevel="0" collapsed="false">
      <c r="A404" s="48" t="s">
        <v>137</v>
      </c>
      <c r="B404" s="48" t="str">
        <f aca="false">VLOOKUP(Data[[#This Row],[or_product]],Ref_products[#Data],2,FALSE())</f>
        <v>Barley</v>
      </c>
      <c r="C404" s="48" t="str">
        <f aca="false">VLOOKUP(Data[[#This Row],[MS]],Ref_MS[#Data],2,FALSE())</f>
        <v>Slovakia</v>
      </c>
      <c r="D404" s="49" t="s">
        <v>133</v>
      </c>
      <c r="E404" s="49" t="s">
        <v>123</v>
      </c>
      <c r="F404" s="49" t="s">
        <v>124</v>
      </c>
      <c r="G404" s="50" t="n">
        <f aca="false">(SUM(AH404:AL404)-MAX(AH404:AL404)-MIN(AH404:AL404))/3</f>
        <v>593.38631</v>
      </c>
      <c r="H404" s="50" t="n">
        <v>815.8062</v>
      </c>
      <c r="I404" s="50" t="n">
        <v>866.47185</v>
      </c>
      <c r="J404" s="50" t="n">
        <v>787.4493</v>
      </c>
      <c r="K404" s="50" t="n">
        <v>711.99615</v>
      </c>
      <c r="L404" s="50" t="n">
        <v>861.11775</v>
      </c>
      <c r="M404" s="50" t="n">
        <v>867.5625</v>
      </c>
      <c r="N404" s="50" t="n">
        <v>717.54855</v>
      </c>
      <c r="O404" s="50" t="n">
        <v>393.32805</v>
      </c>
      <c r="P404" s="50" t="n">
        <v>608.08695</v>
      </c>
      <c r="Q404" s="50" t="n">
        <v>689.0925</v>
      </c>
      <c r="R404" s="50" t="n">
        <v>797.3643</v>
      </c>
      <c r="S404" s="50" t="n">
        <v>908.11485</v>
      </c>
      <c r="T404" s="50" t="n">
        <v>733.01595</v>
      </c>
      <c r="U404" s="50" t="n">
        <v>636.3447</v>
      </c>
      <c r="V404" s="50" t="n">
        <v>653.9934</v>
      </c>
      <c r="W404" s="50" t="n">
        <v>883.72395</v>
      </c>
      <c r="X404" s="50" t="n">
        <v>669.75825</v>
      </c>
      <c r="Y404" s="50" t="n">
        <v>358.318185</v>
      </c>
      <c r="Z404" s="50" t="n">
        <v>520.5375</v>
      </c>
      <c r="AA404" s="50" t="n">
        <v>466.48092</v>
      </c>
      <c r="AB404" s="50" t="n">
        <v>442.258575</v>
      </c>
      <c r="AC404" s="50" t="n">
        <v>670.105275</v>
      </c>
      <c r="AD404" s="50" t="n">
        <v>662.966475</v>
      </c>
      <c r="AE404" s="50" t="n">
        <v>579.6309</v>
      </c>
      <c r="AF404" s="50" t="n">
        <v>540.655035</v>
      </c>
      <c r="AG404" s="50" t="n">
        <v>482.76135</v>
      </c>
      <c r="AH404" s="52" t="n">
        <v>594.46374</v>
      </c>
      <c r="AI404" s="52" t="n">
        <v>673.6251</v>
      </c>
      <c r="AJ404" s="52" t="n">
        <v>587.70171</v>
      </c>
      <c r="AK404" s="52" t="n">
        <v>551.74992</v>
      </c>
      <c r="AL404" s="51" t="n">
        <v>597.99348</v>
      </c>
      <c r="AM404" s="51" t="n">
        <v>656.3441804</v>
      </c>
    </row>
    <row r="405" customFormat="false" ht="14.25" hidden="false" customHeight="false" outlineLevel="0" collapsed="false">
      <c r="A405" s="48" t="s">
        <v>137</v>
      </c>
      <c r="B405" s="48" t="str">
        <f aca="false">VLOOKUP(Data[[#This Row],[or_product]],Ref_products[#Data],2,FALSE())</f>
        <v>Barley</v>
      </c>
      <c r="C405" s="48" t="str">
        <f aca="false">VLOOKUP(Data[[#This Row],[MS]],Ref_MS[#Data],2,FALSE())</f>
        <v>Finland</v>
      </c>
      <c r="D405" s="49" t="s">
        <v>133</v>
      </c>
      <c r="E405" s="49" t="s">
        <v>125</v>
      </c>
      <c r="F405" s="49" t="s">
        <v>126</v>
      </c>
      <c r="G405" s="50" t="n">
        <f aca="false">(SUM(AH405:AL405)-MAX(AH405:AL405)-MIN(AH405:AL405))/3</f>
        <v>1275.30696</v>
      </c>
      <c r="H405" s="50" t="n">
        <v>1664.62935</v>
      </c>
      <c r="I405" s="50" t="n">
        <v>1842.30615</v>
      </c>
      <c r="J405" s="50" t="n">
        <v>1748.51025</v>
      </c>
      <c r="K405" s="50" t="n">
        <v>1843.7934</v>
      </c>
      <c r="L405" s="50" t="n">
        <v>1986.47025</v>
      </c>
      <c r="M405" s="50" t="n">
        <v>1305.0123</v>
      </c>
      <c r="N405" s="50" t="n">
        <v>1554.37455</v>
      </c>
      <c r="O405" s="50" t="n">
        <v>1967.9292</v>
      </c>
      <c r="P405" s="50" t="n">
        <v>1770.819</v>
      </c>
      <c r="Q405" s="50" t="n">
        <v>1724.2185</v>
      </c>
      <c r="R405" s="50" t="n">
        <v>1682.9721</v>
      </c>
      <c r="S405" s="50" t="n">
        <v>1710.04005</v>
      </c>
      <c r="T405" s="50" t="n">
        <v>2085.02535</v>
      </c>
      <c r="U405" s="50" t="n">
        <v>1955.33715</v>
      </c>
      <c r="V405" s="50" t="n">
        <v>1967.5326</v>
      </c>
      <c r="W405" s="50" t="n">
        <v>2110.5069</v>
      </c>
      <c r="X405" s="50" t="n">
        <v>2152.5465</v>
      </c>
      <c r="Y405" s="50" t="n">
        <v>1328.8083</v>
      </c>
      <c r="Z405" s="50" t="n">
        <v>1501.42845</v>
      </c>
      <c r="AA405" s="50" t="n">
        <v>1567.5615</v>
      </c>
      <c r="AB405" s="50" t="n">
        <v>1888.0143</v>
      </c>
      <c r="AC405" s="50" t="n">
        <v>1839.0342</v>
      </c>
      <c r="AD405" s="50" t="n">
        <v>1555.6635</v>
      </c>
      <c r="AE405" s="50" t="n">
        <v>1567.26405</v>
      </c>
      <c r="AF405" s="50" t="n">
        <v>1447.68915</v>
      </c>
      <c r="AG405" s="50" t="n">
        <v>1324.74315</v>
      </c>
      <c r="AH405" s="52" t="n">
        <v>1668.0996</v>
      </c>
      <c r="AI405" s="52" t="n">
        <v>1370.15385</v>
      </c>
      <c r="AJ405" s="52" t="n">
        <v>1023.52545</v>
      </c>
      <c r="AK405" s="52" t="n">
        <v>1398.560325</v>
      </c>
      <c r="AL405" s="51" t="n">
        <v>1057.206705</v>
      </c>
      <c r="AM405" s="51" t="n">
        <v>1114.6443</v>
      </c>
    </row>
    <row r="406" customFormat="false" ht="14.25" hidden="false" customHeight="false" outlineLevel="0" collapsed="false">
      <c r="A406" s="48" t="s">
        <v>137</v>
      </c>
      <c r="B406" s="48" t="str">
        <f aca="false">VLOOKUP(Data[[#This Row],[or_product]],Ref_products[#Data],2,FALSE())</f>
        <v>Barley</v>
      </c>
      <c r="C406" s="48" t="str">
        <f aca="false">VLOOKUP(Data[[#This Row],[MS]],Ref_MS[#Data],2,FALSE())</f>
        <v>Sweden</v>
      </c>
      <c r="D406" s="49" t="s">
        <v>133</v>
      </c>
      <c r="E406" s="49" t="s">
        <v>127</v>
      </c>
      <c r="F406" s="49" t="s">
        <v>128</v>
      </c>
      <c r="G406" s="50" t="n">
        <f aca="false">(SUM(AH406:AL406)-MAX(AH406:AL406)-MIN(AH406:AL406))/3</f>
        <v>1349.5637</v>
      </c>
      <c r="H406" s="50" t="n">
        <v>1656.30075</v>
      </c>
      <c r="I406" s="50" t="n">
        <v>1646.78235</v>
      </c>
      <c r="J406" s="50" t="n">
        <v>1777.46205</v>
      </c>
      <c r="K406" s="50" t="n">
        <v>2095.4361</v>
      </c>
      <c r="L406" s="50" t="n">
        <v>2068.4673</v>
      </c>
      <c r="M406" s="50" t="n">
        <v>1672.56135</v>
      </c>
      <c r="N406" s="50" t="n">
        <v>1836.75375</v>
      </c>
      <c r="O406" s="50" t="n">
        <v>1620.5076</v>
      </c>
      <c r="P406" s="50" t="n">
        <v>1628.14215</v>
      </c>
      <c r="Q406" s="50" t="n">
        <v>1762.78785</v>
      </c>
      <c r="R406" s="50" t="n">
        <v>1533.15645</v>
      </c>
      <c r="S406" s="50" t="n">
        <v>1677.51885</v>
      </c>
      <c r="T406" s="50" t="n">
        <v>1579.36035</v>
      </c>
      <c r="U406" s="50" t="n">
        <v>1101.1599</v>
      </c>
      <c r="V406" s="50" t="n">
        <v>1426.7685</v>
      </c>
      <c r="W406" s="50" t="n">
        <v>1657.3914</v>
      </c>
      <c r="X406" s="50" t="n">
        <v>1666.61235</v>
      </c>
      <c r="Y406" s="50" t="n">
        <v>1221.82545</v>
      </c>
      <c r="Z406" s="50" t="n">
        <v>1397.12265</v>
      </c>
      <c r="AA406" s="50" t="n">
        <v>1687.23555</v>
      </c>
      <c r="AB406" s="50" t="n">
        <v>1923.60915</v>
      </c>
      <c r="AC406" s="50" t="n">
        <v>1560.8193</v>
      </c>
      <c r="AD406" s="50" t="n">
        <v>1658.08545</v>
      </c>
      <c r="AE406" s="50" t="n">
        <v>1524.82785</v>
      </c>
      <c r="AF406" s="50" t="n">
        <v>1621.3008</v>
      </c>
      <c r="AG406" s="50" t="n">
        <v>1085.0976</v>
      </c>
      <c r="AH406" s="52" t="n">
        <v>1533.35475</v>
      </c>
      <c r="AI406" s="52" t="n">
        <v>1500.63525</v>
      </c>
      <c r="AJ406" s="52" t="n">
        <v>1051.3866</v>
      </c>
      <c r="AK406" s="52" t="n">
        <v>1496.66925</v>
      </c>
      <c r="AL406" s="51" t="n">
        <v>827.7042</v>
      </c>
      <c r="AM406" s="51" t="n">
        <v>1351.2162</v>
      </c>
    </row>
    <row r="407" customFormat="false" ht="14.25" hidden="false" customHeight="false" outlineLevel="0" collapsed="false">
      <c r="A407" s="48" t="s">
        <v>137</v>
      </c>
      <c r="B407" s="48" t="str">
        <f aca="false">VLOOKUP(Data[[#This Row],[or_product]],Ref_products[#Data],2,FALSE())</f>
        <v>Barley</v>
      </c>
      <c r="C407" s="48" t="str">
        <f aca="false">VLOOKUP(Data[[#This Row],[MS]],Ref_MS[#Data],2,FALSE())</f>
        <v>United Kingdom</v>
      </c>
      <c r="D407" s="49" t="s">
        <v>133</v>
      </c>
      <c r="E407" s="49" t="s">
        <v>129</v>
      </c>
      <c r="F407" s="49" t="s">
        <v>130</v>
      </c>
      <c r="G407" s="50" t="n">
        <f aca="false">(SUM(AH407:AL407)-MAX(AH407:AL407)-MIN(AH407:AL407))/3</f>
        <v>2659.913575</v>
      </c>
      <c r="H407" s="50" t="n">
        <v>5998.575</v>
      </c>
      <c r="I407" s="50" t="n">
        <v>5899.425</v>
      </c>
      <c r="J407" s="50" t="n">
        <v>6781.86</v>
      </c>
      <c r="K407" s="50" t="n">
        <v>7722.7935</v>
      </c>
      <c r="L407" s="50" t="n">
        <v>7761.462</v>
      </c>
      <c r="M407" s="50" t="n">
        <v>6440.784</v>
      </c>
      <c r="N407" s="50" t="n">
        <v>6522.087</v>
      </c>
      <c r="O407" s="50" t="n">
        <v>6436.818</v>
      </c>
      <c r="P407" s="50" t="n">
        <v>6603.39</v>
      </c>
      <c r="Q407" s="50" t="n">
        <v>6075.912</v>
      </c>
      <c r="R407" s="50" t="n">
        <v>6415.9965</v>
      </c>
      <c r="S407" s="50" t="n">
        <v>5768.1504</v>
      </c>
      <c r="T407" s="50" t="n">
        <v>5486.46525</v>
      </c>
      <c r="U407" s="50" t="n">
        <v>5194.6668</v>
      </c>
      <c r="V407" s="50" t="n">
        <v>5035.72935</v>
      </c>
      <c r="W407" s="50" t="n">
        <v>6091.67685</v>
      </c>
      <c r="X407" s="50" t="n">
        <v>6611.322</v>
      </c>
      <c r="Y407" s="50" t="n">
        <v>5207.358</v>
      </c>
      <c r="Z407" s="50" t="n">
        <v>5447.301</v>
      </c>
      <c r="AA407" s="50" t="n">
        <v>5475.063</v>
      </c>
      <c r="AB407" s="50" t="n">
        <v>7031.718</v>
      </c>
      <c r="AC407" s="50" t="n">
        <v>6852.2565</v>
      </c>
      <c r="AD407" s="50" t="n">
        <v>7307.355</v>
      </c>
      <c r="AE407" s="50" t="n">
        <v>6598.4325</v>
      </c>
      <c r="AF407" s="50" t="n">
        <v>7108.0635</v>
      </c>
      <c r="AG407" s="50" t="n">
        <v>6454.665</v>
      </c>
      <c r="AH407" s="52" t="n">
        <v>7979.740725</v>
      </c>
      <c r="AI407" s="52" t="n">
        <v>8292.17229</v>
      </c>
      <c r="AJ407" s="52" t="n">
        <v>0</v>
      </c>
      <c r="AK407" s="52" t="n">
        <v>0</v>
      </c>
      <c r="AL407" s="51" t="n">
        <v>0</v>
      </c>
      <c r="AM407" s="51" t="n">
        <v>0</v>
      </c>
    </row>
    <row r="408" customFormat="false" ht="14.25" hidden="false" customHeight="false" outlineLevel="0" collapsed="false">
      <c r="A408" s="48" t="s">
        <v>137</v>
      </c>
      <c r="B408" s="48" t="str">
        <f aca="false">VLOOKUP(Data[[#This Row],[or_product]],Ref_products[#Data],2,FALSE())</f>
        <v>Oat</v>
      </c>
      <c r="C408" s="48" t="str">
        <f aca="false">VLOOKUP(Data[[#This Row],[MS]],Ref_MS[#Data],2,FALSE())</f>
        <v>EU-27</v>
      </c>
      <c r="D408" s="49" t="s">
        <v>134</v>
      </c>
      <c r="E408" s="49" t="s">
        <v>73</v>
      </c>
      <c r="F408" s="49" t="s">
        <v>74</v>
      </c>
      <c r="G408" s="50" t="n">
        <f aca="false">(SUM(AH408:AL408)-MAX(AH408:AL408)-MIN(AH408:AL408))/3</f>
        <v>7208.99902</v>
      </c>
      <c r="H408" s="50" t="n">
        <v>9602.86680449457</v>
      </c>
      <c r="I408" s="50" t="n">
        <v>8989.17042845386</v>
      </c>
      <c r="J408" s="50" t="n">
        <v>8307.82765604593</v>
      </c>
      <c r="K408" s="50" t="n">
        <v>9450.6134409333</v>
      </c>
      <c r="L408" s="50" t="n">
        <v>9486.06078286095</v>
      </c>
      <c r="M408" s="50" t="n">
        <v>8820.42875870592</v>
      </c>
      <c r="N408" s="50" t="n">
        <v>8527.41511158504</v>
      </c>
      <c r="O408" s="50" t="n">
        <v>8012.88357946918</v>
      </c>
      <c r="P408" s="50" t="n">
        <v>7922.73854557559</v>
      </c>
      <c r="Q408" s="50" t="n">
        <v>8858.7697</v>
      </c>
      <c r="R408" s="50" t="n">
        <v>8221.3592</v>
      </c>
      <c r="S408" s="50" t="n">
        <v>8666.35975</v>
      </c>
      <c r="T408" s="50" t="n">
        <v>7350.04031</v>
      </c>
      <c r="U408" s="50" t="n">
        <v>7065.20831</v>
      </c>
      <c r="V408" s="50" t="n">
        <v>8091.54306</v>
      </c>
      <c r="W408" s="50" t="n">
        <v>8074.46303</v>
      </c>
      <c r="X408" s="50" t="n">
        <v>7635.95032</v>
      </c>
      <c r="Y408" s="50" t="n">
        <v>6677.8269</v>
      </c>
      <c r="Z408" s="50" t="n">
        <v>7162.5358</v>
      </c>
      <c r="AA408" s="50" t="n">
        <v>7219.25495</v>
      </c>
      <c r="AB408" s="50" t="n">
        <v>7350.36668</v>
      </c>
      <c r="AC408" s="50" t="n">
        <v>6870.10828</v>
      </c>
      <c r="AD408" s="50" t="n">
        <v>6711.8485</v>
      </c>
      <c r="AE408" s="50" t="n">
        <v>7240.54812</v>
      </c>
      <c r="AF408" s="50" t="n">
        <v>7241.04262</v>
      </c>
      <c r="AG408" s="50" t="n">
        <v>6811.17377</v>
      </c>
      <c r="AH408" s="52" t="n">
        <v>6868.55555</v>
      </c>
      <c r="AI408" s="52" t="n">
        <v>8400.65501</v>
      </c>
      <c r="AJ408" s="52" t="n">
        <v>7398.88702</v>
      </c>
      <c r="AK408" s="52" t="n">
        <v>7359.55449</v>
      </c>
      <c r="AL408" s="51" t="n">
        <v>5855.88878</v>
      </c>
      <c r="AM408" s="51" t="n">
        <v>7441.10930534692</v>
      </c>
    </row>
    <row r="409" customFormat="false" ht="14.25" hidden="false" customHeight="false" outlineLevel="0" collapsed="false">
      <c r="A409" s="48" t="s">
        <v>137</v>
      </c>
      <c r="B409" s="48" t="str">
        <f aca="false">VLOOKUP(Data[[#This Row],[or_product]],Ref_products[#Data],2,FALSE())</f>
        <v>Oat</v>
      </c>
      <c r="C409" s="48" t="str">
        <f aca="false">VLOOKUP(Data[[#This Row],[MS]],Ref_MS[#Data],2,FALSE())</f>
        <v>Belgium</v>
      </c>
      <c r="D409" s="49" t="s">
        <v>134</v>
      </c>
      <c r="E409" s="49" t="s">
        <v>75</v>
      </c>
      <c r="F409" s="49" t="s">
        <v>76</v>
      </c>
      <c r="G409" s="50" t="n">
        <f aca="false">(SUM(AH409:AL409)-MAX(AH409:AL409)-MIN(AH409:AL409))/3</f>
        <v>17.2316766666667</v>
      </c>
      <c r="H409" s="50" t="n">
        <v>53.8016</v>
      </c>
      <c r="I409" s="50" t="n">
        <v>41.7358</v>
      </c>
      <c r="J409" s="50" t="n">
        <v>27.9887</v>
      </c>
      <c r="K409" s="50" t="n">
        <v>28.0876</v>
      </c>
      <c r="L409" s="50" t="n">
        <v>34.5161</v>
      </c>
      <c r="M409" s="50" t="n">
        <v>28.1865</v>
      </c>
      <c r="N409" s="50" t="n">
        <v>42.1314</v>
      </c>
      <c r="O409" s="50" t="n">
        <v>28.5821</v>
      </c>
      <c r="P409" s="50" t="n">
        <v>33.626</v>
      </c>
      <c r="Q409" s="50" t="n">
        <v>35.604</v>
      </c>
      <c r="R409" s="50" t="n">
        <v>41.6369</v>
      </c>
      <c r="S409" s="50" t="n">
        <v>30.9557</v>
      </c>
      <c r="T409" s="50" t="n">
        <v>28.8788</v>
      </c>
      <c r="U409" s="50" t="n">
        <v>26.4063</v>
      </c>
      <c r="V409" s="50" t="n">
        <v>24.2305</v>
      </c>
      <c r="W409" s="50" t="n">
        <v>30.4612</v>
      </c>
      <c r="X409" s="50" t="n">
        <v>34.4172</v>
      </c>
      <c r="Y409" s="50" t="n">
        <v>24.5272</v>
      </c>
      <c r="Z409" s="50" t="n">
        <v>17.5053</v>
      </c>
      <c r="AA409" s="50" t="n">
        <v>17.4064</v>
      </c>
      <c r="AB409" s="50" t="n">
        <v>22.4503</v>
      </c>
      <c r="AC409" s="50" t="n">
        <v>17.45585</v>
      </c>
      <c r="AD409" s="50" t="n">
        <v>21.96569</v>
      </c>
      <c r="AE409" s="50" t="n">
        <v>16.22949</v>
      </c>
      <c r="AF409" s="50" t="n">
        <v>18.22727</v>
      </c>
      <c r="AG409" s="50" t="n">
        <v>17.9998</v>
      </c>
      <c r="AH409" s="52" t="n">
        <v>19.67121</v>
      </c>
      <c r="AI409" s="52" t="n">
        <v>17.73277</v>
      </c>
      <c r="AJ409" s="52" t="n">
        <v>16.49652</v>
      </c>
      <c r="AK409" s="52" t="n">
        <v>17.46574</v>
      </c>
      <c r="AL409" s="51" t="n">
        <v>11.29438</v>
      </c>
      <c r="AM409" s="51" t="n">
        <v>15.304883690542</v>
      </c>
    </row>
    <row r="410" customFormat="false" ht="14.25" hidden="false" customHeight="false" outlineLevel="0" collapsed="false">
      <c r="A410" s="48" t="s">
        <v>137</v>
      </c>
      <c r="B410" s="48" t="str">
        <f aca="false">VLOOKUP(Data[[#This Row],[or_product]],Ref_products[#Data],2,FALSE())</f>
        <v>Oat</v>
      </c>
      <c r="C410" s="48" t="str">
        <f aca="false">VLOOKUP(Data[[#This Row],[MS]],Ref_MS[#Data],2,FALSE())</f>
        <v>Bulgaria</v>
      </c>
      <c r="D410" s="49" t="s">
        <v>134</v>
      </c>
      <c r="E410" s="49" t="s">
        <v>77</v>
      </c>
      <c r="F410" s="49" t="s">
        <v>78</v>
      </c>
      <c r="G410" s="50" t="n">
        <f aca="false">(SUM(AH410:AL410)-MAX(AH410:AL410)-MIN(AH410:AL410))/3</f>
        <v>28.1403466666667</v>
      </c>
      <c r="H410" s="50" t="n">
        <v>69.23</v>
      </c>
      <c r="I410" s="50" t="n">
        <v>84.065</v>
      </c>
      <c r="J410" s="50" t="n">
        <v>46.5819</v>
      </c>
      <c r="K410" s="50" t="n">
        <v>40.0545</v>
      </c>
      <c r="L410" s="50" t="n">
        <v>53.8016</v>
      </c>
      <c r="M410" s="50" t="n">
        <v>66.7575</v>
      </c>
      <c r="N410" s="50" t="n">
        <v>92.7682</v>
      </c>
      <c r="O410" s="50" t="n">
        <v>46.483</v>
      </c>
      <c r="P410" s="50" t="n">
        <v>97.7132</v>
      </c>
      <c r="Q410" s="50" t="n">
        <v>61.7136</v>
      </c>
      <c r="R410" s="50" t="n">
        <v>50.9335</v>
      </c>
      <c r="S410" s="50" t="n">
        <v>100.3835</v>
      </c>
      <c r="T410" s="50" t="n">
        <v>49.5489</v>
      </c>
      <c r="U410" s="50" t="n">
        <v>30.1645</v>
      </c>
      <c r="V410" s="50" t="n">
        <v>22.2525</v>
      </c>
      <c r="W410" s="50" t="n">
        <v>53.9005</v>
      </c>
      <c r="X410" s="50" t="n">
        <v>30.3623</v>
      </c>
      <c r="Y410" s="50" t="n">
        <v>41.57756</v>
      </c>
      <c r="Z410" s="50" t="n">
        <v>28.90847</v>
      </c>
      <c r="AA410" s="50" t="n">
        <v>30.4612</v>
      </c>
      <c r="AB410" s="50" t="n">
        <v>35.18862</v>
      </c>
      <c r="AC410" s="50" t="n">
        <v>26.58432</v>
      </c>
      <c r="AD410" s="50" t="n">
        <v>21.45141</v>
      </c>
      <c r="AE410" s="50" t="n">
        <v>31.02493</v>
      </c>
      <c r="AF410" s="50" t="n">
        <v>31.49965</v>
      </c>
      <c r="AG410" s="50" t="n">
        <v>24.04259</v>
      </c>
      <c r="AH410" s="52" t="n">
        <v>30.18428</v>
      </c>
      <c r="AI410" s="52" t="n">
        <v>30.09527</v>
      </c>
      <c r="AJ410" s="52" t="n">
        <v>23.32062</v>
      </c>
      <c r="AK410" s="52" t="n">
        <v>24.65577</v>
      </c>
      <c r="AL410" s="51" t="n">
        <v>29.67</v>
      </c>
      <c r="AM410" s="51" t="n">
        <v>29.1421370701891</v>
      </c>
    </row>
    <row r="411" customFormat="false" ht="14.25" hidden="false" customHeight="false" outlineLevel="0" collapsed="false">
      <c r="A411" s="48" t="s">
        <v>137</v>
      </c>
      <c r="B411" s="48" t="str">
        <f aca="false">VLOOKUP(Data[[#This Row],[or_product]],Ref_products[#Data],2,FALSE())</f>
        <v>Oat</v>
      </c>
      <c r="C411" s="48" t="str">
        <f aca="false">VLOOKUP(Data[[#This Row],[MS]],Ref_MS[#Data],2,FALSE())</f>
        <v>Czechia</v>
      </c>
      <c r="D411" s="49" t="s">
        <v>134</v>
      </c>
      <c r="E411" s="49" t="s">
        <v>79</v>
      </c>
      <c r="F411" s="49" t="s">
        <v>80</v>
      </c>
      <c r="G411" s="50" t="n">
        <f aca="false">(SUM(AH411:AL411)-MAX(AH411:AL411)-MIN(AH411:AL411))/3</f>
        <v>160.142176666667</v>
      </c>
      <c r="H411" s="50" t="n">
        <v>197.8</v>
      </c>
      <c r="I411" s="50" t="n">
        <v>205.3164</v>
      </c>
      <c r="J411" s="50" t="n">
        <v>184.6463</v>
      </c>
      <c r="K411" s="50" t="n">
        <v>211.8438</v>
      </c>
      <c r="L411" s="50" t="n">
        <v>243.8874</v>
      </c>
      <c r="M411" s="50" t="n">
        <v>177.7233</v>
      </c>
      <c r="N411" s="50" t="n">
        <v>177.1299</v>
      </c>
      <c r="O411" s="50" t="n">
        <v>134.4051</v>
      </c>
      <c r="P411" s="50" t="n">
        <v>134.8996</v>
      </c>
      <c r="Q411" s="50" t="n">
        <v>165.8553</v>
      </c>
      <c r="R411" s="50" t="n">
        <v>231.0304</v>
      </c>
      <c r="S411" s="50" t="n">
        <v>224.503</v>
      </c>
      <c r="T411" s="50" t="n">
        <v>149.4379</v>
      </c>
      <c r="U411" s="50" t="n">
        <v>153.1961</v>
      </c>
      <c r="V411" s="50" t="n">
        <v>157.6466</v>
      </c>
      <c r="W411" s="50" t="n">
        <v>154.15543</v>
      </c>
      <c r="X411" s="50" t="n">
        <v>164.174</v>
      </c>
      <c r="Y411" s="50" t="n">
        <v>136.71936</v>
      </c>
      <c r="Z411" s="50" t="n">
        <v>162.44325</v>
      </c>
      <c r="AA411" s="50" t="n">
        <v>170.08822</v>
      </c>
      <c r="AB411" s="50" t="n">
        <v>137.58968</v>
      </c>
      <c r="AC411" s="50" t="n">
        <v>150.55547</v>
      </c>
      <c r="AD411" s="50" t="n">
        <v>152.87962</v>
      </c>
      <c r="AE411" s="50" t="n">
        <v>130.76558</v>
      </c>
      <c r="AF411" s="50" t="n">
        <v>140.87316</v>
      </c>
      <c r="AG411" s="50" t="n">
        <v>150.98074</v>
      </c>
      <c r="AH411" s="52" t="n">
        <v>132.93149</v>
      </c>
      <c r="AI411" s="52" t="n">
        <v>181.34304</v>
      </c>
      <c r="AJ411" s="52" t="n">
        <v>192.60775</v>
      </c>
      <c r="AK411" s="52" t="n">
        <v>166.152</v>
      </c>
      <c r="AL411" s="51" t="n">
        <v>117.28551</v>
      </c>
      <c r="AM411" s="51" t="n">
        <v>168.937028116043</v>
      </c>
    </row>
    <row r="412" customFormat="false" ht="14.25" hidden="false" customHeight="false" outlineLevel="0" collapsed="false">
      <c r="A412" s="48" t="s">
        <v>137</v>
      </c>
      <c r="B412" s="48" t="str">
        <f aca="false">VLOOKUP(Data[[#This Row],[or_product]],Ref_products[#Data],2,FALSE())</f>
        <v>Oat</v>
      </c>
      <c r="C412" s="48" t="str">
        <f aca="false">VLOOKUP(Data[[#This Row],[MS]],Ref_MS[#Data],2,FALSE())</f>
        <v>Denmark</v>
      </c>
      <c r="D412" s="49" t="s">
        <v>134</v>
      </c>
      <c r="E412" s="49" t="s">
        <v>81</v>
      </c>
      <c r="F412" s="49" t="s">
        <v>82</v>
      </c>
      <c r="G412" s="50" t="n">
        <f aca="false">(SUM(AH412:AL412)-MAX(AH412:AL412)-MIN(AH412:AL412))/3</f>
        <v>310.341606666667</v>
      </c>
      <c r="H412" s="50" t="n">
        <v>136.9765</v>
      </c>
      <c r="I412" s="50" t="n">
        <v>203.4373</v>
      </c>
      <c r="J412" s="50" t="n">
        <v>126.9876</v>
      </c>
      <c r="K412" s="50" t="n">
        <v>132.8227</v>
      </c>
      <c r="L412" s="50" t="n">
        <v>153.295</v>
      </c>
      <c r="M412" s="50" t="n">
        <v>159.229</v>
      </c>
      <c r="N412" s="50" t="n">
        <v>128.57</v>
      </c>
      <c r="O412" s="50" t="n">
        <v>230.3381</v>
      </c>
      <c r="P412" s="50" t="n">
        <v>288.4913</v>
      </c>
      <c r="Q412" s="50" t="n">
        <v>272.5684</v>
      </c>
      <c r="R412" s="50" t="n">
        <v>256.7444</v>
      </c>
      <c r="S412" s="50" t="n">
        <v>306.4911</v>
      </c>
      <c r="T412" s="50" t="n">
        <v>311.535</v>
      </c>
      <c r="U412" s="50" t="n">
        <v>271.0849</v>
      </c>
      <c r="V412" s="50" t="n">
        <v>308.1724</v>
      </c>
      <c r="W412" s="50" t="n">
        <v>286.9089</v>
      </c>
      <c r="X412" s="50" t="n">
        <v>265.2498</v>
      </c>
      <c r="Y412" s="50" t="n">
        <v>202.2505</v>
      </c>
      <c r="Z412" s="50" t="n">
        <v>206.5032</v>
      </c>
      <c r="AA412" s="50" t="n">
        <v>268.1179</v>
      </c>
      <c r="AB412" s="50" t="n">
        <v>275.6343</v>
      </c>
      <c r="AC412" s="50" t="n">
        <v>182.8661</v>
      </c>
      <c r="AD412" s="50" t="n">
        <v>204.5252</v>
      </c>
      <c r="AE412" s="50" t="n">
        <v>274.7442</v>
      </c>
      <c r="AF412" s="50" t="n">
        <v>318.62613</v>
      </c>
      <c r="AG412" s="50" t="n">
        <v>286.74077</v>
      </c>
      <c r="AH412" s="52" t="n">
        <v>247.43791</v>
      </c>
      <c r="AI412" s="52" t="n">
        <v>425.93263</v>
      </c>
      <c r="AJ412" s="52" t="n">
        <v>331.26555</v>
      </c>
      <c r="AK412" s="52" t="n">
        <v>352.32136</v>
      </c>
      <c r="AL412" s="51" t="n">
        <v>208.23395</v>
      </c>
      <c r="AM412" s="51" t="n">
        <v>288.883946087742</v>
      </c>
    </row>
    <row r="413" customFormat="false" ht="14.25" hidden="false" customHeight="false" outlineLevel="0" collapsed="false">
      <c r="A413" s="48" t="s">
        <v>137</v>
      </c>
      <c r="B413" s="48" t="str">
        <f aca="false">VLOOKUP(Data[[#This Row],[or_product]],Ref_products[#Data],2,FALSE())</f>
        <v>Oat</v>
      </c>
      <c r="C413" s="48" t="str">
        <f aca="false">VLOOKUP(Data[[#This Row],[MS]],Ref_MS[#Data],2,FALSE())</f>
        <v>Germany</v>
      </c>
      <c r="D413" s="49" t="s">
        <v>134</v>
      </c>
      <c r="E413" s="49" t="s">
        <v>83</v>
      </c>
      <c r="F413" s="49" t="s">
        <v>84</v>
      </c>
      <c r="G413" s="50" t="n">
        <f aca="false">(SUM(AH413:AL413)-MAX(AH413:AL413)-MIN(AH413:AL413))/3</f>
        <v>657.9817</v>
      </c>
      <c r="H413" s="50" t="n">
        <v>1711.5634</v>
      </c>
      <c r="I413" s="50" t="n">
        <v>1644.707</v>
      </c>
      <c r="J413" s="50" t="n">
        <v>1404.7756</v>
      </c>
      <c r="K413" s="50" t="n">
        <v>1588.334</v>
      </c>
      <c r="L413" s="50" t="n">
        <v>1581.411</v>
      </c>
      <c r="M413" s="50" t="n">
        <v>1265.3266</v>
      </c>
      <c r="N413" s="50" t="n">
        <v>1324.4688</v>
      </c>
      <c r="O413" s="50" t="n">
        <v>1075.2408</v>
      </c>
      <c r="P413" s="50" t="n">
        <v>1138.339</v>
      </c>
      <c r="Q413" s="50" t="n">
        <v>1004.7251</v>
      </c>
      <c r="R413" s="50" t="n">
        <v>1188.3824</v>
      </c>
      <c r="S413" s="50" t="n">
        <v>1172.7562</v>
      </c>
      <c r="T413" s="50" t="n">
        <v>953.0004</v>
      </c>
      <c r="U413" s="50" t="n">
        <v>820.7711</v>
      </c>
      <c r="V413" s="50" t="n">
        <v>719.8931</v>
      </c>
      <c r="W413" s="50" t="n">
        <v>784.4748</v>
      </c>
      <c r="X413" s="50" t="n">
        <v>816.5184</v>
      </c>
      <c r="Y413" s="50" t="n">
        <v>591.47145</v>
      </c>
      <c r="Z413" s="50" t="n">
        <v>620.4986</v>
      </c>
      <c r="AA413" s="50" t="n">
        <v>748.1785</v>
      </c>
      <c r="AB413" s="50" t="n">
        <v>620.7953</v>
      </c>
      <c r="AC413" s="50" t="n">
        <v>620.2019</v>
      </c>
      <c r="AD413" s="50" t="n">
        <v>560.0707</v>
      </c>
      <c r="AE413" s="50" t="n">
        <v>530.0051</v>
      </c>
      <c r="AF413" s="50" t="n">
        <v>570.1585</v>
      </c>
      <c r="AG413" s="50" t="n">
        <v>571.2464</v>
      </c>
      <c r="AH413" s="52" t="n">
        <v>513.5877</v>
      </c>
      <c r="AI413" s="52" t="n">
        <v>713.9591</v>
      </c>
      <c r="AJ413" s="52" t="n">
        <v>758.0685</v>
      </c>
      <c r="AK413" s="52" t="n">
        <v>746.3983</v>
      </c>
      <c r="AL413" s="51" t="n">
        <v>447.028</v>
      </c>
      <c r="AM413" s="51" t="n">
        <v>621.851691591994</v>
      </c>
    </row>
    <row r="414" customFormat="false" ht="14.25" hidden="false" customHeight="false" outlineLevel="0" collapsed="false">
      <c r="A414" s="48" t="s">
        <v>137</v>
      </c>
      <c r="B414" s="48" t="str">
        <f aca="false">VLOOKUP(Data[[#This Row],[or_product]],Ref_products[#Data],2,FALSE())</f>
        <v>Oat</v>
      </c>
      <c r="C414" s="48" t="str">
        <f aca="false">VLOOKUP(Data[[#This Row],[MS]],Ref_MS[#Data],2,FALSE())</f>
        <v>Estonia</v>
      </c>
      <c r="D414" s="49" t="s">
        <v>134</v>
      </c>
      <c r="E414" s="49" t="s">
        <v>85</v>
      </c>
      <c r="F414" s="49" t="s">
        <v>86</v>
      </c>
      <c r="G414" s="50" t="n">
        <f aca="false">(SUM(AH414:AL414)-MAX(AH414:AL414)-MIN(AH414:AL414))/3</f>
        <v>91.7824966666667</v>
      </c>
      <c r="H414" s="50" t="n">
        <v>83.9661</v>
      </c>
      <c r="I414" s="50" t="n">
        <v>56.9664</v>
      </c>
      <c r="J414" s="50" t="n">
        <v>79.12</v>
      </c>
      <c r="K414" s="50" t="n">
        <v>113.5372</v>
      </c>
      <c r="L414" s="50" t="n">
        <v>113.4383</v>
      </c>
      <c r="M414" s="50" t="n">
        <v>98.2077</v>
      </c>
      <c r="N414" s="50" t="n">
        <v>69.9223</v>
      </c>
      <c r="O414" s="50" t="n">
        <v>115.8119</v>
      </c>
      <c r="P414" s="50" t="n">
        <v>90.3946</v>
      </c>
      <c r="Q414" s="50" t="n">
        <v>61.0213</v>
      </c>
      <c r="R414" s="50" t="n">
        <v>62.7026</v>
      </c>
      <c r="S414" s="50" t="n">
        <v>71.9003</v>
      </c>
      <c r="T414" s="50" t="n">
        <v>83.2738</v>
      </c>
      <c r="U414" s="50" t="n">
        <v>62.9004</v>
      </c>
      <c r="V414" s="50" t="n">
        <v>84.2628</v>
      </c>
      <c r="W414" s="50" t="n">
        <v>76.6475</v>
      </c>
      <c r="X414" s="50" t="n">
        <v>85.5485</v>
      </c>
      <c r="Y414" s="50" t="n">
        <v>53.9005</v>
      </c>
      <c r="Z414" s="50" t="n">
        <v>62.1092</v>
      </c>
      <c r="AA414" s="50" t="n">
        <v>77.5376</v>
      </c>
      <c r="AB414" s="50" t="n">
        <v>84.3617</v>
      </c>
      <c r="AC414" s="50" t="n">
        <v>64.285</v>
      </c>
      <c r="AD414" s="50" t="n">
        <v>67.0542</v>
      </c>
      <c r="AE414" s="50" t="n">
        <v>63.7905</v>
      </c>
      <c r="AF414" s="50" t="n">
        <v>88.40671</v>
      </c>
      <c r="AG414" s="50" t="n">
        <v>77.51782</v>
      </c>
      <c r="AH414" s="52" t="n">
        <v>96.21981</v>
      </c>
      <c r="AI414" s="52" t="n">
        <v>116.65255</v>
      </c>
      <c r="AJ414" s="52" t="n">
        <v>76.6475</v>
      </c>
      <c r="AK414" s="52" t="n">
        <v>99.32527</v>
      </c>
      <c r="AL414" s="51" t="n">
        <v>79.80241</v>
      </c>
      <c r="AM414" s="51" t="n">
        <v>114.246155531568</v>
      </c>
    </row>
    <row r="415" customFormat="false" ht="14.25" hidden="false" customHeight="false" outlineLevel="0" collapsed="false">
      <c r="A415" s="48" t="s">
        <v>137</v>
      </c>
      <c r="B415" s="48" t="str">
        <f aca="false">VLOOKUP(Data[[#This Row],[or_product]],Ref_products[#Data],2,FALSE())</f>
        <v>Oat</v>
      </c>
      <c r="C415" s="48" t="str">
        <f aca="false">VLOOKUP(Data[[#This Row],[MS]],Ref_MS[#Data],2,FALSE())</f>
        <v>Ireland</v>
      </c>
      <c r="D415" s="49" t="s">
        <v>134</v>
      </c>
      <c r="E415" s="49" t="s">
        <v>87</v>
      </c>
      <c r="F415" s="49" t="s">
        <v>88</v>
      </c>
      <c r="G415" s="50" t="n">
        <f aca="false">(SUM(AH415:AL415)-MAX(AH415:AL415)-MIN(AH415:AL415))/3</f>
        <v>212.918513333333</v>
      </c>
      <c r="H415" s="50" t="n">
        <v>127.7788</v>
      </c>
      <c r="I415" s="50" t="n">
        <v>126.2953</v>
      </c>
      <c r="J415" s="50" t="n">
        <v>127.1854</v>
      </c>
      <c r="K415" s="50" t="n">
        <v>144.4929</v>
      </c>
      <c r="L415" s="50" t="n">
        <v>130.2513</v>
      </c>
      <c r="M415" s="50" t="n">
        <v>117.7899</v>
      </c>
      <c r="N415" s="50" t="n">
        <v>134.8996</v>
      </c>
      <c r="O415" s="50" t="n">
        <v>125.2074</v>
      </c>
      <c r="P415" s="50" t="n">
        <v>117.3943</v>
      </c>
      <c r="Q415" s="50" t="n">
        <v>132.1304</v>
      </c>
      <c r="R415" s="50" t="n">
        <v>153.3939</v>
      </c>
      <c r="S415" s="50" t="n">
        <v>153.4928</v>
      </c>
      <c r="T415" s="50" t="n">
        <v>111.5592</v>
      </c>
      <c r="U415" s="50" t="n">
        <v>143.63247</v>
      </c>
      <c r="V415" s="50" t="n">
        <v>157.3499</v>
      </c>
      <c r="W415" s="50" t="n">
        <v>172.40248</v>
      </c>
      <c r="X415" s="50" t="n">
        <v>144.05774</v>
      </c>
      <c r="Y415" s="50" t="n">
        <v>146.45112</v>
      </c>
      <c r="Z415" s="50" t="n">
        <v>166.29046</v>
      </c>
      <c r="AA415" s="50" t="n">
        <v>154.78839</v>
      </c>
      <c r="AB415" s="50" t="n">
        <v>190.39239</v>
      </c>
      <c r="AC415" s="50" t="n">
        <v>148.0533</v>
      </c>
      <c r="AD415" s="50" t="n">
        <v>195.53519</v>
      </c>
      <c r="AE415" s="50" t="n">
        <v>181.31337</v>
      </c>
      <c r="AF415" s="50" t="n">
        <v>202.79445</v>
      </c>
      <c r="AG415" s="50" t="n">
        <v>120.91514</v>
      </c>
      <c r="AH415" s="52" t="n">
        <v>200.42085</v>
      </c>
      <c r="AI415" s="52" t="n">
        <v>187.8111</v>
      </c>
      <c r="AJ415" s="52" t="n">
        <v>235.6787</v>
      </c>
      <c r="AK415" s="52" t="n">
        <v>238.96218</v>
      </c>
      <c r="AL415" s="51" t="n">
        <v>202.65599</v>
      </c>
      <c r="AM415" s="51" t="n">
        <v>236.040943907049</v>
      </c>
    </row>
    <row r="416" customFormat="false" ht="14.25" hidden="false" customHeight="false" outlineLevel="0" collapsed="false">
      <c r="A416" s="48" t="s">
        <v>137</v>
      </c>
      <c r="B416" s="48" t="str">
        <f aca="false">VLOOKUP(Data[[#This Row],[or_product]],Ref_products[#Data],2,FALSE())</f>
        <v>Oat</v>
      </c>
      <c r="C416" s="48" t="str">
        <f aca="false">VLOOKUP(Data[[#This Row],[MS]],Ref_MS[#Data],2,FALSE())</f>
        <v>Greece</v>
      </c>
      <c r="D416" s="49" t="s">
        <v>134</v>
      </c>
      <c r="E416" s="49" t="s">
        <v>89</v>
      </c>
      <c r="F416" s="49" t="s">
        <v>90</v>
      </c>
      <c r="G416" s="50" t="n">
        <f aca="false">(SUM(AH416:AL416)-MAX(AH416:AL416)-MIN(AH416:AL416))/3</f>
        <v>75.27279</v>
      </c>
      <c r="H416" s="50" t="n">
        <v>91.977</v>
      </c>
      <c r="I416" s="50" t="n">
        <v>99.889</v>
      </c>
      <c r="J416" s="50" t="n">
        <v>84.065</v>
      </c>
      <c r="K416" s="50" t="n">
        <v>82.087</v>
      </c>
      <c r="L416" s="50" t="n">
        <v>80.109</v>
      </c>
      <c r="M416" s="50" t="n">
        <v>84.065</v>
      </c>
      <c r="N416" s="50" t="n">
        <v>112.746</v>
      </c>
      <c r="O416" s="50" t="n">
        <v>71.66294</v>
      </c>
      <c r="P416" s="50" t="n">
        <v>78.81341</v>
      </c>
      <c r="Q416" s="50" t="n">
        <v>61.7136</v>
      </c>
      <c r="R416" s="50" t="n">
        <v>57.34222</v>
      </c>
      <c r="S416" s="50" t="n">
        <v>89.01</v>
      </c>
      <c r="T416" s="50" t="n">
        <v>76.41014</v>
      </c>
      <c r="U416" s="50" t="n">
        <v>121.11294</v>
      </c>
      <c r="V416" s="50" t="n">
        <v>129.86559</v>
      </c>
      <c r="W416" s="50" t="n">
        <v>108.81967</v>
      </c>
      <c r="X416" s="50" t="n">
        <v>86.46827</v>
      </c>
      <c r="Y416" s="50" t="n">
        <v>87.14079</v>
      </c>
      <c r="Z416" s="50" t="n">
        <v>97.40661</v>
      </c>
      <c r="AA416" s="50" t="n">
        <v>117.70089</v>
      </c>
      <c r="AB416" s="50" t="n">
        <v>113.32951</v>
      </c>
      <c r="AC416" s="50" t="n">
        <v>80.49471</v>
      </c>
      <c r="AD416" s="50" t="n">
        <v>82.14634</v>
      </c>
      <c r="AE416" s="50" t="n">
        <v>116.91958</v>
      </c>
      <c r="AF416" s="50" t="n">
        <v>94.03412</v>
      </c>
      <c r="AG416" s="50" t="n">
        <v>79.83208</v>
      </c>
      <c r="AH416" s="52" t="n">
        <v>78.41781</v>
      </c>
      <c r="AI416" s="52" t="n">
        <v>76.69695</v>
      </c>
      <c r="AJ416" s="52" t="n">
        <v>83.01666</v>
      </c>
      <c r="AK416" s="52" t="n">
        <v>60.50702</v>
      </c>
      <c r="AL416" s="51" t="n">
        <v>70.70361</v>
      </c>
      <c r="AM416" s="51" t="n">
        <v>70.1891086261848</v>
      </c>
    </row>
    <row r="417" customFormat="false" ht="14.25" hidden="false" customHeight="false" outlineLevel="0" collapsed="false">
      <c r="A417" s="48" t="s">
        <v>137</v>
      </c>
      <c r="B417" s="48" t="str">
        <f aca="false">VLOOKUP(Data[[#This Row],[or_product]],Ref_products[#Data],2,FALSE())</f>
        <v>Oat</v>
      </c>
      <c r="C417" s="48" t="str">
        <f aca="false">VLOOKUP(Data[[#This Row],[MS]],Ref_MS[#Data],2,FALSE())</f>
        <v>Spain</v>
      </c>
      <c r="D417" s="49" t="s">
        <v>134</v>
      </c>
      <c r="E417" s="49" t="s">
        <v>91</v>
      </c>
      <c r="F417" s="49" t="s">
        <v>92</v>
      </c>
      <c r="G417" s="50" t="n">
        <f aca="false">(SUM(AH417:AL417)-MAX(AH417:AL417)-MIN(AH417:AL417))/3</f>
        <v>919.773296666667</v>
      </c>
      <c r="H417" s="50" t="n">
        <v>426.3579</v>
      </c>
      <c r="I417" s="50" t="n">
        <v>409.3471</v>
      </c>
      <c r="J417" s="50" t="n">
        <v>228.8546</v>
      </c>
      <c r="K417" s="50" t="n">
        <v>656.9927</v>
      </c>
      <c r="L417" s="50" t="n">
        <v>514.8734</v>
      </c>
      <c r="M417" s="50" t="n">
        <v>717.6184</v>
      </c>
      <c r="N417" s="50" t="n">
        <v>532.082</v>
      </c>
      <c r="O417" s="50" t="n">
        <v>943.2093</v>
      </c>
      <c r="P417" s="50" t="n">
        <v>657.8828</v>
      </c>
      <c r="Q417" s="50" t="n">
        <v>871.0123</v>
      </c>
      <c r="R417" s="50" t="n">
        <v>870.8145</v>
      </c>
      <c r="S417" s="50" t="n">
        <v>1031.527</v>
      </c>
      <c r="T417" s="50" t="n">
        <v>526.9392</v>
      </c>
      <c r="U417" s="50" t="n">
        <v>937.6709</v>
      </c>
      <c r="V417" s="50" t="n">
        <v>1295.4911</v>
      </c>
      <c r="W417" s="50" t="n">
        <v>1175.2287</v>
      </c>
      <c r="X417" s="50" t="n">
        <v>912.6492</v>
      </c>
      <c r="Y417" s="50" t="n">
        <v>1013.38874</v>
      </c>
      <c r="Z417" s="50" t="n">
        <v>1106.89869</v>
      </c>
      <c r="AA417" s="50" t="n">
        <v>675.96172</v>
      </c>
      <c r="AB417" s="50" t="n">
        <v>947.12574</v>
      </c>
      <c r="AC417" s="50" t="n">
        <v>641.9599</v>
      </c>
      <c r="AD417" s="50" t="n">
        <v>772.45845</v>
      </c>
      <c r="AE417" s="50" t="n">
        <v>1097.90868</v>
      </c>
      <c r="AF417" s="50" t="n">
        <v>833.98414</v>
      </c>
      <c r="AG417" s="50" t="n">
        <v>1470.59355</v>
      </c>
      <c r="AH417" s="52" t="n">
        <v>799.41859</v>
      </c>
      <c r="AI417" s="52" t="n">
        <v>1309.25798</v>
      </c>
      <c r="AJ417" s="52" t="n">
        <v>1135.16431</v>
      </c>
      <c r="AK417" s="52" t="n">
        <v>824.73699</v>
      </c>
      <c r="AL417" s="51" t="n">
        <v>455.0389</v>
      </c>
      <c r="AM417" s="51" t="n">
        <v>925.514820496063</v>
      </c>
    </row>
    <row r="418" customFormat="false" ht="14.25" hidden="false" customHeight="false" outlineLevel="0" collapsed="false">
      <c r="A418" s="48" t="s">
        <v>137</v>
      </c>
      <c r="B418" s="48" t="str">
        <f aca="false">VLOOKUP(Data[[#This Row],[or_product]],Ref_products[#Data],2,FALSE())</f>
        <v>Oat</v>
      </c>
      <c r="C418" s="48" t="str">
        <f aca="false">VLOOKUP(Data[[#This Row],[MS]],Ref_MS[#Data],2,FALSE())</f>
        <v>France</v>
      </c>
      <c r="D418" s="49" t="s">
        <v>134</v>
      </c>
      <c r="E418" s="49" t="s">
        <v>93</v>
      </c>
      <c r="F418" s="49" t="s">
        <v>94</v>
      </c>
      <c r="G418" s="50" t="n">
        <f aca="false">(SUM(AH418:AL418)-MAX(AH418:AL418)-MIN(AH418:AL418))/3</f>
        <v>389.728636666667</v>
      </c>
      <c r="H418" s="50" t="n">
        <v>706.5416</v>
      </c>
      <c r="I418" s="50" t="n">
        <v>655.707</v>
      </c>
      <c r="J418" s="50" t="n">
        <v>570.2574</v>
      </c>
      <c r="K418" s="50" t="n">
        <v>588.455</v>
      </c>
      <c r="L418" s="50" t="n">
        <v>536.1369</v>
      </c>
      <c r="M418" s="50" t="n">
        <v>613.4767</v>
      </c>
      <c r="N418" s="50" t="n">
        <v>506.368</v>
      </c>
      <c r="O418" s="50" t="n">
        <v>454.3466</v>
      </c>
      <c r="P418" s="50" t="n">
        <v>479.4672</v>
      </c>
      <c r="Q418" s="50" t="n">
        <v>764.497</v>
      </c>
      <c r="R418" s="50" t="n">
        <v>549.3895</v>
      </c>
      <c r="S418" s="50" t="n">
        <v>599.334</v>
      </c>
      <c r="T418" s="50" t="n">
        <v>499.6428</v>
      </c>
      <c r="U418" s="50" t="n">
        <v>458.9949</v>
      </c>
      <c r="V418" s="50" t="n">
        <v>410.5339</v>
      </c>
      <c r="W418" s="50" t="n">
        <v>466.808</v>
      </c>
      <c r="X418" s="50" t="n">
        <v>566.4992</v>
      </c>
      <c r="Y418" s="50" t="n">
        <v>387.688</v>
      </c>
      <c r="Z418" s="50" t="n">
        <v>315.03606</v>
      </c>
      <c r="AA418" s="50" t="n">
        <v>396.3912</v>
      </c>
      <c r="AB418" s="50" t="n">
        <v>424.66671</v>
      </c>
      <c r="AC418" s="50" t="n">
        <v>438.10722</v>
      </c>
      <c r="AD418" s="50" t="n">
        <v>395.6989</v>
      </c>
      <c r="AE418" s="50" t="n">
        <v>342.07532</v>
      </c>
      <c r="AF418" s="50" t="n">
        <v>531.42926</v>
      </c>
      <c r="AG418" s="50" t="n">
        <v>423.51947</v>
      </c>
      <c r="AH418" s="52" t="n">
        <v>402.68124</v>
      </c>
      <c r="AI418" s="52" t="n">
        <v>387.26273</v>
      </c>
      <c r="AJ418" s="52" t="n">
        <v>480.21884</v>
      </c>
      <c r="AK418" s="52" t="n">
        <v>379.24194</v>
      </c>
      <c r="AL418" s="51" t="n">
        <v>326.7656</v>
      </c>
      <c r="AM418" s="51" t="n">
        <v>310.546</v>
      </c>
    </row>
    <row r="419" customFormat="false" ht="14.25" hidden="false" customHeight="false" outlineLevel="0" collapsed="false">
      <c r="A419" s="48" t="s">
        <v>137</v>
      </c>
      <c r="B419" s="48" t="str">
        <f aca="false">VLOOKUP(Data[[#This Row],[or_product]],Ref_products[#Data],2,FALSE())</f>
        <v>Oat</v>
      </c>
      <c r="C419" s="48" t="str">
        <f aca="false">VLOOKUP(Data[[#This Row],[MS]],Ref_MS[#Data],2,FALSE())</f>
        <v>Croatia</v>
      </c>
      <c r="D419" s="49" t="s">
        <v>134</v>
      </c>
      <c r="E419" s="49" t="s">
        <v>95</v>
      </c>
      <c r="F419" s="49" t="s">
        <v>96</v>
      </c>
      <c r="G419" s="50" t="n">
        <f aca="false">(SUM(AH419:AL419)-MAX(AH419:AL419)-MIN(AH419:AL419))/3</f>
        <v>54.1972</v>
      </c>
      <c r="H419" s="50" t="n">
        <v>52.5883044945736</v>
      </c>
      <c r="I419" s="50" t="n">
        <v>53.4565284538632</v>
      </c>
      <c r="J419" s="50" t="n">
        <v>49.9743560459328</v>
      </c>
      <c r="K419" s="50" t="n">
        <v>51.2563409333002</v>
      </c>
      <c r="L419" s="50" t="n">
        <v>59.2094828609538</v>
      </c>
      <c r="M419" s="50" t="n">
        <v>68.4710587059176</v>
      </c>
      <c r="N419" s="50" t="n">
        <v>68.003611585041</v>
      </c>
      <c r="O419" s="50" t="n">
        <v>60.9224</v>
      </c>
      <c r="P419" s="50" t="n">
        <v>70.84207</v>
      </c>
      <c r="Q419" s="50" t="n">
        <v>73.37391</v>
      </c>
      <c r="R419" s="50" t="n">
        <v>52.44667</v>
      </c>
      <c r="S419" s="50" t="n">
        <v>72.65194</v>
      </c>
      <c r="T419" s="50" t="n">
        <v>48.92583</v>
      </c>
      <c r="U419" s="50" t="n">
        <v>65.89707</v>
      </c>
      <c r="V419" s="50" t="n">
        <v>55.53235</v>
      </c>
      <c r="W419" s="50" t="n">
        <v>64.61137</v>
      </c>
      <c r="X419" s="50" t="n">
        <v>61.6147</v>
      </c>
      <c r="Y419" s="50" t="n">
        <v>47.65991</v>
      </c>
      <c r="Z419" s="50" t="n">
        <v>76.37058</v>
      </c>
      <c r="AA419" s="50" t="n">
        <v>93.50006</v>
      </c>
      <c r="AB419" s="50" t="n">
        <v>59.51802</v>
      </c>
      <c r="AC419" s="50" t="n">
        <v>55.93784</v>
      </c>
      <c r="AD419" s="50" t="n">
        <v>70.95086</v>
      </c>
      <c r="AE419" s="50" t="n">
        <v>79.52549</v>
      </c>
      <c r="AF419" s="50" t="n">
        <v>67.57837</v>
      </c>
      <c r="AG419" s="50" t="n">
        <v>44.33687</v>
      </c>
      <c r="AH419" s="52" t="n">
        <v>56.95651</v>
      </c>
      <c r="AI419" s="52" t="n">
        <v>64.63115</v>
      </c>
      <c r="AJ419" s="52" t="n">
        <v>58.19276</v>
      </c>
      <c r="AK419" s="52" t="n">
        <v>47.44233</v>
      </c>
      <c r="AL419" s="51" t="n">
        <v>33.626</v>
      </c>
      <c r="AM419" s="51" t="n">
        <v>42.9528061173237</v>
      </c>
    </row>
    <row r="420" customFormat="false" ht="14.25" hidden="false" customHeight="false" outlineLevel="0" collapsed="false">
      <c r="A420" s="48" t="s">
        <v>137</v>
      </c>
      <c r="B420" s="48" t="str">
        <f aca="false">VLOOKUP(Data[[#This Row],[or_product]],Ref_products[#Data],2,FALSE())</f>
        <v>Oat</v>
      </c>
      <c r="C420" s="48" t="str">
        <f aca="false">VLOOKUP(Data[[#This Row],[MS]],Ref_MS[#Data],2,FALSE())</f>
        <v>Italy</v>
      </c>
      <c r="D420" s="49" t="s">
        <v>134</v>
      </c>
      <c r="E420" s="49" t="s">
        <v>97</v>
      </c>
      <c r="F420" s="49" t="s">
        <v>98</v>
      </c>
      <c r="G420" s="50" t="n">
        <f aca="false">(SUM(AH420:AL420)-MAX(AH420:AL420)-MIN(AH420:AL420))/3</f>
        <v>235.329253333333</v>
      </c>
      <c r="H420" s="50" t="n">
        <v>368.1058</v>
      </c>
      <c r="I420" s="50" t="n">
        <v>350.7983</v>
      </c>
      <c r="J420" s="50" t="n">
        <v>297.9857</v>
      </c>
      <c r="K420" s="50" t="n">
        <v>347.7324</v>
      </c>
      <c r="L420" s="50" t="n">
        <v>307.2823</v>
      </c>
      <c r="M420" s="50" t="n">
        <v>358.6114</v>
      </c>
      <c r="N420" s="50" t="n">
        <v>327.5568</v>
      </c>
      <c r="O420" s="50" t="n">
        <v>314.4031</v>
      </c>
      <c r="P420" s="50" t="n">
        <v>306.6889</v>
      </c>
      <c r="Q420" s="50" t="n">
        <v>325.1832</v>
      </c>
      <c r="R420" s="50" t="n">
        <v>303.0296</v>
      </c>
      <c r="S420" s="50" t="n">
        <v>333.9853</v>
      </c>
      <c r="T420" s="50" t="n">
        <v>424.4788</v>
      </c>
      <c r="U420" s="50" t="n">
        <v>390.5561</v>
      </c>
      <c r="V420" s="50" t="n">
        <v>357.1279</v>
      </c>
      <c r="W420" s="50" t="n">
        <v>352.1829</v>
      </c>
      <c r="X420" s="50" t="n">
        <v>311.6339</v>
      </c>
      <c r="Y420" s="50" t="n">
        <v>276.10902</v>
      </c>
      <c r="Z420" s="50" t="n">
        <v>263.71685</v>
      </c>
      <c r="AA420" s="50" t="n">
        <v>289.14404</v>
      </c>
      <c r="AB420" s="50" t="n">
        <v>244.20388</v>
      </c>
      <c r="AC420" s="50" t="n">
        <v>238.48746</v>
      </c>
      <c r="AD420" s="50" t="n">
        <v>258.49493</v>
      </c>
      <c r="AE420" s="50" t="n">
        <v>257.9312</v>
      </c>
      <c r="AF420" s="50" t="n">
        <v>226.52056</v>
      </c>
      <c r="AG420" s="50" t="n">
        <v>240.69293</v>
      </c>
      <c r="AH420" s="52" t="n">
        <v>235.49079</v>
      </c>
      <c r="AI420" s="52" t="n">
        <v>240.04019</v>
      </c>
      <c r="AJ420" s="52" t="n">
        <v>230.88205</v>
      </c>
      <c r="AK420" s="52" t="n">
        <v>239.61492</v>
      </c>
      <c r="AL420" s="51" t="n">
        <v>223.06895</v>
      </c>
      <c r="AM420" s="51" t="n">
        <v>189.995784959349</v>
      </c>
    </row>
    <row r="421" customFormat="false" ht="14.25" hidden="false" customHeight="false" outlineLevel="0" collapsed="false">
      <c r="A421" s="48" t="s">
        <v>137</v>
      </c>
      <c r="B421" s="48" t="str">
        <f aca="false">VLOOKUP(Data[[#This Row],[or_product]],Ref_products[#Data],2,FALSE())</f>
        <v>Oat</v>
      </c>
      <c r="C421" s="48" t="str">
        <f aca="false">VLOOKUP(Data[[#This Row],[MS]],Ref_MS[#Data],2,FALSE())</f>
        <v>Cyprus</v>
      </c>
      <c r="D421" s="49" t="s">
        <v>134</v>
      </c>
      <c r="E421" s="49" t="s">
        <v>99</v>
      </c>
      <c r="F421" s="49" t="s">
        <v>100</v>
      </c>
      <c r="G421" s="50" t="n">
        <f aca="false">(SUM(AH421:AL421)-MAX(AH421:AL421)-MIN(AH421:AL421))/3</f>
        <v>0.30659</v>
      </c>
      <c r="H421" s="50" t="n">
        <v>0.0989</v>
      </c>
      <c r="I421" s="50" t="n">
        <v>0.1978</v>
      </c>
      <c r="J421" s="50" t="n">
        <v>0.1978</v>
      </c>
      <c r="K421" s="50" t="n">
        <v>0.1978</v>
      </c>
      <c r="L421" s="50" t="n">
        <v>0.2967</v>
      </c>
      <c r="M421" s="50" t="n">
        <v>0.2967</v>
      </c>
      <c r="N421" s="50" t="n">
        <v>0.2967</v>
      </c>
      <c r="O421" s="50" t="n">
        <v>0.3956</v>
      </c>
      <c r="P421" s="50" t="n">
        <v>0.3956</v>
      </c>
      <c r="Q421" s="50" t="n">
        <v>0.4945</v>
      </c>
      <c r="R421" s="50" t="n">
        <v>0.40549</v>
      </c>
      <c r="S421" s="50" t="n">
        <v>0.48461</v>
      </c>
      <c r="T421" s="50" t="n">
        <v>0.64285</v>
      </c>
      <c r="U421" s="50" t="n">
        <v>0.92966</v>
      </c>
      <c r="V421" s="50" t="n">
        <v>0.80109</v>
      </c>
      <c r="W421" s="50" t="n">
        <v>0.36593</v>
      </c>
      <c r="X421" s="50" t="n">
        <v>2.01756</v>
      </c>
      <c r="Y421" s="50" t="n">
        <v>0.77142</v>
      </c>
      <c r="Z421" s="50" t="n">
        <v>0.73186</v>
      </c>
      <c r="AA421" s="50" t="n">
        <v>0.7912</v>
      </c>
      <c r="AB421" s="50" t="n">
        <v>0.73186</v>
      </c>
      <c r="AC421" s="50" t="n">
        <v>0.1978</v>
      </c>
      <c r="AD421" s="50" t="n">
        <v>0.5934</v>
      </c>
      <c r="AE421" s="50" t="n">
        <v>0.34615</v>
      </c>
      <c r="AF421" s="50" t="n">
        <v>0.48461</v>
      </c>
      <c r="AG421" s="50" t="n">
        <v>0.3956</v>
      </c>
      <c r="AH421" s="52" t="n">
        <v>0.20769</v>
      </c>
      <c r="AI421" s="52" t="n">
        <v>0.34615</v>
      </c>
      <c r="AJ421" s="52" t="n">
        <v>0.37582</v>
      </c>
      <c r="AK421" s="52" t="n">
        <v>0.27692</v>
      </c>
      <c r="AL421" s="51" t="n">
        <v>0.2967</v>
      </c>
      <c r="AM421" s="51" t="n">
        <v>0.34097214144144</v>
      </c>
    </row>
    <row r="422" customFormat="false" ht="14.25" hidden="false" customHeight="false" outlineLevel="0" collapsed="false">
      <c r="A422" s="48" t="s">
        <v>137</v>
      </c>
      <c r="B422" s="48" t="str">
        <f aca="false">VLOOKUP(Data[[#This Row],[or_product]],Ref_products[#Data],2,FALSE())</f>
        <v>Oat</v>
      </c>
      <c r="C422" s="48" t="str">
        <f aca="false">VLOOKUP(Data[[#This Row],[MS]],Ref_MS[#Data],2,FALSE())</f>
        <v>Latvia</v>
      </c>
      <c r="D422" s="49" t="s">
        <v>134</v>
      </c>
      <c r="E422" s="49" t="s">
        <v>101</v>
      </c>
      <c r="F422" s="49" t="s">
        <v>102</v>
      </c>
      <c r="G422" s="50" t="n">
        <f aca="false">(SUM(AH422:AL422)-MAX(AH422:AL422)-MIN(AH422:AL422))/3</f>
        <v>218.437133333333</v>
      </c>
      <c r="H422" s="50" t="n">
        <v>72.8893</v>
      </c>
      <c r="I422" s="50" t="n">
        <v>87.9221</v>
      </c>
      <c r="J422" s="50" t="n">
        <v>72.3948</v>
      </c>
      <c r="K422" s="50" t="n">
        <v>100.2846</v>
      </c>
      <c r="L422" s="50" t="n">
        <v>115.2185</v>
      </c>
      <c r="M422" s="50" t="n">
        <v>102.4604</v>
      </c>
      <c r="N422" s="50" t="n">
        <v>65.3729</v>
      </c>
      <c r="O422" s="50" t="n">
        <v>78.7244</v>
      </c>
      <c r="P422" s="50" t="n">
        <v>81.4936</v>
      </c>
      <c r="Q422" s="50" t="n">
        <v>78.8233</v>
      </c>
      <c r="R422" s="50" t="n">
        <v>77.4387</v>
      </c>
      <c r="S422" s="50" t="n">
        <v>106.2186</v>
      </c>
      <c r="T422" s="50" t="n">
        <v>120.658</v>
      </c>
      <c r="U422" s="50" t="n">
        <v>90.5924</v>
      </c>
      <c r="V422" s="50" t="n">
        <v>128.7678</v>
      </c>
      <c r="W422" s="50" t="n">
        <v>139.9435</v>
      </c>
      <c r="X422" s="50" t="n">
        <v>139.8446</v>
      </c>
      <c r="Y422" s="50" t="n">
        <v>99.4934</v>
      </c>
      <c r="Z422" s="50" t="n">
        <v>119.5701</v>
      </c>
      <c r="AA422" s="50" t="n">
        <v>135.493</v>
      </c>
      <c r="AB422" s="50" t="n">
        <v>132.7238</v>
      </c>
      <c r="AC422" s="50" t="n">
        <v>153.3939</v>
      </c>
      <c r="AD422" s="50" t="n">
        <v>158.6356</v>
      </c>
      <c r="AE422" s="50" t="n">
        <v>144.4929</v>
      </c>
      <c r="AF422" s="50" t="n">
        <v>132.526</v>
      </c>
      <c r="AG422" s="50" t="n">
        <v>186.1298</v>
      </c>
      <c r="AH422" s="52" t="n">
        <v>235.1842</v>
      </c>
      <c r="AI422" s="52" t="n">
        <v>284.7331</v>
      </c>
      <c r="AJ422" s="52" t="n">
        <v>180.8881</v>
      </c>
      <c r="AK422" s="52" t="n">
        <v>222.0305</v>
      </c>
      <c r="AL422" s="51" t="n">
        <v>198.0967</v>
      </c>
      <c r="AM422" s="51" t="n">
        <v>259.778709287273</v>
      </c>
    </row>
    <row r="423" customFormat="false" ht="14.25" hidden="false" customHeight="false" outlineLevel="0" collapsed="false">
      <c r="A423" s="48" t="s">
        <v>137</v>
      </c>
      <c r="B423" s="48" t="str">
        <f aca="false">VLOOKUP(Data[[#This Row],[or_product]],Ref_products[#Data],2,FALSE())</f>
        <v>Oat</v>
      </c>
      <c r="C423" s="48" t="str">
        <f aca="false">VLOOKUP(Data[[#This Row],[MS]],Ref_MS[#Data],2,FALSE())</f>
        <v>Lithuania</v>
      </c>
      <c r="D423" s="49" t="s">
        <v>134</v>
      </c>
      <c r="E423" s="49" t="s">
        <v>103</v>
      </c>
      <c r="F423" s="49" t="s">
        <v>104</v>
      </c>
      <c r="G423" s="50" t="n">
        <f aca="false">(SUM(AH423:AL423)-MAX(AH423:AL423)-MIN(AH423:AL423))/3</f>
        <v>184.164986666667</v>
      </c>
      <c r="H423" s="50" t="n">
        <v>76.8453</v>
      </c>
      <c r="I423" s="50" t="n">
        <v>68.241</v>
      </c>
      <c r="J423" s="50" t="n">
        <v>65.9663</v>
      </c>
      <c r="K423" s="50" t="n">
        <v>100.4824</v>
      </c>
      <c r="L423" s="50" t="n">
        <v>110.4713</v>
      </c>
      <c r="M423" s="50" t="n">
        <v>96.1308</v>
      </c>
      <c r="N423" s="50" t="n">
        <v>66.3619</v>
      </c>
      <c r="O423" s="50" t="n">
        <v>81.9881</v>
      </c>
      <c r="P423" s="50" t="n">
        <v>83.3727</v>
      </c>
      <c r="Q423" s="50" t="n">
        <v>96.4275</v>
      </c>
      <c r="R423" s="50" t="n">
        <v>113.3394</v>
      </c>
      <c r="S423" s="50" t="n">
        <v>116.4053</v>
      </c>
      <c r="T423" s="50" t="n">
        <v>112.8449</v>
      </c>
      <c r="U423" s="50" t="n">
        <v>62.1092</v>
      </c>
      <c r="V423" s="50" t="n">
        <v>118.1855</v>
      </c>
      <c r="W423" s="50" t="n">
        <v>139.2512</v>
      </c>
      <c r="X423" s="50" t="n">
        <v>140.9325</v>
      </c>
      <c r="Y423" s="50" t="n">
        <v>92.8671</v>
      </c>
      <c r="Z423" s="50" t="n">
        <v>127.0865</v>
      </c>
      <c r="AA423" s="50" t="n">
        <v>161.7015</v>
      </c>
      <c r="AB423" s="50" t="n">
        <v>162.8883</v>
      </c>
      <c r="AC423" s="50" t="n">
        <v>181.7782</v>
      </c>
      <c r="AD423" s="50" t="n">
        <v>161.56304</v>
      </c>
      <c r="AE423" s="50" t="n">
        <v>153.36423</v>
      </c>
      <c r="AF423" s="50" t="n">
        <v>193.77477</v>
      </c>
      <c r="AG423" s="50" t="n">
        <v>180.43316</v>
      </c>
      <c r="AH423" s="52" t="n">
        <v>175.91343</v>
      </c>
      <c r="AI423" s="52" t="n">
        <v>272.53873</v>
      </c>
      <c r="AJ423" s="52" t="n">
        <v>168.37725</v>
      </c>
      <c r="AK423" s="52" t="n">
        <v>184.0529</v>
      </c>
      <c r="AL423" s="51" t="n">
        <v>192.52863</v>
      </c>
      <c r="AM423" s="51" t="n">
        <v>203.416507278868</v>
      </c>
    </row>
    <row r="424" customFormat="false" ht="14.25" hidden="false" customHeight="false" outlineLevel="0" collapsed="false">
      <c r="A424" s="48" t="s">
        <v>137</v>
      </c>
      <c r="B424" s="48" t="str">
        <f aca="false">VLOOKUP(Data[[#This Row],[or_product]],Ref_products[#Data],2,FALSE())</f>
        <v>Oat</v>
      </c>
      <c r="C424" s="48" t="str">
        <f aca="false">VLOOKUP(Data[[#This Row],[MS]],Ref_MS[#Data],2,FALSE())</f>
        <v>Luxembourg</v>
      </c>
      <c r="D424" s="49" t="s">
        <v>134</v>
      </c>
      <c r="E424" s="49" t="s">
        <v>105</v>
      </c>
      <c r="F424" s="49" t="s">
        <v>106</v>
      </c>
      <c r="G424" s="50" t="n">
        <f aca="false">(SUM(AH424:AL424)-MAX(AH424:AL424)-MIN(AH424:AL424))/3</f>
        <v>7.17684333333333</v>
      </c>
      <c r="H424" s="50" t="n">
        <v>16.9119</v>
      </c>
      <c r="I424" s="50" t="n">
        <v>12.2636</v>
      </c>
      <c r="J424" s="50" t="n">
        <v>12.0658</v>
      </c>
      <c r="K424" s="50" t="n">
        <v>13.1537</v>
      </c>
      <c r="L424" s="50" t="n">
        <v>13.0548</v>
      </c>
      <c r="M424" s="50" t="n">
        <v>11.5713</v>
      </c>
      <c r="N424" s="50" t="n">
        <v>12.0658</v>
      </c>
      <c r="O424" s="50" t="n">
        <v>9.0988</v>
      </c>
      <c r="P424" s="50" t="n">
        <v>7.7142</v>
      </c>
      <c r="Q424" s="50" t="n">
        <v>10.0878</v>
      </c>
      <c r="R424" s="50" t="n">
        <v>11.2746</v>
      </c>
      <c r="S424" s="50" t="n">
        <v>9.3955</v>
      </c>
      <c r="T424" s="50" t="n">
        <v>7.6153</v>
      </c>
      <c r="U424" s="50" t="n">
        <v>6.6263</v>
      </c>
      <c r="V424" s="50" t="n">
        <v>5.5384</v>
      </c>
      <c r="W424" s="50" t="n">
        <v>6.1318</v>
      </c>
      <c r="X424" s="50" t="n">
        <v>7.1208</v>
      </c>
      <c r="Y424" s="50" t="n">
        <v>4.73731</v>
      </c>
      <c r="Z424" s="50" t="n">
        <v>3.99556</v>
      </c>
      <c r="AA424" s="50" t="n">
        <v>4.69775</v>
      </c>
      <c r="AB424" s="50" t="n">
        <v>5.47906</v>
      </c>
      <c r="AC424" s="50" t="n">
        <v>5.41972</v>
      </c>
      <c r="AD424" s="50" t="n">
        <v>5.81532</v>
      </c>
      <c r="AE424" s="50" t="n">
        <v>5.23181</v>
      </c>
      <c r="AF424" s="50" t="n">
        <v>5.85488</v>
      </c>
      <c r="AG424" s="50" t="n">
        <v>6.90322</v>
      </c>
      <c r="AH424" s="52" t="n">
        <v>6.93289</v>
      </c>
      <c r="AI424" s="52" t="n">
        <v>7.85266</v>
      </c>
      <c r="AJ424" s="52" t="n">
        <v>6.74498</v>
      </c>
      <c r="AK424" s="52" t="n">
        <v>8.27793</v>
      </c>
      <c r="AL424" s="51" t="n">
        <v>4.62852</v>
      </c>
      <c r="AM424" s="51" t="n">
        <v>6.47498484824646</v>
      </c>
    </row>
    <row r="425" customFormat="false" ht="14.25" hidden="false" customHeight="false" outlineLevel="0" collapsed="false">
      <c r="A425" s="48" t="s">
        <v>137</v>
      </c>
      <c r="B425" s="48" t="str">
        <f aca="false">VLOOKUP(Data[[#This Row],[or_product]],Ref_products[#Data],2,FALSE())</f>
        <v>Oat</v>
      </c>
      <c r="C425" s="48" t="str">
        <f aca="false">VLOOKUP(Data[[#This Row],[MS]],Ref_MS[#Data],2,FALSE())</f>
        <v>Hungary</v>
      </c>
      <c r="D425" s="49" t="s">
        <v>134</v>
      </c>
      <c r="E425" s="49" t="s">
        <v>107</v>
      </c>
      <c r="F425" s="49" t="s">
        <v>108</v>
      </c>
      <c r="G425" s="50" t="n">
        <f aca="false">(SUM(AH425:AL425)-MAX(AH425:AL425)-MIN(AH425:AL425))/3</f>
        <v>68.9365966666667</v>
      </c>
      <c r="H425" s="50" t="n">
        <v>94.944</v>
      </c>
      <c r="I425" s="50" t="n">
        <v>129.559</v>
      </c>
      <c r="J425" s="50" t="n">
        <v>137.471</v>
      </c>
      <c r="K425" s="50" t="n">
        <v>110.768</v>
      </c>
      <c r="L425" s="50" t="n">
        <v>136.482</v>
      </c>
      <c r="M425" s="50" t="n">
        <v>130.9436</v>
      </c>
      <c r="N425" s="50" t="n">
        <v>178.4156</v>
      </c>
      <c r="O425" s="50" t="n">
        <v>136.200769469175</v>
      </c>
      <c r="P425" s="50" t="n">
        <v>144.283215575591</v>
      </c>
      <c r="Q425" s="50" t="n">
        <v>136.0864</v>
      </c>
      <c r="R425" s="50" t="n">
        <v>100.6802</v>
      </c>
      <c r="S425" s="50" t="n">
        <v>215.0086</v>
      </c>
      <c r="T425" s="50" t="n">
        <v>155.6686</v>
      </c>
      <c r="U425" s="50" t="n">
        <v>149.1412</v>
      </c>
      <c r="V425" s="50" t="n">
        <v>123.8228</v>
      </c>
      <c r="W425" s="50" t="n">
        <v>179.8002</v>
      </c>
      <c r="X425" s="50" t="n">
        <v>109.8779</v>
      </c>
      <c r="Y425" s="50" t="n">
        <v>116.58332</v>
      </c>
      <c r="Z425" s="50" t="n">
        <v>127.71946</v>
      </c>
      <c r="AA425" s="50" t="n">
        <v>135.64135</v>
      </c>
      <c r="AB425" s="50" t="n">
        <v>130.1524</v>
      </c>
      <c r="AC425" s="50" t="n">
        <v>134.13807</v>
      </c>
      <c r="AD425" s="50" t="n">
        <v>127.25463</v>
      </c>
      <c r="AE425" s="50" t="n">
        <v>102.49996</v>
      </c>
      <c r="AF425" s="50" t="n">
        <v>93.76709</v>
      </c>
      <c r="AG425" s="50" t="n">
        <v>58.65759</v>
      </c>
      <c r="AH425" s="52" t="n">
        <v>69.53659</v>
      </c>
      <c r="AI425" s="52" t="n">
        <v>76.12333</v>
      </c>
      <c r="AJ425" s="52" t="n">
        <v>75.84641</v>
      </c>
      <c r="AK425" s="52" t="n">
        <v>37.96771</v>
      </c>
      <c r="AL425" s="51" t="n">
        <v>61.42679</v>
      </c>
      <c r="AM425" s="51" t="n">
        <v>65.9815045325946</v>
      </c>
    </row>
    <row r="426" customFormat="false" ht="14.25" hidden="false" customHeight="false" outlineLevel="0" collapsed="false">
      <c r="A426" s="48" t="s">
        <v>137</v>
      </c>
      <c r="B426" s="48" t="str">
        <f aca="false">VLOOKUP(Data[[#This Row],[or_product]],Ref_products[#Data],2,FALSE())</f>
        <v>Oat</v>
      </c>
      <c r="C426" s="48" t="str">
        <f aca="false">VLOOKUP(Data[[#This Row],[MS]],Ref_MS[#Data],2,FALSE())</f>
        <v>Malta</v>
      </c>
      <c r="D426" s="49" t="s">
        <v>134</v>
      </c>
      <c r="E426" s="49" t="s">
        <v>109</v>
      </c>
      <c r="F426" s="49" t="s">
        <v>110</v>
      </c>
      <c r="G426" s="50" t="n">
        <f aca="false">(SUM(AH426:AL426)-MAX(AH426:AL426)-MIN(AH426:AL426))/3</f>
        <v>0</v>
      </c>
      <c r="H426" s="50" t="n">
        <v>0</v>
      </c>
      <c r="I426" s="50" t="n">
        <v>0</v>
      </c>
      <c r="J426" s="50" t="n">
        <v>0</v>
      </c>
      <c r="K426" s="50" t="n">
        <v>0</v>
      </c>
      <c r="L426" s="50" t="n">
        <v>0</v>
      </c>
      <c r="M426" s="50" t="n">
        <v>0</v>
      </c>
      <c r="N426" s="50" t="n">
        <v>0</v>
      </c>
      <c r="O426" s="50" t="n">
        <v>0</v>
      </c>
      <c r="P426" s="50" t="n">
        <v>0</v>
      </c>
      <c r="Q426" s="50" t="n">
        <v>0</v>
      </c>
      <c r="R426" s="50" t="n">
        <v>0</v>
      </c>
      <c r="S426" s="50" t="n">
        <v>0</v>
      </c>
      <c r="T426" s="50" t="n">
        <v>0</v>
      </c>
      <c r="U426" s="50" t="n">
        <v>0</v>
      </c>
      <c r="V426" s="50" t="n">
        <v>0</v>
      </c>
      <c r="W426" s="50" t="n">
        <v>0</v>
      </c>
      <c r="X426" s="50" t="n">
        <v>0</v>
      </c>
      <c r="Y426" s="50" t="n">
        <v>0</v>
      </c>
      <c r="Z426" s="50" t="n">
        <v>0</v>
      </c>
      <c r="AA426" s="50" t="n">
        <v>0</v>
      </c>
      <c r="AB426" s="50" t="n">
        <v>0</v>
      </c>
      <c r="AC426" s="50" t="n">
        <v>0</v>
      </c>
      <c r="AD426" s="50" t="n">
        <v>0</v>
      </c>
      <c r="AE426" s="50" t="n">
        <v>0</v>
      </c>
      <c r="AF426" s="50" t="n">
        <v>0</v>
      </c>
      <c r="AG426" s="50" t="n">
        <v>0</v>
      </c>
      <c r="AH426" s="52" t="n">
        <v>0</v>
      </c>
      <c r="AI426" s="52" t="n">
        <v>0</v>
      </c>
      <c r="AJ426" s="52" t="n">
        <v>0</v>
      </c>
      <c r="AK426" s="52" t="n">
        <v>0</v>
      </c>
      <c r="AL426" s="51" t="n">
        <v>0</v>
      </c>
      <c r="AM426" s="51" t="n">
        <v>0</v>
      </c>
    </row>
    <row r="427" customFormat="false" ht="14.25" hidden="false" customHeight="false" outlineLevel="0" collapsed="false">
      <c r="A427" s="48" t="s">
        <v>137</v>
      </c>
      <c r="B427" s="48" t="str">
        <f aca="false">VLOOKUP(Data[[#This Row],[or_product]],Ref_products[#Data],2,FALSE())</f>
        <v>Oat</v>
      </c>
      <c r="C427" s="48" t="str">
        <f aca="false">VLOOKUP(Data[[#This Row],[MS]],Ref_MS[#Data],2,FALSE())</f>
        <v>Netherlands</v>
      </c>
      <c r="D427" s="49" t="s">
        <v>134</v>
      </c>
      <c r="E427" s="49" t="s">
        <v>111</v>
      </c>
      <c r="F427" s="49" t="s">
        <v>112</v>
      </c>
      <c r="G427" s="50" t="n">
        <f aca="false">(SUM(AH427:AL427)-MAX(AH427:AL427)-MIN(AH427:AL427))/3</f>
        <v>7.75705666666667</v>
      </c>
      <c r="H427" s="50" t="n">
        <v>30.1645</v>
      </c>
      <c r="I427" s="50" t="n">
        <v>27.5931</v>
      </c>
      <c r="J427" s="50" t="n">
        <v>15.3295</v>
      </c>
      <c r="K427" s="50" t="n">
        <v>10.5823</v>
      </c>
      <c r="L427" s="50" t="n">
        <v>10.7801</v>
      </c>
      <c r="M427" s="50" t="n">
        <v>10.3845</v>
      </c>
      <c r="N427" s="50" t="n">
        <v>13.7471</v>
      </c>
      <c r="O427" s="50" t="n">
        <v>13.1537</v>
      </c>
      <c r="P427" s="50" t="n">
        <v>13.6482</v>
      </c>
      <c r="Q427" s="50" t="n">
        <v>12.5603</v>
      </c>
      <c r="R427" s="50" t="n">
        <v>15.0328</v>
      </c>
      <c r="S427" s="50" t="n">
        <v>10.2856</v>
      </c>
      <c r="T427" s="50" t="n">
        <v>9.3955</v>
      </c>
      <c r="U427" s="50" t="n">
        <v>8.901</v>
      </c>
      <c r="V427" s="50" t="n">
        <v>6.8241</v>
      </c>
      <c r="W427" s="50" t="n">
        <v>7.1208</v>
      </c>
      <c r="X427" s="50" t="n">
        <v>9.4944</v>
      </c>
      <c r="Y427" s="50" t="n">
        <v>7.912</v>
      </c>
      <c r="Z427" s="50" t="n">
        <v>7.912</v>
      </c>
      <c r="AA427" s="50" t="n">
        <v>9.89</v>
      </c>
      <c r="AB427" s="50" t="n">
        <v>9.89</v>
      </c>
      <c r="AC427" s="50" t="n">
        <v>9.89</v>
      </c>
      <c r="AD427" s="50" t="n">
        <v>7.95156</v>
      </c>
      <c r="AE427" s="50" t="n">
        <v>7.00212</v>
      </c>
      <c r="AF427" s="50" t="n">
        <v>6.65597</v>
      </c>
      <c r="AG427" s="50" t="n">
        <v>6.83399</v>
      </c>
      <c r="AH427" s="52" t="n">
        <v>8.31749</v>
      </c>
      <c r="AI427" s="52" t="n">
        <v>7.6153</v>
      </c>
      <c r="AJ427" s="52" t="n">
        <v>7.33838</v>
      </c>
      <c r="AK427" s="52" t="n">
        <v>8.57463</v>
      </c>
      <c r="AL427" s="51" t="n">
        <v>6.47795</v>
      </c>
      <c r="AM427" s="51" t="n">
        <v>6.92511526094022</v>
      </c>
    </row>
    <row r="428" customFormat="false" ht="14.25" hidden="false" customHeight="false" outlineLevel="0" collapsed="false">
      <c r="A428" s="48" t="s">
        <v>137</v>
      </c>
      <c r="B428" s="48" t="str">
        <f aca="false">VLOOKUP(Data[[#This Row],[or_product]],Ref_products[#Data],2,FALSE())</f>
        <v>Oat</v>
      </c>
      <c r="C428" s="48" t="str">
        <f aca="false">VLOOKUP(Data[[#This Row],[MS]],Ref_MS[#Data],2,FALSE())</f>
        <v>Austria</v>
      </c>
      <c r="D428" s="49" t="s">
        <v>134</v>
      </c>
      <c r="E428" s="49" t="s">
        <v>113</v>
      </c>
      <c r="F428" s="49" t="s">
        <v>114</v>
      </c>
      <c r="G428" s="50" t="n">
        <f aca="false">(SUM(AH428:AL428)-MAX(AH428:AL428)-MIN(AH428:AL428))/3</f>
        <v>81.2595366666667</v>
      </c>
      <c r="H428" s="50" t="n">
        <v>188.8001</v>
      </c>
      <c r="I428" s="50" t="n">
        <v>169.8113</v>
      </c>
      <c r="J428" s="50" t="n">
        <v>159.8224</v>
      </c>
      <c r="K428" s="50" t="n">
        <v>151.0203</v>
      </c>
      <c r="L428" s="50" t="n">
        <v>194.5363</v>
      </c>
      <c r="M428" s="50" t="n">
        <v>162.3938</v>
      </c>
      <c r="N428" s="50" t="n">
        <v>150.7236</v>
      </c>
      <c r="O428" s="50" t="n">
        <v>116.3064</v>
      </c>
      <c r="P428" s="50" t="n">
        <v>126.8887</v>
      </c>
      <c r="Q428" s="50" t="n">
        <v>115.6141</v>
      </c>
      <c r="R428" s="50" t="n">
        <v>127.0865</v>
      </c>
      <c r="S428" s="50" t="n">
        <v>137.2732</v>
      </c>
      <c r="T428" s="50" t="n">
        <v>126.9876</v>
      </c>
      <c r="U428" s="50" t="n">
        <v>129.7568</v>
      </c>
      <c r="V428" s="50" t="n">
        <v>97.8121</v>
      </c>
      <c r="W428" s="50" t="n">
        <v>106.9109</v>
      </c>
      <c r="X428" s="50" t="n">
        <v>108.1966</v>
      </c>
      <c r="Y428" s="50" t="n">
        <v>96.81321</v>
      </c>
      <c r="Z428" s="50" t="n">
        <v>108.60209</v>
      </c>
      <c r="AA428" s="50" t="n">
        <v>92.46161</v>
      </c>
      <c r="AB428" s="50" t="n">
        <v>85.98366</v>
      </c>
      <c r="AC428" s="50" t="n">
        <v>104.74499</v>
      </c>
      <c r="AD428" s="50" t="n">
        <v>95.20114</v>
      </c>
      <c r="AE428" s="50" t="n">
        <v>93.78687</v>
      </c>
      <c r="AF428" s="50" t="n">
        <v>75.82663</v>
      </c>
      <c r="AG428" s="50" t="n">
        <v>73.89808</v>
      </c>
      <c r="AH428" s="52" t="n">
        <v>76.95409</v>
      </c>
      <c r="AI428" s="52" t="n">
        <v>83.53094</v>
      </c>
      <c r="AJ428" s="52" t="n">
        <v>87.94188</v>
      </c>
      <c r="AK428" s="52" t="n">
        <v>83.29358</v>
      </c>
      <c r="AL428" s="51" t="n">
        <v>59.03341</v>
      </c>
      <c r="AM428" s="51" t="n">
        <v>60.6548166678812</v>
      </c>
    </row>
    <row r="429" customFormat="false" ht="14.25" hidden="false" customHeight="false" outlineLevel="0" collapsed="false">
      <c r="A429" s="48" t="s">
        <v>137</v>
      </c>
      <c r="B429" s="48" t="str">
        <f aca="false">VLOOKUP(Data[[#This Row],[or_product]],Ref_products[#Data],2,FALSE())</f>
        <v>Oat</v>
      </c>
      <c r="C429" s="48" t="str">
        <f aca="false">VLOOKUP(Data[[#This Row],[MS]],Ref_MS[#Data],2,FALSE())</f>
        <v>Poland</v>
      </c>
      <c r="D429" s="49" t="s">
        <v>134</v>
      </c>
      <c r="E429" s="49" t="s">
        <v>115</v>
      </c>
      <c r="F429" s="49" t="s">
        <v>116</v>
      </c>
      <c r="G429" s="50" t="n">
        <f aca="false">(SUM(AH429:AL429)-MAX(AH429:AL429)-MIN(AH429:AL429))/3</f>
        <v>1555.08382</v>
      </c>
      <c r="H429" s="50" t="n">
        <v>1476.4781</v>
      </c>
      <c r="I429" s="50" t="n">
        <v>1229.0303</v>
      </c>
      <c r="J429" s="50" t="n">
        <v>1478.2583</v>
      </c>
      <c r="K429" s="50" t="n">
        <v>1563.8068</v>
      </c>
      <c r="L429" s="50" t="n">
        <v>1612.07</v>
      </c>
      <c r="M429" s="50" t="n">
        <v>1444.0389</v>
      </c>
      <c r="N429" s="50" t="n">
        <v>1430.3907</v>
      </c>
      <c r="O429" s="50" t="n">
        <v>1058.4278</v>
      </c>
      <c r="P429" s="50" t="n">
        <v>1290.8428</v>
      </c>
      <c r="Q429" s="50" t="n">
        <v>1470.2474</v>
      </c>
      <c r="R429" s="50" t="n">
        <v>1168.8991</v>
      </c>
      <c r="S429" s="50" t="n">
        <v>1414.7645</v>
      </c>
      <c r="T429" s="50" t="n">
        <v>1309.5349</v>
      </c>
      <c r="U429" s="50" t="n">
        <v>1023.3183</v>
      </c>
      <c r="V429" s="50" t="n">
        <v>1446.2147</v>
      </c>
      <c r="W429" s="50" t="n">
        <v>1248.5136</v>
      </c>
      <c r="X429" s="50" t="n">
        <v>1399.8306</v>
      </c>
      <c r="Y429" s="50" t="n">
        <v>1499.8185</v>
      </c>
      <c r="Z429" s="50" t="n">
        <v>1366.4024</v>
      </c>
      <c r="AA429" s="50" t="n">
        <v>1451.7531</v>
      </c>
      <c r="AB429" s="50" t="n">
        <v>1176.91</v>
      </c>
      <c r="AC429" s="50" t="n">
        <v>1442.57518</v>
      </c>
      <c r="AD429" s="50" t="n">
        <v>1206.1844</v>
      </c>
      <c r="AE429" s="50" t="n">
        <v>1343.1609</v>
      </c>
      <c r="AF429" s="50" t="n">
        <v>1448.49929</v>
      </c>
      <c r="AG429" s="50" t="n">
        <v>1153.22345</v>
      </c>
      <c r="AH429" s="52" t="n">
        <v>1218.95239</v>
      </c>
      <c r="AI429" s="52" t="n">
        <v>1659.48266</v>
      </c>
      <c r="AJ429" s="52" t="n">
        <v>1637.69499</v>
      </c>
      <c r="AK429" s="52" t="n">
        <v>1512.46781</v>
      </c>
      <c r="AL429" s="51" t="n">
        <v>1515.08866</v>
      </c>
      <c r="AM429" s="51" t="n">
        <v>1681.3</v>
      </c>
    </row>
    <row r="430" customFormat="false" ht="14.25" hidden="false" customHeight="false" outlineLevel="0" collapsed="false">
      <c r="A430" s="48" t="s">
        <v>137</v>
      </c>
      <c r="B430" s="48" t="str">
        <f aca="false">VLOOKUP(Data[[#This Row],[or_product]],Ref_products[#Data],2,FALSE())</f>
        <v>Oat</v>
      </c>
      <c r="C430" s="48" t="str">
        <f aca="false">VLOOKUP(Data[[#This Row],[MS]],Ref_MS[#Data],2,FALSE())</f>
        <v>Portugal</v>
      </c>
      <c r="D430" s="49" t="s">
        <v>134</v>
      </c>
      <c r="E430" s="49" t="s">
        <v>117</v>
      </c>
      <c r="F430" s="49" t="s">
        <v>118</v>
      </c>
      <c r="G430" s="50" t="n">
        <f aca="false">(SUM(AH430:AL430)-MAX(AH430:AL430)-MIN(AH430:AL430))/3</f>
        <v>35.0073033333333</v>
      </c>
      <c r="H430" s="50" t="n">
        <v>75.5596</v>
      </c>
      <c r="I430" s="50" t="n">
        <v>78.3288</v>
      </c>
      <c r="J430" s="50" t="n">
        <v>57.362</v>
      </c>
      <c r="K430" s="50" t="n">
        <v>59.34</v>
      </c>
      <c r="L430" s="50" t="n">
        <v>43.516</v>
      </c>
      <c r="M430" s="50" t="n">
        <v>28.3843</v>
      </c>
      <c r="N430" s="50" t="n">
        <v>98.9</v>
      </c>
      <c r="O430" s="50" t="n">
        <v>111.1636</v>
      </c>
      <c r="P430" s="50" t="n">
        <v>38.2743</v>
      </c>
      <c r="Q430" s="50" t="n">
        <v>60.79383</v>
      </c>
      <c r="R430" s="50" t="n">
        <v>38.59078</v>
      </c>
      <c r="S430" s="50" t="n">
        <v>60.64548</v>
      </c>
      <c r="T430" s="50" t="n">
        <v>24.87335</v>
      </c>
      <c r="U430" s="50" t="n">
        <v>86.15179</v>
      </c>
      <c r="V430" s="50" t="n">
        <v>61.35756</v>
      </c>
      <c r="W430" s="50" t="n">
        <v>91.40338</v>
      </c>
      <c r="X430" s="50" t="n">
        <v>69.94208</v>
      </c>
      <c r="Y430" s="50" t="n">
        <v>65.42235</v>
      </c>
      <c r="Z430" s="50" t="n">
        <v>47.72914</v>
      </c>
      <c r="AA430" s="50" t="n">
        <v>30.17439</v>
      </c>
      <c r="AB430" s="50" t="n">
        <v>61.94107</v>
      </c>
      <c r="AC430" s="50" t="n">
        <v>66.69816</v>
      </c>
      <c r="AD430" s="50" t="n">
        <v>48.43133</v>
      </c>
      <c r="AE430" s="50" t="n">
        <v>65.05642</v>
      </c>
      <c r="AF430" s="50" t="n">
        <v>45.35554</v>
      </c>
      <c r="AG430" s="50" t="n">
        <v>55.16642</v>
      </c>
      <c r="AH430" s="52" t="n">
        <v>49.26209</v>
      </c>
      <c r="AI430" s="52" t="n">
        <v>46.47311</v>
      </c>
      <c r="AJ430" s="52" t="n">
        <v>37.64134</v>
      </c>
      <c r="AK430" s="52" t="n">
        <v>20.90746</v>
      </c>
      <c r="AL430" s="51" t="n">
        <v>12.54052</v>
      </c>
      <c r="AM430" s="51" t="n">
        <v>18.5362899182566</v>
      </c>
    </row>
    <row r="431" customFormat="false" ht="14.25" hidden="false" customHeight="false" outlineLevel="0" collapsed="false">
      <c r="A431" s="48" t="s">
        <v>137</v>
      </c>
      <c r="B431" s="48" t="str">
        <f aca="false">VLOOKUP(Data[[#This Row],[or_product]],Ref_products[#Data],2,FALSE())</f>
        <v>Oat</v>
      </c>
      <c r="C431" s="48" t="str">
        <f aca="false">VLOOKUP(Data[[#This Row],[MS]],Ref_MS[#Data],2,FALSE())</f>
        <v>Romania</v>
      </c>
      <c r="D431" s="49" t="s">
        <v>134</v>
      </c>
      <c r="E431" s="49" t="s">
        <v>119</v>
      </c>
      <c r="F431" s="49" t="s">
        <v>120</v>
      </c>
      <c r="G431" s="50" t="n">
        <f aca="false">(SUM(AH431:AL431)-MAX(AH431:AL431)-MIN(AH431:AL431))/3</f>
        <v>192.541816666667</v>
      </c>
      <c r="H431" s="50" t="n">
        <v>547.5104</v>
      </c>
      <c r="I431" s="50" t="n">
        <v>491.3352</v>
      </c>
      <c r="J431" s="50" t="n">
        <v>399.9516</v>
      </c>
      <c r="K431" s="50" t="n">
        <v>287.3045</v>
      </c>
      <c r="L431" s="50" t="n">
        <v>329.7326</v>
      </c>
      <c r="M431" s="50" t="n">
        <v>358.1169</v>
      </c>
      <c r="N431" s="50" t="n">
        <v>385.3144</v>
      </c>
      <c r="O431" s="50" t="n">
        <v>241.14787</v>
      </c>
      <c r="P431" s="50" t="n">
        <v>378.14415</v>
      </c>
      <c r="Q431" s="50" t="n">
        <v>323.83816</v>
      </c>
      <c r="R431" s="50" t="n">
        <v>319.50634</v>
      </c>
      <c r="S431" s="50" t="n">
        <v>442.16212</v>
      </c>
      <c r="T431" s="50" t="n">
        <v>373.30794</v>
      </c>
      <c r="U431" s="50" t="n">
        <v>343.10388</v>
      </c>
      <c r="V431" s="50" t="n">
        <v>248.86207</v>
      </c>
      <c r="W431" s="50" t="n">
        <v>377.82767</v>
      </c>
      <c r="X431" s="50" t="n">
        <v>292.57587</v>
      </c>
      <c r="Y431" s="50" t="n">
        <v>301.11094</v>
      </c>
      <c r="Z431" s="50" t="n">
        <v>371.72554</v>
      </c>
      <c r="AA431" s="50" t="n">
        <v>335.271</v>
      </c>
      <c r="AB431" s="50" t="n">
        <v>369.66842</v>
      </c>
      <c r="AC431" s="50" t="n">
        <v>377.43207</v>
      </c>
      <c r="AD431" s="50" t="n">
        <v>344.15222</v>
      </c>
      <c r="AE431" s="50" t="n">
        <v>377.16504</v>
      </c>
      <c r="AF431" s="50" t="n">
        <v>403.3142</v>
      </c>
      <c r="AG431" s="50" t="n">
        <v>379.49908</v>
      </c>
      <c r="AH431" s="52" t="n">
        <v>357.59273</v>
      </c>
      <c r="AI431" s="52" t="n">
        <v>194.49674</v>
      </c>
      <c r="AJ431" s="52" t="n">
        <v>207.54165</v>
      </c>
      <c r="AK431" s="52" t="n">
        <v>169.7124</v>
      </c>
      <c r="AL431" s="51" t="n">
        <v>175.58706</v>
      </c>
      <c r="AM431" s="51" t="n">
        <v>151.528948591297</v>
      </c>
    </row>
    <row r="432" customFormat="false" ht="14.25" hidden="false" customHeight="false" outlineLevel="0" collapsed="false">
      <c r="A432" s="48" t="s">
        <v>137</v>
      </c>
      <c r="B432" s="48" t="str">
        <f aca="false">VLOOKUP(Data[[#This Row],[or_product]],Ref_products[#Data],2,FALSE())</f>
        <v>Oat</v>
      </c>
      <c r="C432" s="48" t="str">
        <f aca="false">VLOOKUP(Data[[#This Row],[MS]],Ref_MS[#Data],2,FALSE())</f>
        <v>Slovenia</v>
      </c>
      <c r="D432" s="49" t="s">
        <v>134</v>
      </c>
      <c r="E432" s="49" t="s">
        <v>121</v>
      </c>
      <c r="F432" s="49" t="s">
        <v>122</v>
      </c>
      <c r="G432" s="50" t="n">
        <f aca="false">(SUM(AH432:AL432)-MAX(AH432:AL432)-MIN(AH432:AL432))/3</f>
        <v>3.43512666666667</v>
      </c>
      <c r="H432" s="50" t="n">
        <v>5.1428</v>
      </c>
      <c r="I432" s="50" t="n">
        <v>6.3296</v>
      </c>
      <c r="J432" s="50" t="n">
        <v>4.4505</v>
      </c>
      <c r="K432" s="50" t="n">
        <v>4.4505</v>
      </c>
      <c r="L432" s="50" t="n">
        <v>4.5494</v>
      </c>
      <c r="M432" s="50" t="n">
        <v>4.6483</v>
      </c>
      <c r="N432" s="50" t="n">
        <v>5.5384</v>
      </c>
      <c r="O432" s="50" t="n">
        <v>5.2417</v>
      </c>
      <c r="P432" s="50" t="n">
        <v>4.945</v>
      </c>
      <c r="Q432" s="50" t="n">
        <v>5.8351</v>
      </c>
      <c r="R432" s="50" t="n">
        <v>3.5604</v>
      </c>
      <c r="S432" s="50" t="n">
        <v>5.2417</v>
      </c>
      <c r="T432" s="50" t="n">
        <v>7.5164</v>
      </c>
      <c r="U432" s="50" t="n">
        <v>6.2307</v>
      </c>
      <c r="V432" s="50" t="n">
        <v>5.4395</v>
      </c>
      <c r="W432" s="50" t="n">
        <v>4.945</v>
      </c>
      <c r="X432" s="50" t="n">
        <v>4.2527</v>
      </c>
      <c r="Y432" s="50" t="n">
        <v>5.11313</v>
      </c>
      <c r="Z432" s="50" t="n">
        <v>5.75598</v>
      </c>
      <c r="AA432" s="50" t="n">
        <v>4.30215</v>
      </c>
      <c r="AB432" s="50" t="n">
        <v>3.07579</v>
      </c>
      <c r="AC432" s="50" t="n">
        <v>4.40105</v>
      </c>
      <c r="AD432" s="50" t="n">
        <v>4.96478</v>
      </c>
      <c r="AE432" s="50" t="n">
        <v>4.28237</v>
      </c>
      <c r="AF432" s="50" t="n">
        <v>4.58896</v>
      </c>
      <c r="AG432" s="50" t="n">
        <v>3.3626</v>
      </c>
      <c r="AH432" s="52" t="n">
        <v>3.98567</v>
      </c>
      <c r="AI432" s="52" t="n">
        <v>3.19447</v>
      </c>
      <c r="AJ432" s="52" t="n">
        <v>4.07468</v>
      </c>
      <c r="AK432" s="52" t="n">
        <v>3.12524</v>
      </c>
      <c r="AL432" s="51" t="n">
        <v>2.48239</v>
      </c>
      <c r="AM432" s="51" t="n">
        <v>3.23271890314167</v>
      </c>
    </row>
    <row r="433" customFormat="false" ht="14.25" hidden="false" customHeight="false" outlineLevel="0" collapsed="false">
      <c r="A433" s="48" t="s">
        <v>137</v>
      </c>
      <c r="B433" s="48" t="str">
        <f aca="false">VLOOKUP(Data[[#This Row],[or_product]],Ref_products[#Data],2,FALSE())</f>
        <v>Oat</v>
      </c>
      <c r="C433" s="48" t="str">
        <f aca="false">VLOOKUP(Data[[#This Row],[MS]],Ref_MS[#Data],2,FALSE())</f>
        <v>Slovakia</v>
      </c>
      <c r="D433" s="49" t="s">
        <v>134</v>
      </c>
      <c r="E433" s="49" t="s">
        <v>123</v>
      </c>
      <c r="F433" s="49" t="s">
        <v>124</v>
      </c>
      <c r="G433" s="50" t="n">
        <f aca="false">(SUM(AH433:AL433)-MAX(AH433:AL433)-MIN(AH433:AL433))/3</f>
        <v>29.38319</v>
      </c>
      <c r="H433" s="50" t="n">
        <v>46.483</v>
      </c>
      <c r="I433" s="50" t="n">
        <v>46.483</v>
      </c>
      <c r="J433" s="50" t="n">
        <v>46.483</v>
      </c>
      <c r="K433" s="50" t="n">
        <v>46.483</v>
      </c>
      <c r="L433" s="50" t="n">
        <v>46.483</v>
      </c>
      <c r="M433" s="50" t="n">
        <v>46.9775</v>
      </c>
      <c r="N433" s="50" t="n">
        <v>47.8676</v>
      </c>
      <c r="O433" s="50" t="n">
        <v>24.725</v>
      </c>
      <c r="P433" s="50" t="n">
        <v>32.1425</v>
      </c>
      <c r="Q433" s="50" t="n">
        <v>42.9226</v>
      </c>
      <c r="R433" s="50" t="n">
        <v>57.2631</v>
      </c>
      <c r="S433" s="50" t="n">
        <v>54.9884</v>
      </c>
      <c r="T433" s="50" t="n">
        <v>37.7798</v>
      </c>
      <c r="U433" s="50" t="n">
        <v>40.9446</v>
      </c>
      <c r="V433" s="50" t="n">
        <v>36.9886</v>
      </c>
      <c r="W433" s="50" t="n">
        <v>34.615</v>
      </c>
      <c r="X433" s="50" t="n">
        <v>34.2194</v>
      </c>
      <c r="Y433" s="50" t="n">
        <v>24.35907</v>
      </c>
      <c r="Z433" s="50" t="n">
        <v>35.604</v>
      </c>
      <c r="AA433" s="50" t="n">
        <v>33.34908</v>
      </c>
      <c r="AB433" s="50" t="n">
        <v>30.29307</v>
      </c>
      <c r="AC433" s="50" t="n">
        <v>38.30397</v>
      </c>
      <c r="AD433" s="50" t="n">
        <v>42.53689</v>
      </c>
      <c r="AE433" s="50" t="n">
        <v>35.19851</v>
      </c>
      <c r="AF433" s="50" t="n">
        <v>34.55566</v>
      </c>
      <c r="AG433" s="50" t="n">
        <v>29.55132</v>
      </c>
      <c r="AH433" s="52" t="n">
        <v>31.5491</v>
      </c>
      <c r="AI433" s="52" t="n">
        <v>32.67656</v>
      </c>
      <c r="AJ433" s="52" t="n">
        <v>36.21718</v>
      </c>
      <c r="AK433" s="52" t="n">
        <v>23.92391</v>
      </c>
      <c r="AL433" s="51" t="n">
        <v>20.95691</v>
      </c>
      <c r="AM433" s="51" t="n">
        <v>27.1352317229287</v>
      </c>
    </row>
    <row r="434" customFormat="false" ht="14.25" hidden="false" customHeight="false" outlineLevel="0" collapsed="false">
      <c r="A434" s="48" t="s">
        <v>137</v>
      </c>
      <c r="B434" s="48" t="str">
        <f aca="false">VLOOKUP(Data[[#This Row],[or_product]],Ref_products[#Data],2,FALSE())</f>
        <v>Oat</v>
      </c>
      <c r="C434" s="48" t="str">
        <f aca="false">VLOOKUP(Data[[#This Row],[MS]],Ref_MS[#Data],2,FALSE())</f>
        <v>Finland</v>
      </c>
      <c r="D434" s="49" t="s">
        <v>134</v>
      </c>
      <c r="E434" s="49" t="s">
        <v>125</v>
      </c>
      <c r="F434" s="49" t="s">
        <v>126</v>
      </c>
      <c r="G434" s="50" t="n">
        <f aca="false">(SUM(AH434:AL434)-MAX(AH434:AL434)-MIN(AH434:AL434))/3</f>
        <v>1105.06904</v>
      </c>
      <c r="H434" s="50" t="n">
        <v>1189.0747</v>
      </c>
      <c r="I434" s="50" t="n">
        <v>1137.2511</v>
      </c>
      <c r="J434" s="50" t="n">
        <v>1085.1308</v>
      </c>
      <c r="K434" s="50" t="n">
        <v>1246.9312</v>
      </c>
      <c r="L434" s="50" t="n">
        <v>1229.7226</v>
      </c>
      <c r="M434" s="50" t="n">
        <v>964.3739</v>
      </c>
      <c r="N434" s="50" t="n">
        <v>979.2089</v>
      </c>
      <c r="O434" s="50" t="n">
        <v>1397.2592</v>
      </c>
      <c r="P434" s="50" t="n">
        <v>1272.9419</v>
      </c>
      <c r="Q434" s="50" t="n">
        <v>1507.9283</v>
      </c>
      <c r="R434" s="50" t="n">
        <v>1280.2605</v>
      </c>
      <c r="S434" s="50" t="n">
        <v>991.3736</v>
      </c>
      <c r="T434" s="50" t="n">
        <v>1061.4937</v>
      </c>
      <c r="U434" s="50" t="n">
        <v>1017.4832</v>
      </c>
      <c r="V434" s="50" t="n">
        <v>1208.558</v>
      </c>
      <c r="W434" s="50" t="n">
        <v>1200.0526</v>
      </c>
      <c r="X434" s="50" t="n">
        <v>1102.4383</v>
      </c>
      <c r="Y434" s="50" t="n">
        <v>800.7933</v>
      </c>
      <c r="Z434" s="50" t="n">
        <v>1031.6259</v>
      </c>
      <c r="AA434" s="50" t="n">
        <v>1061.2959</v>
      </c>
      <c r="AB434" s="50" t="n">
        <v>1183.2396</v>
      </c>
      <c r="AC434" s="50" t="n">
        <v>1027.571</v>
      </c>
      <c r="AD434" s="50" t="n">
        <v>968.8244</v>
      </c>
      <c r="AE434" s="50" t="n">
        <v>1023.7139</v>
      </c>
      <c r="AF434" s="50" t="n">
        <v>1002.7471</v>
      </c>
      <c r="AG434" s="50" t="n">
        <v>809.1998</v>
      </c>
      <c r="AH434" s="52" t="n">
        <v>1156.9322</v>
      </c>
      <c r="AI434" s="52" t="n">
        <v>1181.4594</v>
      </c>
      <c r="AJ434" s="52" t="n">
        <v>781.5078</v>
      </c>
      <c r="AK434" s="52" t="n">
        <v>1161.40248</v>
      </c>
      <c r="AL434" s="51" t="n">
        <v>996.87244</v>
      </c>
      <c r="AM434" s="51" t="n">
        <v>1243.6675</v>
      </c>
    </row>
    <row r="435" customFormat="false" ht="14.25" hidden="false" customHeight="false" outlineLevel="0" collapsed="false">
      <c r="A435" s="48" t="s">
        <v>137</v>
      </c>
      <c r="B435" s="48" t="str">
        <f aca="false">VLOOKUP(Data[[#This Row],[or_product]],Ref_products[#Data],2,FALSE())</f>
        <v>Oat</v>
      </c>
      <c r="C435" s="48" t="str">
        <f aca="false">VLOOKUP(Data[[#This Row],[MS]],Ref_MS[#Data],2,FALSE())</f>
        <v>Sweden</v>
      </c>
      <c r="D435" s="49" t="s">
        <v>134</v>
      </c>
      <c r="E435" s="49" t="s">
        <v>127</v>
      </c>
      <c r="F435" s="49" t="s">
        <v>128</v>
      </c>
      <c r="G435" s="50" t="n">
        <f aca="false">(SUM(AH435:AL435)-MAX(AH435:AL435)-MIN(AH435:AL435))/3</f>
        <v>645.2236</v>
      </c>
      <c r="H435" s="50" t="n">
        <v>1280.5572</v>
      </c>
      <c r="I435" s="50" t="n">
        <v>979.7034</v>
      </c>
      <c r="J435" s="50" t="n">
        <v>936.2863</v>
      </c>
      <c r="K435" s="50" t="n">
        <v>1186.6022</v>
      </c>
      <c r="L435" s="50" t="n">
        <v>1260.2827</v>
      </c>
      <c r="M435" s="50" t="n">
        <v>1123.7018</v>
      </c>
      <c r="N435" s="50" t="n">
        <v>1043.4939</v>
      </c>
      <c r="O435" s="50" t="n">
        <v>1138.4379</v>
      </c>
      <c r="P435" s="50" t="n">
        <v>953.0993</v>
      </c>
      <c r="Q435" s="50" t="n">
        <v>1167.7123</v>
      </c>
      <c r="R435" s="50" t="n">
        <v>1090.1747</v>
      </c>
      <c r="S435" s="50" t="n">
        <v>915.1217</v>
      </c>
      <c r="T435" s="50" t="n">
        <v>738.0907</v>
      </c>
      <c r="U435" s="50" t="n">
        <v>617.5316</v>
      </c>
      <c r="V435" s="50" t="n">
        <v>880.0122</v>
      </c>
      <c r="W435" s="50" t="n">
        <v>810.98</v>
      </c>
      <c r="X435" s="50" t="n">
        <v>736.0138</v>
      </c>
      <c r="Y435" s="50" t="n">
        <v>553.1477</v>
      </c>
      <c r="Z435" s="50" t="n">
        <v>684.388</v>
      </c>
      <c r="AA435" s="50" t="n">
        <v>723.1568</v>
      </c>
      <c r="AB435" s="50" t="n">
        <v>842.1335</v>
      </c>
      <c r="AC435" s="50" t="n">
        <v>658.5751</v>
      </c>
      <c r="AD435" s="50" t="n">
        <v>736.5083</v>
      </c>
      <c r="AE435" s="50" t="n">
        <v>763.0135</v>
      </c>
      <c r="AF435" s="50" t="n">
        <v>668.9596</v>
      </c>
      <c r="AG435" s="50" t="n">
        <v>359.5015</v>
      </c>
      <c r="AH435" s="52" t="n">
        <v>663.8168</v>
      </c>
      <c r="AI435" s="52" t="n">
        <v>798.7164</v>
      </c>
      <c r="AJ435" s="52" t="n">
        <v>545.1368</v>
      </c>
      <c r="AK435" s="52" t="n">
        <v>726.7172</v>
      </c>
      <c r="AL435" s="51" t="n">
        <v>404.6988</v>
      </c>
      <c r="AM435" s="51" t="n">
        <v>698.5307</v>
      </c>
    </row>
    <row r="436" customFormat="false" ht="14.25" hidden="false" customHeight="false" outlineLevel="0" collapsed="false">
      <c r="A436" s="48" t="s">
        <v>137</v>
      </c>
      <c r="B436" s="48" t="str">
        <f aca="false">VLOOKUP(Data[[#This Row],[or_product]],Ref_products[#Data],2,FALSE())</f>
        <v>Oat</v>
      </c>
      <c r="C436" s="48" t="str">
        <f aca="false">VLOOKUP(Data[[#This Row],[MS]],Ref_MS[#Data],2,FALSE())</f>
        <v>United Kingdom</v>
      </c>
      <c r="D436" s="49" t="s">
        <v>134</v>
      </c>
      <c r="E436" s="49" t="s">
        <v>129</v>
      </c>
      <c r="F436" s="49" t="s">
        <v>130</v>
      </c>
      <c r="G436" s="50" t="n">
        <f aca="false">(SUM(AH436:AL436)-MAX(AH436:AL436)-MIN(AH436:AL436))/3</f>
        <v>334.911663333333</v>
      </c>
      <c r="H436" s="50" t="n">
        <v>474.72</v>
      </c>
      <c r="I436" s="50" t="n">
        <v>593.4</v>
      </c>
      <c r="J436" s="50" t="n">
        <v>608.235</v>
      </c>
      <c r="K436" s="50" t="n">
        <v>583.51</v>
      </c>
      <c r="L436" s="50" t="n">
        <v>570.653</v>
      </c>
      <c r="M436" s="50" t="n">
        <v>580.543</v>
      </c>
      <c r="N436" s="50" t="n">
        <v>533.071</v>
      </c>
      <c r="O436" s="50" t="n">
        <v>632.96</v>
      </c>
      <c r="P436" s="50" t="n">
        <v>614.169</v>
      </c>
      <c r="Q436" s="50" t="n">
        <v>744.717</v>
      </c>
      <c r="R436" s="50" t="n">
        <v>738.5852</v>
      </c>
      <c r="S436" s="50" t="n">
        <v>630.098994342508</v>
      </c>
      <c r="T436" s="50" t="n">
        <v>529.926205300714</v>
      </c>
      <c r="U436" s="50" t="n">
        <v>714.464133027523</v>
      </c>
      <c r="V436" s="50" t="n">
        <v>704.168</v>
      </c>
      <c r="W436" s="50" t="n">
        <v>775.376</v>
      </c>
      <c r="X436" s="50" t="n">
        <v>735.816</v>
      </c>
      <c r="Y436" s="50" t="n">
        <v>677.465</v>
      </c>
      <c r="Z436" s="50" t="n">
        <v>606.257</v>
      </c>
      <c r="AA436" s="50" t="n">
        <v>620.103</v>
      </c>
      <c r="AB436" s="50" t="n">
        <v>953.396</v>
      </c>
      <c r="AC436" s="50" t="n">
        <v>810.98</v>
      </c>
      <c r="AD436" s="50" t="n">
        <v>790.211</v>
      </c>
      <c r="AE436" s="50" t="n">
        <v>807.024</v>
      </c>
      <c r="AF436" s="50" t="n">
        <v>865.375</v>
      </c>
      <c r="AG436" s="50" t="n">
        <v>840.8478</v>
      </c>
      <c r="AH436" s="52" t="n">
        <v>1063.75851</v>
      </c>
      <c r="AI436" s="52" t="n">
        <v>1004.73499</v>
      </c>
      <c r="AJ436" s="52" t="n">
        <v>0</v>
      </c>
      <c r="AK436" s="52" t="n">
        <v>0</v>
      </c>
      <c r="AL436" s="51" t="n">
        <v>0</v>
      </c>
      <c r="AM436" s="51" t="n">
        <v>0</v>
      </c>
    </row>
    <row r="437" customFormat="false" ht="14.25" hidden="false" customHeight="false" outlineLevel="0" collapsed="false">
      <c r="A437" s="48" t="s">
        <v>137</v>
      </c>
      <c r="B437" s="48" t="str">
        <f aca="false">VLOOKUP(Data[[#This Row],[or_product]],Ref_products[#Data],2,FALSE())</f>
        <v>Maize</v>
      </c>
      <c r="C437" s="48" t="str">
        <f aca="false">VLOOKUP(Data[[#This Row],[MS]],Ref_MS[#Data],2,FALSE())</f>
        <v>EU-27</v>
      </c>
      <c r="D437" s="49" t="s">
        <v>135</v>
      </c>
      <c r="E437" s="49" t="s">
        <v>73</v>
      </c>
      <c r="F437" s="49" t="s">
        <v>74</v>
      </c>
      <c r="G437" s="50" t="n">
        <f aca="false">(SUM(AH437:AL437)-MAX(AH437:AL437)-MIN(AH437:AL437))/3</f>
        <v>66753.9641773334</v>
      </c>
      <c r="H437" s="50" t="n">
        <v>46598.5472486777</v>
      </c>
      <c r="I437" s="50" t="n">
        <v>47169.5060622875</v>
      </c>
      <c r="J437" s="50" t="n">
        <v>48835.4029250786</v>
      </c>
      <c r="K437" s="50" t="n">
        <v>54855.136837528</v>
      </c>
      <c r="L437" s="50" t="n">
        <v>63658.2741714035</v>
      </c>
      <c r="M437" s="50" t="n">
        <v>54792.3709505155</v>
      </c>
      <c r="N437" s="50" t="n">
        <v>60429.3444262816</v>
      </c>
      <c r="O437" s="50" t="n">
        <v>52353.079662</v>
      </c>
      <c r="P437" s="50" t="n">
        <v>62544.146652</v>
      </c>
      <c r="Q437" s="50" t="n">
        <v>61696.870222</v>
      </c>
      <c r="R437" s="50" t="n">
        <v>53347.54529</v>
      </c>
      <c r="S437" s="50" t="n">
        <v>73073.954928</v>
      </c>
      <c r="T437" s="50" t="n">
        <v>64733.52249</v>
      </c>
      <c r="U437" s="50" t="n">
        <v>57104.957598</v>
      </c>
      <c r="V437" s="50" t="n">
        <v>49777.492752</v>
      </c>
      <c r="W437" s="50" t="n">
        <v>65651.082484</v>
      </c>
      <c r="X437" s="50" t="n">
        <v>59857.458336</v>
      </c>
      <c r="Y437" s="50" t="n">
        <v>59692.48415</v>
      </c>
      <c r="Z437" s="50" t="n">
        <v>70398.887598</v>
      </c>
      <c r="AA437" s="50" t="n">
        <v>59279.008074</v>
      </c>
      <c r="AB437" s="50" t="n">
        <v>66691.803022</v>
      </c>
      <c r="AC437" s="50" t="n">
        <v>77409.5088</v>
      </c>
      <c r="AD437" s="50" t="n">
        <v>58519.162884</v>
      </c>
      <c r="AE437" s="50" t="n">
        <v>62699.043342</v>
      </c>
      <c r="AF437" s="50" t="n">
        <v>64775.336132</v>
      </c>
      <c r="AG437" s="50" t="n">
        <v>69017.50388</v>
      </c>
      <c r="AH437" s="52" t="n">
        <v>70120.372296</v>
      </c>
      <c r="AI437" s="52" t="n">
        <v>67432.867424</v>
      </c>
      <c r="AJ437" s="52" t="n">
        <v>73193.211936</v>
      </c>
      <c r="AK437" s="52" t="n">
        <v>53115.733008</v>
      </c>
      <c r="AL437" s="51" t="n">
        <v>62708.652812</v>
      </c>
      <c r="AM437" s="51" t="n">
        <v>61646.878999314</v>
      </c>
    </row>
    <row r="438" customFormat="false" ht="14.25" hidden="false" customHeight="false" outlineLevel="0" collapsed="false">
      <c r="A438" s="48" t="s">
        <v>137</v>
      </c>
      <c r="B438" s="48" t="str">
        <f aca="false">VLOOKUP(Data[[#This Row],[or_product]],Ref_products[#Data],2,FALSE())</f>
        <v>Maize</v>
      </c>
      <c r="C438" s="48" t="str">
        <f aca="false">VLOOKUP(Data[[#This Row],[MS]],Ref_MS[#Data],2,FALSE())</f>
        <v>Belgium</v>
      </c>
      <c r="D438" s="49" t="s">
        <v>135</v>
      </c>
      <c r="E438" s="49" t="s">
        <v>75</v>
      </c>
      <c r="F438" s="49" t="s">
        <v>76</v>
      </c>
      <c r="G438" s="50" t="n">
        <f aca="false">(SUM(AH438:AL438)-MAX(AH438:AL438)-MIN(AH438:AL438))/3</f>
        <v>567.001881333333</v>
      </c>
      <c r="H438" s="50" t="n">
        <v>163.21162</v>
      </c>
      <c r="I438" s="50" t="n">
        <v>208.02262</v>
      </c>
      <c r="J438" s="50" t="n">
        <v>233.61468</v>
      </c>
      <c r="K438" s="50" t="n">
        <v>198.36336</v>
      </c>
      <c r="L438" s="50" t="n">
        <v>254.52648</v>
      </c>
      <c r="M438" s="50" t="n">
        <v>291.07234</v>
      </c>
      <c r="N438" s="50" t="n">
        <v>403.7969</v>
      </c>
      <c r="O438" s="50" t="n">
        <v>395.73092</v>
      </c>
      <c r="P438" s="50" t="n">
        <v>458.96422</v>
      </c>
      <c r="Q438" s="50" t="n">
        <v>528.47106</v>
      </c>
      <c r="R438" s="50" t="n">
        <v>552.37026</v>
      </c>
      <c r="S438" s="50" t="n">
        <v>635.12124</v>
      </c>
      <c r="T438" s="50" t="n">
        <v>631.43678</v>
      </c>
      <c r="U438" s="50" t="n">
        <v>573.48122</v>
      </c>
      <c r="V438" s="50" t="n">
        <v>695.96462</v>
      </c>
      <c r="W438" s="50" t="n">
        <v>855.19304</v>
      </c>
      <c r="X438" s="50" t="n">
        <v>804.70598</v>
      </c>
      <c r="Y438" s="50" t="n">
        <v>742.76722</v>
      </c>
      <c r="Z438" s="50" t="n">
        <v>856.079302</v>
      </c>
      <c r="AA438" s="50" t="n">
        <v>730.51888</v>
      </c>
      <c r="AB438" s="50" t="n">
        <v>834.08208</v>
      </c>
      <c r="AC438" s="50" t="n">
        <v>775.300006</v>
      </c>
      <c r="AD438" s="50" t="n">
        <v>690.049568</v>
      </c>
      <c r="AE438" s="50" t="n">
        <v>478.710934</v>
      </c>
      <c r="AF438" s="50" t="n">
        <v>606.113586</v>
      </c>
      <c r="AG438" s="50" t="n">
        <v>441.1394</v>
      </c>
      <c r="AH438" s="52" t="n">
        <v>527.37568</v>
      </c>
      <c r="AI438" s="52" t="n">
        <v>517.288226</v>
      </c>
      <c r="AJ438" s="52" t="n">
        <v>577.623748</v>
      </c>
      <c r="AK438" s="52" t="n">
        <v>596.006216</v>
      </c>
      <c r="AL438" s="51" t="n">
        <v>631.456696</v>
      </c>
      <c r="AM438" s="51" t="n">
        <v>533.216047</v>
      </c>
    </row>
    <row r="439" customFormat="false" ht="14.25" hidden="false" customHeight="false" outlineLevel="0" collapsed="false">
      <c r="A439" s="48" t="s">
        <v>137</v>
      </c>
      <c r="B439" s="48" t="str">
        <f aca="false">VLOOKUP(Data[[#This Row],[or_product]],Ref_products[#Data],2,FALSE())</f>
        <v>Maize</v>
      </c>
      <c r="C439" s="48" t="str">
        <f aca="false">VLOOKUP(Data[[#This Row],[MS]],Ref_MS[#Data],2,FALSE())</f>
        <v>Bulgaria</v>
      </c>
      <c r="D439" s="49" t="s">
        <v>135</v>
      </c>
      <c r="E439" s="49" t="s">
        <v>77</v>
      </c>
      <c r="F439" s="49" t="s">
        <v>78</v>
      </c>
      <c r="G439" s="50" t="n">
        <f aca="false">(SUM(AH439:AL439)-MAX(AH439:AL439)-MIN(AH439:AL439))/3</f>
        <v>2934.891466</v>
      </c>
      <c r="H439" s="50" t="n">
        <v>978.8714</v>
      </c>
      <c r="I439" s="50" t="n">
        <v>1378.1872</v>
      </c>
      <c r="J439" s="50" t="n">
        <v>1809.56776</v>
      </c>
      <c r="K439" s="50" t="n">
        <v>1037.6236</v>
      </c>
      <c r="L439" s="50" t="n">
        <v>1652.23136</v>
      </c>
      <c r="M439" s="50" t="n">
        <v>1297.92572</v>
      </c>
      <c r="N439" s="50" t="n">
        <v>1983.03612</v>
      </c>
      <c r="O439" s="50" t="n">
        <v>1093.08966</v>
      </c>
      <c r="P439" s="50" t="n">
        <v>868.93508</v>
      </c>
      <c r="Q439" s="50" t="n">
        <v>1282.68998</v>
      </c>
      <c r="R439" s="50" t="n">
        <v>1156.22338</v>
      </c>
      <c r="S439" s="50" t="n">
        <v>2114.0834</v>
      </c>
      <c r="T439" s="50" t="n">
        <v>1579.04006</v>
      </c>
      <c r="U439" s="50" t="n">
        <v>1581.13124</v>
      </c>
      <c r="V439" s="50" t="n">
        <v>311.58582</v>
      </c>
      <c r="W439" s="50" t="n">
        <v>1362.55314</v>
      </c>
      <c r="X439" s="50" t="n">
        <v>1285.37864</v>
      </c>
      <c r="Y439" s="50" t="n">
        <v>2038.810878</v>
      </c>
      <c r="Z439" s="50" t="n">
        <v>2199.92136</v>
      </c>
      <c r="AA439" s="50" t="n">
        <v>1710.58524</v>
      </c>
      <c r="AB439" s="50" t="n">
        <v>2727.167586</v>
      </c>
      <c r="AC439" s="50" t="n">
        <v>3124.302584</v>
      </c>
      <c r="AD439" s="50" t="n">
        <v>2685.592936</v>
      </c>
      <c r="AE439" s="50" t="n">
        <v>2216.740422</v>
      </c>
      <c r="AF439" s="50" t="n">
        <v>2551.807206</v>
      </c>
      <c r="AG439" s="50" t="n">
        <v>3463.402358</v>
      </c>
      <c r="AH439" s="52" t="n">
        <v>3973.431202</v>
      </c>
      <c r="AI439" s="52" t="n">
        <v>2956.739318</v>
      </c>
      <c r="AJ439" s="52" t="n">
        <v>3362.099624</v>
      </c>
      <c r="AK439" s="52" t="n">
        <v>2485.835456</v>
      </c>
      <c r="AL439" s="51" t="n">
        <v>2376.9746</v>
      </c>
      <c r="AM439" s="51" t="n">
        <v>2217.84576</v>
      </c>
    </row>
    <row r="440" customFormat="false" ht="14.25" hidden="false" customHeight="false" outlineLevel="0" collapsed="false">
      <c r="A440" s="48" t="s">
        <v>137</v>
      </c>
      <c r="B440" s="48" t="str">
        <f aca="false">VLOOKUP(Data[[#This Row],[or_product]],Ref_products[#Data],2,FALSE())</f>
        <v>Maize</v>
      </c>
      <c r="C440" s="48" t="str">
        <f aca="false">VLOOKUP(Data[[#This Row],[MS]],Ref_MS[#Data],2,FALSE())</f>
        <v>Czechia</v>
      </c>
      <c r="D440" s="49" t="s">
        <v>135</v>
      </c>
      <c r="E440" s="49" t="s">
        <v>79</v>
      </c>
      <c r="F440" s="49" t="s">
        <v>80</v>
      </c>
      <c r="G440" s="50" t="n">
        <f aca="false">(SUM(AH440:AL440)-MAX(AH440:AL440)-MIN(AH440:AL440))/3</f>
        <v>692.157344666667</v>
      </c>
      <c r="H440" s="50" t="n">
        <v>156.44018</v>
      </c>
      <c r="I440" s="50" t="n">
        <v>91.01612</v>
      </c>
      <c r="J440" s="50" t="n">
        <v>112.82414</v>
      </c>
      <c r="K440" s="50" t="n">
        <v>167.99146</v>
      </c>
      <c r="L440" s="50" t="n">
        <v>284.00216</v>
      </c>
      <c r="M440" s="50" t="n">
        <v>199.75748</v>
      </c>
      <c r="N440" s="50" t="n">
        <v>259.4059</v>
      </c>
      <c r="O440" s="50" t="n">
        <v>302.7232</v>
      </c>
      <c r="P440" s="50" t="n">
        <v>406.98346</v>
      </c>
      <c r="Q440" s="50" t="n">
        <v>613.61196</v>
      </c>
      <c r="R440" s="50" t="n">
        <v>474.39912</v>
      </c>
      <c r="S440" s="50" t="n">
        <v>549.313154</v>
      </c>
      <c r="T440" s="50" t="n">
        <v>699.94782</v>
      </c>
      <c r="U440" s="50" t="n">
        <v>603.85312</v>
      </c>
      <c r="V440" s="50" t="n">
        <v>755.61304</v>
      </c>
      <c r="W440" s="50" t="n">
        <v>854.804678</v>
      </c>
      <c r="X440" s="50" t="n">
        <v>885.86368</v>
      </c>
      <c r="Y440" s="50" t="n">
        <v>689.681122</v>
      </c>
      <c r="Z440" s="50" t="n">
        <v>1059.272292</v>
      </c>
      <c r="AA440" s="50" t="n">
        <v>924.25177</v>
      </c>
      <c r="AB440" s="50" t="n">
        <v>672.543404</v>
      </c>
      <c r="AC440" s="50" t="n">
        <v>828.744592</v>
      </c>
      <c r="AD440" s="50" t="n">
        <v>440.850618</v>
      </c>
      <c r="AE440" s="50" t="n">
        <v>842.217766</v>
      </c>
      <c r="AF440" s="50" t="n">
        <v>585.639938</v>
      </c>
      <c r="AG440" s="50" t="n">
        <v>487.09557</v>
      </c>
      <c r="AH440" s="52" t="n">
        <v>617.654908</v>
      </c>
      <c r="AI440" s="52" t="n">
        <v>822.0329</v>
      </c>
      <c r="AJ440" s="52" t="n">
        <v>983.890232</v>
      </c>
      <c r="AK440" s="52" t="n">
        <v>636.784226</v>
      </c>
      <c r="AL440" s="51" t="n">
        <v>505.408332</v>
      </c>
      <c r="AM440" s="51" t="n">
        <v>631.2017712</v>
      </c>
    </row>
    <row r="441" customFormat="false" ht="14.25" hidden="false" customHeight="false" outlineLevel="0" collapsed="false">
      <c r="A441" s="48" t="s">
        <v>137</v>
      </c>
      <c r="B441" s="48" t="str">
        <f aca="false">VLOOKUP(Data[[#This Row],[or_product]],Ref_products[#Data],2,FALSE())</f>
        <v>Maize</v>
      </c>
      <c r="C441" s="48" t="str">
        <f aca="false">VLOOKUP(Data[[#This Row],[MS]],Ref_MS[#Data],2,FALSE())</f>
        <v>Denmark</v>
      </c>
      <c r="D441" s="49" t="s">
        <v>135</v>
      </c>
      <c r="E441" s="49" t="s">
        <v>81</v>
      </c>
      <c r="F441" s="49" t="s">
        <v>82</v>
      </c>
      <c r="G441" s="50" t="n">
        <f aca="false">(SUM(AH441:AL441)-MAX(AH441:AL441)-MIN(AH441:AL441))/3</f>
        <v>42.62024</v>
      </c>
      <c r="H441" s="50" t="n">
        <v>0</v>
      </c>
      <c r="I441" s="50" t="n">
        <v>0</v>
      </c>
      <c r="J441" s="50" t="n">
        <v>0</v>
      </c>
      <c r="K441" s="50" t="n">
        <v>0</v>
      </c>
      <c r="L441" s="50" t="n">
        <v>0</v>
      </c>
      <c r="M441" s="50" t="n">
        <v>0</v>
      </c>
      <c r="N441" s="50" t="n">
        <v>0</v>
      </c>
      <c r="O441" s="50" t="n">
        <v>0</v>
      </c>
      <c r="P441" s="50" t="n">
        <v>0</v>
      </c>
      <c r="Q441" s="50" t="n">
        <v>0</v>
      </c>
      <c r="R441" s="50" t="n">
        <v>0</v>
      </c>
      <c r="S441" s="50" t="n">
        <v>0</v>
      </c>
      <c r="T441" s="50" t="n">
        <v>0</v>
      </c>
      <c r="U441" s="50" t="n">
        <v>0</v>
      </c>
      <c r="V441" s="50" t="n">
        <v>0</v>
      </c>
      <c r="W441" s="50" t="n">
        <v>0</v>
      </c>
      <c r="X441" s="50" t="n">
        <v>0</v>
      </c>
      <c r="Y441" s="50" t="n">
        <v>45.50806</v>
      </c>
      <c r="Z441" s="50" t="n">
        <v>55.06774</v>
      </c>
      <c r="AA441" s="50" t="n">
        <v>74.78458</v>
      </c>
      <c r="AB441" s="50" t="n">
        <v>75.38206</v>
      </c>
      <c r="AC441" s="50" t="n">
        <v>72.59382</v>
      </c>
      <c r="AD441" s="50" t="n">
        <v>52.7774</v>
      </c>
      <c r="AE441" s="50" t="n">
        <v>43.61604</v>
      </c>
      <c r="AF441" s="50" t="n">
        <v>38.73662</v>
      </c>
      <c r="AG441" s="50" t="n">
        <v>35.74922</v>
      </c>
      <c r="AH441" s="52" t="n">
        <v>41.12654</v>
      </c>
      <c r="AI441" s="52" t="n">
        <v>39.03536</v>
      </c>
      <c r="AJ441" s="52" t="n">
        <v>45.60764</v>
      </c>
      <c r="AK441" s="52" t="n">
        <v>61.14212</v>
      </c>
      <c r="AL441" s="51" t="n">
        <v>41.12654</v>
      </c>
      <c r="AM441" s="51" t="n">
        <v>41.2381721338067</v>
      </c>
    </row>
    <row r="442" customFormat="false" ht="14.25" hidden="false" customHeight="false" outlineLevel="0" collapsed="false">
      <c r="A442" s="48" t="s">
        <v>137</v>
      </c>
      <c r="B442" s="48" t="str">
        <f aca="false">VLOOKUP(Data[[#This Row],[or_product]],Ref_products[#Data],2,FALSE())</f>
        <v>Maize</v>
      </c>
      <c r="C442" s="48" t="str">
        <f aca="false">VLOOKUP(Data[[#This Row],[MS]],Ref_MS[#Data],2,FALSE())</f>
        <v>Germany</v>
      </c>
      <c r="D442" s="49" t="s">
        <v>135</v>
      </c>
      <c r="E442" s="49" t="s">
        <v>83</v>
      </c>
      <c r="F442" s="49" t="s">
        <v>84</v>
      </c>
      <c r="G442" s="50" t="n">
        <f aca="false">(SUM(AH442:AL442)-MAX(AH442:AL442)-MIN(AH442:AL442))/3</f>
        <v>4089.35228</v>
      </c>
      <c r="H442" s="50" t="n">
        <v>2645.3427</v>
      </c>
      <c r="I442" s="50" t="n">
        <v>2435.7268</v>
      </c>
      <c r="J442" s="50" t="n">
        <v>2384.54268</v>
      </c>
      <c r="K442" s="50" t="n">
        <v>2900.36708</v>
      </c>
      <c r="L442" s="50" t="n">
        <v>3175.00872</v>
      </c>
      <c r="M442" s="50" t="n">
        <v>2769.8177</v>
      </c>
      <c r="N442" s="50" t="n">
        <v>3243.22102</v>
      </c>
      <c r="O442" s="50" t="n">
        <v>3310.0392</v>
      </c>
      <c r="P442" s="50" t="n">
        <v>3489.7811</v>
      </c>
      <c r="Q442" s="50" t="n">
        <v>3722.69872</v>
      </c>
      <c r="R442" s="50" t="n">
        <v>3407.22928</v>
      </c>
      <c r="S442" s="50" t="n">
        <v>4182.26042</v>
      </c>
      <c r="T442" s="50" t="n">
        <v>4065.55266</v>
      </c>
      <c r="U442" s="50" t="n">
        <v>3206.77474</v>
      </c>
      <c r="V442" s="50" t="n">
        <v>3793.30094</v>
      </c>
      <c r="W442" s="50" t="n">
        <v>5084.45522</v>
      </c>
      <c r="X442" s="50" t="n">
        <v>4508.18576</v>
      </c>
      <c r="Y442" s="50" t="n">
        <v>4193.8117</v>
      </c>
      <c r="Z442" s="50" t="n">
        <v>5161.82888</v>
      </c>
      <c r="AA442" s="50" t="n">
        <v>5491.53826</v>
      </c>
      <c r="AB442" s="50" t="n">
        <v>4368.87334</v>
      </c>
      <c r="AC442" s="50" t="n">
        <v>5120.50318</v>
      </c>
      <c r="AD442" s="50" t="n">
        <v>3956.3134</v>
      </c>
      <c r="AE442" s="50" t="n">
        <v>4000.92524</v>
      </c>
      <c r="AF442" s="50" t="n">
        <v>4528.50008</v>
      </c>
      <c r="AG442" s="50" t="n">
        <v>3330.25394</v>
      </c>
      <c r="AH442" s="52" t="n">
        <v>3649.40784</v>
      </c>
      <c r="AI442" s="52" t="n">
        <v>4003.116</v>
      </c>
      <c r="AJ442" s="52" t="n">
        <v>4443.65792</v>
      </c>
      <c r="AK442" s="52" t="n">
        <v>3821.28292</v>
      </c>
      <c r="AL442" s="51" t="n">
        <v>4480.00462</v>
      </c>
      <c r="AM442" s="51" t="n">
        <v>5020.5885912</v>
      </c>
    </row>
    <row r="443" customFormat="false" ht="14.25" hidden="false" customHeight="false" outlineLevel="0" collapsed="false">
      <c r="A443" s="48" t="s">
        <v>137</v>
      </c>
      <c r="B443" s="48" t="str">
        <f aca="false">VLOOKUP(Data[[#This Row],[or_product]],Ref_products[#Data],2,FALSE())</f>
        <v>Maize</v>
      </c>
      <c r="C443" s="48" t="str">
        <f aca="false">VLOOKUP(Data[[#This Row],[MS]],Ref_MS[#Data],2,FALSE())</f>
        <v>Estonia</v>
      </c>
      <c r="D443" s="49" t="s">
        <v>135</v>
      </c>
      <c r="E443" s="49" t="s">
        <v>85</v>
      </c>
      <c r="F443" s="49" t="s">
        <v>86</v>
      </c>
      <c r="G443" s="50" t="n">
        <f aca="false">(SUM(AH443:AL443)-MAX(AH443:AL443)-MIN(AH443:AL443))/3</f>
        <v>0</v>
      </c>
      <c r="H443" s="50" t="n">
        <v>0</v>
      </c>
      <c r="I443" s="50" t="n">
        <v>0</v>
      </c>
      <c r="J443" s="50" t="n">
        <v>0</v>
      </c>
      <c r="K443" s="50" t="n">
        <v>0</v>
      </c>
      <c r="L443" s="50" t="n">
        <v>0</v>
      </c>
      <c r="M443" s="50" t="n">
        <v>0</v>
      </c>
      <c r="N443" s="50" t="n">
        <v>0</v>
      </c>
      <c r="O443" s="50" t="n">
        <v>0</v>
      </c>
      <c r="P443" s="50" t="n">
        <v>0</v>
      </c>
      <c r="Q443" s="50" t="n">
        <v>0</v>
      </c>
      <c r="R443" s="50" t="n">
        <v>0</v>
      </c>
      <c r="S443" s="50" t="n">
        <v>0</v>
      </c>
      <c r="T443" s="50" t="n">
        <v>0</v>
      </c>
      <c r="U443" s="50" t="n">
        <v>0</v>
      </c>
      <c r="V443" s="50" t="n">
        <v>0</v>
      </c>
      <c r="W443" s="50" t="n">
        <v>0</v>
      </c>
      <c r="X443" s="50" t="n">
        <v>0</v>
      </c>
      <c r="Y443" s="50" t="n">
        <v>0</v>
      </c>
      <c r="Z443" s="50" t="n">
        <v>0</v>
      </c>
      <c r="AA443" s="50" t="n">
        <v>0</v>
      </c>
      <c r="AB443" s="50" t="n">
        <v>0</v>
      </c>
      <c r="AC443" s="50" t="n">
        <v>0</v>
      </c>
      <c r="AD443" s="50" t="n">
        <v>0</v>
      </c>
      <c r="AE443" s="50" t="n">
        <v>0</v>
      </c>
      <c r="AF443" s="50" t="n">
        <v>0</v>
      </c>
      <c r="AG443" s="50" t="n">
        <v>0</v>
      </c>
      <c r="AH443" s="52" t="n">
        <v>0</v>
      </c>
      <c r="AI443" s="52" t="n">
        <v>0</v>
      </c>
      <c r="AJ443" s="52" t="n">
        <v>0</v>
      </c>
      <c r="AK443" s="52" t="n">
        <v>0</v>
      </c>
      <c r="AL443" s="51" t="n">
        <v>0</v>
      </c>
      <c r="AM443" s="51" t="n">
        <v>0</v>
      </c>
    </row>
    <row r="444" customFormat="false" ht="14.25" hidden="false" customHeight="false" outlineLevel="0" collapsed="false">
      <c r="A444" s="48" t="s">
        <v>137</v>
      </c>
      <c r="B444" s="48" t="str">
        <f aca="false">VLOOKUP(Data[[#This Row],[or_product]],Ref_products[#Data],2,FALSE())</f>
        <v>Maize</v>
      </c>
      <c r="C444" s="48" t="str">
        <f aca="false">VLOOKUP(Data[[#This Row],[MS]],Ref_MS[#Data],2,FALSE())</f>
        <v>Ireland</v>
      </c>
      <c r="D444" s="49" t="s">
        <v>135</v>
      </c>
      <c r="E444" s="49" t="s">
        <v>87</v>
      </c>
      <c r="F444" s="49" t="s">
        <v>88</v>
      </c>
      <c r="G444" s="50" t="n">
        <f aca="false">(SUM(AH444:AL444)-MAX(AH444:AL444)-MIN(AH444:AL444))/3</f>
        <v>0</v>
      </c>
      <c r="H444" s="50" t="n">
        <v>0</v>
      </c>
      <c r="I444" s="50" t="n">
        <v>0</v>
      </c>
      <c r="J444" s="50" t="n">
        <v>0</v>
      </c>
      <c r="K444" s="50" t="n">
        <v>0</v>
      </c>
      <c r="L444" s="50" t="n">
        <v>0</v>
      </c>
      <c r="M444" s="50" t="n">
        <v>0</v>
      </c>
      <c r="N444" s="50" t="n">
        <v>0</v>
      </c>
      <c r="O444" s="50" t="n">
        <v>0</v>
      </c>
      <c r="P444" s="50" t="n">
        <v>0</v>
      </c>
      <c r="Q444" s="50" t="n">
        <v>0</v>
      </c>
      <c r="R444" s="50" t="n">
        <v>0</v>
      </c>
      <c r="S444" s="50" t="n">
        <v>0</v>
      </c>
      <c r="T444" s="50" t="n">
        <v>0</v>
      </c>
      <c r="U444" s="50" t="n">
        <v>0</v>
      </c>
      <c r="V444" s="50" t="n">
        <v>0</v>
      </c>
      <c r="W444" s="50" t="n">
        <v>0</v>
      </c>
      <c r="X444" s="50" t="n">
        <v>0</v>
      </c>
      <c r="Y444" s="50" t="n">
        <v>0</v>
      </c>
      <c r="Z444" s="50" t="n">
        <v>0</v>
      </c>
      <c r="AA444" s="50" t="n">
        <v>0</v>
      </c>
      <c r="AB444" s="50" t="n">
        <v>0</v>
      </c>
      <c r="AC444" s="50" t="n">
        <v>0</v>
      </c>
      <c r="AD444" s="50" t="n">
        <v>0</v>
      </c>
      <c r="AE444" s="50" t="n">
        <v>0</v>
      </c>
      <c r="AF444" s="50" t="n">
        <v>0</v>
      </c>
      <c r="AG444" s="50" t="n">
        <v>0</v>
      </c>
      <c r="AH444" s="52" t="n">
        <v>0</v>
      </c>
      <c r="AI444" s="52" t="n">
        <v>0</v>
      </c>
      <c r="AJ444" s="52" t="n">
        <v>0</v>
      </c>
      <c r="AK444" s="52" t="n">
        <v>0</v>
      </c>
      <c r="AL444" s="51" t="n">
        <v>0</v>
      </c>
      <c r="AM444" s="51" t="n">
        <v>0</v>
      </c>
    </row>
    <row r="445" customFormat="false" ht="14.25" hidden="false" customHeight="false" outlineLevel="0" collapsed="false">
      <c r="A445" s="48" t="s">
        <v>137</v>
      </c>
      <c r="B445" s="48" t="str">
        <f aca="false">VLOOKUP(Data[[#This Row],[or_product]],Ref_products[#Data],2,FALSE())</f>
        <v>Maize</v>
      </c>
      <c r="C445" s="48" t="str">
        <f aca="false">VLOOKUP(Data[[#This Row],[MS]],Ref_MS[#Data],2,FALSE())</f>
        <v>Greece</v>
      </c>
      <c r="D445" s="49" t="s">
        <v>135</v>
      </c>
      <c r="E445" s="49" t="s">
        <v>89</v>
      </c>
      <c r="F445" s="49" t="s">
        <v>90</v>
      </c>
      <c r="G445" s="50" t="n">
        <f aca="false">(SUM(AH445:AL445)-MAX(AH445:AL445)-MIN(AH445:AL445))/3</f>
        <v>1245.61966533333</v>
      </c>
      <c r="H445" s="50" t="n">
        <v>1720.7424</v>
      </c>
      <c r="I445" s="50" t="n">
        <v>1991.6</v>
      </c>
      <c r="J445" s="50" t="n">
        <v>1559.4228</v>
      </c>
      <c r="K445" s="50" t="n">
        <v>2101.138</v>
      </c>
      <c r="L445" s="50" t="n">
        <v>2195.739</v>
      </c>
      <c r="M445" s="50" t="n">
        <v>1889.0326</v>
      </c>
      <c r="N445" s="50" t="n">
        <v>1792.44</v>
      </c>
      <c r="O445" s="50" t="n">
        <v>1842.598446</v>
      </c>
      <c r="P445" s="50" t="n">
        <v>1892.278908</v>
      </c>
      <c r="Q445" s="50" t="n">
        <v>1996.091058</v>
      </c>
      <c r="R445" s="50" t="n">
        <v>2196.256816</v>
      </c>
      <c r="S445" s="50" t="n">
        <v>2201.11632</v>
      </c>
      <c r="T445" s="50" t="n">
        <v>2159.820494</v>
      </c>
      <c r="U445" s="50" t="n">
        <v>1639.714154</v>
      </c>
      <c r="V445" s="50" t="n">
        <v>1919.444332</v>
      </c>
      <c r="W445" s="50" t="n">
        <v>2461.757012</v>
      </c>
      <c r="X445" s="50" t="n">
        <v>2422.651946</v>
      </c>
      <c r="Y445" s="50" t="n">
        <v>1904.11897</v>
      </c>
      <c r="Z445" s="50" t="n">
        <v>2186.567682</v>
      </c>
      <c r="AA445" s="50" t="n">
        <v>2001.348882</v>
      </c>
      <c r="AB445" s="50" t="n">
        <v>2136.23995</v>
      </c>
      <c r="AC445" s="50" t="n">
        <v>1816.478612</v>
      </c>
      <c r="AD445" s="50" t="n">
        <v>1535.82234</v>
      </c>
      <c r="AE445" s="50" t="n">
        <v>1442.56567</v>
      </c>
      <c r="AF445" s="50" t="n">
        <v>1301.022658</v>
      </c>
      <c r="AG445" s="50" t="n">
        <v>1200.914884</v>
      </c>
      <c r="AH445" s="52" t="n">
        <v>1228.438796</v>
      </c>
      <c r="AI445" s="52" t="n">
        <v>1173.10219</v>
      </c>
      <c r="AJ445" s="52" t="n">
        <v>1344.57895</v>
      </c>
      <c r="AK445" s="52" t="n">
        <v>1335.31801</v>
      </c>
      <c r="AL445" s="51" t="n">
        <v>1006.50485</v>
      </c>
      <c r="AM445" s="51" t="n">
        <v>1039.9064715</v>
      </c>
    </row>
    <row r="446" customFormat="false" ht="14.25" hidden="false" customHeight="false" outlineLevel="0" collapsed="false">
      <c r="A446" s="48" t="s">
        <v>137</v>
      </c>
      <c r="B446" s="48" t="str">
        <f aca="false">VLOOKUP(Data[[#This Row],[or_product]],Ref_products[#Data],2,FALSE())</f>
        <v>Maize</v>
      </c>
      <c r="C446" s="48" t="str">
        <f aca="false">VLOOKUP(Data[[#This Row],[MS]],Ref_MS[#Data],2,FALSE())</f>
        <v>Spain</v>
      </c>
      <c r="D446" s="49" t="s">
        <v>135</v>
      </c>
      <c r="E446" s="49" t="s">
        <v>91</v>
      </c>
      <c r="F446" s="49" t="s">
        <v>92</v>
      </c>
      <c r="G446" s="50" t="n">
        <f aca="false">(SUM(AH446:AL446)-MAX(AH446:AL446)-MIN(AH446:AL446))/3</f>
        <v>3979.48898533333</v>
      </c>
      <c r="H446" s="50" t="n">
        <v>1626.04182</v>
      </c>
      <c r="I446" s="50" t="n">
        <v>2333.75688</v>
      </c>
      <c r="J446" s="50" t="n">
        <v>2579.52032</v>
      </c>
      <c r="K446" s="50" t="n">
        <v>3735.34538</v>
      </c>
      <c r="L446" s="50" t="n">
        <v>4432.8037</v>
      </c>
      <c r="M446" s="50" t="n">
        <v>4330.83378</v>
      </c>
      <c r="N446" s="50" t="n">
        <v>3715.3298</v>
      </c>
      <c r="O446" s="50" t="n">
        <v>3975.03444</v>
      </c>
      <c r="P446" s="50" t="n">
        <v>4960.97602</v>
      </c>
      <c r="Q446" s="50" t="n">
        <v>4406.81332</v>
      </c>
      <c r="R446" s="50" t="n">
        <v>4336.709</v>
      </c>
      <c r="S446" s="50" t="n">
        <v>4810.80938</v>
      </c>
      <c r="T446" s="50" t="n">
        <v>4102.29768</v>
      </c>
      <c r="U446" s="50" t="n">
        <v>3341.60606</v>
      </c>
      <c r="V446" s="50" t="n">
        <v>3595.73422</v>
      </c>
      <c r="W446" s="50" t="n">
        <v>3701.98608</v>
      </c>
      <c r="X446" s="50" t="n">
        <v>3483.50756</v>
      </c>
      <c r="Y446" s="50" t="n">
        <v>3298.83645</v>
      </c>
      <c r="Z446" s="50" t="n">
        <v>4182.290294</v>
      </c>
      <c r="AA446" s="50" t="n">
        <v>4243.512078</v>
      </c>
      <c r="AB446" s="50" t="n">
        <v>4867.928468</v>
      </c>
      <c r="AC446" s="50" t="n">
        <v>4756.130002</v>
      </c>
      <c r="AD446" s="50" t="n">
        <v>4545.249436</v>
      </c>
      <c r="AE446" s="50" t="n">
        <v>4052.418058</v>
      </c>
      <c r="AF446" s="50" t="n">
        <v>3759.79227</v>
      </c>
      <c r="AG446" s="50" t="n">
        <v>3826.381416</v>
      </c>
      <c r="AH446" s="52" t="n">
        <v>4166.885268</v>
      </c>
      <c r="AI446" s="52" t="n">
        <v>4196.40078</v>
      </c>
      <c r="AJ446" s="52" t="n">
        <v>4578.349828</v>
      </c>
      <c r="AK446" s="52" t="n">
        <v>3575.180908</v>
      </c>
      <c r="AL446" s="51" t="n">
        <v>2895.93577</v>
      </c>
      <c r="AM446" s="51" t="n">
        <v>3290.561352</v>
      </c>
    </row>
    <row r="447" customFormat="false" ht="14.25" hidden="false" customHeight="false" outlineLevel="0" collapsed="false">
      <c r="A447" s="48" t="s">
        <v>137</v>
      </c>
      <c r="B447" s="48" t="str">
        <f aca="false">VLOOKUP(Data[[#This Row],[or_product]],Ref_products[#Data],2,FALSE())</f>
        <v>Maize</v>
      </c>
      <c r="C447" s="48" t="str">
        <f aca="false">VLOOKUP(Data[[#This Row],[MS]],Ref_MS[#Data],2,FALSE())</f>
        <v>France</v>
      </c>
      <c r="D447" s="49" t="s">
        <v>135</v>
      </c>
      <c r="E447" s="49" t="s">
        <v>93</v>
      </c>
      <c r="F447" s="49" t="s">
        <v>94</v>
      </c>
      <c r="G447" s="50" t="n">
        <f aca="false">(SUM(AH447:AL447)-MAX(AH447:AL447)-MIN(AH447:AL447))/3</f>
        <v>13162.663644</v>
      </c>
      <c r="H447" s="50" t="n">
        <v>14663.155</v>
      </c>
      <c r="I447" s="50" t="n">
        <v>12764.36356</v>
      </c>
      <c r="J447" s="50" t="n">
        <v>12533.93544</v>
      </c>
      <c r="K447" s="50" t="n">
        <v>14260.75222</v>
      </c>
      <c r="L447" s="50" t="n">
        <v>16466.5488</v>
      </c>
      <c r="M447" s="50" t="n">
        <v>14825.37082</v>
      </c>
      <c r="N447" s="50" t="n">
        <v>15292.20186</v>
      </c>
      <c r="O447" s="50" t="n">
        <v>15951.12272</v>
      </c>
      <c r="P447" s="50" t="n">
        <v>16357.5087</v>
      </c>
      <c r="Q447" s="50" t="n">
        <v>16370.85242</v>
      </c>
      <c r="R447" s="50" t="n">
        <v>11994.31142</v>
      </c>
      <c r="S447" s="50" t="n">
        <v>16303.2376</v>
      </c>
      <c r="T447" s="50" t="n">
        <v>13630.21166</v>
      </c>
      <c r="U447" s="50" t="n">
        <v>12849.50446</v>
      </c>
      <c r="V447" s="50" t="n">
        <v>14466.9824</v>
      </c>
      <c r="W447" s="50" t="n">
        <v>15945.2475</v>
      </c>
      <c r="X447" s="50" t="n">
        <v>15235.64042</v>
      </c>
      <c r="Y447" s="50" t="n">
        <v>14075.553336</v>
      </c>
      <c r="Z447" s="50" t="n">
        <v>15847.280696</v>
      </c>
      <c r="AA447" s="50" t="n">
        <v>15328.8473</v>
      </c>
      <c r="AB447" s="50" t="n">
        <v>14978.056834</v>
      </c>
      <c r="AC447" s="50" t="n">
        <v>18266.278056</v>
      </c>
      <c r="AD447" s="50" t="n">
        <v>13658.44259</v>
      </c>
      <c r="AE447" s="50" t="n">
        <v>11790.003134</v>
      </c>
      <c r="AF447" s="50" t="n">
        <v>14473.85342</v>
      </c>
      <c r="AG447" s="50" t="n">
        <v>12674.980552</v>
      </c>
      <c r="AH447" s="52" t="n">
        <v>12941.556212</v>
      </c>
      <c r="AI447" s="52" t="n">
        <v>13829.57082</v>
      </c>
      <c r="AJ447" s="52" t="n">
        <v>15473.716284</v>
      </c>
      <c r="AK447" s="52" t="n">
        <v>10958.92837</v>
      </c>
      <c r="AL447" s="51" t="n">
        <v>12716.8639</v>
      </c>
      <c r="AM447" s="51" t="n">
        <v>13694.2416</v>
      </c>
    </row>
    <row r="448" customFormat="false" ht="14.25" hidden="false" customHeight="false" outlineLevel="0" collapsed="false">
      <c r="A448" s="48" t="s">
        <v>137</v>
      </c>
      <c r="B448" s="48" t="str">
        <f aca="false">VLOOKUP(Data[[#This Row],[or_product]],Ref_products[#Data],2,FALSE())</f>
        <v>Maize</v>
      </c>
      <c r="C448" s="48" t="str">
        <f aca="false">VLOOKUP(Data[[#This Row],[MS]],Ref_MS[#Data],2,FALSE())</f>
        <v>Croatia</v>
      </c>
      <c r="D448" s="49" t="s">
        <v>135</v>
      </c>
      <c r="E448" s="49" t="s">
        <v>95</v>
      </c>
      <c r="F448" s="49" t="s">
        <v>96</v>
      </c>
      <c r="G448" s="50" t="n">
        <f aca="false">(SUM(AH448:AL448)-MAX(AH448:AL448)-MIN(AH448:AL448))/3</f>
        <v>2162.359784</v>
      </c>
      <c r="H448" s="50" t="n">
        <v>1212.17400867771</v>
      </c>
      <c r="I448" s="50" t="n">
        <v>1219.90834228747</v>
      </c>
      <c r="J448" s="50" t="n">
        <v>1232.67762507855</v>
      </c>
      <c r="K448" s="50" t="n">
        <v>1350.30493752795</v>
      </c>
      <c r="L448" s="50" t="n">
        <v>1579.90301140344</v>
      </c>
      <c r="M448" s="50" t="n">
        <v>1444.07881051546</v>
      </c>
      <c r="N448" s="50" t="n">
        <v>1564.91776628158</v>
      </c>
      <c r="O448" s="50" t="n">
        <v>1185.240992</v>
      </c>
      <c r="P448" s="50" t="n">
        <v>1725.7214</v>
      </c>
      <c r="Q448" s="50" t="n">
        <v>1948.203036</v>
      </c>
      <c r="R448" s="50" t="n">
        <v>1274.245596</v>
      </c>
      <c r="S448" s="50" t="n">
        <v>1923.517154</v>
      </c>
      <c r="T448" s="50" t="n">
        <v>2197.461734</v>
      </c>
      <c r="U448" s="50" t="n">
        <v>1926.395016</v>
      </c>
      <c r="V448" s="50" t="n">
        <v>1418.61668</v>
      </c>
      <c r="W448" s="50" t="n">
        <v>2494.419252</v>
      </c>
      <c r="X448" s="50" t="n">
        <v>2173.353416</v>
      </c>
      <c r="Y448" s="50" t="n">
        <v>2059.135156</v>
      </c>
      <c r="Z448" s="50" t="n">
        <v>1726.378628</v>
      </c>
      <c r="AA448" s="50" t="n">
        <v>1292.140122</v>
      </c>
      <c r="AB448" s="50" t="n">
        <v>1866.497646</v>
      </c>
      <c r="AC448" s="50" t="n">
        <v>2038.372726</v>
      </c>
      <c r="AD448" s="50" t="n">
        <v>1701.97157</v>
      </c>
      <c r="AE448" s="50" t="n">
        <v>2145.421226</v>
      </c>
      <c r="AF448" s="50" t="n">
        <v>1553.089512</v>
      </c>
      <c r="AG448" s="50" t="n">
        <v>2138.261424</v>
      </c>
      <c r="AH448" s="52" t="n">
        <v>2288.667056</v>
      </c>
      <c r="AI448" s="52" t="n">
        <v>2420.39148</v>
      </c>
      <c r="AJ448" s="52" t="n">
        <v>2232.703096</v>
      </c>
      <c r="AK448" s="52" t="n">
        <v>1634.994062</v>
      </c>
      <c r="AL448" s="51" t="n">
        <v>1965.7092</v>
      </c>
      <c r="AM448" s="51" t="n">
        <v>2135.991</v>
      </c>
    </row>
    <row r="449" customFormat="false" ht="14.25" hidden="false" customHeight="false" outlineLevel="0" collapsed="false">
      <c r="A449" s="48" t="s">
        <v>137</v>
      </c>
      <c r="B449" s="48" t="str">
        <f aca="false">VLOOKUP(Data[[#This Row],[or_product]],Ref_products[#Data],2,FALSE())</f>
        <v>Maize</v>
      </c>
      <c r="C449" s="48" t="str">
        <f aca="false">VLOOKUP(Data[[#This Row],[MS]],Ref_MS[#Data],2,FALSE())</f>
        <v>Italy</v>
      </c>
      <c r="D449" s="49" t="s">
        <v>135</v>
      </c>
      <c r="E449" s="49" t="s">
        <v>97</v>
      </c>
      <c r="F449" s="49" t="s">
        <v>98</v>
      </c>
      <c r="G449" s="50" t="n">
        <f aca="false">(SUM(AH449:AL449)-MAX(AH449:AL449)-MIN(AH449:AL449))/3</f>
        <v>5858.729552</v>
      </c>
      <c r="H449" s="50" t="n">
        <v>7995.2782</v>
      </c>
      <c r="I449" s="50" t="n">
        <v>7452.0693</v>
      </c>
      <c r="J449" s="50" t="n">
        <v>8418.69236</v>
      </c>
      <c r="K449" s="50" t="n">
        <v>9507.4005</v>
      </c>
      <c r="L449" s="50" t="n">
        <v>9962.68026</v>
      </c>
      <c r="M449" s="50" t="n">
        <v>9016.57068</v>
      </c>
      <c r="N449" s="50" t="n">
        <v>9975.12776</v>
      </c>
      <c r="O449" s="50" t="n">
        <v>10097.01368</v>
      </c>
      <c r="P449" s="50" t="n">
        <v>10509.37446</v>
      </c>
      <c r="Q449" s="50" t="n">
        <v>10510.07152</v>
      </c>
      <c r="R449" s="50" t="n">
        <v>8665.75034</v>
      </c>
      <c r="S449" s="50" t="n">
        <v>11319.15902</v>
      </c>
      <c r="T449" s="50" t="n">
        <v>10465.65884</v>
      </c>
      <c r="U449" s="50" t="n">
        <v>9630.58096</v>
      </c>
      <c r="V449" s="50" t="n">
        <v>9768.10094</v>
      </c>
      <c r="W449" s="50" t="n">
        <v>9682.06382</v>
      </c>
      <c r="X449" s="50" t="n">
        <v>7844.61366</v>
      </c>
      <c r="Y449" s="50" t="n">
        <v>8572.29451</v>
      </c>
      <c r="Z449" s="50" t="n">
        <v>9711.629122</v>
      </c>
      <c r="AA449" s="50" t="n">
        <v>7855.537586</v>
      </c>
      <c r="AB449" s="50" t="n">
        <v>7866.441596</v>
      </c>
      <c r="AC449" s="50" t="n">
        <v>9211.19979</v>
      </c>
      <c r="AD449" s="50" t="n">
        <v>6569.352348</v>
      </c>
      <c r="AE449" s="50" t="n">
        <v>6810.7741</v>
      </c>
      <c r="AF449" s="50" t="n">
        <v>6023.0963</v>
      </c>
      <c r="AG449" s="50" t="n">
        <v>6153.088032</v>
      </c>
      <c r="AH449" s="52" t="n">
        <v>6232.46325</v>
      </c>
      <c r="AI449" s="52" t="n">
        <v>6742.651422</v>
      </c>
      <c r="AJ449" s="52" t="n">
        <v>6034.777034</v>
      </c>
      <c r="AK449" s="52" t="n">
        <v>4662.265894</v>
      </c>
      <c r="AL449" s="51" t="n">
        <v>5308.948372</v>
      </c>
      <c r="AM449" s="51" t="n">
        <v>5022.4601973</v>
      </c>
    </row>
    <row r="450" customFormat="false" ht="14.25" hidden="false" customHeight="false" outlineLevel="0" collapsed="false">
      <c r="A450" s="48" t="s">
        <v>137</v>
      </c>
      <c r="B450" s="48" t="str">
        <f aca="false">VLOOKUP(Data[[#This Row],[or_product]],Ref_products[#Data],2,FALSE())</f>
        <v>Maize</v>
      </c>
      <c r="C450" s="48" t="str">
        <f aca="false">VLOOKUP(Data[[#This Row],[MS]],Ref_MS[#Data],2,FALSE())</f>
        <v>Cyprus</v>
      </c>
      <c r="D450" s="49" t="s">
        <v>135</v>
      </c>
      <c r="E450" s="49" t="s">
        <v>99</v>
      </c>
      <c r="F450" s="49" t="s">
        <v>100</v>
      </c>
      <c r="G450" s="50" t="n">
        <f aca="false">(SUM(AH450:AL450)-MAX(AH450:AL450)-MIN(AH450:AL450))/3</f>
        <v>0</v>
      </c>
      <c r="H450" s="50" t="n">
        <v>0</v>
      </c>
      <c r="I450" s="50" t="n">
        <v>0</v>
      </c>
      <c r="J450" s="50" t="n">
        <v>0</v>
      </c>
      <c r="K450" s="50" t="n">
        <v>0</v>
      </c>
      <c r="L450" s="50" t="n">
        <v>0</v>
      </c>
      <c r="M450" s="50" t="n">
        <v>0</v>
      </c>
      <c r="N450" s="50" t="n">
        <v>0</v>
      </c>
      <c r="O450" s="50" t="n">
        <v>0</v>
      </c>
      <c r="P450" s="50" t="n">
        <v>0</v>
      </c>
      <c r="Q450" s="50" t="n">
        <v>0</v>
      </c>
      <c r="R450" s="50" t="n">
        <v>0</v>
      </c>
      <c r="S450" s="50" t="n">
        <v>0</v>
      </c>
      <c r="T450" s="50" t="n">
        <v>0</v>
      </c>
      <c r="U450" s="50" t="n">
        <v>0</v>
      </c>
      <c r="V450" s="50" t="n">
        <v>0</v>
      </c>
      <c r="W450" s="50" t="n">
        <v>0</v>
      </c>
      <c r="X450" s="50" t="n">
        <v>0</v>
      </c>
      <c r="Y450" s="50" t="n">
        <v>0</v>
      </c>
      <c r="Z450" s="50" t="n">
        <v>0</v>
      </c>
      <c r="AA450" s="50" t="n">
        <v>0</v>
      </c>
      <c r="AB450" s="50" t="n">
        <v>0</v>
      </c>
      <c r="AC450" s="50" t="n">
        <v>0</v>
      </c>
      <c r="AD450" s="50" t="n">
        <v>0</v>
      </c>
      <c r="AE450" s="50" t="n">
        <v>0</v>
      </c>
      <c r="AF450" s="50" t="n">
        <v>0</v>
      </c>
      <c r="AG450" s="50" t="n">
        <v>0</v>
      </c>
      <c r="AH450" s="52" t="n">
        <v>0</v>
      </c>
      <c r="AI450" s="52" t="n">
        <v>0</v>
      </c>
      <c r="AJ450" s="52" t="n">
        <v>0</v>
      </c>
      <c r="AK450" s="52" t="n">
        <v>0</v>
      </c>
      <c r="AL450" s="51" t="n">
        <v>0</v>
      </c>
      <c r="AM450" s="51" t="n">
        <v>0</v>
      </c>
    </row>
    <row r="451" customFormat="false" ht="14.25" hidden="false" customHeight="false" outlineLevel="0" collapsed="false">
      <c r="A451" s="48" t="s">
        <v>137</v>
      </c>
      <c r="B451" s="48" t="str">
        <f aca="false">VLOOKUP(Data[[#This Row],[or_product]],Ref_products[#Data],2,FALSE())</f>
        <v>Maize</v>
      </c>
      <c r="C451" s="48" t="str">
        <f aca="false">VLOOKUP(Data[[#This Row],[MS]],Ref_MS[#Data],2,FALSE())</f>
        <v>Latvia</v>
      </c>
      <c r="D451" s="49" t="s">
        <v>135</v>
      </c>
      <c r="E451" s="49" t="s">
        <v>101</v>
      </c>
      <c r="F451" s="49" t="s">
        <v>102</v>
      </c>
      <c r="G451" s="50" t="n">
        <f aca="false">(SUM(AH451:AL451)-MAX(AH451:AL451)-MIN(AH451:AL451))/3</f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>
        <v>0</v>
      </c>
      <c r="T451" s="50" t="n">
        <v>0</v>
      </c>
      <c r="U451" s="50" t="n">
        <v>0</v>
      </c>
      <c r="V451" s="50" t="n">
        <v>0</v>
      </c>
      <c r="W451" s="50" t="n">
        <v>0</v>
      </c>
      <c r="X451" s="50" t="n">
        <v>0</v>
      </c>
      <c r="Y451" s="50" t="n">
        <v>0</v>
      </c>
      <c r="Z451" s="50" t="n">
        <v>0</v>
      </c>
      <c r="AA451" s="50" t="n">
        <v>0</v>
      </c>
      <c r="AB451" s="50" t="n">
        <v>0</v>
      </c>
      <c r="AC451" s="50" t="n">
        <v>0</v>
      </c>
      <c r="AD451" s="50" t="n">
        <v>0</v>
      </c>
      <c r="AE451" s="50" t="n">
        <v>0</v>
      </c>
      <c r="AF451" s="50" t="n">
        <v>0</v>
      </c>
      <c r="AG451" s="50" t="n">
        <v>0</v>
      </c>
      <c r="AH451" s="52" t="n">
        <v>0</v>
      </c>
      <c r="AI451" s="52" t="n">
        <v>0</v>
      </c>
      <c r="AJ451" s="52" t="n">
        <v>0</v>
      </c>
      <c r="AK451" s="52" t="n">
        <v>0</v>
      </c>
      <c r="AL451" s="51" t="n">
        <v>0</v>
      </c>
      <c r="AM451" s="51" t="n">
        <v>0</v>
      </c>
    </row>
    <row r="452" customFormat="false" ht="14.25" hidden="false" customHeight="false" outlineLevel="0" collapsed="false">
      <c r="A452" s="48" t="s">
        <v>137</v>
      </c>
      <c r="B452" s="48" t="str">
        <f aca="false">VLOOKUP(Data[[#This Row],[or_product]],Ref_products[#Data],2,FALSE())</f>
        <v>Maize</v>
      </c>
      <c r="C452" s="48" t="str">
        <f aca="false">VLOOKUP(Data[[#This Row],[MS]],Ref_MS[#Data],2,FALSE())</f>
        <v>Lithuania</v>
      </c>
      <c r="D452" s="49" t="s">
        <v>135</v>
      </c>
      <c r="E452" s="49" t="s">
        <v>103</v>
      </c>
      <c r="F452" s="49" t="s">
        <v>104</v>
      </c>
      <c r="G452" s="50" t="n">
        <f aca="false">(SUM(AH452:AL452)-MAX(AH452:AL452)-MIN(AH452:AL452))/3</f>
        <v>100.389917333333</v>
      </c>
      <c r="H452" s="50" t="n">
        <v>7.9664</v>
      </c>
      <c r="I452" s="50" t="n">
        <v>7.9664</v>
      </c>
      <c r="J452" s="50" t="n">
        <v>7.9664</v>
      </c>
      <c r="K452" s="50" t="n">
        <v>7.9664</v>
      </c>
      <c r="L452" s="50" t="n">
        <v>7.9664</v>
      </c>
      <c r="M452" s="50" t="n">
        <v>7.9664</v>
      </c>
      <c r="N452" s="50" t="n">
        <v>7.9664</v>
      </c>
      <c r="O452" s="50" t="n">
        <v>7.9664</v>
      </c>
      <c r="P452" s="50" t="n">
        <v>7.9664</v>
      </c>
      <c r="Q452" s="50" t="n">
        <v>8.26514</v>
      </c>
      <c r="R452" s="50" t="n">
        <v>8.66346</v>
      </c>
      <c r="S452" s="50" t="n">
        <v>2.9874</v>
      </c>
      <c r="T452" s="50" t="n">
        <v>4.87942</v>
      </c>
      <c r="U452" s="50" t="n">
        <v>4.68026</v>
      </c>
      <c r="V452" s="50" t="n">
        <v>25.8908</v>
      </c>
      <c r="W452" s="50" t="n">
        <v>31.8656</v>
      </c>
      <c r="X452" s="50" t="n">
        <v>23.70004</v>
      </c>
      <c r="Y452" s="50" t="n">
        <v>47.3005</v>
      </c>
      <c r="Z452" s="50" t="n">
        <v>71.59802</v>
      </c>
      <c r="AA452" s="50" t="n">
        <v>78.46904</v>
      </c>
      <c r="AB452" s="50" t="n">
        <v>126.66576</v>
      </c>
      <c r="AC452" s="50" t="n">
        <v>114.517</v>
      </c>
      <c r="AD452" s="50" t="n">
        <v>56.103372</v>
      </c>
      <c r="AE452" s="50" t="n">
        <v>85.867834</v>
      </c>
      <c r="AF452" s="50" t="n">
        <v>56.730726</v>
      </c>
      <c r="AG452" s="50" t="n">
        <v>87.222122</v>
      </c>
      <c r="AH452" s="52" t="n">
        <v>97.558526</v>
      </c>
      <c r="AI452" s="52" t="n">
        <v>141.094902</v>
      </c>
      <c r="AJ452" s="52" t="n">
        <v>104.240344</v>
      </c>
      <c r="AK452" s="52" t="n">
        <v>99.370882</v>
      </c>
      <c r="AL452" s="51" t="n">
        <v>42.351374</v>
      </c>
      <c r="AM452" s="51" t="n">
        <v>127.9861908</v>
      </c>
    </row>
    <row r="453" customFormat="false" ht="14.25" hidden="false" customHeight="false" outlineLevel="0" collapsed="false">
      <c r="A453" s="48" t="s">
        <v>137</v>
      </c>
      <c r="B453" s="48" t="str">
        <f aca="false">VLOOKUP(Data[[#This Row],[or_product]],Ref_products[#Data],2,FALSE())</f>
        <v>Maize</v>
      </c>
      <c r="C453" s="48" t="str">
        <f aca="false">VLOOKUP(Data[[#This Row],[MS]],Ref_MS[#Data],2,FALSE())</f>
        <v>Luxembourg</v>
      </c>
      <c r="D453" s="49" t="s">
        <v>135</v>
      </c>
      <c r="E453" s="49" t="s">
        <v>105</v>
      </c>
      <c r="F453" s="49" t="s">
        <v>106</v>
      </c>
      <c r="G453" s="50" t="n">
        <f aca="false">(SUM(AH453:AL453)-MAX(AH453:AL453)-MIN(AH453:AL453))/3</f>
        <v>0.909497333333333</v>
      </c>
      <c r="H453" s="50" t="n">
        <v>0</v>
      </c>
      <c r="I453" s="50" t="n">
        <v>0</v>
      </c>
      <c r="J453" s="50" t="n">
        <v>0</v>
      </c>
      <c r="K453" s="50" t="n">
        <v>0</v>
      </c>
      <c r="L453" s="50" t="n">
        <v>2.29034</v>
      </c>
      <c r="M453" s="50" t="n">
        <v>4.28194</v>
      </c>
      <c r="N453" s="50" t="n">
        <v>3.08698</v>
      </c>
      <c r="O453" s="50" t="n">
        <v>1.9916</v>
      </c>
      <c r="P453" s="50" t="n">
        <v>4.28194</v>
      </c>
      <c r="Q453" s="50" t="n">
        <v>2.29034</v>
      </c>
      <c r="R453" s="50" t="n">
        <v>1.89202</v>
      </c>
      <c r="S453" s="50" t="n">
        <v>3.58488</v>
      </c>
      <c r="T453" s="50" t="n">
        <v>2.09118</v>
      </c>
      <c r="U453" s="50" t="n">
        <v>1.89202</v>
      </c>
      <c r="V453" s="50" t="n">
        <v>2.09118</v>
      </c>
      <c r="W453" s="50" t="n">
        <v>2.29034</v>
      </c>
      <c r="X453" s="50" t="n">
        <v>2.4895</v>
      </c>
      <c r="Y453" s="50" t="n">
        <v>3.106896</v>
      </c>
      <c r="Z453" s="50" t="n">
        <v>2.320214</v>
      </c>
      <c r="AA453" s="50" t="n">
        <v>1.613196</v>
      </c>
      <c r="AB453" s="50" t="n">
        <v>2.160886</v>
      </c>
      <c r="AC453" s="50" t="n">
        <v>1.662986</v>
      </c>
      <c r="AD453" s="50" t="n">
        <v>0.926094</v>
      </c>
      <c r="AE453" s="50" t="n">
        <v>0.836472</v>
      </c>
      <c r="AF453" s="50" t="n">
        <v>0.69706</v>
      </c>
      <c r="AG453" s="50" t="n">
        <v>0.567606</v>
      </c>
      <c r="AH453" s="52" t="n">
        <v>0.806598</v>
      </c>
      <c r="AI453" s="52" t="n">
        <v>0.806598</v>
      </c>
      <c r="AJ453" s="52" t="n">
        <v>0.567606</v>
      </c>
      <c r="AK453" s="52" t="n">
        <v>1.115296</v>
      </c>
      <c r="AL453" s="51" t="n">
        <v>1.155128</v>
      </c>
      <c r="AM453" s="51" t="n">
        <v>0.954001940196549</v>
      </c>
    </row>
    <row r="454" customFormat="false" ht="14.25" hidden="false" customHeight="false" outlineLevel="0" collapsed="false">
      <c r="A454" s="48" t="s">
        <v>137</v>
      </c>
      <c r="B454" s="48" t="str">
        <f aca="false">VLOOKUP(Data[[#This Row],[or_product]],Ref_products[#Data],2,FALSE())</f>
        <v>Maize</v>
      </c>
      <c r="C454" s="48" t="str">
        <f aca="false">VLOOKUP(Data[[#This Row],[MS]],Ref_MS[#Data],2,FALSE())</f>
        <v>Hungary</v>
      </c>
      <c r="D454" s="49" t="s">
        <v>135</v>
      </c>
      <c r="E454" s="49" t="s">
        <v>107</v>
      </c>
      <c r="F454" s="49" t="s">
        <v>108</v>
      </c>
      <c r="G454" s="50" t="n">
        <f aca="false">(SUM(AH454:AL454)-MAX(AH454:AL454)-MIN(AH454:AL454))/3</f>
        <v>6974.762444</v>
      </c>
      <c r="H454" s="50" t="n">
        <v>4027.0152</v>
      </c>
      <c r="I454" s="50" t="n">
        <v>4741.0038</v>
      </c>
      <c r="J454" s="50" t="n">
        <v>4660.344</v>
      </c>
      <c r="K454" s="50" t="n">
        <v>5963.8462</v>
      </c>
      <c r="L454" s="50" t="n">
        <v>6799.3224</v>
      </c>
      <c r="M454" s="50" t="n">
        <v>6117.49814</v>
      </c>
      <c r="N454" s="50" t="n">
        <v>7119.27294</v>
      </c>
      <c r="O454" s="50" t="n">
        <v>4963.36594</v>
      </c>
      <c r="P454" s="50" t="n">
        <v>7824.69766</v>
      </c>
      <c r="Q454" s="50" t="n">
        <v>6095.19222</v>
      </c>
      <c r="R454" s="50" t="n">
        <v>4513.06518</v>
      </c>
      <c r="S454" s="50" t="n">
        <v>8297.40392</v>
      </c>
      <c r="T454" s="50" t="n">
        <v>9011.99</v>
      </c>
      <c r="U454" s="50" t="n">
        <v>8246.91686</v>
      </c>
      <c r="V454" s="50" t="n">
        <v>4009.78786</v>
      </c>
      <c r="W454" s="50" t="n">
        <v>8859.73218</v>
      </c>
      <c r="X454" s="50" t="n">
        <v>7496.78072</v>
      </c>
      <c r="Y454" s="50" t="n">
        <v>6955.533546</v>
      </c>
      <c r="Z454" s="50" t="n">
        <v>7958.871752</v>
      </c>
      <c r="AA454" s="50" t="n">
        <v>4742.706618</v>
      </c>
      <c r="AB454" s="50" t="n">
        <v>6728.062952</v>
      </c>
      <c r="AC454" s="50" t="n">
        <v>9275.97658</v>
      </c>
      <c r="AD454" s="50" t="n">
        <v>6604.922324</v>
      </c>
      <c r="AE454" s="50" t="n">
        <v>8693.254336</v>
      </c>
      <c r="AF454" s="50" t="n">
        <v>6710.885402</v>
      </c>
      <c r="AG454" s="50" t="n">
        <v>7943.436852</v>
      </c>
      <c r="AH454" s="52" t="n">
        <v>8243.043198</v>
      </c>
      <c r="AI454" s="52" t="n">
        <v>8379.00973</v>
      </c>
      <c r="AJ454" s="52" t="n">
        <v>6435.068718</v>
      </c>
      <c r="AK454" s="52" t="n">
        <v>2770.086566</v>
      </c>
      <c r="AL454" s="51" t="n">
        <v>6246.175416</v>
      </c>
      <c r="AM454" s="51" t="n">
        <v>5722.036086</v>
      </c>
    </row>
    <row r="455" customFormat="false" ht="14.25" hidden="false" customHeight="false" outlineLevel="0" collapsed="false">
      <c r="A455" s="48" t="s">
        <v>137</v>
      </c>
      <c r="B455" s="48" t="str">
        <f aca="false">VLOOKUP(Data[[#This Row],[or_product]],Ref_products[#Data],2,FALSE())</f>
        <v>Maize</v>
      </c>
      <c r="C455" s="48" t="str">
        <f aca="false">VLOOKUP(Data[[#This Row],[MS]],Ref_MS[#Data],2,FALSE())</f>
        <v>Malta</v>
      </c>
      <c r="D455" s="49" t="s">
        <v>135</v>
      </c>
      <c r="E455" s="49" t="s">
        <v>109</v>
      </c>
      <c r="F455" s="49" t="s">
        <v>110</v>
      </c>
      <c r="G455" s="50" t="n">
        <f aca="false">(SUM(AH455:AL455)-MAX(AH455:AL455)-MIN(AH455:AL455))/3</f>
        <v>0</v>
      </c>
      <c r="H455" s="50" t="n">
        <v>0</v>
      </c>
      <c r="I455" s="50" t="n">
        <v>0</v>
      </c>
      <c r="J455" s="50" t="n">
        <v>0</v>
      </c>
      <c r="K455" s="50" t="n">
        <v>0</v>
      </c>
      <c r="L455" s="50" t="n">
        <v>0</v>
      </c>
      <c r="M455" s="50" t="n">
        <v>0</v>
      </c>
      <c r="N455" s="50" t="n">
        <v>0</v>
      </c>
      <c r="O455" s="50" t="n">
        <v>0</v>
      </c>
      <c r="P455" s="50" t="n">
        <v>0</v>
      </c>
      <c r="Q455" s="50" t="n">
        <v>0</v>
      </c>
      <c r="R455" s="50" t="n">
        <v>0</v>
      </c>
      <c r="S455" s="50" t="n">
        <v>0</v>
      </c>
      <c r="T455" s="50" t="n">
        <v>0</v>
      </c>
      <c r="U455" s="50" t="n">
        <v>0</v>
      </c>
      <c r="V455" s="50" t="n">
        <v>0</v>
      </c>
      <c r="W455" s="50" t="n">
        <v>0</v>
      </c>
      <c r="X455" s="50" t="n">
        <v>0</v>
      </c>
      <c r="Y455" s="50" t="n">
        <v>0</v>
      </c>
      <c r="Z455" s="50" t="n">
        <v>0</v>
      </c>
      <c r="AA455" s="50" t="n">
        <v>0</v>
      </c>
      <c r="AB455" s="50" t="n">
        <v>0</v>
      </c>
      <c r="AC455" s="50" t="n">
        <v>0</v>
      </c>
      <c r="AD455" s="50" t="n">
        <v>0</v>
      </c>
      <c r="AE455" s="50" t="n">
        <v>0</v>
      </c>
      <c r="AF455" s="50" t="n">
        <v>0</v>
      </c>
      <c r="AG455" s="50" t="n">
        <v>0</v>
      </c>
      <c r="AH455" s="52" t="n">
        <v>0</v>
      </c>
      <c r="AI455" s="52" t="n">
        <v>0</v>
      </c>
      <c r="AJ455" s="52" t="n">
        <v>0</v>
      </c>
      <c r="AK455" s="52" t="n">
        <v>0</v>
      </c>
      <c r="AL455" s="51" t="n">
        <v>0</v>
      </c>
      <c r="AM455" s="51" t="n">
        <v>0</v>
      </c>
    </row>
    <row r="456" customFormat="false" ht="14.25" hidden="false" customHeight="false" outlineLevel="0" collapsed="false">
      <c r="A456" s="48" t="s">
        <v>137</v>
      </c>
      <c r="B456" s="48" t="str">
        <f aca="false">VLOOKUP(Data[[#This Row],[or_product]],Ref_products[#Data],2,FALSE())</f>
        <v>Maize</v>
      </c>
      <c r="C456" s="48" t="str">
        <f aca="false">VLOOKUP(Data[[#This Row],[MS]],Ref_MS[#Data],2,FALSE())</f>
        <v>Netherlands</v>
      </c>
      <c r="D456" s="49" t="s">
        <v>135</v>
      </c>
      <c r="E456" s="49" t="s">
        <v>111</v>
      </c>
      <c r="F456" s="49" t="s">
        <v>112</v>
      </c>
      <c r="G456" s="50" t="n">
        <f aca="false">(SUM(AH456:AL456)-MAX(AH456:AL456)-MIN(AH456:AL456))/3</f>
        <v>204.182151333333</v>
      </c>
      <c r="H456" s="50" t="n">
        <v>98.0863</v>
      </c>
      <c r="I456" s="50" t="n">
        <v>86.83376</v>
      </c>
      <c r="J456" s="50" t="n">
        <v>63.63162</v>
      </c>
      <c r="K456" s="50" t="n">
        <v>86.6346</v>
      </c>
      <c r="L456" s="50" t="n">
        <v>157.8343</v>
      </c>
      <c r="M456" s="50" t="n">
        <v>150.06706</v>
      </c>
      <c r="N456" s="50" t="n">
        <v>111.72876</v>
      </c>
      <c r="O456" s="50" t="n">
        <v>222.36214</v>
      </c>
      <c r="P456" s="50" t="n">
        <v>334.68838</v>
      </c>
      <c r="Q456" s="50" t="n">
        <v>313.97574</v>
      </c>
      <c r="R456" s="50" t="n">
        <v>285.19712</v>
      </c>
      <c r="S456" s="50" t="n">
        <v>263.58826</v>
      </c>
      <c r="T456" s="50" t="n">
        <v>252.03698</v>
      </c>
      <c r="U456" s="50" t="n">
        <v>180.43896</v>
      </c>
      <c r="V456" s="50" t="n">
        <v>229.63148</v>
      </c>
      <c r="W456" s="50" t="n">
        <v>251.24034</v>
      </c>
      <c r="X456" s="50" t="n">
        <v>243.87142</v>
      </c>
      <c r="Y456" s="50" t="n">
        <v>269.8618</v>
      </c>
      <c r="Z456" s="50" t="n">
        <v>277.8282</v>
      </c>
      <c r="AA456" s="50" t="n">
        <v>252.9332</v>
      </c>
      <c r="AB456" s="50" t="n">
        <v>251.9374</v>
      </c>
      <c r="AC456" s="50" t="n">
        <v>238.992</v>
      </c>
      <c r="AD456" s="50" t="n">
        <v>170.251926</v>
      </c>
      <c r="AE456" s="50" t="n">
        <v>130.20085</v>
      </c>
      <c r="AF456" s="50" t="n">
        <v>163.978386</v>
      </c>
      <c r="AG456" s="50" t="n">
        <v>106.331524</v>
      </c>
      <c r="AH456" s="52" t="n">
        <v>184.591446</v>
      </c>
      <c r="AI456" s="52" t="n">
        <v>207.42514</v>
      </c>
      <c r="AJ456" s="52" t="n">
        <v>221.485836</v>
      </c>
      <c r="AK456" s="52" t="n">
        <v>216.98482</v>
      </c>
      <c r="AL456" s="51" t="n">
        <v>188.136494</v>
      </c>
      <c r="AM456" s="51" t="n">
        <v>169.8157656</v>
      </c>
    </row>
    <row r="457" customFormat="false" ht="14.25" hidden="false" customHeight="false" outlineLevel="0" collapsed="false">
      <c r="A457" s="48" t="s">
        <v>137</v>
      </c>
      <c r="B457" s="48" t="str">
        <f aca="false">VLOOKUP(Data[[#This Row],[or_product]],Ref_products[#Data],2,FALSE())</f>
        <v>Maize</v>
      </c>
      <c r="C457" s="48" t="str">
        <f aca="false">VLOOKUP(Data[[#This Row],[MS]],Ref_MS[#Data],2,FALSE())</f>
        <v>Austria</v>
      </c>
      <c r="D457" s="49" t="s">
        <v>135</v>
      </c>
      <c r="E457" s="49" t="s">
        <v>113</v>
      </c>
      <c r="F457" s="49" t="s">
        <v>114</v>
      </c>
      <c r="G457" s="50" t="n">
        <f aca="false">(SUM(AH457:AL457)-MAX(AH457:AL457)-MIN(AH457:AL457))/3</f>
        <v>2265.36865533333</v>
      </c>
      <c r="H457" s="50" t="n">
        <v>1518.0971</v>
      </c>
      <c r="I457" s="50" t="n">
        <v>1414.63348</v>
      </c>
      <c r="J457" s="50" t="n">
        <v>1467.51046</v>
      </c>
      <c r="K457" s="50" t="n">
        <v>1728.31048</v>
      </c>
      <c r="L457" s="50" t="n">
        <v>1567.98668</v>
      </c>
      <c r="M457" s="50" t="n">
        <v>1380.1788</v>
      </c>
      <c r="N457" s="50" t="n">
        <v>1458.24952</v>
      </c>
      <c r="O457" s="50" t="n">
        <v>1610.7065</v>
      </c>
      <c r="P457" s="50" t="n">
        <v>1486.7294</v>
      </c>
      <c r="Q457" s="50" t="n">
        <v>1659.60028</v>
      </c>
      <c r="R457" s="50" t="n">
        <v>1446.00118</v>
      </c>
      <c r="S457" s="50" t="n">
        <v>1646.75446</v>
      </c>
      <c r="T457" s="50" t="n">
        <v>1717.55584</v>
      </c>
      <c r="U457" s="50" t="n">
        <v>1465.51886</v>
      </c>
      <c r="V457" s="50" t="n">
        <v>1689.3747</v>
      </c>
      <c r="W457" s="50" t="n">
        <v>2138.18176</v>
      </c>
      <c r="X457" s="50" t="n">
        <v>1882.5599</v>
      </c>
      <c r="Y457" s="50" t="n">
        <v>1947.774842</v>
      </c>
      <c r="Z457" s="50" t="n">
        <v>2442.826854</v>
      </c>
      <c r="AA457" s="50" t="n">
        <v>2341.494246</v>
      </c>
      <c r="AB457" s="50" t="n">
        <v>1632.136116</v>
      </c>
      <c r="AC457" s="50" t="n">
        <v>2324.585562</v>
      </c>
      <c r="AD457" s="50" t="n">
        <v>1631.030778</v>
      </c>
      <c r="AE457" s="50" t="n">
        <v>2170.435722</v>
      </c>
      <c r="AF457" s="50" t="n">
        <v>2067.260884</v>
      </c>
      <c r="AG457" s="50" t="n">
        <v>2121.392572</v>
      </c>
      <c r="AH457" s="52" t="n">
        <v>2289.224704</v>
      </c>
      <c r="AI457" s="52" t="n">
        <v>2401.799894</v>
      </c>
      <c r="AJ457" s="52" t="n">
        <v>2424.67342</v>
      </c>
      <c r="AK457" s="52" t="n">
        <v>2105.081368</v>
      </c>
      <c r="AL457" s="51" t="n">
        <v>2096.218748</v>
      </c>
      <c r="AM457" s="51" t="n">
        <v>2104.85512224</v>
      </c>
    </row>
    <row r="458" customFormat="false" ht="14.25" hidden="false" customHeight="false" outlineLevel="0" collapsed="false">
      <c r="A458" s="48" t="s">
        <v>137</v>
      </c>
      <c r="B458" s="48" t="str">
        <f aca="false">VLOOKUP(Data[[#This Row],[or_product]],Ref_products[#Data],2,FALSE())</f>
        <v>Maize</v>
      </c>
      <c r="C458" s="48" t="str">
        <f aca="false">VLOOKUP(Data[[#This Row],[MS]],Ref_MS[#Data],2,FALSE())</f>
        <v>Poland</v>
      </c>
      <c r="D458" s="49" t="s">
        <v>135</v>
      </c>
      <c r="E458" s="49" t="s">
        <v>115</v>
      </c>
      <c r="F458" s="49" t="s">
        <v>116</v>
      </c>
      <c r="G458" s="50" t="n">
        <f aca="false">(SUM(AH458:AL458)-MAX(AH458:AL458)-MIN(AH458:AL458))/3</f>
        <v>7563.12755466667</v>
      </c>
      <c r="H458" s="50" t="n">
        <v>288.58284</v>
      </c>
      <c r="I458" s="50" t="n">
        <v>188.2062</v>
      </c>
      <c r="J458" s="50" t="n">
        <v>237.79704</v>
      </c>
      <c r="K458" s="50" t="n">
        <v>348.62958</v>
      </c>
      <c r="L458" s="50" t="n">
        <v>414.7507</v>
      </c>
      <c r="M458" s="50" t="n">
        <v>494.31512</v>
      </c>
      <c r="N458" s="50" t="n">
        <v>596.88252</v>
      </c>
      <c r="O458" s="50" t="n">
        <v>919.42214</v>
      </c>
      <c r="P458" s="50" t="n">
        <v>1356.18002</v>
      </c>
      <c r="Q458" s="50" t="n">
        <v>1953.7596</v>
      </c>
      <c r="R458" s="50" t="n">
        <v>1875.78846</v>
      </c>
      <c r="S458" s="50" t="n">
        <v>2334.1552</v>
      </c>
      <c r="T458" s="50" t="n">
        <v>1937.22932</v>
      </c>
      <c r="U458" s="50" t="n">
        <v>1255.40506</v>
      </c>
      <c r="V458" s="50" t="n">
        <v>1715.06634</v>
      </c>
      <c r="W458" s="50" t="n">
        <v>1836.65352</v>
      </c>
      <c r="X458" s="50" t="n">
        <v>1699.43228</v>
      </c>
      <c r="Y458" s="50" t="n">
        <v>1986.02352</v>
      </c>
      <c r="Z458" s="50" t="n">
        <v>2382.05318</v>
      </c>
      <c r="AA458" s="50" t="n">
        <v>3979.11722</v>
      </c>
      <c r="AB458" s="50" t="n">
        <v>4022.73326</v>
      </c>
      <c r="AC458" s="50" t="n">
        <v>4449.63272</v>
      </c>
      <c r="AD458" s="50" t="n">
        <v>3142.94396</v>
      </c>
      <c r="AE458" s="50" t="n">
        <v>4324.65982</v>
      </c>
      <c r="AF458" s="50" t="n">
        <v>4004.699322</v>
      </c>
      <c r="AG458" s="50" t="n">
        <v>3847.801074</v>
      </c>
      <c r="AH458" s="52" t="n">
        <v>3718.337116</v>
      </c>
      <c r="AI458" s="52" t="n">
        <v>6792.630624</v>
      </c>
      <c r="AJ458" s="52" t="n">
        <v>7429.375018</v>
      </c>
      <c r="AK458" s="52" t="n">
        <v>8467.377022</v>
      </c>
      <c r="AL458" s="51" t="n">
        <v>9113.720928</v>
      </c>
      <c r="AM458" s="51" t="n">
        <v>8716.9568655</v>
      </c>
    </row>
    <row r="459" customFormat="false" ht="14.25" hidden="false" customHeight="false" outlineLevel="0" collapsed="false">
      <c r="A459" s="48" t="s">
        <v>137</v>
      </c>
      <c r="B459" s="48" t="str">
        <f aca="false">VLOOKUP(Data[[#This Row],[or_product]],Ref_products[#Data],2,FALSE())</f>
        <v>Maize</v>
      </c>
      <c r="C459" s="48" t="str">
        <f aca="false">VLOOKUP(Data[[#This Row],[MS]],Ref_MS[#Data],2,FALSE())</f>
        <v>Portugal</v>
      </c>
      <c r="D459" s="49" t="s">
        <v>135</v>
      </c>
      <c r="E459" s="49" t="s">
        <v>117</v>
      </c>
      <c r="F459" s="49" t="s">
        <v>118</v>
      </c>
      <c r="G459" s="50" t="n">
        <f aca="false">(SUM(AH459:AL459)-MAX(AH459:AL459)-MIN(AH459:AL459))/3</f>
        <v>738.023892666667</v>
      </c>
      <c r="H459" s="50" t="n">
        <v>635.41998</v>
      </c>
      <c r="I459" s="50" t="n">
        <v>722.9508</v>
      </c>
      <c r="J459" s="50" t="n">
        <v>762.7828</v>
      </c>
      <c r="K459" s="50" t="n">
        <v>850.4132</v>
      </c>
      <c r="L459" s="50" t="n">
        <v>909.1654</v>
      </c>
      <c r="M459" s="50" t="n">
        <v>1019.59962</v>
      </c>
      <c r="N459" s="50" t="n">
        <v>931.073</v>
      </c>
      <c r="O459" s="50" t="n">
        <v>877.887322</v>
      </c>
      <c r="P459" s="50" t="n">
        <v>908.309012</v>
      </c>
      <c r="Q459" s="50" t="n">
        <v>799.338618</v>
      </c>
      <c r="R459" s="50" t="n">
        <v>800.52362</v>
      </c>
      <c r="S459" s="50" t="n">
        <v>791.481756</v>
      </c>
      <c r="T459" s="50" t="n">
        <v>512.259436</v>
      </c>
      <c r="U459" s="50" t="n">
        <v>540.340996</v>
      </c>
      <c r="V459" s="50" t="n">
        <v>614.328936</v>
      </c>
      <c r="W459" s="50" t="n">
        <v>698.663238</v>
      </c>
      <c r="X459" s="50" t="n">
        <v>631.406906</v>
      </c>
      <c r="Y459" s="50" t="n">
        <v>623.589876</v>
      </c>
      <c r="Z459" s="50" t="n">
        <v>806.866866</v>
      </c>
      <c r="AA459" s="50" t="n">
        <v>845.095628</v>
      </c>
      <c r="AB459" s="50" t="n">
        <v>925.635932</v>
      </c>
      <c r="AC459" s="50" t="n">
        <v>893.222642</v>
      </c>
      <c r="AD459" s="50" t="n">
        <v>824.064332</v>
      </c>
      <c r="AE459" s="50" t="n">
        <v>707.645354</v>
      </c>
      <c r="AF459" s="50" t="n">
        <v>741.990496</v>
      </c>
      <c r="AG459" s="50" t="n">
        <v>710.861788</v>
      </c>
      <c r="AH459" s="52" t="n">
        <v>751.958454</v>
      </c>
      <c r="AI459" s="52" t="n">
        <v>679.225222</v>
      </c>
      <c r="AJ459" s="52" t="n">
        <v>749.329542</v>
      </c>
      <c r="AK459" s="52" t="n">
        <v>714.974442</v>
      </c>
      <c r="AL459" s="51" t="n">
        <v>749.767694</v>
      </c>
      <c r="AM459" s="51" t="n">
        <v>731.1123768</v>
      </c>
    </row>
    <row r="460" customFormat="false" ht="14.25" hidden="false" customHeight="false" outlineLevel="0" collapsed="false">
      <c r="A460" s="48" t="s">
        <v>137</v>
      </c>
      <c r="B460" s="48" t="str">
        <f aca="false">VLOOKUP(Data[[#This Row],[or_product]],Ref_products[#Data],2,FALSE())</f>
        <v>Maize</v>
      </c>
      <c r="C460" s="48" t="str">
        <f aca="false">VLOOKUP(Data[[#This Row],[MS]],Ref_MS[#Data],2,FALSE())</f>
        <v>Romania</v>
      </c>
      <c r="D460" s="49" t="s">
        <v>135</v>
      </c>
      <c r="E460" s="49" t="s">
        <v>119</v>
      </c>
      <c r="F460" s="49" t="s">
        <v>120</v>
      </c>
      <c r="G460" s="50" t="n">
        <f aca="false">(SUM(AH460:AL460)-MAX(AH460:AL460)-MIN(AH460:AL460))/3</f>
        <v>11897.4665506667</v>
      </c>
      <c r="H460" s="50" t="n">
        <v>7953.9525</v>
      </c>
      <c r="I460" s="50" t="n">
        <v>9303.95856</v>
      </c>
      <c r="J460" s="50" t="n">
        <v>9881.42298</v>
      </c>
      <c r="K460" s="50" t="n">
        <v>9567.54682</v>
      </c>
      <c r="L460" s="50" t="n">
        <v>12626.44526</v>
      </c>
      <c r="M460" s="50" t="n">
        <v>8587.18172</v>
      </c>
      <c r="N460" s="50" t="n">
        <v>10888.87384</v>
      </c>
      <c r="O460" s="50" t="n">
        <v>4877.03008</v>
      </c>
      <c r="P460" s="50" t="n">
        <v>9080.889402</v>
      </c>
      <c r="Q460" s="50" t="n">
        <v>8364.500924</v>
      </c>
      <c r="R460" s="50" t="n">
        <v>9536.766642</v>
      </c>
      <c r="S460" s="50" t="n">
        <v>14480.485448</v>
      </c>
      <c r="T460" s="50" t="n">
        <v>10344.8683</v>
      </c>
      <c r="U460" s="50" t="n">
        <v>8946.994134</v>
      </c>
      <c r="V460" s="50" t="n">
        <v>3837.733536</v>
      </c>
      <c r="W460" s="50" t="n">
        <v>7816.113864</v>
      </c>
      <c r="X460" s="50" t="n">
        <v>7939.772308</v>
      </c>
      <c r="Y460" s="50" t="n">
        <v>9004.053474</v>
      </c>
      <c r="Z460" s="50" t="n">
        <v>11668.376122</v>
      </c>
      <c r="AA460" s="50" t="n">
        <v>5928.34593</v>
      </c>
      <c r="AB460" s="50" t="n">
        <v>11257.61858</v>
      </c>
      <c r="AC460" s="50" t="n">
        <v>11938.19809</v>
      </c>
      <c r="AD460" s="50" t="n">
        <v>8983.51012</v>
      </c>
      <c r="AE460" s="50" t="n">
        <v>10701.255162</v>
      </c>
      <c r="AF460" s="50" t="n">
        <v>14265.93038</v>
      </c>
      <c r="AG460" s="50" t="n">
        <v>18585.551452</v>
      </c>
      <c r="AH460" s="52" t="n">
        <v>17359.004676</v>
      </c>
      <c r="AI460" s="52" t="n">
        <v>10054.283902</v>
      </c>
      <c r="AJ460" s="52" t="n">
        <v>14758.443102</v>
      </c>
      <c r="AK460" s="52" t="n">
        <v>8003.374054</v>
      </c>
      <c r="AL460" s="51" t="n">
        <v>10879.672648</v>
      </c>
      <c r="AM460" s="51" t="n">
        <v>8893.2846652</v>
      </c>
    </row>
    <row r="461" customFormat="false" ht="14.25" hidden="false" customHeight="false" outlineLevel="0" collapsed="false">
      <c r="A461" s="48" t="s">
        <v>137</v>
      </c>
      <c r="B461" s="48" t="str">
        <f aca="false">VLOOKUP(Data[[#This Row],[or_product]],Ref_products[#Data],2,FALSE())</f>
        <v>Maize</v>
      </c>
      <c r="C461" s="48" t="str">
        <f aca="false">VLOOKUP(Data[[#This Row],[MS]],Ref_MS[#Data],2,FALSE())</f>
        <v>Slovenia</v>
      </c>
      <c r="D461" s="49" t="s">
        <v>135</v>
      </c>
      <c r="E461" s="49" t="s">
        <v>121</v>
      </c>
      <c r="F461" s="49" t="s">
        <v>122</v>
      </c>
      <c r="G461" s="50" t="n">
        <f aca="false">(SUM(AH461:AL461)-MAX(AH461:AL461)-MIN(AH461:AL461))/3</f>
        <v>377.813158666667</v>
      </c>
      <c r="H461" s="50" t="n">
        <v>237.29914</v>
      </c>
      <c r="I461" s="50" t="n">
        <v>310.59002</v>
      </c>
      <c r="J461" s="50" t="n">
        <v>295.05554</v>
      </c>
      <c r="K461" s="50" t="n">
        <v>295.65302</v>
      </c>
      <c r="L461" s="50" t="n">
        <v>353.80774</v>
      </c>
      <c r="M461" s="50" t="n">
        <v>332.0993</v>
      </c>
      <c r="N461" s="50" t="n">
        <v>306.7064</v>
      </c>
      <c r="O461" s="50" t="n">
        <v>281.203962</v>
      </c>
      <c r="P461" s="50" t="n">
        <v>256.46829</v>
      </c>
      <c r="Q461" s="50" t="n">
        <v>369.810246</v>
      </c>
      <c r="R461" s="50" t="n">
        <v>223.278276</v>
      </c>
      <c r="S461" s="50" t="n">
        <v>356.117996</v>
      </c>
      <c r="T461" s="50" t="n">
        <v>349.695086</v>
      </c>
      <c r="U461" s="50" t="n">
        <v>274.950338</v>
      </c>
      <c r="V461" s="50" t="n">
        <v>306.965308</v>
      </c>
      <c r="W461" s="50" t="n">
        <v>318.55642</v>
      </c>
      <c r="X461" s="50" t="n">
        <v>301.32908</v>
      </c>
      <c r="Y461" s="50" t="n">
        <v>309.813296</v>
      </c>
      <c r="Z461" s="50" t="n">
        <v>347.564074</v>
      </c>
      <c r="AA461" s="50" t="n">
        <v>276.195088</v>
      </c>
      <c r="AB461" s="50" t="n">
        <v>225.678154</v>
      </c>
      <c r="AC461" s="50" t="n">
        <v>349.256934</v>
      </c>
      <c r="AD461" s="50" t="n">
        <v>337.287418</v>
      </c>
      <c r="AE461" s="50" t="n">
        <v>344.755918</v>
      </c>
      <c r="AF461" s="50" t="n">
        <v>271.036844</v>
      </c>
      <c r="AG461" s="50" t="n">
        <v>349.017942</v>
      </c>
      <c r="AH461" s="52" t="n">
        <v>358.846488</v>
      </c>
      <c r="AI461" s="52" t="n">
        <v>428.04463</v>
      </c>
      <c r="AJ461" s="52" t="n">
        <v>387.196914</v>
      </c>
      <c r="AK461" s="52" t="n">
        <v>276.653156</v>
      </c>
      <c r="AL461" s="51" t="n">
        <v>387.396074</v>
      </c>
      <c r="AM461" s="51" t="n">
        <v>360.7091319</v>
      </c>
    </row>
    <row r="462" customFormat="false" ht="14.25" hidden="false" customHeight="false" outlineLevel="0" collapsed="false">
      <c r="A462" s="48" t="s">
        <v>137</v>
      </c>
      <c r="B462" s="48" t="str">
        <f aca="false">VLOOKUP(Data[[#This Row],[or_product]],Ref_products[#Data],2,FALSE())</f>
        <v>Maize</v>
      </c>
      <c r="C462" s="48" t="str">
        <f aca="false">VLOOKUP(Data[[#This Row],[MS]],Ref_MS[#Data],2,FALSE())</f>
        <v>Slovakia</v>
      </c>
      <c r="D462" s="49" t="s">
        <v>135</v>
      </c>
      <c r="E462" s="49" t="s">
        <v>123</v>
      </c>
      <c r="F462" s="49" t="s">
        <v>124</v>
      </c>
      <c r="G462" s="50" t="n">
        <f aca="false">(SUM(AH462:AL462)-MAX(AH462:AL462)-MIN(AH462:AL462))/3</f>
        <v>1364.20284866667</v>
      </c>
      <c r="H462" s="50" t="n">
        <v>670.87046</v>
      </c>
      <c r="I462" s="50" t="n">
        <v>518.71222</v>
      </c>
      <c r="J462" s="50" t="n">
        <v>594.09428</v>
      </c>
      <c r="K462" s="50" t="n">
        <v>746.85</v>
      </c>
      <c r="L462" s="50" t="n">
        <v>815.26146</v>
      </c>
      <c r="M462" s="50" t="n">
        <v>634.72292</v>
      </c>
      <c r="N462" s="50" t="n">
        <v>776.02694</v>
      </c>
      <c r="O462" s="50" t="n">
        <v>438.55032</v>
      </c>
      <c r="P462" s="50" t="n">
        <v>613.4128</v>
      </c>
      <c r="Q462" s="50" t="n">
        <v>750.63404</v>
      </c>
      <c r="R462" s="50" t="n">
        <v>598.87412</v>
      </c>
      <c r="S462" s="50" t="n">
        <v>858.77792</v>
      </c>
      <c r="T462" s="50" t="n">
        <v>1069.4892</v>
      </c>
      <c r="U462" s="50" t="n">
        <v>834.77914</v>
      </c>
      <c r="V462" s="50" t="n">
        <v>621.27962</v>
      </c>
      <c r="W462" s="50" t="n">
        <v>1255.30548</v>
      </c>
      <c r="X462" s="50" t="n">
        <v>983.94998</v>
      </c>
      <c r="Y462" s="50" t="n">
        <v>917.440498</v>
      </c>
      <c r="Z462" s="50" t="n">
        <v>1438.33352</v>
      </c>
      <c r="AA462" s="50" t="n">
        <v>1165.43453</v>
      </c>
      <c r="AB462" s="50" t="n">
        <v>1118.592098</v>
      </c>
      <c r="AC462" s="50" t="n">
        <v>1806.490738</v>
      </c>
      <c r="AD462" s="50" t="n">
        <v>925.327234</v>
      </c>
      <c r="AE462" s="50" t="n">
        <v>1702.997244</v>
      </c>
      <c r="AF462" s="50" t="n">
        <v>1061.712002</v>
      </c>
      <c r="AG462" s="50" t="n">
        <v>1509.473472</v>
      </c>
      <c r="AH462" s="52" t="n">
        <v>1438.741798</v>
      </c>
      <c r="AI462" s="52" t="n">
        <v>1635.770786</v>
      </c>
      <c r="AJ462" s="52" t="n">
        <v>1590.98966</v>
      </c>
      <c r="AK462" s="52" t="n">
        <v>680.82846</v>
      </c>
      <c r="AL462" s="51" t="n">
        <v>1062.877088</v>
      </c>
      <c r="AM462" s="51" t="n">
        <v>1178.574111</v>
      </c>
    </row>
    <row r="463" customFormat="false" ht="14.25" hidden="false" customHeight="false" outlineLevel="0" collapsed="false">
      <c r="A463" s="48" t="s">
        <v>137</v>
      </c>
      <c r="B463" s="48" t="str">
        <f aca="false">VLOOKUP(Data[[#This Row],[or_product]],Ref_products[#Data],2,FALSE())</f>
        <v>Maize</v>
      </c>
      <c r="C463" s="48" t="str">
        <f aca="false">VLOOKUP(Data[[#This Row],[MS]],Ref_MS[#Data],2,FALSE())</f>
        <v>Finland</v>
      </c>
      <c r="D463" s="49" t="s">
        <v>135</v>
      </c>
      <c r="E463" s="49" t="s">
        <v>125</v>
      </c>
      <c r="F463" s="49" t="s">
        <v>126</v>
      </c>
      <c r="G463" s="50" t="n">
        <f aca="false">(SUM(AH463:AL463)-MAX(AH463:AL463)-MIN(AH463:AL463))/3</f>
        <v>0</v>
      </c>
      <c r="H463" s="50" t="n">
        <v>0</v>
      </c>
      <c r="I463" s="50" t="n">
        <v>0</v>
      </c>
      <c r="J463" s="50" t="n">
        <v>0</v>
      </c>
      <c r="K463" s="50" t="n">
        <v>0</v>
      </c>
      <c r="L463" s="50" t="n">
        <v>0</v>
      </c>
      <c r="M463" s="50" t="n">
        <v>0</v>
      </c>
      <c r="N463" s="50" t="n">
        <v>0</v>
      </c>
      <c r="O463" s="50" t="n">
        <v>0</v>
      </c>
      <c r="P463" s="50" t="n">
        <v>0</v>
      </c>
      <c r="Q463" s="50" t="n">
        <v>0</v>
      </c>
      <c r="R463" s="50" t="n">
        <v>0</v>
      </c>
      <c r="S463" s="50" t="n">
        <v>0</v>
      </c>
      <c r="T463" s="50" t="n">
        <v>0</v>
      </c>
      <c r="U463" s="50" t="n">
        <v>0</v>
      </c>
      <c r="V463" s="50" t="n">
        <v>0</v>
      </c>
      <c r="W463" s="50" t="n">
        <v>0</v>
      </c>
      <c r="X463" s="50" t="n">
        <v>0</v>
      </c>
      <c r="Y463" s="50" t="n">
        <v>0</v>
      </c>
      <c r="Z463" s="50" t="n">
        <v>0</v>
      </c>
      <c r="AA463" s="50" t="n">
        <v>0</v>
      </c>
      <c r="AB463" s="50" t="n">
        <v>0</v>
      </c>
      <c r="AC463" s="50" t="n">
        <v>0</v>
      </c>
      <c r="AD463" s="50" t="n">
        <v>0</v>
      </c>
      <c r="AE463" s="50" t="n">
        <v>0</v>
      </c>
      <c r="AF463" s="50" t="n">
        <v>0</v>
      </c>
      <c r="AG463" s="50" t="n">
        <v>0</v>
      </c>
      <c r="AH463" s="52" t="n">
        <v>0</v>
      </c>
      <c r="AI463" s="52" t="n">
        <v>0</v>
      </c>
      <c r="AJ463" s="52" t="n">
        <v>0</v>
      </c>
      <c r="AK463" s="52" t="n">
        <v>0</v>
      </c>
      <c r="AL463" s="51" t="n">
        <v>0</v>
      </c>
      <c r="AM463" s="51" t="n">
        <v>0</v>
      </c>
    </row>
    <row r="464" customFormat="false" ht="14.25" hidden="false" customHeight="false" outlineLevel="0" collapsed="false">
      <c r="A464" s="48" t="s">
        <v>137</v>
      </c>
      <c r="B464" s="48" t="str">
        <f aca="false">VLOOKUP(Data[[#This Row],[or_product]],Ref_products[#Data],2,FALSE())</f>
        <v>Maize</v>
      </c>
      <c r="C464" s="48" t="str">
        <f aca="false">VLOOKUP(Data[[#This Row],[MS]],Ref_MS[#Data],2,FALSE())</f>
        <v>Sweden</v>
      </c>
      <c r="D464" s="49" t="s">
        <v>135</v>
      </c>
      <c r="E464" s="49" t="s">
        <v>127</v>
      </c>
      <c r="F464" s="49" t="s">
        <v>128</v>
      </c>
      <c r="G464" s="50" t="n">
        <f aca="false">(SUM(AH464:AL464)-MAX(AH464:AL464)-MIN(AH464:AL464))/3</f>
        <v>12.2815333333333</v>
      </c>
      <c r="H464" s="50" t="n">
        <v>0</v>
      </c>
      <c r="I464" s="50" t="n">
        <v>0</v>
      </c>
      <c r="J464" s="50" t="n">
        <v>0</v>
      </c>
      <c r="K464" s="50" t="n">
        <v>0</v>
      </c>
      <c r="L464" s="50" t="n">
        <v>0</v>
      </c>
      <c r="M464" s="50" t="n">
        <v>0</v>
      </c>
      <c r="N464" s="50" t="n">
        <v>0</v>
      </c>
      <c r="O464" s="50" t="n">
        <v>0</v>
      </c>
      <c r="P464" s="50" t="n">
        <v>0</v>
      </c>
      <c r="Q464" s="50" t="n">
        <v>0</v>
      </c>
      <c r="R464" s="50" t="n">
        <v>0</v>
      </c>
      <c r="S464" s="50" t="n">
        <v>0</v>
      </c>
      <c r="T464" s="50" t="n">
        <v>0</v>
      </c>
      <c r="U464" s="50" t="n">
        <v>0</v>
      </c>
      <c r="V464" s="50" t="n">
        <v>0</v>
      </c>
      <c r="W464" s="50" t="n">
        <v>0</v>
      </c>
      <c r="X464" s="50" t="n">
        <v>8.26514</v>
      </c>
      <c r="Y464" s="50" t="n">
        <v>7.4685</v>
      </c>
      <c r="Z464" s="50" t="n">
        <v>15.9328</v>
      </c>
      <c r="AA464" s="50" t="n">
        <v>14.53868</v>
      </c>
      <c r="AB464" s="50" t="n">
        <v>7.36892</v>
      </c>
      <c r="AC464" s="50" t="n">
        <v>7.07018</v>
      </c>
      <c r="AD464" s="50" t="n">
        <v>6.37312</v>
      </c>
      <c r="AE464" s="50" t="n">
        <v>13.74204</v>
      </c>
      <c r="AF464" s="50" t="n">
        <v>8.76304</v>
      </c>
      <c r="AG464" s="50" t="n">
        <v>4.58068</v>
      </c>
      <c r="AH464" s="52" t="n">
        <v>11.25254</v>
      </c>
      <c r="AI464" s="52" t="n">
        <v>12.4475</v>
      </c>
      <c r="AJ464" s="52" t="n">
        <v>14.83742</v>
      </c>
      <c r="AK464" s="52" t="n">
        <v>12.14876</v>
      </c>
      <c r="AL464" s="51" t="n">
        <v>12.24834</v>
      </c>
      <c r="AM464" s="51" t="n">
        <v>13.34372</v>
      </c>
    </row>
    <row r="465" customFormat="false" ht="14.25" hidden="false" customHeight="false" outlineLevel="0" collapsed="false">
      <c r="A465" s="48" t="s">
        <v>137</v>
      </c>
      <c r="B465" s="48" t="str">
        <f aca="false">VLOOKUP(Data[[#This Row],[or_product]],Ref_products[#Data],2,FALSE())</f>
        <v>Maize</v>
      </c>
      <c r="C465" s="48" t="str">
        <f aca="false">VLOOKUP(Data[[#This Row],[MS]],Ref_MS[#Data],2,FALSE())</f>
        <v>United Kingdom</v>
      </c>
      <c r="D465" s="49" t="s">
        <v>135</v>
      </c>
      <c r="E465" s="49" t="s">
        <v>129</v>
      </c>
      <c r="F465" s="49" t="s">
        <v>130</v>
      </c>
      <c r="G465" s="50" t="n">
        <f aca="false">(SUM(AH465:AL465)-MAX(AH465:AL465)-MIN(AH465:AL465))/3</f>
        <v>11.6740953333333</v>
      </c>
      <c r="H465" s="50" t="n">
        <v>0</v>
      </c>
      <c r="I465" s="50" t="n">
        <v>0</v>
      </c>
      <c r="J465" s="50" t="n">
        <v>0</v>
      </c>
      <c r="K465" s="50" t="n">
        <v>0</v>
      </c>
      <c r="L465" s="50" t="n">
        <v>0</v>
      </c>
      <c r="M465" s="50" t="n">
        <v>0</v>
      </c>
      <c r="N465" s="50" t="n">
        <v>0</v>
      </c>
      <c r="O465" s="50" t="n">
        <v>0</v>
      </c>
      <c r="P465" s="50" t="n">
        <v>0</v>
      </c>
      <c r="Q465" s="50" t="n">
        <v>0</v>
      </c>
      <c r="R465" s="50" t="n">
        <v>0</v>
      </c>
      <c r="S465" s="50" t="n">
        <v>0</v>
      </c>
      <c r="T465" s="50" t="n">
        <v>0</v>
      </c>
      <c r="U465" s="50" t="n">
        <v>0</v>
      </c>
      <c r="V465" s="50" t="n">
        <v>0</v>
      </c>
      <c r="W465" s="50" t="n">
        <v>0</v>
      </c>
      <c r="X465" s="50" t="n">
        <v>0</v>
      </c>
      <c r="Y465" s="50" t="n">
        <v>0</v>
      </c>
      <c r="Z465" s="50" t="n">
        <v>0</v>
      </c>
      <c r="AA465" s="50" t="n">
        <v>70.35327</v>
      </c>
      <c r="AB465" s="50" t="n">
        <v>84.503588</v>
      </c>
      <c r="AC465" s="50" t="n">
        <v>0</v>
      </c>
      <c r="AD465" s="50" t="n">
        <v>21.9076</v>
      </c>
      <c r="AE465" s="50" t="n">
        <v>19.916</v>
      </c>
      <c r="AF465" s="50" t="n">
        <v>21.9076</v>
      </c>
      <c r="AG465" s="50" t="n">
        <v>31.8656</v>
      </c>
      <c r="AH465" s="52" t="n">
        <v>35.022286</v>
      </c>
      <c r="AI465" s="52" t="n">
        <v>35.818926</v>
      </c>
      <c r="AJ465" s="52" t="n">
        <v>0</v>
      </c>
      <c r="AK465" s="52" t="n">
        <v>0</v>
      </c>
      <c r="AL465" s="51" t="n">
        <v>0</v>
      </c>
      <c r="AM465" s="51" t="n">
        <v>0</v>
      </c>
    </row>
    <row r="466" customFormat="false" ht="14.25" hidden="false" customHeight="false" outlineLevel="0" collapsed="false">
      <c r="A466" s="48" t="s">
        <v>137</v>
      </c>
      <c r="B466" s="48" t="str">
        <f aca="false">VLOOKUP(Data[[#This Row],[or_product]],Ref_products[#Data],2,FALSE())</f>
        <v>Sorghum</v>
      </c>
      <c r="C466" s="48" t="str">
        <f aca="false">VLOOKUP(Data[[#This Row],[MS]],Ref_MS[#Data],2,FALSE())</f>
        <v>EU-27</v>
      </c>
      <c r="D466" s="49" t="s">
        <v>32</v>
      </c>
      <c r="E466" s="49" t="s">
        <v>73</v>
      </c>
      <c r="F466" s="49" t="s">
        <v>74</v>
      </c>
      <c r="G466" s="50" t="n">
        <f aca="false">(SUM(AH466:AL466)-MAX(AH466:AL466)-MIN(AH466:AL466))/3</f>
        <v>848.850333333333</v>
      </c>
      <c r="H466" s="50" t="n">
        <v>734.16</v>
      </c>
      <c r="I466" s="50" t="n">
        <v>565.82</v>
      </c>
      <c r="J466" s="50" t="n">
        <v>485.165</v>
      </c>
      <c r="K466" s="50" t="n">
        <v>577.505</v>
      </c>
      <c r="L466" s="50" t="n">
        <v>656.735</v>
      </c>
      <c r="M466" s="50" t="n">
        <v>565.535</v>
      </c>
      <c r="N466" s="50" t="n">
        <v>543.495</v>
      </c>
      <c r="O466" s="50" t="n">
        <v>598.576</v>
      </c>
      <c r="P466" s="50" t="n">
        <v>619.9605</v>
      </c>
      <c r="Q466" s="50" t="n">
        <v>678.604</v>
      </c>
      <c r="R466" s="50" t="n">
        <v>406.7045</v>
      </c>
      <c r="S466" s="50" t="n">
        <v>515.0425</v>
      </c>
      <c r="T466" s="50" t="n">
        <v>468.2075</v>
      </c>
      <c r="U466" s="50" t="n">
        <v>537.3485</v>
      </c>
      <c r="V466" s="50" t="n">
        <v>496.9355</v>
      </c>
      <c r="W466" s="50" t="n">
        <v>490.6275</v>
      </c>
      <c r="X466" s="50" t="n">
        <v>579.1295</v>
      </c>
      <c r="Y466" s="50" t="n">
        <v>583.585</v>
      </c>
      <c r="Z466" s="50" t="n">
        <v>644.6605</v>
      </c>
      <c r="AA466" s="50" t="n">
        <v>471.77</v>
      </c>
      <c r="AB466" s="50" t="n">
        <v>692.664</v>
      </c>
      <c r="AC466" s="50" t="n">
        <v>885.362</v>
      </c>
      <c r="AD466" s="50" t="n">
        <v>725.6575</v>
      </c>
      <c r="AE466" s="50" t="n">
        <v>653.372</v>
      </c>
      <c r="AF466" s="50" t="n">
        <v>682.7365</v>
      </c>
      <c r="AG466" s="50" t="n">
        <v>791.4545</v>
      </c>
      <c r="AH466" s="52" t="n">
        <v>964.934</v>
      </c>
      <c r="AI466" s="52" t="n">
        <v>977.968</v>
      </c>
      <c r="AJ466" s="52" t="n">
        <v>773.8415</v>
      </c>
      <c r="AK466" s="52" t="n">
        <v>503.5095</v>
      </c>
      <c r="AL466" s="51" t="n">
        <v>807.7755</v>
      </c>
      <c r="AM466" s="51" t="n">
        <v>1050.44421360656</v>
      </c>
    </row>
    <row r="467" customFormat="false" ht="14.25" hidden="false" customHeight="false" outlineLevel="0" collapsed="false">
      <c r="A467" s="48" t="s">
        <v>137</v>
      </c>
      <c r="B467" s="48" t="str">
        <f aca="false">VLOOKUP(Data[[#This Row],[or_product]],Ref_products[#Data],2,FALSE())</f>
        <v>Sorghum</v>
      </c>
      <c r="C467" s="48" t="str">
        <f aca="false">VLOOKUP(Data[[#This Row],[MS]],Ref_MS[#Data],2,FALSE())</f>
        <v>Belgium</v>
      </c>
      <c r="D467" s="49" t="s">
        <v>32</v>
      </c>
      <c r="E467" s="49" t="s">
        <v>75</v>
      </c>
      <c r="F467" s="49" t="s">
        <v>76</v>
      </c>
      <c r="G467" s="50" t="n">
        <f aca="false">(SUM(AH467:AL467)-MAX(AH467:AL467)-MIN(AH467:AL467))/3</f>
        <v>0</v>
      </c>
      <c r="H467" s="50" t="n">
        <v>0</v>
      </c>
      <c r="I467" s="50" t="n">
        <v>0</v>
      </c>
      <c r="J467" s="50" t="n">
        <v>0</v>
      </c>
      <c r="K467" s="50" t="n">
        <v>0</v>
      </c>
      <c r="L467" s="50" t="n">
        <v>0</v>
      </c>
      <c r="M467" s="50" t="n">
        <v>0</v>
      </c>
      <c r="N467" s="50" t="n">
        <v>0</v>
      </c>
      <c r="O467" s="50" t="n">
        <v>0</v>
      </c>
      <c r="P467" s="50" t="n">
        <v>0</v>
      </c>
      <c r="Q467" s="50" t="n">
        <v>0</v>
      </c>
      <c r="R467" s="50" t="n">
        <v>0</v>
      </c>
      <c r="S467" s="50" t="n">
        <v>0</v>
      </c>
      <c r="T467" s="50" t="n">
        <v>0</v>
      </c>
      <c r="U467" s="50" t="n">
        <v>0</v>
      </c>
      <c r="V467" s="50" t="n">
        <v>0</v>
      </c>
      <c r="W467" s="50" t="n">
        <v>0</v>
      </c>
      <c r="X467" s="50" t="n">
        <v>0</v>
      </c>
      <c r="Y467" s="50" t="n">
        <v>0</v>
      </c>
      <c r="Z467" s="50" t="n">
        <v>0</v>
      </c>
      <c r="AA467" s="50" t="n">
        <v>0</v>
      </c>
      <c r="AB467" s="50" t="n">
        <v>0</v>
      </c>
      <c r="AC467" s="50" t="n">
        <v>0</v>
      </c>
      <c r="AD467" s="50" t="n">
        <v>0</v>
      </c>
      <c r="AE467" s="50" t="n">
        <v>0</v>
      </c>
      <c r="AF467" s="50" t="n">
        <v>0</v>
      </c>
      <c r="AG467" s="50" t="n">
        <v>0</v>
      </c>
      <c r="AH467" s="52" t="n">
        <v>0</v>
      </c>
      <c r="AI467" s="52" t="n">
        <v>0</v>
      </c>
      <c r="AJ467" s="52" t="n">
        <v>0</v>
      </c>
      <c r="AK467" s="52" t="n">
        <v>0</v>
      </c>
      <c r="AL467" s="51" t="n">
        <v>0</v>
      </c>
      <c r="AM467" s="51" t="n">
        <v>0</v>
      </c>
    </row>
    <row r="468" customFormat="false" ht="14.25" hidden="false" customHeight="false" outlineLevel="0" collapsed="false">
      <c r="A468" s="48" t="s">
        <v>137</v>
      </c>
      <c r="B468" s="48" t="str">
        <f aca="false">VLOOKUP(Data[[#This Row],[or_product]],Ref_products[#Data],2,FALSE())</f>
        <v>Sorghum</v>
      </c>
      <c r="C468" s="48" t="str">
        <f aca="false">VLOOKUP(Data[[#This Row],[MS]],Ref_MS[#Data],2,FALSE())</f>
        <v>Bulgaria</v>
      </c>
      <c r="D468" s="49" t="s">
        <v>32</v>
      </c>
      <c r="E468" s="49" t="s">
        <v>77</v>
      </c>
      <c r="F468" s="49" t="s">
        <v>78</v>
      </c>
      <c r="G468" s="50" t="n">
        <f aca="false">(SUM(AH468:AL468)-MAX(AH468:AL468)-MIN(AH468:AL468))/3</f>
        <v>7.85333333333333</v>
      </c>
      <c r="H468" s="50" t="n">
        <v>0.95</v>
      </c>
      <c r="I468" s="50" t="n">
        <v>0.95</v>
      </c>
      <c r="J468" s="50" t="n">
        <v>0.95</v>
      </c>
      <c r="K468" s="50" t="n">
        <v>0.95</v>
      </c>
      <c r="L468" s="50" t="n">
        <v>0.95</v>
      </c>
      <c r="M468" s="50" t="n">
        <v>0.665</v>
      </c>
      <c r="N468" s="50" t="n">
        <v>1.235</v>
      </c>
      <c r="O468" s="50" t="n">
        <v>0.38</v>
      </c>
      <c r="P468" s="50" t="n">
        <v>1.805</v>
      </c>
      <c r="Q468" s="50" t="n">
        <v>8.55</v>
      </c>
      <c r="R468" s="50" t="n">
        <v>5.605</v>
      </c>
      <c r="S468" s="50" t="n">
        <v>6.08</v>
      </c>
      <c r="T468" s="50" t="n">
        <v>3.04</v>
      </c>
      <c r="U468" s="50" t="n">
        <v>2.565</v>
      </c>
      <c r="V468" s="50" t="n">
        <v>1.71</v>
      </c>
      <c r="W468" s="50" t="n">
        <v>3.23</v>
      </c>
      <c r="X468" s="50" t="n">
        <v>1.71</v>
      </c>
      <c r="Y468" s="50" t="n">
        <v>8.1795</v>
      </c>
      <c r="Z468" s="50" t="n">
        <v>5.2725</v>
      </c>
      <c r="AA468" s="50" t="n">
        <v>10.26</v>
      </c>
      <c r="AB468" s="50" t="n">
        <v>11.0485</v>
      </c>
      <c r="AC468" s="50" t="n">
        <v>17.4325</v>
      </c>
      <c r="AD468" s="50" t="n">
        <v>16.188</v>
      </c>
      <c r="AE468" s="50" t="n">
        <v>7.3245</v>
      </c>
      <c r="AF468" s="50" t="n">
        <v>11.609</v>
      </c>
      <c r="AG468" s="50" t="n">
        <v>34.3615</v>
      </c>
      <c r="AH468" s="52" t="n">
        <v>21.755</v>
      </c>
      <c r="AI468" s="52" t="n">
        <v>10.621</v>
      </c>
      <c r="AJ468" s="52" t="n">
        <v>4.9305</v>
      </c>
      <c r="AK468" s="52" t="n">
        <v>5.339</v>
      </c>
      <c r="AL468" s="51" t="n">
        <v>7.6</v>
      </c>
      <c r="AM468" s="51" t="n">
        <v>8.30076222341448</v>
      </c>
    </row>
    <row r="469" customFormat="false" ht="14.25" hidden="false" customHeight="false" outlineLevel="0" collapsed="false">
      <c r="A469" s="48" t="s">
        <v>137</v>
      </c>
      <c r="B469" s="48" t="str">
        <f aca="false">VLOOKUP(Data[[#This Row],[or_product]],Ref_products[#Data],2,FALSE())</f>
        <v>Sorghum</v>
      </c>
      <c r="C469" s="48" t="str">
        <f aca="false">VLOOKUP(Data[[#This Row],[MS]],Ref_MS[#Data],2,FALSE())</f>
        <v>Czechia</v>
      </c>
      <c r="D469" s="49" t="s">
        <v>32</v>
      </c>
      <c r="E469" s="49" t="s">
        <v>79</v>
      </c>
      <c r="F469" s="49" t="s">
        <v>80</v>
      </c>
      <c r="G469" s="50" t="n">
        <f aca="false">(SUM(AH469:AL469)-MAX(AH469:AL469)-MIN(AH469:AL469))/3</f>
        <v>0</v>
      </c>
      <c r="H469" s="50" t="n">
        <v>0</v>
      </c>
      <c r="I469" s="50" t="n">
        <v>0</v>
      </c>
      <c r="J469" s="50" t="n">
        <v>0</v>
      </c>
      <c r="K469" s="50" t="n">
        <v>0</v>
      </c>
      <c r="L469" s="50" t="n">
        <v>0</v>
      </c>
      <c r="M469" s="50" t="n">
        <v>0</v>
      </c>
      <c r="N469" s="50" t="n">
        <v>0</v>
      </c>
      <c r="O469" s="50" t="n">
        <v>0</v>
      </c>
      <c r="P469" s="50" t="n">
        <v>0</v>
      </c>
      <c r="Q469" s="50" t="n">
        <v>0</v>
      </c>
      <c r="R469" s="50" t="n">
        <v>0</v>
      </c>
      <c r="S469" s="50" t="n">
        <v>0</v>
      </c>
      <c r="T469" s="50" t="n">
        <v>0</v>
      </c>
      <c r="U469" s="50" t="n">
        <v>0</v>
      </c>
      <c r="V469" s="50" t="n">
        <v>0</v>
      </c>
      <c r="W469" s="50" t="n">
        <v>0</v>
      </c>
      <c r="X469" s="50" t="n">
        <v>0</v>
      </c>
      <c r="Y469" s="50" t="n">
        <v>0</v>
      </c>
      <c r="Z469" s="50" t="n">
        <v>0</v>
      </c>
      <c r="AA469" s="50" t="n">
        <v>0</v>
      </c>
      <c r="AB469" s="50" t="n">
        <v>0</v>
      </c>
      <c r="AC469" s="50" t="n">
        <v>0</v>
      </c>
      <c r="AD469" s="50" t="n">
        <v>0</v>
      </c>
      <c r="AE469" s="50" t="n">
        <v>0</v>
      </c>
      <c r="AF469" s="50" t="n">
        <v>0</v>
      </c>
      <c r="AG469" s="50" t="n">
        <v>0</v>
      </c>
      <c r="AH469" s="52" t="n">
        <v>0</v>
      </c>
      <c r="AI469" s="52" t="n">
        <v>0</v>
      </c>
      <c r="AJ469" s="52" t="n">
        <v>0</v>
      </c>
      <c r="AK469" s="52" t="n">
        <v>0</v>
      </c>
      <c r="AL469" s="51" t="n">
        <v>0</v>
      </c>
      <c r="AM469" s="51" t="n">
        <v>0</v>
      </c>
    </row>
    <row r="470" customFormat="false" ht="14.25" hidden="false" customHeight="false" outlineLevel="0" collapsed="false">
      <c r="A470" s="48" t="s">
        <v>137</v>
      </c>
      <c r="B470" s="48" t="str">
        <f aca="false">VLOOKUP(Data[[#This Row],[or_product]],Ref_products[#Data],2,FALSE())</f>
        <v>Sorghum</v>
      </c>
      <c r="C470" s="48" t="str">
        <f aca="false">VLOOKUP(Data[[#This Row],[MS]],Ref_MS[#Data],2,FALSE())</f>
        <v>Denmark</v>
      </c>
      <c r="D470" s="49" t="s">
        <v>32</v>
      </c>
      <c r="E470" s="49" t="s">
        <v>81</v>
      </c>
      <c r="F470" s="49" t="s">
        <v>82</v>
      </c>
      <c r="G470" s="50" t="n">
        <f aca="false">(SUM(AH470:AL470)-MAX(AH470:AL470)-MIN(AH470:AL470))/3</f>
        <v>0</v>
      </c>
      <c r="H470" s="50" t="n">
        <v>0</v>
      </c>
      <c r="I470" s="50" t="n">
        <v>0</v>
      </c>
      <c r="J470" s="50" t="n">
        <v>0</v>
      </c>
      <c r="K470" s="50" t="n">
        <v>0</v>
      </c>
      <c r="L470" s="50" t="n">
        <v>0</v>
      </c>
      <c r="M470" s="50" t="n">
        <v>0</v>
      </c>
      <c r="N470" s="50" t="n">
        <v>0</v>
      </c>
      <c r="O470" s="50" t="n">
        <v>0</v>
      </c>
      <c r="P470" s="50" t="n">
        <v>0</v>
      </c>
      <c r="Q470" s="50" t="n">
        <v>0</v>
      </c>
      <c r="R470" s="50" t="n">
        <v>0</v>
      </c>
      <c r="S470" s="50" t="n">
        <v>0</v>
      </c>
      <c r="T470" s="50" t="n">
        <v>0</v>
      </c>
      <c r="U470" s="50" t="n">
        <v>0</v>
      </c>
      <c r="V470" s="50" t="n">
        <v>0</v>
      </c>
      <c r="W470" s="50" t="n">
        <v>0</v>
      </c>
      <c r="X470" s="50" t="n">
        <v>0</v>
      </c>
      <c r="Y470" s="50" t="n">
        <v>0</v>
      </c>
      <c r="Z470" s="50" t="n">
        <v>0</v>
      </c>
      <c r="AA470" s="50" t="n">
        <v>0</v>
      </c>
      <c r="AB470" s="50" t="n">
        <v>0</v>
      </c>
      <c r="AC470" s="50" t="n">
        <v>0</v>
      </c>
      <c r="AD470" s="50" t="n">
        <v>0</v>
      </c>
      <c r="AE470" s="50" t="n">
        <v>0</v>
      </c>
      <c r="AF470" s="50" t="n">
        <v>0</v>
      </c>
      <c r="AG470" s="50" t="n">
        <v>0</v>
      </c>
      <c r="AH470" s="52" t="n">
        <v>0</v>
      </c>
      <c r="AI470" s="52" t="n">
        <v>0</v>
      </c>
      <c r="AJ470" s="52" t="n">
        <v>0</v>
      </c>
      <c r="AK470" s="52" t="n">
        <v>0</v>
      </c>
      <c r="AL470" s="51" t="n">
        <v>0</v>
      </c>
      <c r="AM470" s="51" t="n">
        <v>0</v>
      </c>
    </row>
    <row r="471" customFormat="false" ht="14.25" hidden="false" customHeight="false" outlineLevel="0" collapsed="false">
      <c r="A471" s="48" t="s">
        <v>137</v>
      </c>
      <c r="B471" s="48" t="str">
        <f aca="false">VLOOKUP(Data[[#This Row],[or_product]],Ref_products[#Data],2,FALSE())</f>
        <v>Sorghum</v>
      </c>
      <c r="C471" s="48" t="str">
        <f aca="false">VLOOKUP(Data[[#This Row],[MS]],Ref_MS[#Data],2,FALSE())</f>
        <v>Germany</v>
      </c>
      <c r="D471" s="49" t="s">
        <v>32</v>
      </c>
      <c r="E471" s="49" t="s">
        <v>83</v>
      </c>
      <c r="F471" s="49" t="s">
        <v>84</v>
      </c>
      <c r="G471" s="50" t="n">
        <f aca="false">(SUM(AH471:AL471)-MAX(AH471:AL471)-MIN(AH471:AL471))/3</f>
        <v>0</v>
      </c>
      <c r="H471" s="50" t="n">
        <v>0</v>
      </c>
      <c r="I471" s="50" t="n">
        <v>0</v>
      </c>
      <c r="J471" s="50" t="n">
        <v>0</v>
      </c>
      <c r="K471" s="50" t="n">
        <v>0</v>
      </c>
      <c r="L471" s="50" t="n">
        <v>0</v>
      </c>
      <c r="M471" s="50" t="n">
        <v>0</v>
      </c>
      <c r="N471" s="50" t="n">
        <v>0</v>
      </c>
      <c r="O471" s="50" t="n">
        <v>0</v>
      </c>
      <c r="P471" s="50" t="n">
        <v>0</v>
      </c>
      <c r="Q471" s="50" t="n">
        <v>0</v>
      </c>
      <c r="R471" s="50" t="n">
        <v>0</v>
      </c>
      <c r="S471" s="50" t="n">
        <v>0</v>
      </c>
      <c r="T471" s="50" t="n">
        <v>0</v>
      </c>
      <c r="U471" s="50" t="n">
        <v>0</v>
      </c>
      <c r="V471" s="50" t="n">
        <v>0</v>
      </c>
      <c r="W471" s="50" t="n">
        <v>0</v>
      </c>
      <c r="X471" s="50" t="n">
        <v>0</v>
      </c>
      <c r="Y471" s="50" t="n">
        <v>0</v>
      </c>
      <c r="Z471" s="50" t="n">
        <v>0</v>
      </c>
      <c r="AA471" s="50" t="n">
        <v>0</v>
      </c>
      <c r="AB471" s="50" t="n">
        <v>0</v>
      </c>
      <c r="AC471" s="50" t="n">
        <v>0</v>
      </c>
      <c r="AD471" s="50" t="n">
        <v>0</v>
      </c>
      <c r="AE471" s="50" t="n">
        <v>0</v>
      </c>
      <c r="AF471" s="50" t="n">
        <v>0</v>
      </c>
      <c r="AG471" s="50" t="n">
        <v>0</v>
      </c>
      <c r="AH471" s="52" t="n">
        <v>0</v>
      </c>
      <c r="AI471" s="52" t="n">
        <v>0</v>
      </c>
      <c r="AJ471" s="52" t="n">
        <v>0</v>
      </c>
      <c r="AK471" s="52" t="n">
        <v>0</v>
      </c>
      <c r="AL471" s="51" t="n">
        <v>0</v>
      </c>
      <c r="AM471" s="51" t="n">
        <v>0</v>
      </c>
    </row>
    <row r="472" customFormat="false" ht="14.25" hidden="false" customHeight="false" outlineLevel="0" collapsed="false">
      <c r="A472" s="48" t="s">
        <v>137</v>
      </c>
      <c r="B472" s="48" t="str">
        <f aca="false">VLOOKUP(Data[[#This Row],[or_product]],Ref_products[#Data],2,FALSE())</f>
        <v>Sorghum</v>
      </c>
      <c r="C472" s="48" t="str">
        <f aca="false">VLOOKUP(Data[[#This Row],[MS]],Ref_MS[#Data],2,FALSE())</f>
        <v>Estonia</v>
      </c>
      <c r="D472" s="49" t="s">
        <v>32</v>
      </c>
      <c r="E472" s="49" t="s">
        <v>85</v>
      </c>
      <c r="F472" s="49" t="s">
        <v>86</v>
      </c>
      <c r="G472" s="50" t="n">
        <f aca="false">(SUM(AH472:AL472)-MAX(AH472:AL472)-MIN(AH472:AL472))/3</f>
        <v>0</v>
      </c>
      <c r="H472" s="50" t="n">
        <v>0</v>
      </c>
      <c r="I472" s="50" t="n">
        <v>0</v>
      </c>
      <c r="J472" s="50" t="n">
        <v>0</v>
      </c>
      <c r="K472" s="50" t="n">
        <v>0</v>
      </c>
      <c r="L472" s="50" t="n">
        <v>0</v>
      </c>
      <c r="M472" s="50" t="n">
        <v>0</v>
      </c>
      <c r="N472" s="50" t="n">
        <v>0</v>
      </c>
      <c r="O472" s="50" t="n">
        <v>0</v>
      </c>
      <c r="P472" s="50" t="n">
        <v>0</v>
      </c>
      <c r="Q472" s="50" t="n">
        <v>0</v>
      </c>
      <c r="R472" s="50" t="n">
        <v>0</v>
      </c>
      <c r="S472" s="50" t="n">
        <v>0</v>
      </c>
      <c r="T472" s="50" t="n">
        <v>0</v>
      </c>
      <c r="U472" s="50" t="n">
        <v>0</v>
      </c>
      <c r="V472" s="50" t="n">
        <v>0</v>
      </c>
      <c r="W472" s="50" t="n">
        <v>0</v>
      </c>
      <c r="X472" s="50" t="n">
        <v>0</v>
      </c>
      <c r="Y472" s="50" t="n">
        <v>0</v>
      </c>
      <c r="Z472" s="50" t="n">
        <v>0</v>
      </c>
      <c r="AA472" s="50" t="n">
        <v>0</v>
      </c>
      <c r="AB472" s="50" t="n">
        <v>0</v>
      </c>
      <c r="AC472" s="50" t="n">
        <v>0</v>
      </c>
      <c r="AD472" s="50" t="n">
        <v>0</v>
      </c>
      <c r="AE472" s="50" t="n">
        <v>0</v>
      </c>
      <c r="AF472" s="50" t="n">
        <v>0</v>
      </c>
      <c r="AG472" s="50" t="n">
        <v>0</v>
      </c>
      <c r="AH472" s="52" t="n">
        <v>0</v>
      </c>
      <c r="AI472" s="52" t="n">
        <v>0</v>
      </c>
      <c r="AJ472" s="52" t="n">
        <v>0</v>
      </c>
      <c r="AK472" s="52" t="n">
        <v>0</v>
      </c>
      <c r="AL472" s="51" t="n">
        <v>0</v>
      </c>
      <c r="AM472" s="51" t="n">
        <v>0</v>
      </c>
    </row>
    <row r="473" customFormat="false" ht="14.25" hidden="false" customHeight="false" outlineLevel="0" collapsed="false">
      <c r="A473" s="48" t="s">
        <v>137</v>
      </c>
      <c r="B473" s="48" t="str">
        <f aca="false">VLOOKUP(Data[[#This Row],[or_product]],Ref_products[#Data],2,FALSE())</f>
        <v>Sorghum</v>
      </c>
      <c r="C473" s="48" t="str">
        <f aca="false">VLOOKUP(Data[[#This Row],[MS]],Ref_MS[#Data],2,FALSE())</f>
        <v>Ireland</v>
      </c>
      <c r="D473" s="49" t="s">
        <v>32</v>
      </c>
      <c r="E473" s="49" t="s">
        <v>87</v>
      </c>
      <c r="F473" s="49" t="s">
        <v>88</v>
      </c>
      <c r="G473" s="50" t="n">
        <f aca="false">(SUM(AH473:AL473)-MAX(AH473:AL473)-MIN(AH473:AL473))/3</f>
        <v>0</v>
      </c>
      <c r="H473" s="50" t="n">
        <v>0</v>
      </c>
      <c r="I473" s="50" t="n">
        <v>0</v>
      </c>
      <c r="J473" s="50" t="n">
        <v>0</v>
      </c>
      <c r="K473" s="50" t="n">
        <v>0</v>
      </c>
      <c r="L473" s="50" t="n">
        <v>0</v>
      </c>
      <c r="M473" s="50" t="n">
        <v>0</v>
      </c>
      <c r="N473" s="50" t="n">
        <v>0</v>
      </c>
      <c r="O473" s="50" t="n">
        <v>0</v>
      </c>
      <c r="P473" s="50" t="n">
        <v>0</v>
      </c>
      <c r="Q473" s="50" t="n">
        <v>0</v>
      </c>
      <c r="R473" s="50" t="n">
        <v>0</v>
      </c>
      <c r="S473" s="50" t="n">
        <v>0</v>
      </c>
      <c r="T473" s="50" t="n">
        <v>0</v>
      </c>
      <c r="U473" s="50" t="n">
        <v>0</v>
      </c>
      <c r="V473" s="50" t="n">
        <v>0</v>
      </c>
      <c r="W473" s="50" t="n">
        <v>0</v>
      </c>
      <c r="X473" s="50" t="n">
        <v>0</v>
      </c>
      <c r="Y473" s="50" t="n">
        <v>0</v>
      </c>
      <c r="Z473" s="50" t="n">
        <v>0</v>
      </c>
      <c r="AA473" s="50" t="n">
        <v>0</v>
      </c>
      <c r="AB473" s="50" t="n">
        <v>0</v>
      </c>
      <c r="AC473" s="50" t="n">
        <v>0</v>
      </c>
      <c r="AD473" s="50" t="n">
        <v>0</v>
      </c>
      <c r="AE473" s="50" t="n">
        <v>0</v>
      </c>
      <c r="AF473" s="50" t="n">
        <v>0</v>
      </c>
      <c r="AG473" s="50" t="n">
        <v>0</v>
      </c>
      <c r="AH473" s="52" t="n">
        <v>0</v>
      </c>
      <c r="AI473" s="52" t="n">
        <v>0</v>
      </c>
      <c r="AJ473" s="52" t="n">
        <v>0</v>
      </c>
      <c r="AK473" s="52" t="n">
        <v>0</v>
      </c>
      <c r="AL473" s="51" t="n">
        <v>0</v>
      </c>
      <c r="AM473" s="51" t="n">
        <v>0</v>
      </c>
    </row>
    <row r="474" customFormat="false" ht="14.25" hidden="false" customHeight="false" outlineLevel="0" collapsed="false">
      <c r="A474" s="48" t="s">
        <v>137</v>
      </c>
      <c r="B474" s="48" t="str">
        <f aca="false">VLOOKUP(Data[[#This Row],[or_product]],Ref_products[#Data],2,FALSE())</f>
        <v>Sorghum</v>
      </c>
      <c r="C474" s="48" t="str">
        <f aca="false">VLOOKUP(Data[[#This Row],[MS]],Ref_MS[#Data],2,FALSE())</f>
        <v>Greece</v>
      </c>
      <c r="D474" s="49" t="s">
        <v>32</v>
      </c>
      <c r="E474" s="49" t="s">
        <v>89</v>
      </c>
      <c r="F474" s="49" t="s">
        <v>90</v>
      </c>
      <c r="G474" s="50" t="n">
        <f aca="false">(SUM(AH474:AL474)-MAX(AH474:AL474)-MIN(AH474:AL474))/3</f>
        <v>6.8875</v>
      </c>
      <c r="H474" s="50" t="n">
        <v>0</v>
      </c>
      <c r="I474" s="50" t="n">
        <v>0</v>
      </c>
      <c r="J474" s="50" t="n">
        <v>0</v>
      </c>
      <c r="K474" s="50" t="n">
        <v>0</v>
      </c>
      <c r="L474" s="50" t="n">
        <v>0</v>
      </c>
      <c r="M474" s="50" t="n">
        <v>0</v>
      </c>
      <c r="N474" s="50" t="n">
        <v>0</v>
      </c>
      <c r="O474" s="50" t="n">
        <v>0.095</v>
      </c>
      <c r="P474" s="50" t="n">
        <v>0.1045</v>
      </c>
      <c r="Q474" s="50" t="n">
        <v>0.152</v>
      </c>
      <c r="R474" s="50" t="n">
        <v>0.114</v>
      </c>
      <c r="S474" s="50" t="n">
        <v>0.171</v>
      </c>
      <c r="T474" s="50" t="n">
        <v>0.133</v>
      </c>
      <c r="U474" s="50" t="n">
        <v>0.19</v>
      </c>
      <c r="V474" s="50" t="n">
        <v>0.19</v>
      </c>
      <c r="W474" s="50" t="n">
        <v>0.1425</v>
      </c>
      <c r="X474" s="50" t="n">
        <v>0.1615</v>
      </c>
      <c r="Y474" s="50" t="n">
        <v>0.114</v>
      </c>
      <c r="Z474" s="50" t="n">
        <v>0.798</v>
      </c>
      <c r="AA474" s="50" t="n">
        <v>0.722</v>
      </c>
      <c r="AB474" s="50" t="n">
        <v>1.672</v>
      </c>
      <c r="AC474" s="50" t="n">
        <v>6.2985</v>
      </c>
      <c r="AD474" s="50" t="n">
        <v>9.7565</v>
      </c>
      <c r="AE474" s="50" t="n">
        <v>6.555</v>
      </c>
      <c r="AF474" s="50" t="n">
        <v>8.208</v>
      </c>
      <c r="AG474" s="50" t="n">
        <v>7.258</v>
      </c>
      <c r="AH474" s="52" t="n">
        <v>7.068</v>
      </c>
      <c r="AI474" s="52" t="n">
        <v>7.0205</v>
      </c>
      <c r="AJ474" s="52" t="n">
        <v>6.574</v>
      </c>
      <c r="AK474" s="52" t="n">
        <v>7.7235</v>
      </c>
      <c r="AL474" s="51" t="n">
        <v>6.5075</v>
      </c>
      <c r="AM474" s="51" t="n">
        <v>6.75616978579298</v>
      </c>
    </row>
    <row r="475" customFormat="false" ht="14.25" hidden="false" customHeight="false" outlineLevel="0" collapsed="false">
      <c r="A475" s="48" t="s">
        <v>137</v>
      </c>
      <c r="B475" s="48" t="str">
        <f aca="false">VLOOKUP(Data[[#This Row],[or_product]],Ref_products[#Data],2,FALSE())</f>
        <v>Sorghum</v>
      </c>
      <c r="C475" s="48" t="str">
        <f aca="false">VLOOKUP(Data[[#This Row],[MS]],Ref_MS[#Data],2,FALSE())</f>
        <v>Spain</v>
      </c>
      <c r="D475" s="49" t="s">
        <v>32</v>
      </c>
      <c r="E475" s="49" t="s">
        <v>91</v>
      </c>
      <c r="F475" s="49" t="s">
        <v>92</v>
      </c>
      <c r="G475" s="50" t="n">
        <f aca="false">(SUM(AH475:AL475)-MAX(AH475:AL475)-MIN(AH475:AL475))/3</f>
        <v>19.7378333333333</v>
      </c>
      <c r="H475" s="50" t="n">
        <v>21.185</v>
      </c>
      <c r="I475" s="50" t="n">
        <v>73.91</v>
      </c>
      <c r="J475" s="50" t="n">
        <v>26.125</v>
      </c>
      <c r="K475" s="50" t="n">
        <v>41.705</v>
      </c>
      <c r="L475" s="50" t="n">
        <v>46.17</v>
      </c>
      <c r="M475" s="50" t="n">
        <v>54.34</v>
      </c>
      <c r="N475" s="50" t="n">
        <v>33.25</v>
      </c>
      <c r="O475" s="50" t="n">
        <v>39.805</v>
      </c>
      <c r="P475" s="50" t="n">
        <v>31.445</v>
      </c>
      <c r="Q475" s="50" t="n">
        <v>27.36</v>
      </c>
      <c r="R475" s="50" t="n">
        <v>20.235</v>
      </c>
      <c r="S475" s="50" t="n">
        <v>23.37</v>
      </c>
      <c r="T475" s="50" t="n">
        <v>25.46</v>
      </c>
      <c r="U475" s="50" t="n">
        <v>19.475</v>
      </c>
      <c r="V475" s="50" t="n">
        <v>24.89</v>
      </c>
      <c r="W475" s="50" t="n">
        <v>21.28</v>
      </c>
      <c r="X475" s="50" t="n">
        <v>30.685</v>
      </c>
      <c r="Y475" s="50" t="n">
        <v>34.732</v>
      </c>
      <c r="Z475" s="50" t="n">
        <v>36.708</v>
      </c>
      <c r="AA475" s="50" t="n">
        <v>26.011</v>
      </c>
      <c r="AB475" s="50" t="n">
        <v>42.6075</v>
      </c>
      <c r="AC475" s="50" t="n">
        <v>45.277</v>
      </c>
      <c r="AD475" s="50" t="n">
        <v>47.823</v>
      </c>
      <c r="AE475" s="50" t="n">
        <v>34.542</v>
      </c>
      <c r="AF475" s="50" t="n">
        <v>28.633</v>
      </c>
      <c r="AG475" s="50" t="n">
        <v>24.3105</v>
      </c>
      <c r="AH475" s="52" t="n">
        <v>23.883</v>
      </c>
      <c r="AI475" s="52" t="n">
        <v>20.0165</v>
      </c>
      <c r="AJ475" s="52" t="n">
        <v>15.314</v>
      </c>
      <c r="AK475" s="52" t="n">
        <v>13.8985</v>
      </c>
      <c r="AL475" s="51" t="n">
        <v>28.082</v>
      </c>
      <c r="AM475" s="51" t="n">
        <v>15.0281067136442</v>
      </c>
    </row>
    <row r="476" customFormat="false" ht="14.25" hidden="false" customHeight="false" outlineLevel="0" collapsed="false">
      <c r="A476" s="48" t="s">
        <v>137</v>
      </c>
      <c r="B476" s="48" t="str">
        <f aca="false">VLOOKUP(Data[[#This Row],[or_product]],Ref_products[#Data],2,FALSE())</f>
        <v>Sorghum</v>
      </c>
      <c r="C476" s="48" t="str">
        <f aca="false">VLOOKUP(Data[[#This Row],[MS]],Ref_MS[#Data],2,FALSE())</f>
        <v>France</v>
      </c>
      <c r="D476" s="49" t="s">
        <v>32</v>
      </c>
      <c r="E476" s="49" t="s">
        <v>93</v>
      </c>
      <c r="F476" s="49" t="s">
        <v>94</v>
      </c>
      <c r="G476" s="50" t="n">
        <f aca="false">(SUM(AH476:AL476)-MAX(AH476:AL476)-MIN(AH476:AL476))/3</f>
        <v>353.222666666667</v>
      </c>
      <c r="H476" s="50" t="n">
        <v>476.425</v>
      </c>
      <c r="I476" s="50" t="n">
        <v>247.57</v>
      </c>
      <c r="J476" s="50" t="n">
        <v>239.4</v>
      </c>
      <c r="K476" s="50" t="n">
        <v>321.575</v>
      </c>
      <c r="L476" s="50" t="n">
        <v>429.685</v>
      </c>
      <c r="M476" s="50" t="n">
        <v>339.055</v>
      </c>
      <c r="N476" s="50" t="n">
        <v>304.665</v>
      </c>
      <c r="O476" s="50" t="n">
        <v>352.45</v>
      </c>
      <c r="P476" s="50" t="n">
        <v>377.815</v>
      </c>
      <c r="Q476" s="50" t="n">
        <v>430.54</v>
      </c>
      <c r="R476" s="50" t="n">
        <v>219.26</v>
      </c>
      <c r="S476" s="50" t="n">
        <v>243.77</v>
      </c>
      <c r="T476" s="50" t="n">
        <v>250.325</v>
      </c>
      <c r="U476" s="50" t="n">
        <v>290.225</v>
      </c>
      <c r="V476" s="50" t="n">
        <v>273.98</v>
      </c>
      <c r="W476" s="50" t="n">
        <v>219.07</v>
      </c>
      <c r="X476" s="50" t="n">
        <v>294.405</v>
      </c>
      <c r="Y476" s="50" t="n">
        <v>249.4795</v>
      </c>
      <c r="Z476" s="50" t="n">
        <v>266.703</v>
      </c>
      <c r="AA476" s="50" t="n">
        <v>227.9145</v>
      </c>
      <c r="AB476" s="50" t="n">
        <v>264.613</v>
      </c>
      <c r="AC476" s="50" t="n">
        <v>377.834</v>
      </c>
      <c r="AD476" s="50" t="n">
        <v>264.537</v>
      </c>
      <c r="AE476" s="50" t="n">
        <v>250.021</v>
      </c>
      <c r="AF476" s="50" t="n">
        <v>309.5005</v>
      </c>
      <c r="AG476" s="50" t="n">
        <v>304.342</v>
      </c>
      <c r="AH476" s="52" t="n">
        <v>406.486</v>
      </c>
      <c r="AI476" s="52" t="n">
        <v>414.941</v>
      </c>
      <c r="AJ476" s="52" t="n">
        <v>367.441</v>
      </c>
      <c r="AK476" s="52" t="n">
        <v>202.749</v>
      </c>
      <c r="AL476" s="51" t="n">
        <v>285.741</v>
      </c>
      <c r="AM476" s="51" t="n">
        <v>512.05</v>
      </c>
    </row>
    <row r="477" customFormat="false" ht="14.25" hidden="false" customHeight="false" outlineLevel="0" collapsed="false">
      <c r="A477" s="48" t="s">
        <v>137</v>
      </c>
      <c r="B477" s="48" t="str">
        <f aca="false">VLOOKUP(Data[[#This Row],[or_product]],Ref_products[#Data],2,FALSE())</f>
        <v>Sorghum</v>
      </c>
      <c r="C477" s="48" t="str">
        <f aca="false">VLOOKUP(Data[[#This Row],[MS]],Ref_MS[#Data],2,FALSE())</f>
        <v>Croatia</v>
      </c>
      <c r="D477" s="49" t="s">
        <v>32</v>
      </c>
      <c r="E477" s="49" t="s">
        <v>95</v>
      </c>
      <c r="F477" s="49" t="s">
        <v>96</v>
      </c>
      <c r="G477" s="50" t="n">
        <f aca="false">(SUM(AH477:AL477)-MAX(AH477:AL477)-MIN(AH477:AL477))/3</f>
        <v>0</v>
      </c>
      <c r="H477" s="50" t="n">
        <v>0</v>
      </c>
      <c r="I477" s="50" t="n">
        <v>0</v>
      </c>
      <c r="J477" s="50" t="n">
        <v>0</v>
      </c>
      <c r="K477" s="50" t="n">
        <v>0</v>
      </c>
      <c r="L477" s="50" t="n">
        <v>0</v>
      </c>
      <c r="M477" s="50" t="n">
        <v>0</v>
      </c>
      <c r="N477" s="50" t="n">
        <v>0</v>
      </c>
      <c r="O477" s="50" t="n">
        <v>0</v>
      </c>
      <c r="P477" s="50" t="n">
        <v>0</v>
      </c>
      <c r="Q477" s="50" t="n">
        <v>0</v>
      </c>
      <c r="R477" s="50" t="n">
        <v>0</v>
      </c>
      <c r="S477" s="50" t="n">
        <v>0</v>
      </c>
      <c r="T477" s="50" t="n">
        <v>0</v>
      </c>
      <c r="U477" s="50" t="n">
        <v>0</v>
      </c>
      <c r="V477" s="50" t="n">
        <v>0</v>
      </c>
      <c r="W477" s="50" t="n">
        <v>0</v>
      </c>
      <c r="X477" s="50" t="n">
        <v>0</v>
      </c>
      <c r="Y477" s="50" t="n">
        <v>0</v>
      </c>
      <c r="Z477" s="50" t="n">
        <v>0</v>
      </c>
      <c r="AA477" s="50" t="n">
        <v>0</v>
      </c>
      <c r="AB477" s="50" t="n">
        <v>0</v>
      </c>
      <c r="AC477" s="50" t="n">
        <v>0</v>
      </c>
      <c r="AD477" s="50" t="n">
        <v>0.133</v>
      </c>
      <c r="AE477" s="50" t="n">
        <v>0</v>
      </c>
      <c r="AF477" s="50" t="n">
        <v>0</v>
      </c>
      <c r="AG477" s="50" t="n">
        <v>0</v>
      </c>
      <c r="AH477" s="52" t="n">
        <v>0</v>
      </c>
      <c r="AI477" s="52" t="n">
        <v>0</v>
      </c>
      <c r="AJ477" s="52" t="n">
        <v>0</v>
      </c>
      <c r="AK477" s="52" t="n">
        <v>0</v>
      </c>
      <c r="AL477" s="51" t="n">
        <v>0</v>
      </c>
      <c r="AM477" s="51" t="n">
        <v>0</v>
      </c>
    </row>
    <row r="478" customFormat="false" ht="14.25" hidden="false" customHeight="false" outlineLevel="0" collapsed="false">
      <c r="A478" s="48" t="s">
        <v>137</v>
      </c>
      <c r="B478" s="48" t="str">
        <f aca="false">VLOOKUP(Data[[#This Row],[or_product]],Ref_products[#Data],2,FALSE())</f>
        <v>Sorghum</v>
      </c>
      <c r="C478" s="48" t="str">
        <f aca="false">VLOOKUP(Data[[#This Row],[MS]],Ref_MS[#Data],2,FALSE())</f>
        <v>Italy</v>
      </c>
      <c r="D478" s="49" t="s">
        <v>32</v>
      </c>
      <c r="E478" s="49" t="s">
        <v>97</v>
      </c>
      <c r="F478" s="49" t="s">
        <v>98</v>
      </c>
      <c r="G478" s="50" t="n">
        <f aca="false">(SUM(AH478:AL478)-MAX(AH478:AL478)-MIN(AH478:AL478))/3</f>
        <v>245.419833333333</v>
      </c>
      <c r="H478" s="50" t="n">
        <v>214.225</v>
      </c>
      <c r="I478" s="50" t="n">
        <v>224.295</v>
      </c>
      <c r="J478" s="50" t="n">
        <v>204.06</v>
      </c>
      <c r="K478" s="50" t="n">
        <v>198.74</v>
      </c>
      <c r="L478" s="50" t="n">
        <v>164.92</v>
      </c>
      <c r="M478" s="50" t="n">
        <v>151.905</v>
      </c>
      <c r="N478" s="50" t="n">
        <v>192.28</v>
      </c>
      <c r="O478" s="50" t="n">
        <v>204.44</v>
      </c>
      <c r="P478" s="50" t="n">
        <v>203.3</v>
      </c>
      <c r="Q478" s="50" t="n">
        <v>204.345</v>
      </c>
      <c r="R478" s="50" t="n">
        <v>150.29</v>
      </c>
      <c r="S478" s="50" t="n">
        <v>204.25</v>
      </c>
      <c r="T478" s="50" t="n">
        <v>175.655</v>
      </c>
      <c r="U478" s="50" t="n">
        <v>210.805</v>
      </c>
      <c r="V478" s="50" t="n">
        <v>184.87</v>
      </c>
      <c r="W478" s="50" t="n">
        <v>213.37</v>
      </c>
      <c r="X478" s="50" t="n">
        <v>231.23</v>
      </c>
      <c r="Y478" s="50" t="n">
        <v>257.868</v>
      </c>
      <c r="Z478" s="50" t="n">
        <v>273.429</v>
      </c>
      <c r="AA478" s="50" t="n">
        <v>149.9195</v>
      </c>
      <c r="AB478" s="50" t="n">
        <v>301.074</v>
      </c>
      <c r="AC478" s="50" t="n">
        <v>350.341</v>
      </c>
      <c r="AD478" s="50" t="n">
        <v>321.024</v>
      </c>
      <c r="AE478" s="50" t="n">
        <v>298.1005</v>
      </c>
      <c r="AF478" s="50" t="n">
        <v>228.6555</v>
      </c>
      <c r="AG478" s="50" t="n">
        <v>279.1765</v>
      </c>
      <c r="AH478" s="52" t="n">
        <v>296.761</v>
      </c>
      <c r="AI478" s="52" t="n">
        <v>343.6055</v>
      </c>
      <c r="AJ478" s="52" t="n">
        <v>212.287</v>
      </c>
      <c r="AK478" s="52" t="n">
        <v>181.602</v>
      </c>
      <c r="AL478" s="51" t="n">
        <v>227.2115</v>
      </c>
      <c r="AM478" s="51" t="n">
        <v>215.022762857691</v>
      </c>
    </row>
    <row r="479" customFormat="false" ht="14.25" hidden="false" customHeight="false" outlineLevel="0" collapsed="false">
      <c r="A479" s="48" t="s">
        <v>137</v>
      </c>
      <c r="B479" s="48" t="str">
        <f aca="false">VLOOKUP(Data[[#This Row],[or_product]],Ref_products[#Data],2,FALSE())</f>
        <v>Sorghum</v>
      </c>
      <c r="C479" s="48" t="str">
        <f aca="false">VLOOKUP(Data[[#This Row],[MS]],Ref_MS[#Data],2,FALSE())</f>
        <v>Cyprus</v>
      </c>
      <c r="D479" s="49" t="s">
        <v>32</v>
      </c>
      <c r="E479" s="49" t="s">
        <v>99</v>
      </c>
      <c r="F479" s="49" t="s">
        <v>100</v>
      </c>
      <c r="G479" s="50" t="n">
        <f aca="false">(SUM(AH479:AL479)-MAX(AH479:AL479)-MIN(AH479:AL479))/3</f>
        <v>0</v>
      </c>
      <c r="H479" s="50" t="n">
        <v>0</v>
      </c>
      <c r="I479" s="50" t="n">
        <v>0</v>
      </c>
      <c r="J479" s="50" t="n">
        <v>0</v>
      </c>
      <c r="K479" s="50" t="n">
        <v>0</v>
      </c>
      <c r="L479" s="50" t="n">
        <v>0</v>
      </c>
      <c r="M479" s="50" t="n">
        <v>0</v>
      </c>
      <c r="N479" s="50" t="n">
        <v>0</v>
      </c>
      <c r="O479" s="50" t="n">
        <v>0</v>
      </c>
      <c r="P479" s="50" t="n">
        <v>0</v>
      </c>
      <c r="Q479" s="50" t="n">
        <v>0</v>
      </c>
      <c r="R479" s="50" t="n">
        <v>0</v>
      </c>
      <c r="S479" s="50" t="n">
        <v>0</v>
      </c>
      <c r="T479" s="50" t="n">
        <v>0</v>
      </c>
      <c r="U479" s="50" t="n">
        <v>0</v>
      </c>
      <c r="V479" s="50" t="n">
        <v>0</v>
      </c>
      <c r="W479" s="50" t="n">
        <v>0</v>
      </c>
      <c r="X479" s="50" t="n">
        <v>0</v>
      </c>
      <c r="Y479" s="50" t="n">
        <v>0</v>
      </c>
      <c r="Z479" s="50" t="n">
        <v>0</v>
      </c>
      <c r="AA479" s="50" t="n">
        <v>0</v>
      </c>
      <c r="AB479" s="50" t="n">
        <v>0</v>
      </c>
      <c r="AC479" s="50" t="n">
        <v>0</v>
      </c>
      <c r="AD479" s="50" t="n">
        <v>0</v>
      </c>
      <c r="AE479" s="50" t="n">
        <v>0</v>
      </c>
      <c r="AF479" s="50" t="n">
        <v>0</v>
      </c>
      <c r="AG479" s="50" t="n">
        <v>0</v>
      </c>
      <c r="AH479" s="52" t="n">
        <v>0</v>
      </c>
      <c r="AI479" s="52" t="n">
        <v>0</v>
      </c>
      <c r="AJ479" s="52" t="n">
        <v>0</v>
      </c>
      <c r="AK479" s="52" t="n">
        <v>0</v>
      </c>
      <c r="AL479" s="51" t="n">
        <v>0</v>
      </c>
      <c r="AM479" s="51" t="n">
        <v>0</v>
      </c>
    </row>
    <row r="480" customFormat="false" ht="14.25" hidden="false" customHeight="false" outlineLevel="0" collapsed="false">
      <c r="A480" s="48" t="s">
        <v>137</v>
      </c>
      <c r="B480" s="48" t="str">
        <f aca="false">VLOOKUP(Data[[#This Row],[or_product]],Ref_products[#Data],2,FALSE())</f>
        <v>Sorghum</v>
      </c>
      <c r="C480" s="48" t="str">
        <f aca="false">VLOOKUP(Data[[#This Row],[MS]],Ref_MS[#Data],2,FALSE())</f>
        <v>Latvia</v>
      </c>
      <c r="D480" s="49" t="s">
        <v>32</v>
      </c>
      <c r="E480" s="49" t="s">
        <v>101</v>
      </c>
      <c r="F480" s="49" t="s">
        <v>102</v>
      </c>
      <c r="G480" s="50" t="n">
        <f aca="false">(SUM(AH480:AL480)-MAX(AH480:AL480)-MIN(AH480:AL480))/3</f>
        <v>0</v>
      </c>
      <c r="H480" s="50" t="n">
        <v>0</v>
      </c>
      <c r="I480" s="50" t="n">
        <v>0</v>
      </c>
      <c r="J480" s="50" t="n">
        <v>0</v>
      </c>
      <c r="K480" s="50" t="n">
        <v>0</v>
      </c>
      <c r="L480" s="50" t="n">
        <v>0</v>
      </c>
      <c r="M480" s="50" t="n">
        <v>0</v>
      </c>
      <c r="N480" s="50" t="n">
        <v>0</v>
      </c>
      <c r="O480" s="50" t="n">
        <v>0</v>
      </c>
      <c r="P480" s="50" t="n">
        <v>0</v>
      </c>
      <c r="Q480" s="50" t="n">
        <v>0</v>
      </c>
      <c r="R480" s="50" t="n">
        <v>0</v>
      </c>
      <c r="S480" s="50" t="n">
        <v>0</v>
      </c>
      <c r="T480" s="50" t="n">
        <v>0</v>
      </c>
      <c r="U480" s="50" t="n">
        <v>0</v>
      </c>
      <c r="V480" s="50" t="n">
        <v>0</v>
      </c>
      <c r="W480" s="50" t="n">
        <v>0</v>
      </c>
      <c r="X480" s="50" t="n">
        <v>0</v>
      </c>
      <c r="Y480" s="50" t="n">
        <v>0</v>
      </c>
      <c r="Z480" s="50" t="n">
        <v>0</v>
      </c>
      <c r="AA480" s="50" t="n">
        <v>0</v>
      </c>
      <c r="AB480" s="50" t="n">
        <v>0</v>
      </c>
      <c r="AC480" s="50" t="n">
        <v>0</v>
      </c>
      <c r="AD480" s="50" t="n">
        <v>0</v>
      </c>
      <c r="AE480" s="50" t="n">
        <v>0</v>
      </c>
      <c r="AF480" s="50" t="n">
        <v>0</v>
      </c>
      <c r="AG480" s="50" t="n">
        <v>0</v>
      </c>
      <c r="AH480" s="52" t="n">
        <v>0</v>
      </c>
      <c r="AI480" s="52" t="n">
        <v>0</v>
      </c>
      <c r="AJ480" s="52" t="n">
        <v>0</v>
      </c>
      <c r="AK480" s="52" t="n">
        <v>0</v>
      </c>
      <c r="AL480" s="51" t="n">
        <v>0</v>
      </c>
      <c r="AM480" s="51" t="n">
        <v>0</v>
      </c>
    </row>
    <row r="481" customFormat="false" ht="14.25" hidden="false" customHeight="false" outlineLevel="0" collapsed="false">
      <c r="A481" s="48" t="s">
        <v>137</v>
      </c>
      <c r="B481" s="48" t="str">
        <f aca="false">VLOOKUP(Data[[#This Row],[or_product]],Ref_products[#Data],2,FALSE())</f>
        <v>Sorghum</v>
      </c>
      <c r="C481" s="48" t="str">
        <f aca="false">VLOOKUP(Data[[#This Row],[MS]],Ref_MS[#Data],2,FALSE())</f>
        <v>Lithuania</v>
      </c>
      <c r="D481" s="49" t="s">
        <v>32</v>
      </c>
      <c r="E481" s="49" t="s">
        <v>103</v>
      </c>
      <c r="F481" s="49" t="s">
        <v>104</v>
      </c>
      <c r="G481" s="50" t="n">
        <f aca="false">(SUM(AH481:AL481)-MAX(AH481:AL481)-MIN(AH481:AL481))/3</f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>
        <v>0</v>
      </c>
      <c r="T481" s="50" t="n">
        <v>0</v>
      </c>
      <c r="U481" s="50" t="n">
        <v>0</v>
      </c>
      <c r="V481" s="50" t="n">
        <v>0</v>
      </c>
      <c r="W481" s="50" t="n">
        <v>0</v>
      </c>
      <c r="X481" s="50" t="n">
        <v>0</v>
      </c>
      <c r="Y481" s="50" t="n">
        <v>0</v>
      </c>
      <c r="Z481" s="50" t="n">
        <v>0</v>
      </c>
      <c r="AA481" s="50" t="n">
        <v>0</v>
      </c>
      <c r="AB481" s="50" t="n">
        <v>0</v>
      </c>
      <c r="AC481" s="50" t="n">
        <v>0</v>
      </c>
      <c r="AD481" s="50" t="n">
        <v>0</v>
      </c>
      <c r="AE481" s="50" t="n">
        <v>0</v>
      </c>
      <c r="AF481" s="50" t="n">
        <v>0</v>
      </c>
      <c r="AG481" s="50" t="n">
        <v>0</v>
      </c>
      <c r="AH481" s="52" t="n">
        <v>0</v>
      </c>
      <c r="AI481" s="52" t="n">
        <v>0</v>
      </c>
      <c r="AJ481" s="52" t="n">
        <v>0</v>
      </c>
      <c r="AK481" s="52" t="n">
        <v>0</v>
      </c>
      <c r="AL481" s="51" t="n">
        <v>0</v>
      </c>
      <c r="AM481" s="51" t="n">
        <v>0</v>
      </c>
    </row>
    <row r="482" customFormat="false" ht="14.25" hidden="false" customHeight="false" outlineLevel="0" collapsed="false">
      <c r="A482" s="48" t="s">
        <v>137</v>
      </c>
      <c r="B482" s="48" t="str">
        <f aca="false">VLOOKUP(Data[[#This Row],[or_product]],Ref_products[#Data],2,FALSE())</f>
        <v>Sorghum</v>
      </c>
      <c r="C482" s="48" t="str">
        <f aca="false">VLOOKUP(Data[[#This Row],[MS]],Ref_MS[#Data],2,FALSE())</f>
        <v>Luxembourg</v>
      </c>
      <c r="D482" s="49" t="s">
        <v>32</v>
      </c>
      <c r="E482" s="49" t="s">
        <v>105</v>
      </c>
      <c r="F482" s="49" t="s">
        <v>106</v>
      </c>
      <c r="G482" s="50" t="n">
        <f aca="false">(SUM(AH482:AL482)-MAX(AH482:AL482)-MIN(AH482:AL482))/3</f>
        <v>0</v>
      </c>
      <c r="H482" s="50" t="n">
        <v>0</v>
      </c>
      <c r="I482" s="50" t="n">
        <v>0</v>
      </c>
      <c r="J482" s="50" t="n">
        <v>0</v>
      </c>
      <c r="K482" s="50" t="n">
        <v>0</v>
      </c>
      <c r="L482" s="50" t="n">
        <v>0</v>
      </c>
      <c r="M482" s="50" t="n">
        <v>0</v>
      </c>
      <c r="N482" s="50" t="n">
        <v>0</v>
      </c>
      <c r="O482" s="50" t="n">
        <v>0</v>
      </c>
      <c r="P482" s="50" t="n">
        <v>0</v>
      </c>
      <c r="Q482" s="50" t="n">
        <v>0</v>
      </c>
      <c r="R482" s="50" t="n">
        <v>0</v>
      </c>
      <c r="S482" s="50" t="n">
        <v>0</v>
      </c>
      <c r="T482" s="50" t="n">
        <v>0</v>
      </c>
      <c r="U482" s="50" t="n">
        <v>0</v>
      </c>
      <c r="V482" s="50" t="n">
        <v>0</v>
      </c>
      <c r="W482" s="50" t="n">
        <v>0</v>
      </c>
      <c r="X482" s="50" t="n">
        <v>0</v>
      </c>
      <c r="Y482" s="50" t="n">
        <v>0</v>
      </c>
      <c r="Z482" s="50" t="n">
        <v>0</v>
      </c>
      <c r="AA482" s="50" t="n">
        <v>0</v>
      </c>
      <c r="AB482" s="50" t="n">
        <v>0</v>
      </c>
      <c r="AC482" s="50" t="n">
        <v>0</v>
      </c>
      <c r="AD482" s="50" t="n">
        <v>0</v>
      </c>
      <c r="AE482" s="50" t="n">
        <v>0</v>
      </c>
      <c r="AF482" s="50" t="n">
        <v>0</v>
      </c>
      <c r="AG482" s="50" t="n">
        <v>0</v>
      </c>
      <c r="AH482" s="52" t="n">
        <v>0</v>
      </c>
      <c r="AI482" s="52" t="n">
        <v>0</v>
      </c>
      <c r="AJ482" s="52" t="n">
        <v>0</v>
      </c>
      <c r="AK482" s="52" t="n">
        <v>0</v>
      </c>
      <c r="AL482" s="51" t="n">
        <v>0</v>
      </c>
      <c r="AM482" s="51" t="n">
        <v>0</v>
      </c>
    </row>
    <row r="483" customFormat="false" ht="14.25" hidden="false" customHeight="false" outlineLevel="0" collapsed="false">
      <c r="A483" s="48" t="s">
        <v>137</v>
      </c>
      <c r="B483" s="48" t="str">
        <f aca="false">VLOOKUP(Data[[#This Row],[or_product]],Ref_products[#Data],2,FALSE())</f>
        <v>Sorghum</v>
      </c>
      <c r="C483" s="48" t="str">
        <f aca="false">VLOOKUP(Data[[#This Row],[MS]],Ref_MS[#Data],2,FALSE())</f>
        <v>Hungary</v>
      </c>
      <c r="D483" s="49" t="s">
        <v>32</v>
      </c>
      <c r="E483" s="49" t="s">
        <v>107</v>
      </c>
      <c r="F483" s="49" t="s">
        <v>108</v>
      </c>
      <c r="G483" s="50" t="n">
        <f aca="false">(SUM(AH483:AL483)-MAX(AH483:AL483)-MIN(AH483:AL483))/3</f>
        <v>104.512666666667</v>
      </c>
      <c r="H483" s="50" t="n">
        <v>16.15</v>
      </c>
      <c r="I483" s="50" t="n">
        <v>12.35</v>
      </c>
      <c r="J483" s="50" t="n">
        <v>10.45</v>
      </c>
      <c r="K483" s="50" t="n">
        <v>10.45</v>
      </c>
      <c r="L483" s="50" t="n">
        <v>10.45</v>
      </c>
      <c r="M483" s="50" t="n">
        <v>8.74</v>
      </c>
      <c r="N483" s="50" t="n">
        <v>9.595</v>
      </c>
      <c r="O483" s="50" t="n">
        <v>0</v>
      </c>
      <c r="P483" s="50" t="n">
        <v>0</v>
      </c>
      <c r="Q483" s="50" t="n">
        <v>5.225</v>
      </c>
      <c r="R483" s="50" t="n">
        <v>6.46</v>
      </c>
      <c r="S483" s="50" t="n">
        <v>10.45</v>
      </c>
      <c r="T483" s="50" t="n">
        <v>11.78</v>
      </c>
      <c r="U483" s="50" t="n">
        <v>12.825</v>
      </c>
      <c r="V483" s="50" t="n">
        <v>9.5</v>
      </c>
      <c r="W483" s="50" t="n">
        <v>12.92</v>
      </c>
      <c r="X483" s="50" t="n">
        <v>7.22</v>
      </c>
      <c r="Y483" s="50" t="n">
        <v>7.4575</v>
      </c>
      <c r="Z483" s="50" t="n">
        <v>15.789</v>
      </c>
      <c r="AA483" s="50" t="n">
        <v>11.818</v>
      </c>
      <c r="AB483" s="50" t="n">
        <v>13.7275</v>
      </c>
      <c r="AC483" s="50" t="n">
        <v>18.4965</v>
      </c>
      <c r="AD483" s="50" t="n">
        <v>14.7535</v>
      </c>
      <c r="AE483" s="50" t="n">
        <v>15.3045</v>
      </c>
      <c r="AF483" s="50" t="n">
        <v>23.3225</v>
      </c>
      <c r="AG483" s="50" t="n">
        <v>41.2965</v>
      </c>
      <c r="AH483" s="52" t="n">
        <v>119.9755</v>
      </c>
      <c r="AI483" s="52" t="n">
        <v>103.2935</v>
      </c>
      <c r="AJ483" s="52" t="n">
        <v>90.269</v>
      </c>
      <c r="AK483" s="52" t="n">
        <v>45.1725</v>
      </c>
      <c r="AL483" s="51" t="n">
        <v>152.0855</v>
      </c>
      <c r="AM483" s="51" t="n">
        <v>170.455688557503</v>
      </c>
    </row>
    <row r="484" customFormat="false" ht="14.25" hidden="false" customHeight="false" outlineLevel="0" collapsed="false">
      <c r="A484" s="48" t="s">
        <v>137</v>
      </c>
      <c r="B484" s="48" t="str">
        <f aca="false">VLOOKUP(Data[[#This Row],[or_product]],Ref_products[#Data],2,FALSE())</f>
        <v>Sorghum</v>
      </c>
      <c r="C484" s="48" t="str">
        <f aca="false">VLOOKUP(Data[[#This Row],[MS]],Ref_MS[#Data],2,FALSE())</f>
        <v>Malta</v>
      </c>
      <c r="D484" s="49" t="s">
        <v>32</v>
      </c>
      <c r="E484" s="49" t="s">
        <v>109</v>
      </c>
      <c r="F484" s="49" t="s">
        <v>110</v>
      </c>
      <c r="G484" s="50" t="n">
        <f aca="false">(SUM(AH484:AL484)-MAX(AH484:AL484)-MIN(AH484:AL484))/3</f>
        <v>0</v>
      </c>
      <c r="H484" s="50" t="n">
        <v>0</v>
      </c>
      <c r="I484" s="50" t="n">
        <v>0</v>
      </c>
      <c r="J484" s="50" t="n">
        <v>0</v>
      </c>
      <c r="K484" s="50" t="n">
        <v>0</v>
      </c>
      <c r="L484" s="50" t="n">
        <v>0</v>
      </c>
      <c r="M484" s="50" t="n">
        <v>0</v>
      </c>
      <c r="N484" s="50" t="n">
        <v>0</v>
      </c>
      <c r="O484" s="50" t="n">
        <v>0</v>
      </c>
      <c r="P484" s="50" t="n">
        <v>0</v>
      </c>
      <c r="Q484" s="50" t="n">
        <v>0</v>
      </c>
      <c r="R484" s="50" t="n">
        <v>0</v>
      </c>
      <c r="S484" s="50" t="n">
        <v>0</v>
      </c>
      <c r="T484" s="50" t="n">
        <v>0</v>
      </c>
      <c r="U484" s="50" t="n">
        <v>0</v>
      </c>
      <c r="V484" s="50" t="n">
        <v>0</v>
      </c>
      <c r="W484" s="50" t="n">
        <v>0</v>
      </c>
      <c r="X484" s="50" t="n">
        <v>0</v>
      </c>
      <c r="Y484" s="50" t="n">
        <v>0</v>
      </c>
      <c r="Z484" s="50" t="n">
        <v>0</v>
      </c>
      <c r="AA484" s="50" t="n">
        <v>0</v>
      </c>
      <c r="AB484" s="50" t="n">
        <v>0</v>
      </c>
      <c r="AC484" s="50" t="n">
        <v>0</v>
      </c>
      <c r="AD484" s="50" t="n">
        <v>0</v>
      </c>
      <c r="AE484" s="50" t="n">
        <v>0</v>
      </c>
      <c r="AF484" s="50" t="n">
        <v>0</v>
      </c>
      <c r="AG484" s="50" t="n">
        <v>0</v>
      </c>
      <c r="AH484" s="52" t="n">
        <v>0</v>
      </c>
      <c r="AI484" s="52" t="n">
        <v>0</v>
      </c>
      <c r="AJ484" s="52" t="n">
        <v>0</v>
      </c>
      <c r="AK484" s="52" t="n">
        <v>0</v>
      </c>
      <c r="AL484" s="51" t="n">
        <v>0</v>
      </c>
      <c r="AM484" s="51" t="n">
        <v>0</v>
      </c>
    </row>
    <row r="485" customFormat="false" ht="14.25" hidden="false" customHeight="false" outlineLevel="0" collapsed="false">
      <c r="A485" s="48" t="s">
        <v>137</v>
      </c>
      <c r="B485" s="48" t="str">
        <f aca="false">VLOOKUP(Data[[#This Row],[or_product]],Ref_products[#Data],2,FALSE())</f>
        <v>Sorghum</v>
      </c>
      <c r="C485" s="48" t="str">
        <f aca="false">VLOOKUP(Data[[#This Row],[MS]],Ref_MS[#Data],2,FALSE())</f>
        <v>Netherlands</v>
      </c>
      <c r="D485" s="49" t="s">
        <v>32</v>
      </c>
      <c r="E485" s="49" t="s">
        <v>111</v>
      </c>
      <c r="F485" s="49" t="s">
        <v>112</v>
      </c>
      <c r="G485" s="50" t="n">
        <f aca="false">(SUM(AH485:AL485)-MAX(AH485:AL485)-MIN(AH485:AL485))/3</f>
        <v>0</v>
      </c>
      <c r="H485" s="50" t="n">
        <v>0</v>
      </c>
      <c r="I485" s="50" t="n">
        <v>0</v>
      </c>
      <c r="J485" s="50" t="n">
        <v>0</v>
      </c>
      <c r="K485" s="50" t="n">
        <v>0</v>
      </c>
      <c r="L485" s="50" t="n">
        <v>0</v>
      </c>
      <c r="M485" s="50" t="n">
        <v>0</v>
      </c>
      <c r="N485" s="50" t="n">
        <v>0</v>
      </c>
      <c r="O485" s="50" t="n">
        <v>0</v>
      </c>
      <c r="P485" s="50" t="n">
        <v>0</v>
      </c>
      <c r="Q485" s="50" t="n">
        <v>0</v>
      </c>
      <c r="R485" s="50" t="n">
        <v>0</v>
      </c>
      <c r="S485" s="50" t="n">
        <v>0</v>
      </c>
      <c r="T485" s="50" t="n">
        <v>0</v>
      </c>
      <c r="U485" s="50" t="n">
        <v>0</v>
      </c>
      <c r="V485" s="50" t="n">
        <v>0</v>
      </c>
      <c r="W485" s="50" t="n">
        <v>0</v>
      </c>
      <c r="X485" s="50" t="n">
        <v>0</v>
      </c>
      <c r="Y485" s="50" t="n">
        <v>0</v>
      </c>
      <c r="Z485" s="50" t="n">
        <v>0</v>
      </c>
      <c r="AA485" s="50" t="n">
        <v>0</v>
      </c>
      <c r="AB485" s="50" t="n">
        <v>0</v>
      </c>
      <c r="AC485" s="50" t="n">
        <v>0</v>
      </c>
      <c r="AD485" s="50" t="n">
        <v>0</v>
      </c>
      <c r="AE485" s="50" t="n">
        <v>0</v>
      </c>
      <c r="AF485" s="50" t="n">
        <v>0</v>
      </c>
      <c r="AG485" s="50" t="n">
        <v>0</v>
      </c>
      <c r="AH485" s="52" t="n">
        <v>0</v>
      </c>
      <c r="AI485" s="52" t="n">
        <v>0</v>
      </c>
      <c r="AJ485" s="52" t="n">
        <v>0</v>
      </c>
      <c r="AK485" s="52" t="n">
        <v>0</v>
      </c>
      <c r="AL485" s="51" t="n">
        <v>0</v>
      </c>
      <c r="AM485" s="51" t="n">
        <v>0</v>
      </c>
    </row>
    <row r="486" customFormat="false" ht="14.25" hidden="false" customHeight="false" outlineLevel="0" collapsed="false">
      <c r="A486" s="48" t="s">
        <v>137</v>
      </c>
      <c r="B486" s="48" t="str">
        <f aca="false">VLOOKUP(Data[[#This Row],[or_product]],Ref_products[#Data],2,FALSE())</f>
        <v>Sorghum</v>
      </c>
      <c r="C486" s="48" t="str">
        <f aca="false">VLOOKUP(Data[[#This Row],[MS]],Ref_MS[#Data],2,FALSE())</f>
        <v>Austria</v>
      </c>
      <c r="D486" s="49" t="s">
        <v>32</v>
      </c>
      <c r="E486" s="49" t="s">
        <v>113</v>
      </c>
      <c r="F486" s="49" t="s">
        <v>114</v>
      </c>
      <c r="G486" s="50" t="n">
        <f aca="false">(SUM(AH486:AL486)-MAX(AH486:AL486)-MIN(AH486:AL486))/3</f>
        <v>32.9776666666667</v>
      </c>
      <c r="H486" s="50" t="n">
        <v>0</v>
      </c>
      <c r="I486" s="50" t="n">
        <v>0</v>
      </c>
      <c r="J486" s="50" t="n">
        <v>0</v>
      </c>
      <c r="K486" s="50" t="n">
        <v>0</v>
      </c>
      <c r="L486" s="50" t="n">
        <v>0</v>
      </c>
      <c r="M486" s="50" t="n">
        <v>0</v>
      </c>
      <c r="N486" s="50" t="n">
        <v>0</v>
      </c>
      <c r="O486" s="50" t="n">
        <v>0</v>
      </c>
      <c r="P486" s="50" t="n">
        <v>0</v>
      </c>
      <c r="Q486" s="50" t="n">
        <v>0</v>
      </c>
      <c r="R486" s="50" t="n">
        <v>0</v>
      </c>
      <c r="S486" s="50" t="n">
        <v>0</v>
      </c>
      <c r="T486" s="50" t="n">
        <v>0</v>
      </c>
      <c r="U486" s="50" t="n">
        <v>0</v>
      </c>
      <c r="V486" s="50" t="n">
        <v>0</v>
      </c>
      <c r="W486" s="50" t="n">
        <v>0</v>
      </c>
      <c r="X486" s="50" t="n">
        <v>0</v>
      </c>
      <c r="Y486" s="50" t="n">
        <v>7.505</v>
      </c>
      <c r="Z486" s="50" t="n">
        <v>7.106</v>
      </c>
      <c r="AA486" s="50" t="n">
        <v>7.714</v>
      </c>
      <c r="AB486" s="50" t="n">
        <v>9.671</v>
      </c>
      <c r="AC486" s="50" t="n">
        <v>17.6035</v>
      </c>
      <c r="AD486" s="50" t="n">
        <v>19.646</v>
      </c>
      <c r="AE486" s="50" t="n">
        <v>15.789</v>
      </c>
      <c r="AF486" s="50" t="n">
        <v>19.3135</v>
      </c>
      <c r="AG486" s="50" t="n">
        <v>26.2105</v>
      </c>
      <c r="AH486" s="52" t="n">
        <v>28.253</v>
      </c>
      <c r="AI486" s="52" t="n">
        <v>38.304</v>
      </c>
      <c r="AJ486" s="52" t="n">
        <v>35.0835</v>
      </c>
      <c r="AK486" s="52" t="n">
        <v>24.8615</v>
      </c>
      <c r="AL486" s="51" t="n">
        <v>35.5965</v>
      </c>
      <c r="AM486" s="51" t="n">
        <v>41.062080684918</v>
      </c>
    </row>
    <row r="487" customFormat="false" ht="14.25" hidden="false" customHeight="false" outlineLevel="0" collapsed="false">
      <c r="A487" s="48" t="s">
        <v>137</v>
      </c>
      <c r="B487" s="48" t="str">
        <f aca="false">VLOOKUP(Data[[#This Row],[or_product]],Ref_products[#Data],2,FALSE())</f>
        <v>Sorghum</v>
      </c>
      <c r="C487" s="48" t="str">
        <f aca="false">VLOOKUP(Data[[#This Row],[MS]],Ref_MS[#Data],2,FALSE())</f>
        <v>Poland</v>
      </c>
      <c r="D487" s="49" t="s">
        <v>32</v>
      </c>
      <c r="E487" s="49" t="s">
        <v>115</v>
      </c>
      <c r="F487" s="49" t="s">
        <v>116</v>
      </c>
      <c r="G487" s="50" t="n">
        <f aca="false">(SUM(AH487:AL487)-MAX(AH487:AL487)-MIN(AH487:AL487))/3</f>
        <v>0</v>
      </c>
      <c r="H487" s="50" t="n">
        <v>0</v>
      </c>
      <c r="I487" s="50" t="n">
        <v>0</v>
      </c>
      <c r="J487" s="50" t="n">
        <v>0</v>
      </c>
      <c r="K487" s="50" t="n">
        <v>0</v>
      </c>
      <c r="L487" s="50" t="n">
        <v>0</v>
      </c>
      <c r="M487" s="50" t="n">
        <v>0</v>
      </c>
      <c r="N487" s="50" t="n">
        <v>0</v>
      </c>
      <c r="O487" s="50" t="n">
        <v>0</v>
      </c>
      <c r="P487" s="50" t="n">
        <v>0</v>
      </c>
      <c r="Q487" s="50" t="n">
        <v>0</v>
      </c>
      <c r="R487" s="50" t="n">
        <v>0</v>
      </c>
      <c r="S487" s="50" t="n">
        <v>0</v>
      </c>
      <c r="T487" s="50" t="n">
        <v>0</v>
      </c>
      <c r="U487" s="50" t="n">
        <v>0</v>
      </c>
      <c r="V487" s="50" t="n">
        <v>0</v>
      </c>
      <c r="W487" s="50" t="n">
        <v>0</v>
      </c>
      <c r="X487" s="50" t="n">
        <v>0</v>
      </c>
      <c r="Y487" s="50" t="n">
        <v>0</v>
      </c>
      <c r="Z487" s="50" t="n">
        <v>0</v>
      </c>
      <c r="AA487" s="50" t="n">
        <v>0</v>
      </c>
      <c r="AB487" s="50" t="n">
        <v>0</v>
      </c>
      <c r="AC487" s="50" t="n">
        <v>0</v>
      </c>
      <c r="AD487" s="50" t="n">
        <v>0</v>
      </c>
      <c r="AE487" s="50" t="n">
        <v>0</v>
      </c>
      <c r="AF487" s="50" t="n">
        <v>0</v>
      </c>
      <c r="AG487" s="50" t="n">
        <v>0</v>
      </c>
      <c r="AH487" s="52" t="n">
        <v>0</v>
      </c>
      <c r="AI487" s="52" t="n">
        <v>0</v>
      </c>
      <c r="AJ487" s="52" t="n">
        <v>0</v>
      </c>
      <c r="AK487" s="52" t="n">
        <v>0</v>
      </c>
      <c r="AL487" s="51" t="n">
        <v>0</v>
      </c>
      <c r="AM487" s="51" t="n">
        <v>0</v>
      </c>
    </row>
    <row r="488" customFormat="false" ht="14.25" hidden="false" customHeight="false" outlineLevel="0" collapsed="false">
      <c r="A488" s="48" t="s">
        <v>137</v>
      </c>
      <c r="B488" s="48" t="str">
        <f aca="false">VLOOKUP(Data[[#This Row],[or_product]],Ref_products[#Data],2,FALSE())</f>
        <v>Sorghum</v>
      </c>
      <c r="C488" s="48" t="str">
        <f aca="false">VLOOKUP(Data[[#This Row],[MS]],Ref_MS[#Data],2,FALSE())</f>
        <v>Portugal</v>
      </c>
      <c r="D488" s="49" t="s">
        <v>32</v>
      </c>
      <c r="E488" s="49" t="s">
        <v>117</v>
      </c>
      <c r="F488" s="49" t="s">
        <v>118</v>
      </c>
      <c r="G488" s="50" t="n">
        <f aca="false">(SUM(AH488:AL488)-MAX(AH488:AL488)-MIN(AH488:AL488))/3</f>
        <v>0</v>
      </c>
      <c r="H488" s="50" t="n">
        <v>0</v>
      </c>
      <c r="I488" s="50" t="n">
        <v>0</v>
      </c>
      <c r="J488" s="50" t="n">
        <v>0</v>
      </c>
      <c r="K488" s="50" t="n">
        <v>0</v>
      </c>
      <c r="L488" s="50" t="n">
        <v>0</v>
      </c>
      <c r="M488" s="50" t="n">
        <v>0</v>
      </c>
      <c r="N488" s="50" t="n">
        <v>0</v>
      </c>
      <c r="O488" s="50" t="n">
        <v>0</v>
      </c>
      <c r="P488" s="50" t="n">
        <v>0</v>
      </c>
      <c r="Q488" s="50" t="n">
        <v>0</v>
      </c>
      <c r="R488" s="50" t="n">
        <v>0</v>
      </c>
      <c r="S488" s="50" t="n">
        <v>0</v>
      </c>
      <c r="T488" s="50" t="n">
        <v>0</v>
      </c>
      <c r="U488" s="50" t="n">
        <v>0</v>
      </c>
      <c r="V488" s="50" t="n">
        <v>0</v>
      </c>
      <c r="W488" s="50" t="n">
        <v>0</v>
      </c>
      <c r="X488" s="50" t="n">
        <v>0</v>
      </c>
      <c r="Y488" s="50" t="n">
        <v>0</v>
      </c>
      <c r="Z488" s="50" t="n">
        <v>0</v>
      </c>
      <c r="AA488" s="50" t="n">
        <v>0</v>
      </c>
      <c r="AB488" s="50" t="n">
        <v>0</v>
      </c>
      <c r="AC488" s="50" t="n">
        <v>0</v>
      </c>
      <c r="AD488" s="50" t="n">
        <v>0</v>
      </c>
      <c r="AE488" s="50" t="n">
        <v>0</v>
      </c>
      <c r="AF488" s="50" t="n">
        <v>0</v>
      </c>
      <c r="AG488" s="50" t="n">
        <v>0</v>
      </c>
      <c r="AH488" s="52" t="n">
        <v>0</v>
      </c>
      <c r="AI488" s="52" t="n">
        <v>0</v>
      </c>
      <c r="AJ488" s="52" t="n">
        <v>0</v>
      </c>
      <c r="AK488" s="52" t="n">
        <v>0</v>
      </c>
      <c r="AL488" s="51" t="n">
        <v>0</v>
      </c>
      <c r="AM488" s="51" t="n">
        <v>0</v>
      </c>
    </row>
    <row r="489" customFormat="false" ht="14.25" hidden="false" customHeight="false" outlineLevel="0" collapsed="false">
      <c r="A489" s="48" t="s">
        <v>137</v>
      </c>
      <c r="B489" s="48" t="str">
        <f aca="false">VLOOKUP(Data[[#This Row],[or_product]],Ref_products[#Data],2,FALSE())</f>
        <v>Sorghum</v>
      </c>
      <c r="C489" s="48" t="str">
        <f aca="false">VLOOKUP(Data[[#This Row],[MS]],Ref_MS[#Data],2,FALSE())</f>
        <v>Romania</v>
      </c>
      <c r="D489" s="49" t="s">
        <v>32</v>
      </c>
      <c r="E489" s="49" t="s">
        <v>119</v>
      </c>
      <c r="F489" s="49" t="s">
        <v>120</v>
      </c>
      <c r="G489" s="50" t="n">
        <f aca="false">(SUM(AH489:AL489)-MAX(AH489:AL489)-MIN(AH489:AL489))/3</f>
        <v>37.2716666666667</v>
      </c>
      <c r="H489" s="50" t="n">
        <v>5.225</v>
      </c>
      <c r="I489" s="50" t="n">
        <v>6.745</v>
      </c>
      <c r="J489" s="50" t="n">
        <v>4.18</v>
      </c>
      <c r="K489" s="50" t="n">
        <v>4.085</v>
      </c>
      <c r="L489" s="50" t="n">
        <v>4.56</v>
      </c>
      <c r="M489" s="50" t="n">
        <v>10.83</v>
      </c>
      <c r="N489" s="50" t="n">
        <v>2.47</v>
      </c>
      <c r="O489" s="50" t="n">
        <v>1.406</v>
      </c>
      <c r="P489" s="50" t="n">
        <v>5.301</v>
      </c>
      <c r="Q489" s="50" t="n">
        <v>2.432</v>
      </c>
      <c r="R489" s="50" t="n">
        <v>4.7405</v>
      </c>
      <c r="S489" s="50" t="n">
        <v>26.9515</v>
      </c>
      <c r="T489" s="50" t="n">
        <v>1.8145</v>
      </c>
      <c r="U489" s="50" t="n">
        <v>1.2635</v>
      </c>
      <c r="V489" s="50" t="n">
        <v>1.1305</v>
      </c>
      <c r="W489" s="50" t="n">
        <v>19.855</v>
      </c>
      <c r="X489" s="50" t="n">
        <v>13.718</v>
      </c>
      <c r="Y489" s="50" t="n">
        <v>17.746</v>
      </c>
      <c r="Z489" s="50" t="n">
        <v>37.715</v>
      </c>
      <c r="AA489" s="50" t="n">
        <v>35.606</v>
      </c>
      <c r="AB489" s="50" t="n">
        <v>47.3385</v>
      </c>
      <c r="AC489" s="50" t="n">
        <v>48.963</v>
      </c>
      <c r="AD489" s="50" t="n">
        <v>30.1435</v>
      </c>
      <c r="AE489" s="50" t="n">
        <v>23.1895</v>
      </c>
      <c r="AF489" s="50" t="n">
        <v>51.566</v>
      </c>
      <c r="AG489" s="50" t="n">
        <v>72.4945</v>
      </c>
      <c r="AH489" s="52" t="n">
        <v>57.0095</v>
      </c>
      <c r="AI489" s="52" t="n">
        <v>33.915</v>
      </c>
      <c r="AJ489" s="52" t="n">
        <v>32.0625</v>
      </c>
      <c r="AK489" s="52" t="n">
        <v>14.0885</v>
      </c>
      <c r="AL489" s="51" t="n">
        <v>45.8375</v>
      </c>
      <c r="AM489" s="51" t="n">
        <v>50.3432385832424</v>
      </c>
    </row>
    <row r="490" customFormat="false" ht="14.25" hidden="false" customHeight="false" outlineLevel="0" collapsed="false">
      <c r="A490" s="48" t="s">
        <v>137</v>
      </c>
      <c r="B490" s="48" t="str">
        <f aca="false">VLOOKUP(Data[[#This Row],[or_product]],Ref_products[#Data],2,FALSE())</f>
        <v>Sorghum</v>
      </c>
      <c r="C490" s="48" t="str">
        <f aca="false">VLOOKUP(Data[[#This Row],[MS]],Ref_MS[#Data],2,FALSE())</f>
        <v>Slovenia</v>
      </c>
      <c r="D490" s="49" t="s">
        <v>32</v>
      </c>
      <c r="E490" s="49" t="s">
        <v>121</v>
      </c>
      <c r="F490" s="49" t="s">
        <v>122</v>
      </c>
      <c r="G490" s="50" t="n">
        <f aca="false">(SUM(AH490:AL490)-MAX(AH490:AL490)-MIN(AH490:AL490))/3</f>
        <v>0.259666666666667</v>
      </c>
      <c r="H490" s="50" t="n">
        <v>0</v>
      </c>
      <c r="I490" s="50" t="n">
        <v>0</v>
      </c>
      <c r="J490" s="50" t="n">
        <v>0</v>
      </c>
      <c r="K490" s="50" t="n">
        <v>0</v>
      </c>
      <c r="L490" s="50" t="n">
        <v>0</v>
      </c>
      <c r="M490" s="50" t="n">
        <v>0</v>
      </c>
      <c r="N490" s="50" t="n">
        <v>0</v>
      </c>
      <c r="O490" s="50" t="n">
        <v>0</v>
      </c>
      <c r="P490" s="50" t="n">
        <v>0</v>
      </c>
      <c r="Q490" s="50" t="n">
        <v>0</v>
      </c>
      <c r="R490" s="50" t="n">
        <v>0</v>
      </c>
      <c r="S490" s="50" t="n">
        <v>0</v>
      </c>
      <c r="T490" s="50" t="n">
        <v>0</v>
      </c>
      <c r="U490" s="50" t="n">
        <v>0</v>
      </c>
      <c r="V490" s="50" t="n">
        <v>0</v>
      </c>
      <c r="W490" s="50" t="n">
        <v>0</v>
      </c>
      <c r="X490" s="50" t="n">
        <v>0</v>
      </c>
      <c r="Y490" s="50" t="n">
        <v>0</v>
      </c>
      <c r="Z490" s="50" t="n">
        <v>0</v>
      </c>
      <c r="AA490" s="50" t="n">
        <v>0</v>
      </c>
      <c r="AB490" s="50" t="n">
        <v>0</v>
      </c>
      <c r="AC490" s="50" t="n">
        <v>0</v>
      </c>
      <c r="AD490" s="50" t="n">
        <v>0.494</v>
      </c>
      <c r="AE490" s="50" t="n">
        <v>0.5415</v>
      </c>
      <c r="AF490" s="50" t="n">
        <v>0.3895</v>
      </c>
      <c r="AG490" s="50" t="n">
        <v>0.361</v>
      </c>
      <c r="AH490" s="52" t="n">
        <v>0.4845</v>
      </c>
      <c r="AI490" s="52" t="n">
        <v>0.2185</v>
      </c>
      <c r="AJ490" s="52" t="n">
        <v>0.5035</v>
      </c>
      <c r="AK490" s="52" t="n">
        <v>0.076</v>
      </c>
      <c r="AL490" s="51" t="n">
        <v>0.076</v>
      </c>
      <c r="AM490" s="51" t="n">
        <v>0.181258126554826</v>
      </c>
    </row>
    <row r="491" customFormat="false" ht="14.25" hidden="false" customHeight="false" outlineLevel="0" collapsed="false">
      <c r="A491" s="48" t="s">
        <v>137</v>
      </c>
      <c r="B491" s="48" t="str">
        <f aca="false">VLOOKUP(Data[[#This Row],[or_product]],Ref_products[#Data],2,FALSE())</f>
        <v>Sorghum</v>
      </c>
      <c r="C491" s="48" t="str">
        <f aca="false">VLOOKUP(Data[[#This Row],[MS]],Ref_MS[#Data],2,FALSE())</f>
        <v>Slovakia</v>
      </c>
      <c r="D491" s="49" t="s">
        <v>32</v>
      </c>
      <c r="E491" s="49" t="s">
        <v>123</v>
      </c>
      <c r="F491" s="49" t="s">
        <v>124</v>
      </c>
      <c r="G491" s="50" t="n">
        <f aca="false">(SUM(AH491:AL491)-MAX(AH491:AL491)-MIN(AH491:AL491))/3</f>
        <v>7.80266666666667</v>
      </c>
      <c r="H491" s="50" t="n">
        <v>0</v>
      </c>
      <c r="I491" s="50" t="n">
        <v>0</v>
      </c>
      <c r="J491" s="50" t="n">
        <v>0</v>
      </c>
      <c r="K491" s="50" t="n">
        <v>0</v>
      </c>
      <c r="L491" s="50" t="n">
        <v>0</v>
      </c>
      <c r="M491" s="50" t="n">
        <v>0</v>
      </c>
      <c r="N491" s="50" t="n">
        <v>0</v>
      </c>
      <c r="O491" s="50" t="n">
        <v>0</v>
      </c>
      <c r="P491" s="50" t="n">
        <v>0.19</v>
      </c>
      <c r="Q491" s="50" t="n">
        <v>0</v>
      </c>
      <c r="R491" s="50" t="n">
        <v>0</v>
      </c>
      <c r="S491" s="50" t="n">
        <v>0</v>
      </c>
      <c r="T491" s="50" t="n">
        <v>0</v>
      </c>
      <c r="U491" s="50" t="n">
        <v>0</v>
      </c>
      <c r="V491" s="50" t="n">
        <v>0.665</v>
      </c>
      <c r="W491" s="50" t="n">
        <v>0.76</v>
      </c>
      <c r="X491" s="50" t="n">
        <v>0</v>
      </c>
      <c r="Y491" s="50" t="n">
        <v>0.5035</v>
      </c>
      <c r="Z491" s="50" t="n">
        <v>1.14</v>
      </c>
      <c r="AA491" s="50" t="n">
        <v>1.805</v>
      </c>
      <c r="AB491" s="50" t="n">
        <v>0.912</v>
      </c>
      <c r="AC491" s="50" t="n">
        <v>3.116</v>
      </c>
      <c r="AD491" s="50" t="n">
        <v>1.159</v>
      </c>
      <c r="AE491" s="50" t="n">
        <v>2.0045</v>
      </c>
      <c r="AF491" s="50" t="n">
        <v>1.539</v>
      </c>
      <c r="AG491" s="50" t="n">
        <v>1.6435</v>
      </c>
      <c r="AH491" s="52" t="n">
        <v>3.2585</v>
      </c>
      <c r="AI491" s="52" t="n">
        <v>6.0325</v>
      </c>
      <c r="AJ491" s="52" t="n">
        <v>9.3765</v>
      </c>
      <c r="AK491" s="52" t="n">
        <v>7.999</v>
      </c>
      <c r="AL491" s="51" t="n">
        <v>19.038</v>
      </c>
      <c r="AM491" s="51" t="n">
        <v>31.2441460737945</v>
      </c>
    </row>
    <row r="492" customFormat="false" ht="14.25" hidden="false" customHeight="false" outlineLevel="0" collapsed="false">
      <c r="A492" s="48" t="s">
        <v>137</v>
      </c>
      <c r="B492" s="48" t="str">
        <f aca="false">VLOOKUP(Data[[#This Row],[or_product]],Ref_products[#Data],2,FALSE())</f>
        <v>Sorghum</v>
      </c>
      <c r="C492" s="48" t="str">
        <f aca="false">VLOOKUP(Data[[#This Row],[MS]],Ref_MS[#Data],2,FALSE())</f>
        <v>Finland</v>
      </c>
      <c r="D492" s="49" t="s">
        <v>32</v>
      </c>
      <c r="E492" s="49" t="s">
        <v>125</v>
      </c>
      <c r="F492" s="49" t="s">
        <v>126</v>
      </c>
      <c r="G492" s="50" t="n">
        <f aca="false">(SUM(AH492:AL492)-MAX(AH492:AL492)-MIN(AH492:AL492))/3</f>
        <v>0</v>
      </c>
      <c r="H492" s="50" t="n">
        <v>0</v>
      </c>
      <c r="I492" s="50" t="n">
        <v>0</v>
      </c>
      <c r="J492" s="50" t="n">
        <v>0</v>
      </c>
      <c r="K492" s="50" t="n">
        <v>0</v>
      </c>
      <c r="L492" s="50" t="n">
        <v>0</v>
      </c>
      <c r="M492" s="50" t="n">
        <v>0</v>
      </c>
      <c r="N492" s="50" t="n">
        <v>0</v>
      </c>
      <c r="O492" s="50" t="n">
        <v>0</v>
      </c>
      <c r="P492" s="50" t="n">
        <v>0</v>
      </c>
      <c r="Q492" s="50" t="n">
        <v>0</v>
      </c>
      <c r="R492" s="50" t="n">
        <v>0</v>
      </c>
      <c r="S492" s="50" t="n">
        <v>0</v>
      </c>
      <c r="T492" s="50" t="n">
        <v>0</v>
      </c>
      <c r="U492" s="50" t="n">
        <v>0</v>
      </c>
      <c r="V492" s="50" t="n">
        <v>0</v>
      </c>
      <c r="W492" s="50" t="n">
        <v>0</v>
      </c>
      <c r="X492" s="50" t="n">
        <v>0</v>
      </c>
      <c r="Y492" s="50" t="n">
        <v>0</v>
      </c>
      <c r="Z492" s="50" t="n">
        <v>0</v>
      </c>
      <c r="AA492" s="50" t="n">
        <v>0</v>
      </c>
      <c r="AB492" s="50" t="n">
        <v>0</v>
      </c>
      <c r="AC492" s="50" t="n">
        <v>0</v>
      </c>
      <c r="AD492" s="50" t="n">
        <v>0</v>
      </c>
      <c r="AE492" s="50" t="n">
        <v>0</v>
      </c>
      <c r="AF492" s="50" t="n">
        <v>0</v>
      </c>
      <c r="AG492" s="50" t="n">
        <v>0</v>
      </c>
      <c r="AH492" s="52" t="n">
        <v>0</v>
      </c>
      <c r="AI492" s="52" t="n">
        <v>0</v>
      </c>
      <c r="AJ492" s="52" t="n">
        <v>0</v>
      </c>
      <c r="AK492" s="52" t="n">
        <v>0</v>
      </c>
      <c r="AL492" s="51" t="n">
        <v>0</v>
      </c>
      <c r="AM492" s="51" t="n">
        <v>0</v>
      </c>
    </row>
    <row r="493" customFormat="false" ht="14.25" hidden="false" customHeight="false" outlineLevel="0" collapsed="false">
      <c r="A493" s="48" t="s">
        <v>137</v>
      </c>
      <c r="B493" s="48" t="str">
        <f aca="false">VLOOKUP(Data[[#This Row],[or_product]],Ref_products[#Data],2,FALSE())</f>
        <v>Sorghum</v>
      </c>
      <c r="C493" s="48" t="str">
        <f aca="false">VLOOKUP(Data[[#This Row],[MS]],Ref_MS[#Data],2,FALSE())</f>
        <v>Sweden</v>
      </c>
      <c r="D493" s="49" t="s">
        <v>32</v>
      </c>
      <c r="E493" s="49" t="s">
        <v>127</v>
      </c>
      <c r="F493" s="49" t="s">
        <v>128</v>
      </c>
      <c r="G493" s="50" t="n">
        <f aca="false">(SUM(AH493:AL493)-MAX(AH493:AL493)-MIN(AH493:AL493))/3</f>
        <v>0</v>
      </c>
      <c r="H493" s="50" t="n">
        <v>0</v>
      </c>
      <c r="I493" s="50" t="n">
        <v>0</v>
      </c>
      <c r="J493" s="50" t="n">
        <v>0</v>
      </c>
      <c r="K493" s="50" t="n">
        <v>0</v>
      </c>
      <c r="L493" s="50" t="n">
        <v>0</v>
      </c>
      <c r="M493" s="50" t="n">
        <v>0</v>
      </c>
      <c r="N493" s="50" t="n">
        <v>0</v>
      </c>
      <c r="O493" s="50" t="n">
        <v>0</v>
      </c>
      <c r="P493" s="50" t="n">
        <v>0</v>
      </c>
      <c r="Q493" s="50" t="n">
        <v>0</v>
      </c>
      <c r="R493" s="50" t="n">
        <v>0</v>
      </c>
      <c r="S493" s="50" t="n">
        <v>0</v>
      </c>
      <c r="T493" s="50" t="n">
        <v>0</v>
      </c>
      <c r="U493" s="50" t="n">
        <v>0</v>
      </c>
      <c r="V493" s="50" t="n">
        <v>0</v>
      </c>
      <c r="W493" s="50" t="n">
        <v>0</v>
      </c>
      <c r="X493" s="50" t="n">
        <v>0</v>
      </c>
      <c r="Y493" s="50" t="n">
        <v>0</v>
      </c>
      <c r="Z493" s="50" t="n">
        <v>0</v>
      </c>
      <c r="AA493" s="50" t="n">
        <v>0</v>
      </c>
      <c r="AB493" s="50" t="n">
        <v>0</v>
      </c>
      <c r="AC493" s="50" t="n">
        <v>0</v>
      </c>
      <c r="AD493" s="50" t="n">
        <v>0</v>
      </c>
      <c r="AE493" s="50" t="n">
        <v>0</v>
      </c>
      <c r="AF493" s="50" t="n">
        <v>0</v>
      </c>
      <c r="AG493" s="50" t="n">
        <v>0</v>
      </c>
      <c r="AH493" s="52" t="n">
        <v>0</v>
      </c>
      <c r="AI493" s="52" t="n">
        <v>0</v>
      </c>
      <c r="AJ493" s="52" t="n">
        <v>0</v>
      </c>
      <c r="AK493" s="52" t="n">
        <v>0</v>
      </c>
      <c r="AL493" s="51" t="n">
        <v>0</v>
      </c>
      <c r="AM493" s="51" t="n">
        <v>0</v>
      </c>
    </row>
    <row r="494" customFormat="false" ht="14.25" hidden="false" customHeight="false" outlineLevel="0" collapsed="false">
      <c r="A494" s="48" t="s">
        <v>137</v>
      </c>
      <c r="B494" s="48" t="str">
        <f aca="false">VLOOKUP(Data[[#This Row],[or_product]],Ref_products[#Data],2,FALSE())</f>
        <v>Sorghum</v>
      </c>
      <c r="C494" s="48" t="str">
        <f aca="false">VLOOKUP(Data[[#This Row],[MS]],Ref_MS[#Data],2,FALSE())</f>
        <v>United Kingdom</v>
      </c>
      <c r="D494" s="49" t="s">
        <v>32</v>
      </c>
      <c r="E494" s="49" t="s">
        <v>129</v>
      </c>
      <c r="F494" s="49" t="s">
        <v>130</v>
      </c>
      <c r="G494" s="50" t="n">
        <f aca="false">(SUM(AH494:AL494)-MAX(AH494:AL494)-MIN(AH494:AL494))/3</f>
        <v>0</v>
      </c>
      <c r="H494" s="50" t="n">
        <v>0</v>
      </c>
      <c r="I494" s="50" t="n">
        <v>0</v>
      </c>
      <c r="J494" s="50" t="n">
        <v>0</v>
      </c>
      <c r="K494" s="50" t="n">
        <v>0</v>
      </c>
      <c r="L494" s="50" t="n">
        <v>0</v>
      </c>
      <c r="M494" s="50" t="n">
        <v>0</v>
      </c>
      <c r="N494" s="50" t="n">
        <v>0</v>
      </c>
      <c r="O494" s="50" t="n">
        <v>0</v>
      </c>
      <c r="P494" s="50" t="n">
        <v>0</v>
      </c>
      <c r="Q494" s="50" t="n">
        <v>0</v>
      </c>
      <c r="R494" s="50" t="n">
        <v>0</v>
      </c>
      <c r="S494" s="50" t="n">
        <v>0</v>
      </c>
      <c r="T494" s="50" t="n">
        <v>0</v>
      </c>
      <c r="U494" s="50" t="n">
        <v>0</v>
      </c>
      <c r="V494" s="50" t="n">
        <v>0</v>
      </c>
      <c r="W494" s="50" t="n">
        <v>0</v>
      </c>
      <c r="X494" s="50" t="n">
        <v>0</v>
      </c>
      <c r="Y494" s="50" t="n">
        <v>0</v>
      </c>
      <c r="Z494" s="50" t="n">
        <v>0</v>
      </c>
      <c r="AA494" s="50" t="n">
        <v>0</v>
      </c>
      <c r="AB494" s="50" t="n">
        <v>0</v>
      </c>
      <c r="AC494" s="50" t="n">
        <v>0</v>
      </c>
      <c r="AD494" s="50" t="n">
        <v>0</v>
      </c>
      <c r="AE494" s="50" t="n">
        <v>0</v>
      </c>
      <c r="AF494" s="50" t="n">
        <v>0</v>
      </c>
      <c r="AG494" s="50" t="n">
        <v>0</v>
      </c>
      <c r="AH494" s="52" t="n">
        <v>0</v>
      </c>
      <c r="AI494" s="52" t="n">
        <v>0</v>
      </c>
      <c r="AJ494" s="52" t="n">
        <v>0</v>
      </c>
      <c r="AK494" s="52" t="n">
        <v>0</v>
      </c>
      <c r="AL494" s="51" t="n">
        <v>0</v>
      </c>
      <c r="AM494" s="51" t="n">
        <v>0</v>
      </c>
    </row>
    <row r="495" customFormat="false" ht="14.25" hidden="false" customHeight="false" outlineLevel="0" collapsed="false">
      <c r="A495" s="48" t="s">
        <v>137</v>
      </c>
      <c r="B495" s="48" t="str">
        <f aca="false">VLOOKUP(Data[[#This Row],[or_product]],Ref_products[#Data],2,FALSE())</f>
        <v>Triticale</v>
      </c>
      <c r="C495" s="48" t="str">
        <f aca="false">VLOOKUP(Data[[#This Row],[MS]],Ref_MS[#Data],2,FALSE())</f>
        <v>EU-27</v>
      </c>
      <c r="D495" s="49" t="s">
        <v>29</v>
      </c>
      <c r="E495" s="49" t="s">
        <v>73</v>
      </c>
      <c r="F495" s="49" t="s">
        <v>74</v>
      </c>
      <c r="G495" s="50" t="n">
        <f aca="false">(SUM(AH495:AL495)-MAX(AH495:AL495)-MIN(AH495:AL495))/3</f>
        <v>11186.4876666667</v>
      </c>
      <c r="H495" s="50" t="n">
        <v>4287.22777777778</v>
      </c>
      <c r="I495" s="50" t="n">
        <v>4127.32444444444</v>
      </c>
      <c r="J495" s="50" t="n">
        <v>5168.716</v>
      </c>
      <c r="K495" s="50" t="n">
        <v>6290.032</v>
      </c>
      <c r="L495" s="50" t="n">
        <v>6736.324</v>
      </c>
      <c r="M495" s="50" t="n">
        <v>7381.164</v>
      </c>
      <c r="N495" s="50" t="n">
        <v>6787.088</v>
      </c>
      <c r="O495" s="50" t="n">
        <v>7190.4658</v>
      </c>
      <c r="P495" s="50" t="n">
        <v>8576.3622</v>
      </c>
      <c r="Q495" s="50" t="n">
        <v>8967.588</v>
      </c>
      <c r="R495" s="50" t="n">
        <v>7901.9262</v>
      </c>
      <c r="S495" s="50" t="n">
        <v>10892.2982</v>
      </c>
      <c r="T495" s="50" t="n">
        <v>10205.426</v>
      </c>
      <c r="U495" s="50" t="n">
        <v>8579.6746</v>
      </c>
      <c r="V495" s="50" t="n">
        <v>9388.2334</v>
      </c>
      <c r="W495" s="50" t="n">
        <v>10740.751</v>
      </c>
      <c r="X495" s="50" t="n">
        <v>11769.3198</v>
      </c>
      <c r="Y495" s="50" t="n">
        <v>10466.9978</v>
      </c>
      <c r="Z495" s="50" t="n">
        <v>9872.471</v>
      </c>
      <c r="AA495" s="50" t="n">
        <v>9850.1858</v>
      </c>
      <c r="AB495" s="50" t="n">
        <v>11192.3644</v>
      </c>
      <c r="AC495" s="50" t="n">
        <v>12863.6858</v>
      </c>
      <c r="AD495" s="50" t="n">
        <v>12422.2742</v>
      </c>
      <c r="AE495" s="50" t="n">
        <v>11549.0942</v>
      </c>
      <c r="AF495" s="50" t="n">
        <v>11412.9624</v>
      </c>
      <c r="AG495" s="50" t="n">
        <v>9574.8254</v>
      </c>
      <c r="AH495" s="52" t="n">
        <v>10979.1164</v>
      </c>
      <c r="AI495" s="52" t="n">
        <v>12100.2168</v>
      </c>
      <c r="AJ495" s="52" t="n">
        <v>11441.8332</v>
      </c>
      <c r="AK495" s="52" t="n">
        <v>11138.5134</v>
      </c>
      <c r="AL495" s="51" t="n">
        <v>10941.3276</v>
      </c>
      <c r="AM495" s="51" t="n">
        <v>10584.7671112489</v>
      </c>
    </row>
    <row r="496" customFormat="false" ht="14.25" hidden="false" customHeight="false" outlineLevel="0" collapsed="false">
      <c r="A496" s="48" t="s">
        <v>137</v>
      </c>
      <c r="B496" s="48" t="str">
        <f aca="false">VLOOKUP(Data[[#This Row],[or_product]],Ref_products[#Data],2,FALSE())</f>
        <v>Triticale</v>
      </c>
      <c r="C496" s="48" t="str">
        <f aca="false">VLOOKUP(Data[[#This Row],[MS]],Ref_MS[#Data],2,FALSE())</f>
        <v>Belgium</v>
      </c>
      <c r="D496" s="49" t="s">
        <v>29</v>
      </c>
      <c r="E496" s="49" t="s">
        <v>75</v>
      </c>
      <c r="F496" s="49" t="s">
        <v>76</v>
      </c>
      <c r="G496" s="50" t="n">
        <f aca="false">(SUM(AH496:AL496)-MAX(AH496:AL496)-MIN(AH496:AL496))/3</f>
        <v>32.291</v>
      </c>
      <c r="H496" s="50" t="n">
        <v>49.98</v>
      </c>
      <c r="I496" s="50" t="n">
        <v>49.588</v>
      </c>
      <c r="J496" s="50" t="n">
        <v>54.292</v>
      </c>
      <c r="K496" s="50" t="n">
        <v>63.112</v>
      </c>
      <c r="L496" s="50" t="n">
        <v>54.096</v>
      </c>
      <c r="M496" s="50" t="n">
        <v>56.938</v>
      </c>
      <c r="N496" s="50" t="n">
        <v>31.654</v>
      </c>
      <c r="O496" s="50" t="n">
        <v>54.684</v>
      </c>
      <c r="P496" s="50" t="n">
        <v>32.144</v>
      </c>
      <c r="Q496" s="50" t="n">
        <v>49.392</v>
      </c>
      <c r="R496" s="50" t="n">
        <v>45.864</v>
      </c>
      <c r="S496" s="50" t="n">
        <v>55.468</v>
      </c>
      <c r="T496" s="50" t="n">
        <v>47.824</v>
      </c>
      <c r="U496" s="50" t="n">
        <v>45.178</v>
      </c>
      <c r="V496" s="50" t="n">
        <v>36.946</v>
      </c>
      <c r="W496" s="50" t="n">
        <v>39.984</v>
      </c>
      <c r="X496" s="50" t="n">
        <v>44.198</v>
      </c>
      <c r="Y496" s="50" t="n">
        <v>42.924</v>
      </c>
      <c r="Z496" s="50" t="n">
        <v>28.9492</v>
      </c>
      <c r="AA496" s="50" t="n">
        <v>40.768</v>
      </c>
      <c r="AB496" s="50" t="n">
        <v>42.238</v>
      </c>
      <c r="AC496" s="50" t="n">
        <v>38.9746</v>
      </c>
      <c r="AD496" s="50" t="n">
        <v>39.8174</v>
      </c>
      <c r="AE496" s="50" t="n">
        <v>30.8994</v>
      </c>
      <c r="AF496" s="50" t="n">
        <v>33.4278</v>
      </c>
      <c r="AG496" s="50" t="n">
        <v>31.4874</v>
      </c>
      <c r="AH496" s="52" t="n">
        <v>39.0432</v>
      </c>
      <c r="AI496" s="52" t="n">
        <v>32.1048</v>
      </c>
      <c r="AJ496" s="52" t="n">
        <v>31.8402</v>
      </c>
      <c r="AK496" s="52" t="n">
        <v>29.4</v>
      </c>
      <c r="AL496" s="51" t="n">
        <v>32.928</v>
      </c>
      <c r="AM496" s="51" t="n">
        <v>32.0146617234297</v>
      </c>
    </row>
    <row r="497" customFormat="false" ht="14.25" hidden="false" customHeight="false" outlineLevel="0" collapsed="false">
      <c r="A497" s="48" t="s">
        <v>137</v>
      </c>
      <c r="B497" s="48" t="str">
        <f aca="false">VLOOKUP(Data[[#This Row],[or_product]],Ref_products[#Data],2,FALSE())</f>
        <v>Triticale</v>
      </c>
      <c r="C497" s="48" t="str">
        <f aca="false">VLOOKUP(Data[[#This Row],[MS]],Ref_MS[#Data],2,FALSE())</f>
        <v>Bulgaria</v>
      </c>
      <c r="D497" s="49" t="s">
        <v>29</v>
      </c>
      <c r="E497" s="49" t="s">
        <v>77</v>
      </c>
      <c r="F497" s="49" t="s">
        <v>78</v>
      </c>
      <c r="G497" s="50" t="n">
        <f aca="false">(SUM(AH497:AL497)-MAX(AH497:AL497)-MIN(AH497:AL497))/3</f>
        <v>44.8676666666667</v>
      </c>
      <c r="H497" s="50" t="n">
        <v>7.84</v>
      </c>
      <c r="I497" s="50" t="n">
        <v>7.84</v>
      </c>
      <c r="J497" s="50" t="n">
        <v>7.84</v>
      </c>
      <c r="K497" s="50" t="n">
        <v>7.84</v>
      </c>
      <c r="L497" s="50" t="n">
        <v>7.84</v>
      </c>
      <c r="M497" s="50" t="n">
        <v>7.742</v>
      </c>
      <c r="N497" s="50" t="n">
        <v>12.446</v>
      </c>
      <c r="O497" s="50" t="n">
        <v>11.76</v>
      </c>
      <c r="P497" s="50" t="n">
        <v>9.8</v>
      </c>
      <c r="Q497" s="50" t="n">
        <v>22.932</v>
      </c>
      <c r="R497" s="50" t="n">
        <v>17.934</v>
      </c>
      <c r="S497" s="50" t="n">
        <v>27.048</v>
      </c>
      <c r="T497" s="50" t="n">
        <v>22.148</v>
      </c>
      <c r="U497" s="50" t="n">
        <v>25.186</v>
      </c>
      <c r="V497" s="50" t="n">
        <v>12.446</v>
      </c>
      <c r="W497" s="50" t="n">
        <v>20.09</v>
      </c>
      <c r="X497" s="50" t="n">
        <v>16.856</v>
      </c>
      <c r="Y497" s="50" t="n">
        <v>28.8512</v>
      </c>
      <c r="Z497" s="50" t="n">
        <v>25.9896</v>
      </c>
      <c r="AA497" s="50" t="n">
        <v>25.97</v>
      </c>
      <c r="AB497" s="50" t="n">
        <v>38.0338</v>
      </c>
      <c r="AC497" s="50" t="n">
        <v>59.1528</v>
      </c>
      <c r="AD497" s="50" t="n">
        <v>37.632</v>
      </c>
      <c r="AE497" s="50" t="n">
        <v>48.2846</v>
      </c>
      <c r="AF497" s="50" t="n">
        <v>57.9572</v>
      </c>
      <c r="AG497" s="50" t="n">
        <v>39.5038</v>
      </c>
      <c r="AH497" s="52" t="n">
        <v>42.3066</v>
      </c>
      <c r="AI497" s="52" t="n">
        <v>39.249</v>
      </c>
      <c r="AJ497" s="52" t="n">
        <v>51.1658</v>
      </c>
      <c r="AK497" s="52" t="n">
        <v>41.1306</v>
      </c>
      <c r="AL497" s="51" t="n">
        <v>109.76</v>
      </c>
      <c r="AM497" s="51" t="n">
        <v>56.9772</v>
      </c>
    </row>
    <row r="498" customFormat="false" ht="14.25" hidden="false" customHeight="false" outlineLevel="0" collapsed="false">
      <c r="A498" s="48" t="s">
        <v>137</v>
      </c>
      <c r="B498" s="48" t="str">
        <f aca="false">VLOOKUP(Data[[#This Row],[or_product]],Ref_products[#Data],2,FALSE())</f>
        <v>Triticale</v>
      </c>
      <c r="C498" s="48" t="str">
        <f aca="false">VLOOKUP(Data[[#This Row],[MS]],Ref_MS[#Data],2,FALSE())</f>
        <v>Czechia</v>
      </c>
      <c r="D498" s="49" t="s">
        <v>29</v>
      </c>
      <c r="E498" s="49" t="s">
        <v>79</v>
      </c>
      <c r="F498" s="49" t="s">
        <v>80</v>
      </c>
      <c r="G498" s="50" t="n">
        <f aca="false">(SUM(AH498:AL498)-MAX(AH498:AL498)-MIN(AH498:AL498))/3</f>
        <v>199.972266666667</v>
      </c>
      <c r="H498" s="50" t="n">
        <v>58.702</v>
      </c>
      <c r="I498" s="50" t="n">
        <v>54.978</v>
      </c>
      <c r="J498" s="50" t="n">
        <v>62.524</v>
      </c>
      <c r="K498" s="50" t="n">
        <v>51.058</v>
      </c>
      <c r="L498" s="50" t="n">
        <v>77.518</v>
      </c>
      <c r="M498" s="50" t="n">
        <v>77.518</v>
      </c>
      <c r="N498" s="50" t="n">
        <v>105.84</v>
      </c>
      <c r="O498" s="50" t="n">
        <v>135.73</v>
      </c>
      <c r="P498" s="50" t="n">
        <v>187.964</v>
      </c>
      <c r="Q498" s="50" t="n">
        <v>195.902</v>
      </c>
      <c r="R498" s="50" t="n">
        <v>158.662</v>
      </c>
      <c r="S498" s="50" t="n">
        <v>299.292</v>
      </c>
      <c r="T498" s="50" t="n">
        <v>250.096</v>
      </c>
      <c r="U498" s="50" t="n">
        <v>128.772</v>
      </c>
      <c r="V498" s="50" t="n">
        <v>201.39</v>
      </c>
      <c r="W498" s="50" t="n">
        <v>250.4586</v>
      </c>
      <c r="X498" s="50" t="n">
        <v>218.246</v>
      </c>
      <c r="Y498" s="50" t="n">
        <v>167.776</v>
      </c>
      <c r="Z498" s="50" t="n">
        <v>192.9816</v>
      </c>
      <c r="AA498" s="50" t="n">
        <v>186.5626</v>
      </c>
      <c r="AB498" s="50" t="n">
        <v>209.9258</v>
      </c>
      <c r="AC498" s="50" t="n">
        <v>239.0122</v>
      </c>
      <c r="AD498" s="50" t="n">
        <v>198.597</v>
      </c>
      <c r="AE498" s="50" t="n">
        <v>189.336</v>
      </c>
      <c r="AF498" s="50" t="n">
        <v>173.705</v>
      </c>
      <c r="AG498" s="50" t="n">
        <v>168.707</v>
      </c>
      <c r="AH498" s="52" t="n">
        <v>191.5018</v>
      </c>
      <c r="AI498" s="52" t="n">
        <v>208.9948</v>
      </c>
      <c r="AJ498" s="52" t="n">
        <v>189.581</v>
      </c>
      <c r="AK498" s="52" t="n">
        <v>203.4676</v>
      </c>
      <c r="AL498" s="51" t="n">
        <v>204.9474</v>
      </c>
      <c r="AM498" s="51" t="n">
        <v>218.43514</v>
      </c>
    </row>
    <row r="499" customFormat="false" ht="14.25" hidden="false" customHeight="false" outlineLevel="0" collapsed="false">
      <c r="A499" s="48" t="s">
        <v>137</v>
      </c>
      <c r="B499" s="48" t="str">
        <f aca="false">VLOOKUP(Data[[#This Row],[or_product]],Ref_products[#Data],2,FALSE())</f>
        <v>Triticale</v>
      </c>
      <c r="C499" s="48" t="str">
        <f aca="false">VLOOKUP(Data[[#This Row],[MS]],Ref_MS[#Data],2,FALSE())</f>
        <v>Denmark</v>
      </c>
      <c r="D499" s="49" t="s">
        <v>29</v>
      </c>
      <c r="E499" s="49" t="s">
        <v>81</v>
      </c>
      <c r="F499" s="49" t="s">
        <v>82</v>
      </c>
      <c r="G499" s="50" t="n">
        <f aca="false">(SUM(AH499:AL499)-MAX(AH499:AL499)-MIN(AH499:AL499))/3</f>
        <v>40.9313333333333</v>
      </c>
      <c r="H499" s="50" t="n">
        <v>0</v>
      </c>
      <c r="I499" s="50" t="n">
        <v>0</v>
      </c>
      <c r="J499" s="50" t="n">
        <v>0</v>
      </c>
      <c r="K499" s="50" t="n">
        <v>0</v>
      </c>
      <c r="L499" s="50" t="n">
        <v>68.6</v>
      </c>
      <c r="M499" s="50" t="n">
        <v>139.16</v>
      </c>
      <c r="N499" s="50" t="n">
        <v>245.98</v>
      </c>
      <c r="O499" s="50" t="n">
        <v>239.12</v>
      </c>
      <c r="P499" s="50" t="n">
        <v>165.62</v>
      </c>
      <c r="Q499" s="50" t="n">
        <v>119.168</v>
      </c>
      <c r="R499" s="50" t="n">
        <v>142.884</v>
      </c>
      <c r="S499" s="50" t="n">
        <v>156.31</v>
      </c>
      <c r="T499" s="50" t="n">
        <v>148.568</v>
      </c>
      <c r="U499" s="50" t="n">
        <v>153.174</v>
      </c>
      <c r="V499" s="50" t="n">
        <v>146.902</v>
      </c>
      <c r="W499" s="50" t="n">
        <v>181.594</v>
      </c>
      <c r="X499" s="50" t="n">
        <v>224.714</v>
      </c>
      <c r="Y499" s="50" t="n">
        <v>173.852</v>
      </c>
      <c r="Z499" s="50" t="n">
        <v>135.24</v>
      </c>
      <c r="AA499" s="50" t="n">
        <v>112.308</v>
      </c>
      <c r="AB499" s="50" t="n">
        <v>72.912</v>
      </c>
      <c r="AC499" s="50" t="n">
        <v>93.982</v>
      </c>
      <c r="AD499" s="50" t="n">
        <v>80.36</v>
      </c>
      <c r="AE499" s="50" t="n">
        <v>55.076</v>
      </c>
      <c r="AF499" s="50" t="n">
        <v>59.29</v>
      </c>
      <c r="AG499" s="50" t="n">
        <v>36.848</v>
      </c>
      <c r="AH499" s="52" t="n">
        <v>50.666</v>
      </c>
      <c r="AI499" s="52" t="n">
        <v>41.062</v>
      </c>
      <c r="AJ499" s="52" t="n">
        <v>48.608</v>
      </c>
      <c r="AK499" s="52" t="n">
        <v>33.124</v>
      </c>
      <c r="AL499" s="51" t="n">
        <v>27.146</v>
      </c>
      <c r="AM499" s="51" t="n">
        <v>26.6958922788272</v>
      </c>
    </row>
    <row r="500" customFormat="false" ht="14.25" hidden="false" customHeight="false" outlineLevel="0" collapsed="false">
      <c r="A500" s="48" t="s">
        <v>137</v>
      </c>
      <c r="B500" s="48" t="str">
        <f aca="false">VLOOKUP(Data[[#This Row],[or_product]],Ref_products[#Data],2,FALSE())</f>
        <v>Triticale</v>
      </c>
      <c r="C500" s="48" t="str">
        <f aca="false">VLOOKUP(Data[[#This Row],[MS]],Ref_MS[#Data],2,FALSE())</f>
        <v>Germany</v>
      </c>
      <c r="D500" s="49" t="s">
        <v>29</v>
      </c>
      <c r="E500" s="49" t="s">
        <v>83</v>
      </c>
      <c r="F500" s="49" t="s">
        <v>84</v>
      </c>
      <c r="G500" s="50" t="n">
        <f aca="false">(SUM(AH500:AL500)-MAX(AH500:AL500)-MIN(AH500:AL500))/3</f>
        <v>1919.036</v>
      </c>
      <c r="H500" s="50" t="n">
        <v>1124.158</v>
      </c>
      <c r="I500" s="50" t="n">
        <v>1102.402</v>
      </c>
      <c r="J500" s="50" t="n">
        <v>1610.336</v>
      </c>
      <c r="K500" s="50" t="n">
        <v>2084.95</v>
      </c>
      <c r="L500" s="50" t="n">
        <v>2568.09</v>
      </c>
      <c r="M500" s="50" t="n">
        <v>2757.818</v>
      </c>
      <c r="N500" s="50" t="n">
        <v>2326.422</v>
      </c>
      <c r="O500" s="50" t="n">
        <v>2743.804</v>
      </c>
      <c r="P500" s="50" t="n">
        <v>3350.522</v>
      </c>
      <c r="Q500" s="50" t="n">
        <v>3006.934</v>
      </c>
      <c r="R500" s="50" t="n">
        <v>2430.792</v>
      </c>
      <c r="S500" s="50" t="n">
        <v>3224.004</v>
      </c>
      <c r="T500" s="50" t="n">
        <v>2622.382</v>
      </c>
      <c r="U500" s="50" t="n">
        <v>2192.358</v>
      </c>
      <c r="V500" s="50" t="n">
        <v>2020.27</v>
      </c>
      <c r="W500" s="50" t="n">
        <v>2333.87</v>
      </c>
      <c r="X500" s="50" t="n">
        <v>2464.112</v>
      </c>
      <c r="Y500" s="50" t="n">
        <v>2113.8208</v>
      </c>
      <c r="Z500" s="50" t="n">
        <v>1964.214</v>
      </c>
      <c r="AA500" s="50" t="n">
        <v>2248.904</v>
      </c>
      <c r="AB500" s="50" t="n">
        <v>2556.82</v>
      </c>
      <c r="AC500" s="50" t="n">
        <v>2912.756</v>
      </c>
      <c r="AD500" s="50" t="n">
        <v>2546.334</v>
      </c>
      <c r="AE500" s="50" t="n">
        <v>2349.354</v>
      </c>
      <c r="AF500" s="50" t="n">
        <v>2270.66</v>
      </c>
      <c r="AG500" s="50" t="n">
        <v>1896.79</v>
      </c>
      <c r="AH500" s="52" t="n">
        <v>2151.002</v>
      </c>
      <c r="AI500" s="52" t="n">
        <v>1995.574</v>
      </c>
      <c r="AJ500" s="52" t="n">
        <v>1870.428</v>
      </c>
      <c r="AK500" s="52" t="n">
        <v>1891.106</v>
      </c>
      <c r="AL500" s="51" t="n">
        <v>1795.752</v>
      </c>
      <c r="AM500" s="51" t="n">
        <v>1777.8376</v>
      </c>
    </row>
    <row r="501" customFormat="false" ht="14.25" hidden="false" customHeight="false" outlineLevel="0" collapsed="false">
      <c r="A501" s="48" t="s">
        <v>137</v>
      </c>
      <c r="B501" s="48" t="str">
        <f aca="false">VLOOKUP(Data[[#This Row],[or_product]],Ref_products[#Data],2,FALSE())</f>
        <v>Triticale</v>
      </c>
      <c r="C501" s="48" t="str">
        <f aca="false">VLOOKUP(Data[[#This Row],[MS]],Ref_MS[#Data],2,FALSE())</f>
        <v>Estonia</v>
      </c>
      <c r="D501" s="49" t="s">
        <v>29</v>
      </c>
      <c r="E501" s="49" t="s">
        <v>85</v>
      </c>
      <c r="F501" s="49" t="s">
        <v>86</v>
      </c>
      <c r="G501" s="50" t="n">
        <f aca="false">(SUM(AH501:AL501)-MAX(AH501:AL501)-MIN(AH501:AL501))/3</f>
        <v>27.1525333333333</v>
      </c>
      <c r="H501" s="50" t="n">
        <v>9.8</v>
      </c>
      <c r="I501" s="50" t="n">
        <v>9.8</v>
      </c>
      <c r="J501" s="50" t="n">
        <v>9.8</v>
      </c>
      <c r="K501" s="50" t="n">
        <v>9.8</v>
      </c>
      <c r="L501" s="50" t="n">
        <v>9.8</v>
      </c>
      <c r="M501" s="50" t="n">
        <v>9.8</v>
      </c>
      <c r="N501" s="50" t="n">
        <v>9.8</v>
      </c>
      <c r="O501" s="50" t="n">
        <v>0</v>
      </c>
      <c r="P501" s="50" t="n">
        <v>8.82</v>
      </c>
      <c r="Q501" s="50" t="n">
        <v>12.642</v>
      </c>
      <c r="R501" s="50" t="n">
        <v>9.702</v>
      </c>
      <c r="S501" s="50" t="n">
        <v>15.68</v>
      </c>
      <c r="T501" s="50" t="n">
        <v>14.7</v>
      </c>
      <c r="U501" s="50" t="n">
        <v>5.292</v>
      </c>
      <c r="V501" s="50" t="n">
        <v>15.092</v>
      </c>
      <c r="W501" s="50" t="n">
        <v>21.364</v>
      </c>
      <c r="X501" s="50" t="n">
        <v>22.148</v>
      </c>
      <c r="Y501" s="50" t="n">
        <v>8.82</v>
      </c>
      <c r="Z501" s="50" t="n">
        <v>13.328</v>
      </c>
      <c r="AA501" s="50" t="n">
        <v>24.304</v>
      </c>
      <c r="AB501" s="50" t="n">
        <v>8.624</v>
      </c>
      <c r="AC501" s="50" t="n">
        <v>24.696</v>
      </c>
      <c r="AD501" s="50" t="n">
        <v>34.398</v>
      </c>
      <c r="AE501" s="50" t="n">
        <v>18.522</v>
      </c>
      <c r="AF501" s="50" t="n">
        <v>25.921</v>
      </c>
      <c r="AG501" s="50" t="n">
        <v>11.2896</v>
      </c>
      <c r="AH501" s="52" t="n">
        <v>34.5058</v>
      </c>
      <c r="AI501" s="52" t="n">
        <v>30.1448</v>
      </c>
      <c r="AJ501" s="52" t="n">
        <v>27.1362</v>
      </c>
      <c r="AK501" s="52" t="n">
        <v>23.4906</v>
      </c>
      <c r="AL501" s="51" t="n">
        <v>24.1766</v>
      </c>
      <c r="AM501" s="51" t="n">
        <v>26.6224485853886</v>
      </c>
    </row>
    <row r="502" customFormat="false" ht="14.25" hidden="false" customHeight="false" outlineLevel="0" collapsed="false">
      <c r="A502" s="48" t="s">
        <v>137</v>
      </c>
      <c r="B502" s="48" t="str">
        <f aca="false">VLOOKUP(Data[[#This Row],[or_product]],Ref_products[#Data],2,FALSE())</f>
        <v>Triticale</v>
      </c>
      <c r="C502" s="48" t="str">
        <f aca="false">VLOOKUP(Data[[#This Row],[MS]],Ref_MS[#Data],2,FALSE())</f>
        <v>Ireland</v>
      </c>
      <c r="D502" s="49" t="s">
        <v>29</v>
      </c>
      <c r="E502" s="49" t="s">
        <v>87</v>
      </c>
      <c r="F502" s="49" t="s">
        <v>88</v>
      </c>
      <c r="G502" s="50" t="n">
        <f aca="false">(SUM(AH502:AL502)-MAX(AH502:AL502)-MIN(AH502:AL502))/3</f>
        <v>0</v>
      </c>
      <c r="H502" s="50" t="n">
        <v>0</v>
      </c>
      <c r="I502" s="50" t="n">
        <v>0</v>
      </c>
      <c r="J502" s="50" t="n">
        <v>0</v>
      </c>
      <c r="K502" s="50" t="n">
        <v>0</v>
      </c>
      <c r="L502" s="50" t="n">
        <v>0</v>
      </c>
      <c r="M502" s="50" t="n">
        <v>0</v>
      </c>
      <c r="N502" s="50" t="n">
        <v>0</v>
      </c>
      <c r="O502" s="50" t="n">
        <v>0</v>
      </c>
      <c r="P502" s="50" t="n">
        <v>0</v>
      </c>
      <c r="Q502" s="50" t="n">
        <v>0</v>
      </c>
      <c r="R502" s="50" t="n">
        <v>0</v>
      </c>
      <c r="S502" s="50" t="n">
        <v>0</v>
      </c>
      <c r="T502" s="50" t="n">
        <v>0</v>
      </c>
      <c r="U502" s="50" t="n">
        <v>0</v>
      </c>
      <c r="V502" s="50" t="n">
        <v>0</v>
      </c>
      <c r="W502" s="50" t="n">
        <v>0</v>
      </c>
      <c r="X502" s="50" t="n">
        <v>0</v>
      </c>
      <c r="Y502" s="50" t="n">
        <v>0</v>
      </c>
      <c r="Z502" s="50" t="n">
        <v>0</v>
      </c>
      <c r="AA502" s="50" t="n">
        <v>0</v>
      </c>
      <c r="AB502" s="50" t="n">
        <v>0</v>
      </c>
      <c r="AC502" s="50" t="n">
        <v>0</v>
      </c>
      <c r="AD502" s="50" t="n">
        <v>0</v>
      </c>
      <c r="AE502" s="50" t="n">
        <v>0</v>
      </c>
      <c r="AF502" s="50" t="n">
        <v>0</v>
      </c>
      <c r="AG502" s="50" t="n">
        <v>0</v>
      </c>
      <c r="AH502" s="52" t="n">
        <v>0</v>
      </c>
      <c r="AI502" s="52" t="n">
        <v>0</v>
      </c>
      <c r="AJ502" s="52" t="n">
        <v>0</v>
      </c>
      <c r="AK502" s="52" t="n">
        <v>0</v>
      </c>
      <c r="AL502" s="51" t="n">
        <v>0</v>
      </c>
      <c r="AM502" s="51" t="n">
        <v>0</v>
      </c>
    </row>
    <row r="503" customFormat="false" ht="14.25" hidden="false" customHeight="false" outlineLevel="0" collapsed="false">
      <c r="A503" s="48" t="s">
        <v>137</v>
      </c>
      <c r="B503" s="48" t="str">
        <f aca="false">VLOOKUP(Data[[#This Row],[or_product]],Ref_products[#Data],2,FALSE())</f>
        <v>Triticale</v>
      </c>
      <c r="C503" s="48" t="str">
        <f aca="false">VLOOKUP(Data[[#This Row],[MS]],Ref_MS[#Data],2,FALSE())</f>
        <v>Greece</v>
      </c>
      <c r="D503" s="49" t="s">
        <v>29</v>
      </c>
      <c r="E503" s="49" t="s">
        <v>89</v>
      </c>
      <c r="F503" s="49" t="s">
        <v>90</v>
      </c>
      <c r="G503" s="50" t="n">
        <f aca="false">(SUM(AH503:AL503)-MAX(AH503:AL503)-MIN(AH503:AL503))/3</f>
        <v>35.6099333333333</v>
      </c>
      <c r="H503" s="50" t="n">
        <v>0</v>
      </c>
      <c r="I503" s="50" t="n">
        <v>0</v>
      </c>
      <c r="J503" s="50" t="n">
        <v>0</v>
      </c>
      <c r="K503" s="50" t="n">
        <v>0</v>
      </c>
      <c r="L503" s="50" t="n">
        <v>0</v>
      </c>
      <c r="M503" s="50" t="n">
        <v>0</v>
      </c>
      <c r="N503" s="50" t="n">
        <v>0</v>
      </c>
      <c r="O503" s="50" t="n">
        <v>1.666</v>
      </c>
      <c r="P503" s="50" t="n">
        <v>1.0388</v>
      </c>
      <c r="Q503" s="50" t="n">
        <v>0.9996</v>
      </c>
      <c r="R503" s="50" t="n">
        <v>2.1952</v>
      </c>
      <c r="S503" s="50" t="n">
        <v>8.0752</v>
      </c>
      <c r="T503" s="50" t="n">
        <v>5.0568</v>
      </c>
      <c r="U503" s="50" t="n">
        <v>7.742</v>
      </c>
      <c r="V503" s="50" t="n">
        <v>9.8784</v>
      </c>
      <c r="W503" s="50" t="n">
        <v>7.1736</v>
      </c>
      <c r="X503" s="50" t="n">
        <v>8.085</v>
      </c>
      <c r="Y503" s="50" t="n">
        <v>9.4374</v>
      </c>
      <c r="Z503" s="50" t="n">
        <v>11.6326</v>
      </c>
      <c r="AA503" s="50" t="n">
        <v>11.809</v>
      </c>
      <c r="AB503" s="50" t="n">
        <v>20.7564</v>
      </c>
      <c r="AC503" s="50" t="n">
        <v>38.7296</v>
      </c>
      <c r="AD503" s="50" t="n">
        <v>31.3502</v>
      </c>
      <c r="AE503" s="50" t="n">
        <v>47.0792</v>
      </c>
      <c r="AF503" s="50" t="n">
        <v>42.5516</v>
      </c>
      <c r="AG503" s="50" t="n">
        <v>37.5634</v>
      </c>
      <c r="AH503" s="52" t="n">
        <v>37.3282</v>
      </c>
      <c r="AI503" s="52" t="n">
        <v>39.4646</v>
      </c>
      <c r="AJ503" s="52" t="n">
        <v>36.2012</v>
      </c>
      <c r="AK503" s="52" t="n">
        <v>33.3004</v>
      </c>
      <c r="AL503" s="51" t="n">
        <v>29.1648</v>
      </c>
      <c r="AM503" s="51" t="n">
        <v>30.11932</v>
      </c>
    </row>
    <row r="504" customFormat="false" ht="14.25" hidden="false" customHeight="false" outlineLevel="0" collapsed="false">
      <c r="A504" s="48" t="s">
        <v>137</v>
      </c>
      <c r="B504" s="48" t="str">
        <f aca="false">VLOOKUP(Data[[#This Row],[or_product]],Ref_products[#Data],2,FALSE())</f>
        <v>Triticale</v>
      </c>
      <c r="C504" s="48" t="str">
        <f aca="false">VLOOKUP(Data[[#This Row],[MS]],Ref_MS[#Data],2,FALSE())</f>
        <v>Spain</v>
      </c>
      <c r="D504" s="49" t="s">
        <v>29</v>
      </c>
      <c r="E504" s="49" t="s">
        <v>91</v>
      </c>
      <c r="F504" s="49" t="s">
        <v>92</v>
      </c>
      <c r="G504" s="50" t="n">
        <f aca="false">(SUM(AH504:AL504)-MAX(AH504:AL504)-MIN(AH504:AL504))/3</f>
        <v>634.634933333333</v>
      </c>
      <c r="H504" s="50" t="n">
        <v>46.256</v>
      </c>
      <c r="I504" s="50" t="n">
        <v>49.686</v>
      </c>
      <c r="J504" s="50" t="n">
        <v>22.344</v>
      </c>
      <c r="K504" s="50" t="n">
        <v>82.32</v>
      </c>
      <c r="L504" s="50" t="n">
        <v>60.368</v>
      </c>
      <c r="M504" s="50" t="n">
        <v>48.608</v>
      </c>
      <c r="N504" s="50" t="n">
        <v>30.38</v>
      </c>
      <c r="O504" s="50" t="n">
        <v>93.1</v>
      </c>
      <c r="P504" s="50" t="n">
        <v>86.926</v>
      </c>
      <c r="Q504" s="50" t="n">
        <v>94.668</v>
      </c>
      <c r="R504" s="50" t="n">
        <v>92.806</v>
      </c>
      <c r="S504" s="50" t="n">
        <v>25.578</v>
      </c>
      <c r="T504" s="50" t="n">
        <v>54.39</v>
      </c>
      <c r="U504" s="50" t="n">
        <v>112.014</v>
      </c>
      <c r="V504" s="50" t="n">
        <v>131.124</v>
      </c>
      <c r="W504" s="50" t="n">
        <v>133.476</v>
      </c>
      <c r="X504" s="50" t="n">
        <v>135.534</v>
      </c>
      <c r="Y504" s="50" t="n">
        <v>142.0902</v>
      </c>
      <c r="Z504" s="50" t="n">
        <v>203.0756</v>
      </c>
      <c r="AA504" s="50" t="n">
        <v>212.9638</v>
      </c>
      <c r="AB504" s="50" t="n">
        <v>386.855</v>
      </c>
      <c r="AC504" s="50" t="n">
        <v>440.6766</v>
      </c>
      <c r="AD504" s="50" t="n">
        <v>440.9804</v>
      </c>
      <c r="AE504" s="50" t="n">
        <v>539.8232</v>
      </c>
      <c r="AF504" s="50" t="n">
        <v>348.7232</v>
      </c>
      <c r="AG504" s="50" t="n">
        <v>636.0298</v>
      </c>
      <c r="AH504" s="52" t="n">
        <v>564.9798</v>
      </c>
      <c r="AI504" s="52" t="n">
        <v>741.0662</v>
      </c>
      <c r="AJ504" s="52" t="n">
        <v>741.8698</v>
      </c>
      <c r="AK504" s="52" t="n">
        <v>597.8588</v>
      </c>
      <c r="AL504" s="51" t="n">
        <v>347.606</v>
      </c>
      <c r="AM504" s="51" t="n">
        <v>707.799414</v>
      </c>
    </row>
    <row r="505" customFormat="false" ht="14.25" hidden="false" customHeight="false" outlineLevel="0" collapsed="false">
      <c r="A505" s="48" t="s">
        <v>137</v>
      </c>
      <c r="B505" s="48" t="str">
        <f aca="false">VLOOKUP(Data[[#This Row],[or_product]],Ref_products[#Data],2,FALSE())</f>
        <v>Triticale</v>
      </c>
      <c r="C505" s="48" t="str">
        <f aca="false">VLOOKUP(Data[[#This Row],[MS]],Ref_MS[#Data],2,FALSE())</f>
        <v>France</v>
      </c>
      <c r="D505" s="49" t="s">
        <v>29</v>
      </c>
      <c r="E505" s="49" t="s">
        <v>93</v>
      </c>
      <c r="F505" s="49" t="s">
        <v>94</v>
      </c>
      <c r="G505" s="50" t="n">
        <f aca="false">(SUM(AH505:AL505)-MAX(AH505:AL505)-MIN(AH505:AL505))/3</f>
        <v>1617.4018</v>
      </c>
      <c r="H505" s="50" t="n">
        <v>746.466</v>
      </c>
      <c r="I505" s="50" t="n">
        <v>792.526</v>
      </c>
      <c r="J505" s="50" t="n">
        <v>833.49</v>
      </c>
      <c r="K505" s="50" t="n">
        <v>1033.116</v>
      </c>
      <c r="L505" s="50" t="n">
        <v>1021.944</v>
      </c>
      <c r="M505" s="50" t="n">
        <v>1222.746</v>
      </c>
      <c r="N505" s="50" t="n">
        <v>1191.484</v>
      </c>
      <c r="O505" s="50" t="n">
        <v>1236.368</v>
      </c>
      <c r="P505" s="50" t="n">
        <v>1099.658</v>
      </c>
      <c r="Q505" s="50" t="n">
        <v>1461.082</v>
      </c>
      <c r="R505" s="50" t="n">
        <v>1256.458</v>
      </c>
      <c r="S505" s="50" t="n">
        <v>1796.928</v>
      </c>
      <c r="T505" s="50" t="n">
        <v>1773.212</v>
      </c>
      <c r="U505" s="50" t="n">
        <v>1660.414</v>
      </c>
      <c r="V505" s="50" t="n">
        <v>1446.48</v>
      </c>
      <c r="W505" s="50" t="n">
        <v>1784.58</v>
      </c>
      <c r="X505" s="50" t="n">
        <v>1975.19</v>
      </c>
      <c r="Y505" s="50" t="n">
        <v>2019.4468</v>
      </c>
      <c r="Z505" s="50" t="n">
        <v>1947.6226</v>
      </c>
      <c r="AA505" s="50" t="n">
        <v>2254.49</v>
      </c>
      <c r="AB505" s="50" t="n">
        <v>1989.9488</v>
      </c>
      <c r="AC505" s="50" t="n">
        <v>1982.8144</v>
      </c>
      <c r="AD505" s="50" t="n">
        <v>1828.3174</v>
      </c>
      <c r="AE505" s="50" t="n">
        <v>1391.796</v>
      </c>
      <c r="AF505" s="50" t="n">
        <v>1547.7336</v>
      </c>
      <c r="AG505" s="50" t="n">
        <v>1322.4806</v>
      </c>
      <c r="AH505" s="52" t="n">
        <v>1627.5742</v>
      </c>
      <c r="AI505" s="52" t="n">
        <v>1196.3448</v>
      </c>
      <c r="AJ505" s="52" t="n">
        <v>1722.203</v>
      </c>
      <c r="AK505" s="52" t="n">
        <v>1600.0656</v>
      </c>
      <c r="AL505" s="51" t="n">
        <v>1624.5656</v>
      </c>
      <c r="AM505" s="51" t="n">
        <v>1218.14</v>
      </c>
    </row>
    <row r="506" customFormat="false" ht="14.25" hidden="false" customHeight="false" outlineLevel="0" collapsed="false">
      <c r="A506" s="48" t="s">
        <v>137</v>
      </c>
      <c r="B506" s="48" t="str">
        <f aca="false">VLOOKUP(Data[[#This Row],[or_product]],Ref_products[#Data],2,FALSE())</f>
        <v>Triticale</v>
      </c>
      <c r="C506" s="48" t="str">
        <f aca="false">VLOOKUP(Data[[#This Row],[MS]],Ref_MS[#Data],2,FALSE())</f>
        <v>Croatia</v>
      </c>
      <c r="D506" s="49" t="s">
        <v>29</v>
      </c>
      <c r="E506" s="49" t="s">
        <v>95</v>
      </c>
      <c r="F506" s="49" t="s">
        <v>96</v>
      </c>
      <c r="G506" s="50" t="n">
        <f aca="false">(SUM(AH506:AL506)-MAX(AH506:AL506)-MIN(AH506:AL506))/3</f>
        <v>41.7708666666667</v>
      </c>
      <c r="H506" s="50" t="n">
        <v>0</v>
      </c>
      <c r="I506" s="50" t="n">
        <v>0</v>
      </c>
      <c r="J506" s="50" t="n">
        <v>0</v>
      </c>
      <c r="K506" s="50" t="n">
        <v>0</v>
      </c>
      <c r="L506" s="50" t="n">
        <v>0</v>
      </c>
      <c r="M506" s="50" t="n">
        <v>0</v>
      </c>
      <c r="N506" s="50" t="n">
        <v>0</v>
      </c>
      <c r="O506" s="50" t="n">
        <v>0</v>
      </c>
      <c r="P506" s="50" t="n">
        <v>0</v>
      </c>
      <c r="Q506" s="50" t="n">
        <v>0</v>
      </c>
      <c r="R506" s="50" t="n">
        <v>0</v>
      </c>
      <c r="S506" s="50" t="n">
        <v>0</v>
      </c>
      <c r="T506" s="50" t="n">
        <v>0</v>
      </c>
      <c r="U506" s="50" t="n">
        <v>7.1442</v>
      </c>
      <c r="V506" s="50" t="n">
        <v>9.359</v>
      </c>
      <c r="W506" s="50" t="n">
        <v>12.2794</v>
      </c>
      <c r="X506" s="50" t="n">
        <v>12.3382</v>
      </c>
      <c r="Y506" s="50" t="n">
        <v>32.8888</v>
      </c>
      <c r="Z506" s="50" t="n">
        <v>34.447</v>
      </c>
      <c r="AA506" s="50" t="n">
        <v>53.2728</v>
      </c>
      <c r="AB506" s="50" t="n">
        <v>46.9028</v>
      </c>
      <c r="AC506" s="50" t="n">
        <v>60.0936</v>
      </c>
      <c r="AD506" s="50" t="n">
        <v>53.508</v>
      </c>
      <c r="AE506" s="50" t="n">
        <v>79.7622</v>
      </c>
      <c r="AF506" s="50" t="n">
        <v>67.277</v>
      </c>
      <c r="AG506" s="50" t="n">
        <v>60.7698</v>
      </c>
      <c r="AH506" s="52" t="n">
        <v>64.8074</v>
      </c>
      <c r="AI506" s="52" t="n">
        <v>48.6766</v>
      </c>
      <c r="AJ506" s="52" t="n">
        <v>41.65</v>
      </c>
      <c r="AK506" s="52" t="n">
        <v>34.986</v>
      </c>
      <c r="AL506" s="51" t="n">
        <v>32.34</v>
      </c>
      <c r="AM506" s="51" t="n">
        <v>32.5789124605889</v>
      </c>
    </row>
    <row r="507" customFormat="false" ht="14.25" hidden="false" customHeight="false" outlineLevel="0" collapsed="false">
      <c r="A507" s="48" t="s">
        <v>137</v>
      </c>
      <c r="B507" s="48" t="str">
        <f aca="false">VLOOKUP(Data[[#This Row],[or_product]],Ref_products[#Data],2,FALSE())</f>
        <v>Triticale</v>
      </c>
      <c r="C507" s="48" t="str">
        <f aca="false">VLOOKUP(Data[[#This Row],[MS]],Ref_MS[#Data],2,FALSE())</f>
        <v>Italy</v>
      </c>
      <c r="D507" s="49" t="s">
        <v>29</v>
      </c>
      <c r="E507" s="49" t="s">
        <v>97</v>
      </c>
      <c r="F507" s="49" t="s">
        <v>98</v>
      </c>
      <c r="G507" s="50" t="n">
        <f aca="false">(SUM(AH507:AL507)-MAX(AH507:AL507)-MIN(AH507:AL507))/3</f>
        <v>60.0544</v>
      </c>
      <c r="H507" s="50" t="n">
        <v>0</v>
      </c>
      <c r="I507" s="50" t="n">
        <v>0</v>
      </c>
      <c r="J507" s="50" t="n">
        <v>0</v>
      </c>
      <c r="K507" s="50" t="n">
        <v>5.88</v>
      </c>
      <c r="L507" s="50" t="n">
        <v>0</v>
      </c>
      <c r="M507" s="50" t="n">
        <v>0</v>
      </c>
      <c r="N507" s="50" t="n">
        <v>0</v>
      </c>
      <c r="O507" s="50" t="n">
        <v>0</v>
      </c>
      <c r="P507" s="50" t="n">
        <v>0</v>
      </c>
      <c r="Q507" s="50" t="n">
        <v>0</v>
      </c>
      <c r="R507" s="50" t="n">
        <v>0</v>
      </c>
      <c r="S507" s="50" t="n">
        <v>0</v>
      </c>
      <c r="T507" s="50" t="n">
        <v>0</v>
      </c>
      <c r="U507" s="50" t="n">
        <v>0</v>
      </c>
      <c r="V507" s="50" t="n">
        <v>0</v>
      </c>
      <c r="W507" s="50" t="n">
        <v>0</v>
      </c>
      <c r="X507" s="50" t="n">
        <v>0</v>
      </c>
      <c r="Y507" s="50" t="n">
        <v>0</v>
      </c>
      <c r="Z507" s="50" t="n">
        <v>0</v>
      </c>
      <c r="AA507" s="50" t="n">
        <v>0</v>
      </c>
      <c r="AB507" s="50" t="n">
        <v>0</v>
      </c>
      <c r="AC507" s="50" t="n">
        <v>0</v>
      </c>
      <c r="AD507" s="50" t="n">
        <v>0</v>
      </c>
      <c r="AE507" s="50" t="n">
        <v>84.77</v>
      </c>
      <c r="AF507" s="50" t="n">
        <v>75.117</v>
      </c>
      <c r="AG507" s="50" t="n">
        <v>58.6432</v>
      </c>
      <c r="AH507" s="52" t="n">
        <v>58.016</v>
      </c>
      <c r="AI507" s="52" t="n">
        <v>57.3594</v>
      </c>
      <c r="AJ507" s="52" t="n">
        <v>60.515</v>
      </c>
      <c r="AK507" s="52" t="n">
        <v>61.6322</v>
      </c>
      <c r="AL507" s="51" t="n">
        <v>72.4416</v>
      </c>
      <c r="AM507" s="51" t="n">
        <v>72.554496</v>
      </c>
    </row>
    <row r="508" customFormat="false" ht="14.25" hidden="false" customHeight="false" outlineLevel="0" collapsed="false">
      <c r="A508" s="48" t="s">
        <v>137</v>
      </c>
      <c r="B508" s="48" t="str">
        <f aca="false">VLOOKUP(Data[[#This Row],[or_product]],Ref_products[#Data],2,FALSE())</f>
        <v>Triticale</v>
      </c>
      <c r="C508" s="48" t="str">
        <f aca="false">VLOOKUP(Data[[#This Row],[MS]],Ref_MS[#Data],2,FALSE())</f>
        <v>Cyprus</v>
      </c>
      <c r="D508" s="49" t="s">
        <v>29</v>
      </c>
      <c r="E508" s="49" t="s">
        <v>99</v>
      </c>
      <c r="F508" s="49" t="s">
        <v>100</v>
      </c>
      <c r="G508" s="50" t="n">
        <f aca="false">(SUM(AH508:AL508)-MAX(AH508:AL508)-MIN(AH508:AL508))/3</f>
        <v>1.26093333333333</v>
      </c>
      <c r="H508" s="50" t="n">
        <v>0</v>
      </c>
      <c r="I508" s="50" t="n">
        <v>0</v>
      </c>
      <c r="J508" s="50" t="n">
        <v>0</v>
      </c>
      <c r="K508" s="50" t="n">
        <v>0</v>
      </c>
      <c r="L508" s="50" t="n">
        <v>0</v>
      </c>
      <c r="M508" s="50" t="n">
        <v>0</v>
      </c>
      <c r="N508" s="50" t="n">
        <v>0</v>
      </c>
      <c r="O508" s="50" t="n">
        <v>0</v>
      </c>
      <c r="P508" s="50" t="n">
        <v>0</v>
      </c>
      <c r="Q508" s="50" t="n">
        <v>0</v>
      </c>
      <c r="R508" s="50" t="n">
        <v>0</v>
      </c>
      <c r="S508" s="50" t="n">
        <v>0</v>
      </c>
      <c r="T508" s="50" t="n">
        <v>0</v>
      </c>
      <c r="U508" s="50" t="n">
        <v>0</v>
      </c>
      <c r="V508" s="50" t="n">
        <v>0</v>
      </c>
      <c r="W508" s="50" t="n">
        <v>0</v>
      </c>
      <c r="X508" s="50" t="n">
        <v>0</v>
      </c>
      <c r="Y508" s="50" t="n">
        <v>0</v>
      </c>
      <c r="Z508" s="50" t="n">
        <v>0</v>
      </c>
      <c r="AA508" s="50" t="n">
        <v>0</v>
      </c>
      <c r="AB508" s="50" t="n">
        <v>0</v>
      </c>
      <c r="AC508" s="50" t="n">
        <v>0</v>
      </c>
      <c r="AD508" s="50" t="n">
        <v>0</v>
      </c>
      <c r="AE508" s="50" t="n">
        <v>0.2548</v>
      </c>
      <c r="AF508" s="50" t="n">
        <v>0.6076</v>
      </c>
      <c r="AG508" s="50" t="n">
        <v>1.5582</v>
      </c>
      <c r="AH508" s="52" t="n">
        <v>1.1466</v>
      </c>
      <c r="AI508" s="52" t="n">
        <v>1.3622</v>
      </c>
      <c r="AJ508" s="52" t="n">
        <v>1.47</v>
      </c>
      <c r="AK508" s="52" t="n">
        <v>1.274</v>
      </c>
      <c r="AL508" s="51" t="n">
        <v>0.98</v>
      </c>
      <c r="AM508" s="51" t="n">
        <v>1.26456685848253</v>
      </c>
    </row>
    <row r="509" customFormat="false" ht="14.25" hidden="false" customHeight="false" outlineLevel="0" collapsed="false">
      <c r="A509" s="48" t="s">
        <v>137</v>
      </c>
      <c r="B509" s="48" t="str">
        <f aca="false">VLOOKUP(Data[[#This Row],[or_product]],Ref_products[#Data],2,FALSE())</f>
        <v>Triticale</v>
      </c>
      <c r="C509" s="48" t="str">
        <f aca="false">VLOOKUP(Data[[#This Row],[MS]],Ref_MS[#Data],2,FALSE())</f>
        <v>Latvia</v>
      </c>
      <c r="D509" s="49" t="s">
        <v>29</v>
      </c>
      <c r="E509" s="49" t="s">
        <v>101</v>
      </c>
      <c r="F509" s="49" t="s">
        <v>102</v>
      </c>
      <c r="G509" s="50" t="n">
        <f aca="false">(SUM(AH509:AL509)-MAX(AH509:AL509)-MIN(AH509:AL509))/3</f>
        <v>25.382</v>
      </c>
      <c r="H509" s="50" t="n">
        <v>13.328</v>
      </c>
      <c r="I509" s="50" t="n">
        <v>5.488</v>
      </c>
      <c r="J509" s="50" t="n">
        <v>4.802</v>
      </c>
      <c r="K509" s="50" t="n">
        <v>3.332</v>
      </c>
      <c r="L509" s="50" t="n">
        <v>7.35</v>
      </c>
      <c r="M509" s="50" t="n">
        <v>12.348</v>
      </c>
      <c r="N509" s="50" t="n">
        <v>11.662</v>
      </c>
      <c r="O509" s="50" t="n">
        <v>13.23</v>
      </c>
      <c r="P509" s="50" t="n">
        <v>28.322</v>
      </c>
      <c r="Q509" s="50" t="n">
        <v>40.082</v>
      </c>
      <c r="R509" s="50" t="n">
        <v>32.34</v>
      </c>
      <c r="S509" s="50" t="n">
        <v>41.258</v>
      </c>
      <c r="T509" s="50" t="n">
        <v>31.164</v>
      </c>
      <c r="U509" s="50" t="n">
        <v>21.756</v>
      </c>
      <c r="V509" s="50" t="n">
        <v>37.142</v>
      </c>
      <c r="W509" s="50" t="n">
        <v>34.496</v>
      </c>
      <c r="X509" s="50" t="n">
        <v>32.634</v>
      </c>
      <c r="Y509" s="50" t="n">
        <v>25.872</v>
      </c>
      <c r="Z509" s="50" t="n">
        <v>20.972</v>
      </c>
      <c r="AA509" s="50" t="n">
        <v>47.824</v>
      </c>
      <c r="AB509" s="50" t="n">
        <v>35.868</v>
      </c>
      <c r="AC509" s="50" t="n">
        <v>26.362</v>
      </c>
      <c r="AD509" s="50" t="n">
        <v>40.376</v>
      </c>
      <c r="AE509" s="50" t="n">
        <v>36.554</v>
      </c>
      <c r="AF509" s="50" t="n">
        <v>25.48</v>
      </c>
      <c r="AG509" s="50" t="n">
        <v>13.426</v>
      </c>
      <c r="AH509" s="52" t="n">
        <v>29.302</v>
      </c>
      <c r="AI509" s="52" t="n">
        <v>27.146</v>
      </c>
      <c r="AJ509" s="52" t="n">
        <v>23.422</v>
      </c>
      <c r="AK509" s="52" t="n">
        <v>25.578</v>
      </c>
      <c r="AL509" s="51" t="n">
        <v>18.914</v>
      </c>
      <c r="AM509" s="51" t="n">
        <v>20.4761606435203</v>
      </c>
    </row>
    <row r="510" customFormat="false" ht="14.25" hidden="false" customHeight="false" outlineLevel="0" collapsed="false">
      <c r="A510" s="48" t="s">
        <v>137</v>
      </c>
      <c r="B510" s="48" t="str">
        <f aca="false">VLOOKUP(Data[[#This Row],[or_product]],Ref_products[#Data],2,FALSE())</f>
        <v>Triticale</v>
      </c>
      <c r="C510" s="48" t="str">
        <f aca="false">VLOOKUP(Data[[#This Row],[MS]],Ref_MS[#Data],2,FALSE())</f>
        <v>Lithuania</v>
      </c>
      <c r="D510" s="49" t="s">
        <v>29</v>
      </c>
      <c r="E510" s="49" t="s">
        <v>103</v>
      </c>
      <c r="F510" s="49" t="s">
        <v>104</v>
      </c>
      <c r="G510" s="50" t="n">
        <f aca="false">(SUM(AH510:AL510)-MAX(AH510:AL510)-MIN(AH510:AL510))/3</f>
        <v>248.443066666667</v>
      </c>
      <c r="H510" s="50" t="n">
        <v>38.514</v>
      </c>
      <c r="I510" s="50" t="n">
        <v>49.588</v>
      </c>
      <c r="J510" s="50" t="n">
        <v>45.668</v>
      </c>
      <c r="K510" s="50" t="n">
        <v>76.048</v>
      </c>
      <c r="L510" s="50" t="n">
        <v>111.818</v>
      </c>
      <c r="M510" s="50" t="n">
        <v>93.002</v>
      </c>
      <c r="N510" s="50" t="n">
        <v>83.398</v>
      </c>
      <c r="O510" s="50" t="n">
        <v>128.282</v>
      </c>
      <c r="P510" s="50" t="n">
        <v>140.924</v>
      </c>
      <c r="Q510" s="50" t="n">
        <v>142.394</v>
      </c>
      <c r="R510" s="50" t="n">
        <v>209.916</v>
      </c>
      <c r="S510" s="50" t="n">
        <v>258.132</v>
      </c>
      <c r="T510" s="50" t="n">
        <v>197.078</v>
      </c>
      <c r="U510" s="50" t="n">
        <v>108.192</v>
      </c>
      <c r="V510" s="50" t="n">
        <v>223.048</v>
      </c>
      <c r="W510" s="50" t="n">
        <v>304.78</v>
      </c>
      <c r="X510" s="50" t="n">
        <v>417.48</v>
      </c>
      <c r="Y510" s="50" t="n">
        <v>253.232</v>
      </c>
      <c r="Z510" s="50" t="n">
        <v>232.26</v>
      </c>
      <c r="AA510" s="50" t="n">
        <v>426.104</v>
      </c>
      <c r="AB510" s="50" t="n">
        <v>444.724</v>
      </c>
      <c r="AC510" s="50" t="n">
        <v>387.296</v>
      </c>
      <c r="AD510" s="50" t="n">
        <v>459.13</v>
      </c>
      <c r="AE510" s="50" t="n">
        <v>324.8308</v>
      </c>
      <c r="AF510" s="50" t="n">
        <v>242.5598</v>
      </c>
      <c r="AG510" s="50" t="n">
        <v>150.2144</v>
      </c>
      <c r="AH510" s="52" t="n">
        <v>340.0894</v>
      </c>
      <c r="AI510" s="52" t="n">
        <v>428.5148</v>
      </c>
      <c r="AJ510" s="52" t="n">
        <v>201.9976</v>
      </c>
      <c r="AK510" s="52" t="n">
        <v>200.4688</v>
      </c>
      <c r="AL510" s="51" t="n">
        <v>203.2422</v>
      </c>
      <c r="AM510" s="51" t="n">
        <v>230.71846</v>
      </c>
    </row>
    <row r="511" customFormat="false" ht="14.25" hidden="false" customHeight="false" outlineLevel="0" collapsed="false">
      <c r="A511" s="48" t="s">
        <v>137</v>
      </c>
      <c r="B511" s="48" t="str">
        <f aca="false">VLOOKUP(Data[[#This Row],[or_product]],Ref_products[#Data],2,FALSE())</f>
        <v>Triticale</v>
      </c>
      <c r="C511" s="48" t="str">
        <f aca="false">VLOOKUP(Data[[#This Row],[MS]],Ref_MS[#Data],2,FALSE())</f>
        <v>Luxembourg</v>
      </c>
      <c r="D511" s="49" t="s">
        <v>29</v>
      </c>
      <c r="E511" s="49" t="s">
        <v>105</v>
      </c>
      <c r="F511" s="49" t="s">
        <v>106</v>
      </c>
      <c r="G511" s="50" t="n">
        <f aca="false">(SUM(AH511:AL511)-MAX(AH511:AL511)-MIN(AH511:AL511))/3</f>
        <v>27.4694</v>
      </c>
      <c r="H511" s="50" t="n">
        <v>13.622</v>
      </c>
      <c r="I511" s="50" t="n">
        <v>11.368</v>
      </c>
      <c r="J511" s="50" t="n">
        <v>14.308</v>
      </c>
      <c r="K511" s="50" t="n">
        <v>17.738</v>
      </c>
      <c r="L511" s="50" t="n">
        <v>15.19</v>
      </c>
      <c r="M511" s="50" t="n">
        <v>21.168</v>
      </c>
      <c r="N511" s="50" t="n">
        <v>16.954</v>
      </c>
      <c r="O511" s="50" t="n">
        <v>19.404</v>
      </c>
      <c r="P511" s="50" t="n">
        <v>16.268</v>
      </c>
      <c r="Q511" s="50" t="n">
        <v>22.54</v>
      </c>
      <c r="R511" s="50" t="n">
        <v>19.6</v>
      </c>
      <c r="S511" s="50" t="n">
        <v>22.638</v>
      </c>
      <c r="T511" s="50" t="n">
        <v>18.13</v>
      </c>
      <c r="U511" s="50" t="n">
        <v>19.306</v>
      </c>
      <c r="V511" s="50" t="n">
        <v>17.346</v>
      </c>
      <c r="W511" s="50" t="n">
        <v>21.07</v>
      </c>
      <c r="X511" s="50" t="n">
        <v>24.892</v>
      </c>
      <c r="Y511" s="50" t="n">
        <v>25.0096</v>
      </c>
      <c r="Z511" s="50" t="n">
        <v>21.854</v>
      </c>
      <c r="AA511" s="50" t="n">
        <v>22.9516</v>
      </c>
      <c r="AB511" s="50" t="n">
        <v>25.235</v>
      </c>
      <c r="AC511" s="50" t="n">
        <v>29.4686</v>
      </c>
      <c r="AD511" s="50" t="n">
        <v>26.8226</v>
      </c>
      <c r="AE511" s="50" t="n">
        <v>22.3832</v>
      </c>
      <c r="AF511" s="50" t="n">
        <v>23.2162</v>
      </c>
      <c r="AG511" s="50" t="n">
        <v>26.2052</v>
      </c>
      <c r="AH511" s="52" t="n">
        <v>27.6752</v>
      </c>
      <c r="AI511" s="52" t="n">
        <v>24.7646</v>
      </c>
      <c r="AJ511" s="52" t="n">
        <v>26.4502</v>
      </c>
      <c r="AK511" s="52" t="n">
        <v>28.9884</v>
      </c>
      <c r="AL511" s="51" t="n">
        <v>28.2828</v>
      </c>
      <c r="AM511" s="51" t="n">
        <v>26.732368563462</v>
      </c>
    </row>
    <row r="512" customFormat="false" ht="14.25" hidden="false" customHeight="false" outlineLevel="0" collapsed="false">
      <c r="A512" s="48" t="s">
        <v>137</v>
      </c>
      <c r="B512" s="48" t="str">
        <f aca="false">VLOOKUP(Data[[#This Row],[or_product]],Ref_products[#Data],2,FALSE())</f>
        <v>Triticale</v>
      </c>
      <c r="C512" s="48" t="str">
        <f aca="false">VLOOKUP(Data[[#This Row],[MS]],Ref_MS[#Data],2,FALSE())</f>
        <v>Hungary</v>
      </c>
      <c r="D512" s="49" t="s">
        <v>29</v>
      </c>
      <c r="E512" s="49" t="s">
        <v>107</v>
      </c>
      <c r="F512" s="49" t="s">
        <v>108</v>
      </c>
      <c r="G512" s="50" t="n">
        <f aca="false">(SUM(AH512:AL512)-MAX(AH512:AL512)-MIN(AH512:AL512))/3</f>
        <v>293.9902</v>
      </c>
      <c r="H512" s="50" t="n">
        <v>7.84</v>
      </c>
      <c r="I512" s="50" t="n">
        <v>32.34</v>
      </c>
      <c r="J512" s="50" t="n">
        <v>56.84</v>
      </c>
      <c r="K512" s="50" t="n">
        <v>239.12</v>
      </c>
      <c r="L512" s="50" t="n">
        <v>375.34</v>
      </c>
      <c r="M512" s="50" t="n">
        <v>356.72</v>
      </c>
      <c r="N512" s="50" t="n">
        <v>248.724</v>
      </c>
      <c r="O512" s="50" t="n">
        <v>230.888</v>
      </c>
      <c r="P512" s="50" t="n">
        <v>386.022</v>
      </c>
      <c r="Q512" s="50" t="n">
        <v>351.722</v>
      </c>
      <c r="R512" s="50" t="n">
        <v>273.028</v>
      </c>
      <c r="S512" s="50" t="n">
        <v>609.854</v>
      </c>
      <c r="T512" s="50" t="n">
        <v>556.346</v>
      </c>
      <c r="U512" s="50" t="n">
        <v>431.494</v>
      </c>
      <c r="V512" s="50" t="n">
        <v>372.596</v>
      </c>
      <c r="W512" s="50" t="n">
        <v>493.332</v>
      </c>
      <c r="X512" s="50" t="n">
        <v>353.486</v>
      </c>
      <c r="Y512" s="50" t="n">
        <v>359.4836</v>
      </c>
      <c r="Z512" s="50" t="n">
        <v>338.8154</v>
      </c>
      <c r="AA512" s="50" t="n">
        <v>338.1882</v>
      </c>
      <c r="AB512" s="50" t="n">
        <v>449.869</v>
      </c>
      <c r="AC512" s="50" t="n">
        <v>476.721</v>
      </c>
      <c r="AD512" s="50" t="n">
        <v>492.2638</v>
      </c>
      <c r="AE512" s="50" t="n">
        <v>470.8214</v>
      </c>
      <c r="AF512" s="50" t="n">
        <v>366.3338</v>
      </c>
      <c r="AG512" s="50" t="n">
        <v>322.0868</v>
      </c>
      <c r="AH512" s="52" t="n">
        <v>331.5732</v>
      </c>
      <c r="AI512" s="52" t="n">
        <v>298.508</v>
      </c>
      <c r="AJ512" s="52" t="n">
        <v>271.8912</v>
      </c>
      <c r="AK512" s="52" t="n">
        <v>182.7504</v>
      </c>
      <c r="AL512" s="51" t="n">
        <v>311.5714</v>
      </c>
      <c r="AM512" s="51" t="n">
        <v>297.255658</v>
      </c>
    </row>
    <row r="513" customFormat="false" ht="14.25" hidden="false" customHeight="false" outlineLevel="0" collapsed="false">
      <c r="A513" s="48" t="s">
        <v>137</v>
      </c>
      <c r="B513" s="48" t="str">
        <f aca="false">VLOOKUP(Data[[#This Row],[or_product]],Ref_products[#Data],2,FALSE())</f>
        <v>Triticale</v>
      </c>
      <c r="C513" s="48" t="str">
        <f aca="false">VLOOKUP(Data[[#This Row],[MS]],Ref_MS[#Data],2,FALSE())</f>
        <v>Malta</v>
      </c>
      <c r="D513" s="49" t="s">
        <v>29</v>
      </c>
      <c r="E513" s="49" t="s">
        <v>109</v>
      </c>
      <c r="F513" s="49" t="s">
        <v>110</v>
      </c>
      <c r="G513" s="50" t="n">
        <f aca="false">(SUM(AH513:AL513)-MAX(AH513:AL513)-MIN(AH513:AL513))/3</f>
        <v>0</v>
      </c>
      <c r="H513" s="50" t="n">
        <v>0</v>
      </c>
      <c r="I513" s="50" t="n">
        <v>0</v>
      </c>
      <c r="J513" s="50" t="n">
        <v>0</v>
      </c>
      <c r="K513" s="50" t="n">
        <v>0</v>
      </c>
      <c r="L513" s="50" t="n">
        <v>0</v>
      </c>
      <c r="M513" s="50" t="n">
        <v>0</v>
      </c>
      <c r="N513" s="50" t="n">
        <v>0</v>
      </c>
      <c r="O513" s="50" t="n">
        <v>0</v>
      </c>
      <c r="P513" s="50" t="n">
        <v>0</v>
      </c>
      <c r="Q513" s="50" t="n">
        <v>0</v>
      </c>
      <c r="R513" s="50" t="n">
        <v>0</v>
      </c>
      <c r="S513" s="50" t="n">
        <v>0</v>
      </c>
      <c r="T513" s="50" t="n">
        <v>0</v>
      </c>
      <c r="U513" s="50" t="n">
        <v>0</v>
      </c>
      <c r="V513" s="50" t="n">
        <v>0</v>
      </c>
      <c r="W513" s="50" t="n">
        <v>0</v>
      </c>
      <c r="X513" s="50" t="n">
        <v>0</v>
      </c>
      <c r="Y513" s="50" t="n">
        <v>0</v>
      </c>
      <c r="Z513" s="50" t="n">
        <v>0</v>
      </c>
      <c r="AA513" s="50" t="n">
        <v>0</v>
      </c>
      <c r="AB513" s="50" t="n">
        <v>0</v>
      </c>
      <c r="AC513" s="50" t="n">
        <v>0</v>
      </c>
      <c r="AD513" s="50" t="n">
        <v>0</v>
      </c>
      <c r="AE513" s="50" t="n">
        <v>0</v>
      </c>
      <c r="AF513" s="50" t="n">
        <v>0</v>
      </c>
      <c r="AG513" s="50" t="n">
        <v>0</v>
      </c>
      <c r="AH513" s="52" t="n">
        <v>0</v>
      </c>
      <c r="AI513" s="52" t="n">
        <v>0</v>
      </c>
      <c r="AJ513" s="52" t="n">
        <v>0</v>
      </c>
      <c r="AK513" s="52" t="n">
        <v>0</v>
      </c>
      <c r="AL513" s="51" t="n">
        <v>0</v>
      </c>
      <c r="AM513" s="51" t="n">
        <v>0</v>
      </c>
    </row>
    <row r="514" customFormat="false" ht="14.25" hidden="false" customHeight="false" outlineLevel="0" collapsed="false">
      <c r="A514" s="48" t="s">
        <v>137</v>
      </c>
      <c r="B514" s="48" t="str">
        <f aca="false">VLOOKUP(Data[[#This Row],[or_product]],Ref_products[#Data],2,FALSE())</f>
        <v>Triticale</v>
      </c>
      <c r="C514" s="48" t="str">
        <f aca="false">VLOOKUP(Data[[#This Row],[MS]],Ref_MS[#Data],2,FALSE())</f>
        <v>Netherlands</v>
      </c>
      <c r="D514" s="49" t="s">
        <v>29</v>
      </c>
      <c r="E514" s="49" t="s">
        <v>111</v>
      </c>
      <c r="F514" s="49" t="s">
        <v>112</v>
      </c>
      <c r="G514" s="50" t="n">
        <f aca="false">(SUM(AH514:AL514)-MAX(AH514:AL514)-MIN(AH514:AL514))/3</f>
        <v>6.18053333333333</v>
      </c>
      <c r="H514" s="50" t="n">
        <v>11.074</v>
      </c>
      <c r="I514" s="50" t="n">
        <v>8.526</v>
      </c>
      <c r="J514" s="50" t="n">
        <v>13.72</v>
      </c>
      <c r="K514" s="50" t="n">
        <v>19.208</v>
      </c>
      <c r="L514" s="50" t="n">
        <v>16.072</v>
      </c>
      <c r="M514" s="50" t="n">
        <v>19.012</v>
      </c>
      <c r="N514" s="50" t="n">
        <v>10.682</v>
      </c>
      <c r="O514" s="50" t="n">
        <v>35.28</v>
      </c>
      <c r="P514" s="50" t="n">
        <v>20.874</v>
      </c>
      <c r="Q514" s="50" t="n">
        <v>23.324</v>
      </c>
      <c r="R514" s="50" t="n">
        <v>20.678</v>
      </c>
      <c r="S514" s="50" t="n">
        <v>18.914</v>
      </c>
      <c r="T514" s="50" t="n">
        <v>19.502</v>
      </c>
      <c r="U514" s="50" t="n">
        <v>20.09</v>
      </c>
      <c r="V514" s="50" t="n">
        <v>16.856</v>
      </c>
      <c r="W514" s="50" t="n">
        <v>18.718</v>
      </c>
      <c r="X514" s="50" t="n">
        <v>16.66</v>
      </c>
      <c r="Y514" s="50" t="n">
        <v>13.72</v>
      </c>
      <c r="Z514" s="50" t="n">
        <v>9.8</v>
      </c>
      <c r="AA514" s="50" t="n">
        <v>11.76</v>
      </c>
      <c r="AB514" s="50" t="n">
        <v>9.8</v>
      </c>
      <c r="AC514" s="50" t="n">
        <v>8.82</v>
      </c>
      <c r="AD514" s="50" t="n">
        <v>6.7032</v>
      </c>
      <c r="AE514" s="50" t="n">
        <v>5.2822</v>
      </c>
      <c r="AF514" s="50" t="n">
        <v>6.272</v>
      </c>
      <c r="AG514" s="50" t="n">
        <v>5.2528</v>
      </c>
      <c r="AH514" s="52" t="n">
        <v>6.8992</v>
      </c>
      <c r="AI514" s="52" t="n">
        <v>5.3704</v>
      </c>
      <c r="AJ514" s="52" t="n">
        <v>5.5762</v>
      </c>
      <c r="AK514" s="52" t="n">
        <v>6.6346</v>
      </c>
      <c r="AL514" s="51" t="n">
        <v>6.3308</v>
      </c>
      <c r="AM514" s="51" t="n">
        <v>3.90301302679338</v>
      </c>
    </row>
    <row r="515" customFormat="false" ht="14.25" hidden="false" customHeight="false" outlineLevel="0" collapsed="false">
      <c r="A515" s="48" t="s">
        <v>137</v>
      </c>
      <c r="B515" s="48" t="str">
        <f aca="false">VLOOKUP(Data[[#This Row],[or_product]],Ref_products[#Data],2,FALSE())</f>
        <v>Triticale</v>
      </c>
      <c r="C515" s="48" t="str">
        <f aca="false">VLOOKUP(Data[[#This Row],[MS]],Ref_MS[#Data],2,FALSE())</f>
        <v>Austria</v>
      </c>
      <c r="D515" s="49" t="s">
        <v>29</v>
      </c>
      <c r="E515" s="49" t="s">
        <v>113</v>
      </c>
      <c r="F515" s="49" t="s">
        <v>114</v>
      </c>
      <c r="G515" s="50" t="n">
        <f aca="false">(SUM(AH515:AL515)-MAX(AH515:AL515)-MIN(AH515:AL515))/3</f>
        <v>299.256066666667</v>
      </c>
      <c r="H515" s="50" t="n">
        <v>0</v>
      </c>
      <c r="I515" s="50" t="n">
        <v>0</v>
      </c>
      <c r="J515" s="50" t="n">
        <v>85.162</v>
      </c>
      <c r="K515" s="50" t="n">
        <v>74.872</v>
      </c>
      <c r="L515" s="50" t="n">
        <v>103.684</v>
      </c>
      <c r="M515" s="50" t="n">
        <v>125.244</v>
      </c>
      <c r="N515" s="50" t="n">
        <v>117.6</v>
      </c>
      <c r="O515" s="50" t="n">
        <v>132.104</v>
      </c>
      <c r="P515" s="50" t="n">
        <v>153.86</v>
      </c>
      <c r="Q515" s="50" t="n">
        <v>169.05</v>
      </c>
      <c r="R515" s="50" t="n">
        <v>165.228</v>
      </c>
      <c r="S515" s="50" t="n">
        <v>230.986</v>
      </c>
      <c r="T515" s="50" t="n">
        <v>194.53</v>
      </c>
      <c r="U515" s="50" t="n">
        <v>107.898</v>
      </c>
      <c r="V515" s="50" t="n">
        <v>204.82</v>
      </c>
      <c r="W515" s="50" t="n">
        <v>245.686</v>
      </c>
      <c r="X515" s="50" t="n">
        <v>249.41</v>
      </c>
      <c r="Y515" s="50" t="n">
        <v>225.9096</v>
      </c>
      <c r="Z515" s="50" t="n">
        <v>223.5086</v>
      </c>
      <c r="AA515" s="50" t="n">
        <v>215.698</v>
      </c>
      <c r="AB515" s="50" t="n">
        <v>219.6572</v>
      </c>
      <c r="AC515" s="50" t="n">
        <v>296.548</v>
      </c>
      <c r="AD515" s="50" t="n">
        <v>278.4474</v>
      </c>
      <c r="AE515" s="50" t="n">
        <v>316.1088</v>
      </c>
      <c r="AF515" s="50" t="n">
        <v>283.3474</v>
      </c>
      <c r="AG515" s="50" t="n">
        <v>273.0084</v>
      </c>
      <c r="AH515" s="52" t="n">
        <v>321.6752</v>
      </c>
      <c r="AI515" s="52" t="n">
        <v>323.5862</v>
      </c>
      <c r="AJ515" s="52" t="n">
        <v>258.7886</v>
      </c>
      <c r="AK515" s="52" t="n">
        <v>283.7198</v>
      </c>
      <c r="AL515" s="51" t="n">
        <v>292.3732</v>
      </c>
      <c r="AM515" s="51" t="n">
        <v>274.56072</v>
      </c>
    </row>
    <row r="516" customFormat="false" ht="14.25" hidden="false" customHeight="false" outlineLevel="0" collapsed="false">
      <c r="A516" s="48" t="s">
        <v>137</v>
      </c>
      <c r="B516" s="48" t="str">
        <f aca="false">VLOOKUP(Data[[#This Row],[or_product]],Ref_products[#Data],2,FALSE())</f>
        <v>Triticale</v>
      </c>
      <c r="C516" s="48" t="str">
        <f aca="false">VLOOKUP(Data[[#This Row],[MS]],Ref_MS[#Data],2,FALSE())</f>
        <v>Poland</v>
      </c>
      <c r="D516" s="49" t="s">
        <v>29</v>
      </c>
      <c r="E516" s="49" t="s">
        <v>115</v>
      </c>
      <c r="F516" s="49" t="s">
        <v>116</v>
      </c>
      <c r="G516" s="50" t="n">
        <f aca="false">(SUM(AH516:AL516)-MAX(AH516:AL516)-MIN(AH516:AL516))/3</f>
        <v>5349.7416</v>
      </c>
      <c r="H516" s="50" t="n">
        <v>1856.61</v>
      </c>
      <c r="I516" s="50" t="n">
        <v>1598.478</v>
      </c>
      <c r="J516" s="50" t="n">
        <v>2007.138</v>
      </c>
      <c r="K516" s="50" t="n">
        <v>2087.694</v>
      </c>
      <c r="L516" s="50" t="n">
        <v>1803.886</v>
      </c>
      <c r="M516" s="50" t="n">
        <v>2017.232</v>
      </c>
      <c r="N516" s="50" t="n">
        <v>2054.962</v>
      </c>
      <c r="O516" s="50" t="n">
        <v>1862.98</v>
      </c>
      <c r="P516" s="50" t="n">
        <v>2643.942</v>
      </c>
      <c r="Q516" s="50" t="n">
        <v>2986.746</v>
      </c>
      <c r="R516" s="50" t="n">
        <v>2755.368</v>
      </c>
      <c r="S516" s="50" t="n">
        <v>3648.834</v>
      </c>
      <c r="T516" s="50" t="n">
        <v>3824.842</v>
      </c>
      <c r="U516" s="50" t="n">
        <v>3133.06</v>
      </c>
      <c r="V516" s="50" t="n">
        <v>4064.158</v>
      </c>
      <c r="W516" s="50" t="n">
        <v>4370.408</v>
      </c>
      <c r="X516" s="50" t="n">
        <v>5129.32</v>
      </c>
      <c r="Y516" s="50" t="n">
        <v>4484.284</v>
      </c>
      <c r="Z516" s="50" t="n">
        <v>4150.594</v>
      </c>
      <c r="AA516" s="50" t="n">
        <v>3282.216</v>
      </c>
      <c r="AB516" s="50" t="n">
        <v>4187.54</v>
      </c>
      <c r="AC516" s="50" t="n">
        <v>5141.717</v>
      </c>
      <c r="AD516" s="50" t="n">
        <v>5232.612</v>
      </c>
      <c r="AE516" s="50" t="n">
        <v>5000.352</v>
      </c>
      <c r="AF516" s="50" t="n">
        <v>5205.8188</v>
      </c>
      <c r="AG516" s="50" t="n">
        <v>4003.9566</v>
      </c>
      <c r="AH516" s="52" t="n">
        <v>4491.8006</v>
      </c>
      <c r="AI516" s="52" t="n">
        <v>6078.7342</v>
      </c>
      <c r="AJ516" s="52" t="n">
        <v>5341.8134</v>
      </c>
      <c r="AK516" s="52" t="n">
        <v>5432.532</v>
      </c>
      <c r="AL516" s="51" t="n">
        <v>5274.8794</v>
      </c>
      <c r="AM516" s="51" t="n">
        <v>4998</v>
      </c>
    </row>
    <row r="517" customFormat="false" ht="14.25" hidden="false" customHeight="false" outlineLevel="0" collapsed="false">
      <c r="A517" s="48" t="s">
        <v>137</v>
      </c>
      <c r="B517" s="48" t="str">
        <f aca="false">VLOOKUP(Data[[#This Row],[or_product]],Ref_products[#Data],2,FALSE())</f>
        <v>Triticale</v>
      </c>
      <c r="C517" s="48" t="str">
        <f aca="false">VLOOKUP(Data[[#This Row],[MS]],Ref_MS[#Data],2,FALSE())</f>
        <v>Portugal</v>
      </c>
      <c r="D517" s="49" t="s">
        <v>29</v>
      </c>
      <c r="E517" s="49" t="s">
        <v>117</v>
      </c>
      <c r="F517" s="49" t="s">
        <v>118</v>
      </c>
      <c r="G517" s="50" t="n">
        <f aca="false">(SUM(AH517:AL517)-MAX(AH517:AL517)-MIN(AH517:AL517))/3</f>
        <v>20.2762</v>
      </c>
      <c r="H517" s="50" t="n">
        <v>76.44</v>
      </c>
      <c r="I517" s="50" t="n">
        <v>83.3</v>
      </c>
      <c r="J517" s="50" t="n">
        <v>47.04</v>
      </c>
      <c r="K517" s="50" t="n">
        <v>54.88</v>
      </c>
      <c r="L517" s="50" t="n">
        <v>38.22</v>
      </c>
      <c r="M517" s="50" t="n">
        <v>16.66</v>
      </c>
      <c r="N517" s="50" t="n">
        <v>32.34</v>
      </c>
      <c r="O517" s="50" t="n">
        <v>39.4842</v>
      </c>
      <c r="P517" s="50" t="n">
        <v>15.8662</v>
      </c>
      <c r="Q517" s="50" t="n">
        <v>24.892</v>
      </c>
      <c r="R517" s="50" t="n">
        <v>11.0544</v>
      </c>
      <c r="S517" s="50" t="n">
        <v>16.3268</v>
      </c>
      <c r="T517" s="50" t="n">
        <v>8.085</v>
      </c>
      <c r="U517" s="50" t="n">
        <v>39.4352</v>
      </c>
      <c r="V517" s="50" t="n">
        <v>24.696</v>
      </c>
      <c r="W517" s="50" t="n">
        <v>40.719</v>
      </c>
      <c r="X517" s="50" t="n">
        <v>34.5842</v>
      </c>
      <c r="Y517" s="50" t="n">
        <v>25.3526</v>
      </c>
      <c r="Z517" s="50" t="n">
        <v>23.0202</v>
      </c>
      <c r="AA517" s="50" t="n">
        <v>16.6796</v>
      </c>
      <c r="AB517" s="50" t="n">
        <v>45.9718</v>
      </c>
      <c r="AC517" s="50" t="n">
        <v>46.2168</v>
      </c>
      <c r="AD517" s="50" t="n">
        <v>37.7104</v>
      </c>
      <c r="AE517" s="50" t="n">
        <v>39.3666</v>
      </c>
      <c r="AF517" s="50" t="n">
        <v>25.3232</v>
      </c>
      <c r="AG517" s="50" t="n">
        <v>27.6752</v>
      </c>
      <c r="AH517" s="52" t="n">
        <v>24.4216</v>
      </c>
      <c r="AI517" s="52" t="n">
        <v>23.9414</v>
      </c>
      <c r="AJ517" s="52" t="n">
        <v>19.5608</v>
      </c>
      <c r="AK517" s="52" t="n">
        <v>17.3264</v>
      </c>
      <c r="AL517" s="51" t="n">
        <v>9.5256</v>
      </c>
      <c r="AM517" s="51" t="n">
        <v>21.681128</v>
      </c>
    </row>
    <row r="518" customFormat="false" ht="14.25" hidden="false" customHeight="false" outlineLevel="0" collapsed="false">
      <c r="A518" s="48" t="s">
        <v>137</v>
      </c>
      <c r="B518" s="48" t="str">
        <f aca="false">VLOOKUP(Data[[#This Row],[or_product]],Ref_products[#Data],2,FALSE())</f>
        <v>Triticale</v>
      </c>
      <c r="C518" s="48" t="str">
        <f aca="false">VLOOKUP(Data[[#This Row],[MS]],Ref_MS[#Data],2,FALSE())</f>
        <v>Romania</v>
      </c>
      <c r="D518" s="49" t="s">
        <v>29</v>
      </c>
      <c r="E518" s="49" t="s">
        <v>119</v>
      </c>
      <c r="F518" s="49" t="s">
        <v>120</v>
      </c>
      <c r="G518" s="50" t="n">
        <f aca="false">(SUM(AH518:AL518)-MAX(AH518:AL518)-MIN(AH518:AL518))/3</f>
        <v>262.4538</v>
      </c>
      <c r="H518" s="50" t="n">
        <v>3.92</v>
      </c>
      <c r="I518" s="50" t="n">
        <v>3.92</v>
      </c>
      <c r="J518" s="50" t="n">
        <v>3.92</v>
      </c>
      <c r="K518" s="50" t="n">
        <v>3.92</v>
      </c>
      <c r="L518" s="50" t="n">
        <v>3.626</v>
      </c>
      <c r="M518" s="50" t="n">
        <v>3.332</v>
      </c>
      <c r="N518" s="50" t="n">
        <v>4.018</v>
      </c>
      <c r="O518" s="50" t="n">
        <v>7.2814</v>
      </c>
      <c r="P518" s="50" t="n">
        <v>16.7188</v>
      </c>
      <c r="Q518" s="50" t="n">
        <v>22.5498</v>
      </c>
      <c r="R518" s="50" t="n">
        <v>19.0806</v>
      </c>
      <c r="S518" s="50" t="n">
        <v>98.98</v>
      </c>
      <c r="T518" s="50" t="n">
        <v>92.2572</v>
      </c>
      <c r="U518" s="50" t="n">
        <v>69.8642</v>
      </c>
      <c r="V518" s="50" t="n">
        <v>80.1346</v>
      </c>
      <c r="W518" s="50" t="n">
        <v>98.8036</v>
      </c>
      <c r="X518" s="50" t="n">
        <v>95.305</v>
      </c>
      <c r="Y518" s="50" t="n">
        <v>120.6576</v>
      </c>
      <c r="Z518" s="50" t="n">
        <v>141.904</v>
      </c>
      <c r="AA518" s="50" t="n">
        <v>131.2514</v>
      </c>
      <c r="AB518" s="50" t="n">
        <v>240.1294</v>
      </c>
      <c r="AC518" s="50" t="n">
        <v>269.7156</v>
      </c>
      <c r="AD518" s="50" t="n">
        <v>259.7882</v>
      </c>
      <c r="AE518" s="50" t="n">
        <v>281.5834</v>
      </c>
      <c r="AF518" s="50" t="n">
        <v>324.9386</v>
      </c>
      <c r="AG518" s="50" t="n">
        <v>330.701</v>
      </c>
      <c r="AH518" s="52" t="n">
        <v>307.72</v>
      </c>
      <c r="AI518" s="52" t="n">
        <v>231.721</v>
      </c>
      <c r="AJ518" s="52" t="n">
        <v>254.0258</v>
      </c>
      <c r="AK518" s="52" t="n">
        <v>188.5618</v>
      </c>
      <c r="AL518" s="51" t="n">
        <v>301.6146</v>
      </c>
      <c r="AM518" s="51" t="n">
        <v>282.09545</v>
      </c>
    </row>
    <row r="519" customFormat="false" ht="14.25" hidden="false" customHeight="false" outlineLevel="0" collapsed="false">
      <c r="A519" s="48" t="s">
        <v>137</v>
      </c>
      <c r="B519" s="48" t="str">
        <f aca="false">VLOOKUP(Data[[#This Row],[or_product]],Ref_products[#Data],2,FALSE())</f>
        <v>Triticale</v>
      </c>
      <c r="C519" s="48" t="str">
        <f aca="false">VLOOKUP(Data[[#This Row],[MS]],Ref_MS[#Data],2,FALSE())</f>
        <v>Slovenia</v>
      </c>
      <c r="D519" s="49" t="s">
        <v>29</v>
      </c>
      <c r="E519" s="49" t="s">
        <v>121</v>
      </c>
      <c r="F519" s="49" t="s">
        <v>122</v>
      </c>
      <c r="G519" s="50" t="n">
        <f aca="false">(SUM(AH519:AL519)-MAX(AH519:AL519)-MIN(AH519:AL519))/3</f>
        <v>25.6204666666667</v>
      </c>
      <c r="H519" s="50" t="n">
        <v>0.098</v>
      </c>
      <c r="I519" s="50" t="n">
        <v>0.784</v>
      </c>
      <c r="J519" s="50" t="n">
        <v>2.058</v>
      </c>
      <c r="K519" s="50" t="n">
        <v>1.47</v>
      </c>
      <c r="L519" s="50" t="n">
        <v>1.274</v>
      </c>
      <c r="M519" s="50" t="n">
        <v>1.568</v>
      </c>
      <c r="N519" s="50" t="n">
        <v>2.45</v>
      </c>
      <c r="O519" s="50" t="n">
        <v>2.8322</v>
      </c>
      <c r="P519" s="50" t="n">
        <v>4.1944</v>
      </c>
      <c r="Q519" s="50" t="n">
        <v>6.4386</v>
      </c>
      <c r="R519" s="50" t="n">
        <v>5.39</v>
      </c>
      <c r="S519" s="50" t="n">
        <v>8.7122</v>
      </c>
      <c r="T519" s="50" t="n">
        <v>7.693</v>
      </c>
      <c r="U519" s="50" t="n">
        <v>10.731</v>
      </c>
      <c r="V519" s="50" t="n">
        <v>11.7894</v>
      </c>
      <c r="W519" s="50" t="n">
        <v>12.9948</v>
      </c>
      <c r="X519" s="50" t="n">
        <v>13.2594</v>
      </c>
      <c r="Y519" s="50" t="n">
        <v>13.7886</v>
      </c>
      <c r="Z519" s="50" t="n">
        <v>14.4746</v>
      </c>
      <c r="AA519" s="50" t="n">
        <v>15.6016</v>
      </c>
      <c r="AB519" s="50" t="n">
        <v>12.3872</v>
      </c>
      <c r="AC519" s="50" t="n">
        <v>19.6588</v>
      </c>
      <c r="AD519" s="50" t="n">
        <v>20.5114</v>
      </c>
      <c r="AE519" s="50" t="n">
        <v>24.2256</v>
      </c>
      <c r="AF519" s="50" t="n">
        <v>22.4616</v>
      </c>
      <c r="AG519" s="50" t="n">
        <v>23.0986</v>
      </c>
      <c r="AH519" s="52" t="n">
        <v>26.3522</v>
      </c>
      <c r="AI519" s="52" t="n">
        <v>27.6948</v>
      </c>
      <c r="AJ519" s="52" t="n">
        <v>25.8622</v>
      </c>
      <c r="AK519" s="52" t="n">
        <v>24.647</v>
      </c>
      <c r="AL519" s="51" t="n">
        <v>21.5306</v>
      </c>
      <c r="AM519" s="51" t="n">
        <v>24.5221153084439</v>
      </c>
    </row>
    <row r="520" customFormat="false" ht="14.25" hidden="false" customHeight="false" outlineLevel="0" collapsed="false">
      <c r="A520" s="48" t="s">
        <v>137</v>
      </c>
      <c r="B520" s="48" t="str">
        <f aca="false">VLOOKUP(Data[[#This Row],[or_product]],Ref_products[#Data],2,FALSE())</f>
        <v>Triticale</v>
      </c>
      <c r="C520" s="48" t="str">
        <f aca="false">VLOOKUP(Data[[#This Row],[MS]],Ref_MS[#Data],2,FALSE())</f>
        <v>Slovakia</v>
      </c>
      <c r="D520" s="49" t="s">
        <v>29</v>
      </c>
      <c r="E520" s="49" t="s">
        <v>123</v>
      </c>
      <c r="F520" s="49" t="s">
        <v>124</v>
      </c>
      <c r="G520" s="50" t="n">
        <f aca="false">(SUM(AH520:AL520)-MAX(AH520:AL520)-MIN(AH520:AL520))/3</f>
        <v>30.9288</v>
      </c>
      <c r="H520" s="50" t="n">
        <v>18.522</v>
      </c>
      <c r="I520" s="50" t="n">
        <v>27.048</v>
      </c>
      <c r="J520" s="50" t="n">
        <v>26.852</v>
      </c>
      <c r="K520" s="50" t="n">
        <v>25.872</v>
      </c>
      <c r="L520" s="50" t="n">
        <v>32.144</v>
      </c>
      <c r="M520" s="50" t="n">
        <v>37.436</v>
      </c>
      <c r="N520" s="50" t="n">
        <v>18.816</v>
      </c>
      <c r="O520" s="50" t="n">
        <v>18.914</v>
      </c>
      <c r="P520" s="50" t="n">
        <v>34.888</v>
      </c>
      <c r="Q520" s="50" t="n">
        <v>47.726</v>
      </c>
      <c r="R520" s="50" t="n">
        <v>30.478</v>
      </c>
      <c r="S520" s="50" t="n">
        <v>64.484</v>
      </c>
      <c r="T520" s="50" t="n">
        <v>51.352</v>
      </c>
      <c r="U520" s="50" t="n">
        <v>29.792</v>
      </c>
      <c r="V520" s="50" t="n">
        <v>35.182</v>
      </c>
      <c r="W520" s="50" t="n">
        <v>46.256</v>
      </c>
      <c r="X520" s="50" t="n">
        <v>33.222</v>
      </c>
      <c r="Y520" s="50" t="n">
        <v>24.255</v>
      </c>
      <c r="Z520" s="50" t="n">
        <v>32.732</v>
      </c>
      <c r="AA520" s="50" t="n">
        <v>32.9672</v>
      </c>
      <c r="AB520" s="50" t="n">
        <v>38.7002</v>
      </c>
      <c r="AC520" s="50" t="n">
        <v>48.4022</v>
      </c>
      <c r="AD520" s="50" t="n">
        <v>37.6908</v>
      </c>
      <c r="AE520" s="50" t="n">
        <v>37.1028</v>
      </c>
      <c r="AF520" s="50" t="n">
        <v>30.87</v>
      </c>
      <c r="AG520" s="50" t="n">
        <v>31.9676</v>
      </c>
      <c r="AH520" s="52" t="n">
        <v>33.9962</v>
      </c>
      <c r="AI520" s="52" t="n">
        <v>35.0742</v>
      </c>
      <c r="AJ520" s="52" t="n">
        <v>30.1938</v>
      </c>
      <c r="AK520" s="52" t="n">
        <v>27.636</v>
      </c>
      <c r="AL520" s="51" t="n">
        <v>28.5964</v>
      </c>
      <c r="AM520" s="51" t="n">
        <v>38.303496</v>
      </c>
    </row>
    <row r="521" customFormat="false" ht="14.25" hidden="false" customHeight="false" outlineLevel="0" collapsed="false">
      <c r="A521" s="48" t="s">
        <v>137</v>
      </c>
      <c r="B521" s="48" t="str">
        <f aca="false">VLOOKUP(Data[[#This Row],[or_product]],Ref_products[#Data],2,FALSE())</f>
        <v>Triticale</v>
      </c>
      <c r="C521" s="48" t="str">
        <f aca="false">VLOOKUP(Data[[#This Row],[MS]],Ref_MS[#Data],2,FALSE())</f>
        <v>Finland</v>
      </c>
      <c r="D521" s="49" t="s">
        <v>29</v>
      </c>
      <c r="E521" s="49" t="s">
        <v>125</v>
      </c>
      <c r="F521" s="49" t="s">
        <v>126</v>
      </c>
      <c r="G521" s="50" t="n">
        <f aca="false">(SUM(AH521:AL521)-MAX(AH521:AL521)-MIN(AH521:AL521))/3</f>
        <v>6.3112</v>
      </c>
      <c r="H521" s="50" t="n">
        <v>0</v>
      </c>
      <c r="I521" s="50" t="n">
        <v>0</v>
      </c>
      <c r="J521" s="50" t="n">
        <v>0</v>
      </c>
      <c r="K521" s="50" t="n">
        <v>0</v>
      </c>
      <c r="L521" s="50" t="n">
        <v>0</v>
      </c>
      <c r="M521" s="50" t="n">
        <v>0</v>
      </c>
      <c r="N521" s="50" t="n">
        <v>0</v>
      </c>
      <c r="O521" s="50" t="n">
        <v>0</v>
      </c>
      <c r="P521" s="50" t="n">
        <v>0.98</v>
      </c>
      <c r="Q521" s="50" t="n">
        <v>0.392</v>
      </c>
      <c r="R521" s="50" t="n">
        <v>1.47</v>
      </c>
      <c r="S521" s="50" t="n">
        <v>0</v>
      </c>
      <c r="T521" s="50" t="n">
        <v>0</v>
      </c>
      <c r="U521" s="50" t="n">
        <v>0</v>
      </c>
      <c r="V521" s="50" t="n">
        <v>0</v>
      </c>
      <c r="W521" s="50" t="n">
        <v>0</v>
      </c>
      <c r="X521" s="50" t="n">
        <v>0</v>
      </c>
      <c r="Y521" s="50" t="n">
        <v>0</v>
      </c>
      <c r="Z521" s="50" t="n">
        <v>0</v>
      </c>
      <c r="AA521" s="50" t="n">
        <v>0</v>
      </c>
      <c r="AB521" s="50" t="n">
        <v>0</v>
      </c>
      <c r="AC521" s="50" t="n">
        <v>0</v>
      </c>
      <c r="AD521" s="50" t="n">
        <v>0</v>
      </c>
      <c r="AE521" s="50" t="n">
        <v>0</v>
      </c>
      <c r="AF521" s="50" t="n">
        <v>0</v>
      </c>
      <c r="AG521" s="50" t="n">
        <v>0</v>
      </c>
      <c r="AH521" s="52" t="n">
        <v>0</v>
      </c>
      <c r="AI521" s="52" t="n">
        <v>0</v>
      </c>
      <c r="AJ521" s="52" t="n">
        <v>9.3492</v>
      </c>
      <c r="AK521" s="52" t="n">
        <v>9.5844</v>
      </c>
      <c r="AL521" s="51" t="n">
        <v>24.9606</v>
      </c>
      <c r="AM521" s="51" t="n">
        <v>27.734</v>
      </c>
    </row>
    <row r="522" customFormat="false" ht="14.25" hidden="false" customHeight="false" outlineLevel="0" collapsed="false">
      <c r="A522" s="48" t="s">
        <v>137</v>
      </c>
      <c r="B522" s="48" t="str">
        <f aca="false">VLOOKUP(Data[[#This Row],[or_product]],Ref_products[#Data],2,FALSE())</f>
        <v>Triticale</v>
      </c>
      <c r="C522" s="48" t="str">
        <f aca="false">VLOOKUP(Data[[#This Row],[MS]],Ref_MS[#Data],2,FALSE())</f>
        <v>Sweden</v>
      </c>
      <c r="D522" s="49" t="s">
        <v>29</v>
      </c>
      <c r="E522" s="49" t="s">
        <v>127</v>
      </c>
      <c r="F522" s="49" t="s">
        <v>128</v>
      </c>
      <c r="G522" s="50" t="n">
        <f aca="false">(SUM(AH522:AL522)-MAX(AH522:AL522)-MIN(AH522:AL522))/3</f>
        <v>157.747333333333</v>
      </c>
      <c r="H522" s="50" t="n">
        <v>170.737777777778</v>
      </c>
      <c r="I522" s="50" t="n">
        <v>207.324444444444</v>
      </c>
      <c r="J522" s="50" t="n">
        <v>219.422</v>
      </c>
      <c r="K522" s="50" t="n">
        <v>306.642</v>
      </c>
      <c r="L522" s="50" t="n">
        <v>314.384</v>
      </c>
      <c r="M522" s="50" t="n">
        <v>301.252</v>
      </c>
      <c r="N522" s="50" t="n">
        <v>151.116</v>
      </c>
      <c r="O522" s="50" t="n">
        <v>183.554</v>
      </c>
      <c r="P522" s="50" t="n">
        <v>171.01</v>
      </c>
      <c r="Q522" s="50" t="n">
        <v>166.012</v>
      </c>
      <c r="R522" s="50" t="n">
        <v>200.998</v>
      </c>
      <c r="S522" s="50" t="n">
        <v>264.796</v>
      </c>
      <c r="T522" s="50" t="n">
        <v>266.07</v>
      </c>
      <c r="U522" s="50" t="n">
        <v>250.782</v>
      </c>
      <c r="V522" s="50" t="n">
        <v>270.578</v>
      </c>
      <c r="W522" s="50" t="n">
        <v>268.618</v>
      </c>
      <c r="X522" s="50" t="n">
        <v>247.646</v>
      </c>
      <c r="Y522" s="50" t="n">
        <v>155.526</v>
      </c>
      <c r="Z522" s="50" t="n">
        <v>105.056</v>
      </c>
      <c r="AA522" s="50" t="n">
        <v>137.592</v>
      </c>
      <c r="AB522" s="50" t="n">
        <v>109.466</v>
      </c>
      <c r="AC522" s="50" t="n">
        <v>221.872</v>
      </c>
      <c r="AD522" s="50" t="n">
        <v>238.924</v>
      </c>
      <c r="AE522" s="50" t="n">
        <v>155.526</v>
      </c>
      <c r="AF522" s="50" t="n">
        <v>153.37</v>
      </c>
      <c r="AG522" s="50" t="n">
        <v>65.562</v>
      </c>
      <c r="AH522" s="52" t="n">
        <v>174.734</v>
      </c>
      <c r="AI522" s="52" t="n">
        <v>163.758</v>
      </c>
      <c r="AJ522" s="52" t="n">
        <v>150.234</v>
      </c>
      <c r="AK522" s="52" t="n">
        <v>159.25</v>
      </c>
      <c r="AL522" s="51" t="n">
        <v>117.698</v>
      </c>
      <c r="AM522" s="51" t="n">
        <v>137.7448898</v>
      </c>
    </row>
    <row r="523" customFormat="false" ht="14.25" hidden="false" customHeight="false" outlineLevel="0" collapsed="false">
      <c r="A523" s="48" t="s">
        <v>137</v>
      </c>
      <c r="B523" s="48" t="str">
        <f aca="false">VLOOKUP(Data[[#This Row],[or_product]],Ref_products[#Data],2,FALSE())</f>
        <v>Triticale</v>
      </c>
      <c r="C523" s="48" t="str">
        <f aca="false">VLOOKUP(Data[[#This Row],[MS]],Ref_MS[#Data],2,FALSE())</f>
        <v>United Kingdom</v>
      </c>
      <c r="D523" s="49" t="s">
        <v>29</v>
      </c>
      <c r="E523" s="49" t="s">
        <v>129</v>
      </c>
      <c r="F523" s="49" t="s">
        <v>130</v>
      </c>
      <c r="G523" s="50" t="n">
        <f aca="false">(SUM(AH523:AL523)-MAX(AH523:AL523)-MIN(AH523:AL523))/3</f>
        <v>15.4905333333333</v>
      </c>
      <c r="H523" s="50" t="n">
        <v>33.32</v>
      </c>
      <c r="I523" s="50" t="n">
        <v>32.34</v>
      </c>
      <c r="J523" s="50" t="n">
        <v>41.16</v>
      </c>
      <c r="K523" s="50" t="n">
        <v>41.16</v>
      </c>
      <c r="L523" s="50" t="n">
        <v>45.08</v>
      </c>
      <c r="M523" s="50" t="n">
        <v>55.86</v>
      </c>
      <c r="N523" s="50" t="n">
        <v>80.36</v>
      </c>
      <c r="O523" s="50" t="n">
        <v>94.08</v>
      </c>
      <c r="P523" s="50" t="n">
        <v>63.504</v>
      </c>
      <c r="Q523" s="50" t="n">
        <v>63.7</v>
      </c>
      <c r="R523" s="50" t="n">
        <v>56.84</v>
      </c>
      <c r="S523" s="50" t="n">
        <v>60.956</v>
      </c>
      <c r="T523" s="50" t="n">
        <v>51.842</v>
      </c>
      <c r="U523" s="50" t="n">
        <v>59.486</v>
      </c>
      <c r="V523" s="50" t="n">
        <v>63.7</v>
      </c>
      <c r="W523" s="50" t="n">
        <v>79.38</v>
      </c>
      <c r="X523" s="50" t="n">
        <v>63.7</v>
      </c>
      <c r="Y523" s="50" t="n">
        <v>68.6</v>
      </c>
      <c r="Z523" s="50" t="n">
        <v>58.8</v>
      </c>
      <c r="AA523" s="50" t="n">
        <v>48.02</v>
      </c>
      <c r="AB523" s="50" t="n">
        <v>44.1</v>
      </c>
      <c r="AC523" s="50" t="n">
        <v>45.08</v>
      </c>
      <c r="AD523" s="50" t="n">
        <v>42.14</v>
      </c>
      <c r="AE523" s="50" t="n">
        <v>42.14</v>
      </c>
      <c r="AF523" s="50" t="n">
        <v>44.1</v>
      </c>
      <c r="AG523" s="50" t="n">
        <v>41.552</v>
      </c>
      <c r="AH523" s="52" t="n">
        <v>57.1242</v>
      </c>
      <c r="AI523" s="52" t="n">
        <v>46.4716</v>
      </c>
      <c r="AJ523" s="52" t="n">
        <v>0</v>
      </c>
      <c r="AK523" s="52" t="n">
        <v>0</v>
      </c>
      <c r="AL523" s="51" t="n">
        <v>0</v>
      </c>
      <c r="AM523" s="51" t="n">
        <v>0</v>
      </c>
    </row>
    <row r="524" customFormat="false" ht="14.25" hidden="false" customHeight="false" outlineLevel="0" collapsed="false">
      <c r="A524" s="48" t="s">
        <v>137</v>
      </c>
      <c r="B524" s="48" t="str">
        <f aca="false">VLOOKUP(Data[[#This Row],[or_product]],Ref_products[#Data],2,FALSE())</f>
        <v>Other cereals</v>
      </c>
      <c r="C524" s="48" t="str">
        <f aca="false">VLOOKUP(Data[[#This Row],[MS]],Ref_MS[#Data],2,FALSE())</f>
        <v>EU-27</v>
      </c>
      <c r="D524" s="49" t="s">
        <v>136</v>
      </c>
      <c r="E524" s="49" t="s">
        <v>73</v>
      </c>
      <c r="F524" s="49" t="s">
        <v>74</v>
      </c>
      <c r="G524" s="50" t="n">
        <f aca="false">(SUM(AH524:AL524)-MAX(AH524:AL524)-MIN(AH524:AL524))/3</f>
        <v>3248.87778271354</v>
      </c>
      <c r="H524" s="50" t="n">
        <v>4617.09705</v>
      </c>
      <c r="I524" s="50" t="n">
        <v>4343.24295</v>
      </c>
      <c r="J524" s="50" t="n">
        <v>5153.92625</v>
      </c>
      <c r="K524" s="50" t="n">
        <v>5125.04745</v>
      </c>
      <c r="L524" s="50" t="n">
        <v>5696.4422</v>
      </c>
      <c r="M524" s="50" t="n">
        <v>5701.13995</v>
      </c>
      <c r="N524" s="50" t="n">
        <v>5234.92535</v>
      </c>
      <c r="O524" s="50" t="n">
        <v>4299.21267</v>
      </c>
      <c r="P524" s="50" t="n">
        <v>5225.04524</v>
      </c>
      <c r="Q524" s="50" t="n">
        <v>5085.22042</v>
      </c>
      <c r="R524" s="50" t="n">
        <v>4910.03885</v>
      </c>
      <c r="S524" s="50" t="n">
        <v>5861.99091</v>
      </c>
      <c r="T524" s="50" t="n">
        <v>5371.259</v>
      </c>
      <c r="U524" s="50" t="n">
        <v>4688.85889</v>
      </c>
      <c r="V524" s="50" t="n">
        <v>5574.00700313523</v>
      </c>
      <c r="W524" s="50" t="n">
        <v>5001.21476</v>
      </c>
      <c r="X524" s="50" t="n">
        <v>5253.81525</v>
      </c>
      <c r="Y524" s="50" t="n">
        <v>4272.15874113914</v>
      </c>
      <c r="Z524" s="50" t="n">
        <v>4461.06207445678</v>
      </c>
      <c r="AA524" s="50" t="n">
        <v>5032.17048316411</v>
      </c>
      <c r="AB524" s="50" t="n">
        <v>3987.51218083581</v>
      </c>
      <c r="AC524" s="50" t="n">
        <v>3930.04531409395</v>
      </c>
      <c r="AD524" s="50" t="n">
        <v>3364.87610127624</v>
      </c>
      <c r="AE524" s="50" t="n">
        <v>3585.15702782057</v>
      </c>
      <c r="AF524" s="50" t="n">
        <v>4112.32917861573</v>
      </c>
      <c r="AG524" s="50" t="n">
        <v>3833.55850675707</v>
      </c>
      <c r="AH524" s="52" t="n">
        <v>3865.21682149719</v>
      </c>
      <c r="AI524" s="52" t="n">
        <v>3481.23320649666</v>
      </c>
      <c r="AJ524" s="52" t="n">
        <v>3655.3883607728</v>
      </c>
      <c r="AK524" s="52" t="n">
        <v>2610.01178087115</v>
      </c>
      <c r="AL524" s="51" t="n">
        <v>2205.09215512874</v>
      </c>
      <c r="AM524" s="51" t="n">
        <v>2191.73840758361</v>
      </c>
    </row>
    <row r="525" customFormat="false" ht="14.25" hidden="false" customHeight="false" outlineLevel="0" collapsed="false">
      <c r="A525" s="48" t="s">
        <v>137</v>
      </c>
      <c r="B525" s="48" t="str">
        <f aca="false">VLOOKUP(Data[[#This Row],[or_product]],Ref_products[#Data],2,FALSE())</f>
        <v>Other cereals</v>
      </c>
      <c r="C525" s="48" t="str">
        <f aca="false">VLOOKUP(Data[[#This Row],[MS]],Ref_MS[#Data],2,FALSE())</f>
        <v>Belgium</v>
      </c>
      <c r="D525" s="49" t="s">
        <v>136</v>
      </c>
      <c r="E525" s="49" t="s">
        <v>75</v>
      </c>
      <c r="F525" s="49" t="s">
        <v>76</v>
      </c>
      <c r="G525" s="50" t="n">
        <f aca="false">(SUM(AH525:AL525)-MAX(AH525:AL525)-MIN(AH525:AL525))/3</f>
        <v>13.25304</v>
      </c>
      <c r="H525" s="50" t="n">
        <v>6.1318</v>
      </c>
      <c r="I525" s="50" t="n">
        <v>6.4285</v>
      </c>
      <c r="J525" s="50" t="n">
        <v>5.2417</v>
      </c>
      <c r="K525" s="50" t="n">
        <v>7.5164</v>
      </c>
      <c r="L525" s="50" t="n">
        <v>6.7252</v>
      </c>
      <c r="M525" s="50" t="n">
        <v>3.5604</v>
      </c>
      <c r="N525" s="50" t="n">
        <v>6.1318</v>
      </c>
      <c r="O525" s="50" t="n">
        <v>5.0439</v>
      </c>
      <c r="P525" s="50" t="n">
        <v>1.8791</v>
      </c>
      <c r="Q525" s="50" t="n">
        <v>1.6813</v>
      </c>
      <c r="R525" s="50" t="n">
        <v>3.0659</v>
      </c>
      <c r="S525" s="50" t="n">
        <v>4.1538</v>
      </c>
      <c r="T525" s="50" t="n">
        <v>2.0769</v>
      </c>
      <c r="U525" s="50" t="n">
        <v>3.4615</v>
      </c>
      <c r="V525" s="50" t="n">
        <v>3.4615</v>
      </c>
      <c r="W525" s="50" t="n">
        <v>1.4835</v>
      </c>
      <c r="X525" s="50" t="n">
        <v>2.8681</v>
      </c>
      <c r="Y525" s="50" t="n">
        <v>0</v>
      </c>
      <c r="Z525" s="50" t="n">
        <v>7.4175</v>
      </c>
      <c r="AA525" s="50" t="n">
        <v>17.7031</v>
      </c>
      <c r="AB525" s="50" t="n">
        <v>14.835</v>
      </c>
      <c r="AC525" s="50" t="n">
        <v>16.04158</v>
      </c>
      <c r="AD525" s="50" t="n">
        <v>13.62842</v>
      </c>
      <c r="AE525" s="50" t="n">
        <v>11.64053</v>
      </c>
      <c r="AF525" s="50" t="n">
        <v>16.76355</v>
      </c>
      <c r="AG525" s="50" t="n">
        <v>14.55808</v>
      </c>
      <c r="AH525" s="52" t="n">
        <v>17.802</v>
      </c>
      <c r="AI525" s="52" t="n">
        <v>19.05047</v>
      </c>
      <c r="AJ525" s="52" t="n">
        <v>21.03271</v>
      </c>
      <c r="AK525" s="52" t="n">
        <v>2.90665</v>
      </c>
      <c r="AL525" s="51" t="n">
        <v>2.11566</v>
      </c>
      <c r="AM525" s="51" t="n">
        <v>10.2527244350372</v>
      </c>
    </row>
    <row r="526" customFormat="false" ht="14.25" hidden="false" customHeight="false" outlineLevel="0" collapsed="false">
      <c r="A526" s="48" t="s">
        <v>137</v>
      </c>
      <c r="B526" s="48" t="str">
        <f aca="false">VLOOKUP(Data[[#This Row],[or_product]],Ref_products[#Data],2,FALSE())</f>
        <v>Other cereals</v>
      </c>
      <c r="C526" s="48" t="str">
        <f aca="false">VLOOKUP(Data[[#This Row],[MS]],Ref_MS[#Data],2,FALSE())</f>
        <v>Bulgaria</v>
      </c>
      <c r="D526" s="49" t="s">
        <v>136</v>
      </c>
      <c r="E526" s="49" t="s">
        <v>77</v>
      </c>
      <c r="F526" s="49" t="s">
        <v>78</v>
      </c>
      <c r="G526" s="50" t="n">
        <f aca="false">(SUM(AH526:AL526)-MAX(AH526:AL526)-MIN(AH526:AL526))/3</f>
        <v>6.95979769047981</v>
      </c>
      <c r="H526" s="50" t="n">
        <v>25.714</v>
      </c>
      <c r="I526" s="50" t="n">
        <v>17.802</v>
      </c>
      <c r="J526" s="50" t="n">
        <v>101.7681</v>
      </c>
      <c r="K526" s="50" t="n">
        <v>67.8454</v>
      </c>
      <c r="L526" s="50" t="n">
        <v>71.9003</v>
      </c>
      <c r="M526" s="50" t="n">
        <v>4.2527</v>
      </c>
      <c r="N526" s="50" t="n">
        <v>6.5274</v>
      </c>
      <c r="O526" s="50" t="n">
        <v>2.967</v>
      </c>
      <c r="P526" s="50" t="n">
        <v>6.2307</v>
      </c>
      <c r="Q526" s="50" t="n">
        <v>0.5934</v>
      </c>
      <c r="R526" s="50" t="n">
        <v>12.6592</v>
      </c>
      <c r="S526" s="50" t="n">
        <v>17.0108</v>
      </c>
      <c r="T526" s="50" t="n">
        <v>7.5164</v>
      </c>
      <c r="U526" s="50" t="n">
        <v>4.2527</v>
      </c>
      <c r="V526" s="50" t="n">
        <v>2.4725</v>
      </c>
      <c r="W526" s="50" t="n">
        <v>5.1428</v>
      </c>
      <c r="X526" s="50" t="n">
        <v>4.2527</v>
      </c>
      <c r="Y526" s="50" t="n">
        <v>6.04279</v>
      </c>
      <c r="Z526" s="50" t="n">
        <v>4.83621</v>
      </c>
      <c r="AA526" s="50" t="n">
        <v>8.2087</v>
      </c>
      <c r="AB526" s="50" t="n">
        <v>10.04824</v>
      </c>
      <c r="AC526" s="50" t="n">
        <v>5.60763</v>
      </c>
      <c r="AD526" s="50" t="n">
        <v>8.25815</v>
      </c>
      <c r="AE526" s="50" t="n">
        <v>5.20214</v>
      </c>
      <c r="AF526" s="50" t="n">
        <v>6.27026</v>
      </c>
      <c r="AG526" s="50" t="n">
        <v>5.99334</v>
      </c>
      <c r="AH526" s="52" t="n">
        <v>6.16147</v>
      </c>
      <c r="AI526" s="52" t="n">
        <v>8.88196</v>
      </c>
      <c r="AJ526" s="52" t="n">
        <v>5.57505</v>
      </c>
      <c r="AK526" s="52" t="n">
        <v>6.72818</v>
      </c>
      <c r="AL526" s="51" t="n">
        <v>7.98974307143944</v>
      </c>
      <c r="AM526" s="51" t="n">
        <v>7.27832088441701</v>
      </c>
    </row>
    <row r="527" customFormat="false" ht="14.25" hidden="false" customHeight="false" outlineLevel="0" collapsed="false">
      <c r="A527" s="48" t="s">
        <v>137</v>
      </c>
      <c r="B527" s="48" t="str">
        <f aca="false">VLOOKUP(Data[[#This Row],[or_product]],Ref_products[#Data],2,FALSE())</f>
        <v>Other cereals</v>
      </c>
      <c r="C527" s="48" t="str">
        <f aca="false">VLOOKUP(Data[[#This Row],[MS]],Ref_MS[#Data],2,FALSE())</f>
        <v>Czechia</v>
      </c>
      <c r="D527" s="49" t="s">
        <v>136</v>
      </c>
      <c r="E527" s="49" t="s">
        <v>79</v>
      </c>
      <c r="F527" s="49" t="s">
        <v>80</v>
      </c>
      <c r="G527" s="50" t="n">
        <f aca="false">(SUM(AH527:AL527)-MAX(AH527:AL527)-MIN(AH527:AL527))/3</f>
        <v>9.99697</v>
      </c>
      <c r="H527" s="50" t="n">
        <v>9.2966</v>
      </c>
      <c r="I527" s="50" t="n">
        <v>13.5493</v>
      </c>
      <c r="J527" s="50" t="n">
        <v>12.5603</v>
      </c>
      <c r="K527" s="50" t="n">
        <v>15.2306</v>
      </c>
      <c r="L527" s="50" t="n">
        <v>9.4944</v>
      </c>
      <c r="M527" s="50" t="n">
        <v>10.3845</v>
      </c>
      <c r="N527" s="50" t="n">
        <v>12.4614</v>
      </c>
      <c r="O527" s="50" t="n">
        <v>12.2636</v>
      </c>
      <c r="P527" s="50" t="n">
        <v>9.6922</v>
      </c>
      <c r="Q527" s="50" t="n">
        <v>8.7032</v>
      </c>
      <c r="R527" s="50" t="n">
        <v>24.4283</v>
      </c>
      <c r="S527" s="50" t="n">
        <v>13.1537</v>
      </c>
      <c r="T527" s="50" t="n">
        <v>13.3515</v>
      </c>
      <c r="U527" s="50" t="n">
        <v>14.5383</v>
      </c>
      <c r="V527" s="50" t="n">
        <v>14.9764631352307</v>
      </c>
      <c r="W527" s="50" t="n">
        <v>14.35039</v>
      </c>
      <c r="X527" s="50" t="n">
        <v>14.3405</v>
      </c>
      <c r="Y527" s="50" t="n">
        <v>11.21526</v>
      </c>
      <c r="Z527" s="50" t="n">
        <v>14.56797</v>
      </c>
      <c r="AA527" s="50" t="n">
        <v>22.43052</v>
      </c>
      <c r="AB527" s="50" t="n">
        <v>13.03502</v>
      </c>
      <c r="AC527" s="50" t="n">
        <v>12.35261</v>
      </c>
      <c r="AD527" s="50" t="n">
        <v>9.90978</v>
      </c>
      <c r="AE527" s="50" t="n">
        <v>20.71955</v>
      </c>
      <c r="AF527" s="50" t="n">
        <v>9.15814</v>
      </c>
      <c r="AG527" s="50" t="n">
        <v>12.78777</v>
      </c>
      <c r="AH527" s="52" t="n">
        <v>8.19881</v>
      </c>
      <c r="AI527" s="52" t="n">
        <v>12.95127</v>
      </c>
      <c r="AJ527" s="52" t="n">
        <v>13.57072</v>
      </c>
      <c r="AK527" s="52" t="n">
        <v>8.70089</v>
      </c>
      <c r="AL527" s="51" t="n">
        <v>8.33875</v>
      </c>
      <c r="AM527" s="51" t="n">
        <v>9.56726699838548</v>
      </c>
    </row>
    <row r="528" customFormat="false" ht="14.25" hidden="false" customHeight="false" outlineLevel="0" collapsed="false">
      <c r="A528" s="48" t="s">
        <v>137</v>
      </c>
      <c r="B528" s="48" t="str">
        <f aca="false">VLOOKUP(Data[[#This Row],[or_product]],Ref_products[#Data],2,FALSE())</f>
        <v>Other cereals</v>
      </c>
      <c r="C528" s="48" t="str">
        <f aca="false">VLOOKUP(Data[[#This Row],[MS]],Ref_MS[#Data],2,FALSE())</f>
        <v>Denmark</v>
      </c>
      <c r="D528" s="49" t="s">
        <v>136</v>
      </c>
      <c r="E528" s="49" t="s">
        <v>81</v>
      </c>
      <c r="F528" s="49" t="s">
        <v>82</v>
      </c>
      <c r="G528" s="50" t="n">
        <f aca="false">(SUM(AH528:AL528)-MAX(AH528:AL528)-MIN(AH528:AL528))/3</f>
        <v>31.5341133333333</v>
      </c>
      <c r="H528" s="50" t="n">
        <v>0</v>
      </c>
      <c r="I528" s="50" t="n">
        <v>24.725</v>
      </c>
      <c r="J528" s="50" t="n">
        <v>29.67</v>
      </c>
      <c r="K528" s="50" t="n">
        <v>29.67</v>
      </c>
      <c r="L528" s="50" t="n">
        <v>0</v>
      </c>
      <c r="M528" s="50" t="n">
        <v>21.2635</v>
      </c>
      <c r="N528" s="50" t="n">
        <v>0</v>
      </c>
      <c r="O528" s="50" t="n">
        <v>0</v>
      </c>
      <c r="P528" s="50" t="n">
        <v>0</v>
      </c>
      <c r="Q528" s="50" t="n">
        <v>0</v>
      </c>
      <c r="R528" s="50" t="n">
        <v>0</v>
      </c>
      <c r="S528" s="50" t="n">
        <v>0</v>
      </c>
      <c r="T528" s="50" t="n">
        <v>0</v>
      </c>
      <c r="U528" s="50" t="n">
        <v>0</v>
      </c>
      <c r="V528" s="50" t="n">
        <v>0</v>
      </c>
      <c r="W528" s="50" t="n">
        <v>31.5491</v>
      </c>
      <c r="X528" s="50" t="n">
        <v>46.483</v>
      </c>
      <c r="Y528" s="50" t="n">
        <v>23.8349</v>
      </c>
      <c r="Z528" s="50" t="n">
        <v>15.824</v>
      </c>
      <c r="AA528" s="50" t="n">
        <v>31.0546</v>
      </c>
      <c r="AB528" s="50" t="n">
        <v>31.3513</v>
      </c>
      <c r="AC528" s="50" t="n">
        <v>31.648</v>
      </c>
      <c r="AD528" s="50" t="n">
        <v>24.3294</v>
      </c>
      <c r="AE528" s="50" t="n">
        <v>23.86457</v>
      </c>
      <c r="AF528" s="50" t="n">
        <v>27.75134</v>
      </c>
      <c r="AG528" s="50" t="n">
        <v>19.01847</v>
      </c>
      <c r="AH528" s="52" t="n">
        <v>28.4832</v>
      </c>
      <c r="AI528" s="52" t="n">
        <v>34.32706</v>
      </c>
      <c r="AJ528" s="52" t="n">
        <v>31.79208</v>
      </c>
      <c r="AK528" s="52" t="n">
        <v>37.14794</v>
      </c>
      <c r="AL528" s="51" t="n">
        <v>25.71194</v>
      </c>
      <c r="AM528" s="51" t="n">
        <v>27.6541011232781</v>
      </c>
    </row>
    <row r="529" customFormat="false" ht="14.25" hidden="false" customHeight="false" outlineLevel="0" collapsed="false">
      <c r="A529" s="48" t="s">
        <v>137</v>
      </c>
      <c r="B529" s="48" t="str">
        <f aca="false">VLOOKUP(Data[[#This Row],[or_product]],Ref_products[#Data],2,FALSE())</f>
        <v>Other cereals</v>
      </c>
      <c r="C529" s="48" t="str">
        <f aca="false">VLOOKUP(Data[[#This Row],[MS]],Ref_MS[#Data],2,FALSE())</f>
        <v>Germany</v>
      </c>
      <c r="D529" s="49" t="s">
        <v>136</v>
      </c>
      <c r="E529" s="49" t="s">
        <v>83</v>
      </c>
      <c r="F529" s="49" t="s">
        <v>84</v>
      </c>
      <c r="G529" s="50" t="n">
        <f aca="false">(SUM(AH529:AL529)-MAX(AH529:AL529)-MIN(AH529:AL529))/3</f>
        <v>104.67347271354</v>
      </c>
      <c r="H529" s="50" t="n">
        <v>254.7664</v>
      </c>
      <c r="I529" s="50" t="n">
        <v>258.2279</v>
      </c>
      <c r="J529" s="50" t="n">
        <v>227.47</v>
      </c>
      <c r="K529" s="50" t="n">
        <v>276.8211</v>
      </c>
      <c r="L529" s="50" t="n">
        <v>269.1069</v>
      </c>
      <c r="M529" s="50" t="n">
        <v>222.8217</v>
      </c>
      <c r="N529" s="50" t="n">
        <v>234.393</v>
      </c>
      <c r="O529" s="50" t="n">
        <v>176.7343</v>
      </c>
      <c r="P529" s="50" t="n">
        <v>168.2289</v>
      </c>
      <c r="Q529" s="50" t="n">
        <v>155.3719</v>
      </c>
      <c r="R529" s="50" t="n">
        <v>187.5144</v>
      </c>
      <c r="S529" s="50" t="n">
        <v>169.7124</v>
      </c>
      <c r="T529" s="50" t="n">
        <v>156.262</v>
      </c>
      <c r="U529" s="50" t="n">
        <v>147.6577</v>
      </c>
      <c r="V529" s="50" t="n">
        <v>121.5481</v>
      </c>
      <c r="W529" s="50" t="n">
        <v>123.1305</v>
      </c>
      <c r="X529" s="50" t="n">
        <v>131.0425</v>
      </c>
      <c r="Y529" s="50" t="n">
        <v>112.929131139136</v>
      </c>
      <c r="Z529" s="50" t="n">
        <v>118.546403399521</v>
      </c>
      <c r="AA529" s="50" t="n">
        <v>203.316459243139</v>
      </c>
      <c r="AB529" s="50" t="n">
        <v>134.88688444583</v>
      </c>
      <c r="AC529" s="50" t="n">
        <v>115.758442036895</v>
      </c>
      <c r="AD529" s="50" t="n">
        <v>111.323241276239</v>
      </c>
      <c r="AE529" s="50" t="n">
        <v>95.8957978205711</v>
      </c>
      <c r="AF529" s="50" t="n">
        <v>96.5243486157312</v>
      </c>
      <c r="AG529" s="50" t="n">
        <v>119.309666757066</v>
      </c>
      <c r="AH529" s="52" t="n">
        <v>112.683791497185</v>
      </c>
      <c r="AI529" s="52" t="n">
        <v>108.604326496663</v>
      </c>
      <c r="AJ529" s="52" t="n">
        <v>101.498880772804</v>
      </c>
      <c r="AK529" s="52" t="n">
        <v>103.917210871155</v>
      </c>
      <c r="AL529" s="51" t="n">
        <v>93.7456420573016</v>
      </c>
      <c r="AM529" s="51" t="n">
        <v>98.9791329753456</v>
      </c>
    </row>
    <row r="530" customFormat="false" ht="14.25" hidden="false" customHeight="false" outlineLevel="0" collapsed="false">
      <c r="A530" s="48" t="s">
        <v>137</v>
      </c>
      <c r="B530" s="48" t="str">
        <f aca="false">VLOOKUP(Data[[#This Row],[or_product]],Ref_products[#Data],2,FALSE())</f>
        <v>Other cereals</v>
      </c>
      <c r="C530" s="48" t="str">
        <f aca="false">VLOOKUP(Data[[#This Row],[MS]],Ref_MS[#Data],2,FALSE())</f>
        <v>Estonia</v>
      </c>
      <c r="D530" s="49" t="s">
        <v>136</v>
      </c>
      <c r="E530" s="49" t="s">
        <v>85</v>
      </c>
      <c r="F530" s="49" t="s">
        <v>86</v>
      </c>
      <c r="G530" s="50" t="n">
        <f aca="false">(SUM(AH530:AL530)-MAX(AH530:AL530)-MIN(AH530:AL530))/3</f>
        <v>5.18749666666667</v>
      </c>
      <c r="H530" s="50" t="n">
        <v>20.769</v>
      </c>
      <c r="I530" s="50" t="n">
        <v>14.7361</v>
      </c>
      <c r="J530" s="50" t="n">
        <v>18.5932</v>
      </c>
      <c r="K530" s="50" t="n">
        <v>33.5271</v>
      </c>
      <c r="L530" s="50" t="n">
        <v>40.549</v>
      </c>
      <c r="M530" s="50" t="n">
        <v>30.9557</v>
      </c>
      <c r="N530" s="50" t="n">
        <v>17.0108</v>
      </c>
      <c r="O530" s="50" t="n">
        <v>23.6371</v>
      </c>
      <c r="P530" s="50" t="n">
        <v>12.0658</v>
      </c>
      <c r="Q530" s="50" t="n">
        <v>10.6812</v>
      </c>
      <c r="R530" s="50" t="n">
        <v>10.4834</v>
      </c>
      <c r="S530" s="50" t="n">
        <v>11.1757</v>
      </c>
      <c r="T530" s="50" t="n">
        <v>10.2856</v>
      </c>
      <c r="U530" s="50" t="n">
        <v>10.0878</v>
      </c>
      <c r="V530" s="50" t="n">
        <v>9.2966</v>
      </c>
      <c r="W530" s="50" t="n">
        <v>7.6153</v>
      </c>
      <c r="X530" s="50" t="n">
        <v>5.8351</v>
      </c>
      <c r="Y530" s="50" t="n">
        <v>7.4175</v>
      </c>
      <c r="Z530" s="50" t="n">
        <v>8.901</v>
      </c>
      <c r="AA530" s="50" t="n">
        <v>4.8461</v>
      </c>
      <c r="AB530" s="50" t="n">
        <v>11.5713</v>
      </c>
      <c r="AC530" s="50" t="n">
        <v>8.1098</v>
      </c>
      <c r="AD530" s="50" t="n">
        <v>8.4065</v>
      </c>
      <c r="AE530" s="50" t="n">
        <v>5.3406</v>
      </c>
      <c r="AF530" s="50" t="n">
        <v>4.69775</v>
      </c>
      <c r="AG530" s="50" t="n">
        <v>2.62085</v>
      </c>
      <c r="AH530" s="52" t="n">
        <v>3.34282</v>
      </c>
      <c r="AI530" s="52" t="n">
        <v>3.5261</v>
      </c>
      <c r="AJ530" s="52" t="n">
        <v>4.72688</v>
      </c>
      <c r="AK530" s="52" t="n">
        <v>9.49188</v>
      </c>
      <c r="AL530" s="51" t="n">
        <v>7.30951</v>
      </c>
      <c r="AM530" s="51" t="n">
        <v>5.82264266308425</v>
      </c>
    </row>
    <row r="531" customFormat="false" ht="14.25" hidden="false" customHeight="false" outlineLevel="0" collapsed="false">
      <c r="A531" s="48" t="s">
        <v>137</v>
      </c>
      <c r="B531" s="48" t="str">
        <f aca="false">VLOOKUP(Data[[#This Row],[or_product]],Ref_products[#Data],2,FALSE())</f>
        <v>Other cereals</v>
      </c>
      <c r="C531" s="48" t="str">
        <f aca="false">VLOOKUP(Data[[#This Row],[MS]],Ref_MS[#Data],2,FALSE())</f>
        <v>Ireland</v>
      </c>
      <c r="D531" s="49" t="s">
        <v>136</v>
      </c>
      <c r="E531" s="49" t="s">
        <v>87</v>
      </c>
      <c r="F531" s="49" t="s">
        <v>88</v>
      </c>
      <c r="G531" s="50" t="n">
        <f aca="false">(SUM(AH531:AL531)-MAX(AH531:AL531)-MIN(AH531:AL531))/3</f>
        <v>0</v>
      </c>
      <c r="H531" s="50" t="n">
        <v>0</v>
      </c>
      <c r="I531" s="50" t="n">
        <v>0</v>
      </c>
      <c r="J531" s="50" t="n">
        <v>0</v>
      </c>
      <c r="K531" s="50" t="n">
        <v>0</v>
      </c>
      <c r="L531" s="50" t="n">
        <v>0</v>
      </c>
      <c r="M531" s="50" t="n">
        <v>0</v>
      </c>
      <c r="N531" s="50" t="n">
        <v>0</v>
      </c>
      <c r="O531" s="50" t="n">
        <v>0</v>
      </c>
      <c r="P531" s="50" t="n">
        <v>0</v>
      </c>
      <c r="Q531" s="50" t="n">
        <v>0</v>
      </c>
      <c r="R531" s="50" t="n">
        <v>0</v>
      </c>
      <c r="S531" s="50" t="n">
        <v>0</v>
      </c>
      <c r="T531" s="50" t="n">
        <v>0</v>
      </c>
      <c r="U531" s="50" t="n">
        <v>0</v>
      </c>
      <c r="V531" s="50" t="n">
        <v>0</v>
      </c>
      <c r="W531" s="50" t="n">
        <v>0</v>
      </c>
      <c r="X531" s="50" t="n">
        <v>0</v>
      </c>
      <c r="Y531" s="50" t="n">
        <v>0</v>
      </c>
      <c r="Z531" s="50" t="n">
        <v>0</v>
      </c>
      <c r="AA531" s="50" t="n">
        <v>0</v>
      </c>
      <c r="AB531" s="50" t="n">
        <v>0</v>
      </c>
      <c r="AC531" s="50" t="n">
        <v>0</v>
      </c>
      <c r="AD531" s="50" t="n">
        <v>0</v>
      </c>
      <c r="AE531" s="50" t="n">
        <v>0</v>
      </c>
      <c r="AF531" s="50" t="n">
        <v>0</v>
      </c>
      <c r="AG531" s="50" t="n">
        <v>0</v>
      </c>
      <c r="AH531" s="52" t="n">
        <v>0</v>
      </c>
      <c r="AI531" s="52" t="n">
        <v>0</v>
      </c>
      <c r="AJ531" s="52" t="n">
        <v>0</v>
      </c>
      <c r="AK531" s="52" t="n">
        <v>0</v>
      </c>
      <c r="AL531" s="51" t="n">
        <v>0</v>
      </c>
      <c r="AM531" s="51" t="n">
        <v>0</v>
      </c>
    </row>
    <row r="532" customFormat="false" ht="14.25" hidden="false" customHeight="false" outlineLevel="0" collapsed="false">
      <c r="A532" s="48" t="s">
        <v>137</v>
      </c>
      <c r="B532" s="48" t="str">
        <f aca="false">VLOOKUP(Data[[#This Row],[or_product]],Ref_products[#Data],2,FALSE())</f>
        <v>Other cereals</v>
      </c>
      <c r="C532" s="48" t="str">
        <f aca="false">VLOOKUP(Data[[#This Row],[MS]],Ref_MS[#Data],2,FALSE())</f>
        <v>Greece</v>
      </c>
      <c r="D532" s="49" t="s">
        <v>136</v>
      </c>
      <c r="E532" s="49" t="s">
        <v>89</v>
      </c>
      <c r="F532" s="49" t="s">
        <v>90</v>
      </c>
      <c r="G532" s="50" t="n">
        <f aca="false">(SUM(AH532:AL532)-MAX(AH532:AL532)-MIN(AH532:AL532))/3</f>
        <v>2.03942</v>
      </c>
      <c r="H532" s="50" t="n">
        <v>1.978</v>
      </c>
      <c r="I532" s="50" t="n">
        <v>1.978</v>
      </c>
      <c r="J532" s="50" t="n">
        <v>1.978</v>
      </c>
      <c r="K532" s="50" t="n">
        <v>0.989</v>
      </c>
      <c r="L532" s="50" t="n">
        <v>1.73075</v>
      </c>
      <c r="M532" s="50" t="n">
        <v>0.989</v>
      </c>
      <c r="N532" s="50" t="n">
        <v>1.978</v>
      </c>
      <c r="O532" s="50" t="n">
        <v>0.51428</v>
      </c>
      <c r="P532" s="50" t="n">
        <v>1.85932</v>
      </c>
      <c r="Q532" s="50" t="n">
        <v>1.82965</v>
      </c>
      <c r="R532" s="50" t="n">
        <v>1.71097</v>
      </c>
      <c r="S532" s="50" t="n">
        <v>1.92855</v>
      </c>
      <c r="T532" s="50" t="n">
        <v>2.26481</v>
      </c>
      <c r="U532" s="50" t="n">
        <v>3.07579</v>
      </c>
      <c r="V532" s="50" t="n">
        <v>3.82743</v>
      </c>
      <c r="W532" s="50" t="n">
        <v>4.09446</v>
      </c>
      <c r="X532" s="50" t="n">
        <v>4.33182</v>
      </c>
      <c r="Y532" s="50" t="n">
        <v>4.86588</v>
      </c>
      <c r="Z532" s="50" t="n">
        <v>8.73287</v>
      </c>
      <c r="AA532" s="50" t="n">
        <v>3.2637</v>
      </c>
      <c r="AB532" s="50" t="n">
        <v>3.12524</v>
      </c>
      <c r="AC532" s="50" t="n">
        <v>1.63185</v>
      </c>
      <c r="AD532" s="50" t="n">
        <v>2.83843</v>
      </c>
      <c r="AE532" s="50" t="n">
        <v>13.83611</v>
      </c>
      <c r="AF532" s="50" t="n">
        <v>4.16369</v>
      </c>
      <c r="AG532" s="50" t="n">
        <v>2.08679</v>
      </c>
      <c r="AH532" s="52" t="n">
        <v>1.14724</v>
      </c>
      <c r="AI532" s="52" t="n">
        <v>3.13537</v>
      </c>
      <c r="AJ532" s="52" t="n">
        <v>3.28785</v>
      </c>
      <c r="AK532" s="52" t="n">
        <v>1.27702</v>
      </c>
      <c r="AL532" s="51" t="n">
        <v>1.70587</v>
      </c>
      <c r="AM532" s="51" t="n">
        <v>3.73310456778209</v>
      </c>
    </row>
    <row r="533" customFormat="false" ht="14.25" hidden="false" customHeight="false" outlineLevel="0" collapsed="false">
      <c r="A533" s="48" t="s">
        <v>137</v>
      </c>
      <c r="B533" s="48" t="str">
        <f aca="false">VLOOKUP(Data[[#This Row],[or_product]],Ref_products[#Data],2,FALSE())</f>
        <v>Other cereals</v>
      </c>
      <c r="C533" s="48" t="str">
        <f aca="false">VLOOKUP(Data[[#This Row],[MS]],Ref_MS[#Data],2,FALSE())</f>
        <v>Spain</v>
      </c>
      <c r="D533" s="49" t="s">
        <v>136</v>
      </c>
      <c r="E533" s="49" t="s">
        <v>91</v>
      </c>
      <c r="F533" s="49" t="s">
        <v>92</v>
      </c>
      <c r="G533" s="50" t="n">
        <f aca="false">(SUM(AH533:AL533)-MAX(AH533:AL533)-MIN(AH533:AL533))/3</f>
        <v>110.89633</v>
      </c>
      <c r="H533" s="50" t="n">
        <v>24.8239</v>
      </c>
      <c r="I533" s="50" t="n">
        <v>31.4502</v>
      </c>
      <c r="J533" s="50" t="n">
        <v>25.2195</v>
      </c>
      <c r="K533" s="50" t="n">
        <v>76.9442</v>
      </c>
      <c r="L533" s="50" t="n">
        <v>52.0214</v>
      </c>
      <c r="M533" s="50" t="n">
        <v>51.1313</v>
      </c>
      <c r="N533" s="50" t="n">
        <v>27.692</v>
      </c>
      <c r="O533" s="50" t="n">
        <v>80.0101</v>
      </c>
      <c r="P533" s="50" t="n">
        <v>51.3291</v>
      </c>
      <c r="Q533" s="50" t="n">
        <v>70.5157</v>
      </c>
      <c r="R533" s="50" t="n">
        <v>66.3619</v>
      </c>
      <c r="S533" s="50" t="n">
        <v>139.9435</v>
      </c>
      <c r="T533" s="50" t="n">
        <v>139.9435</v>
      </c>
      <c r="U533" s="50" t="n">
        <v>104.7351</v>
      </c>
      <c r="V533" s="50" t="n">
        <v>95.3396</v>
      </c>
      <c r="W533" s="50" t="n">
        <v>93.955</v>
      </c>
      <c r="X533" s="50" t="n">
        <v>76.153</v>
      </c>
      <c r="Y533" s="50" t="n">
        <v>67.62782</v>
      </c>
      <c r="Z533" s="50" t="n">
        <v>58.4880498596996</v>
      </c>
      <c r="AA533" s="50" t="n">
        <v>54.0994367847537</v>
      </c>
      <c r="AB533" s="50" t="n">
        <v>71.7058278362849</v>
      </c>
      <c r="AC533" s="50" t="n">
        <v>77.8259675327125</v>
      </c>
      <c r="AD533" s="50" t="n">
        <v>97.87144</v>
      </c>
      <c r="AE533" s="50" t="n">
        <v>84.97488</v>
      </c>
      <c r="AF533" s="50" t="n">
        <v>62.68282</v>
      </c>
      <c r="AG533" s="50" t="n">
        <v>168.69373</v>
      </c>
      <c r="AH533" s="52" t="n">
        <v>106.46585</v>
      </c>
      <c r="AI533" s="52" t="n">
        <v>150.98379</v>
      </c>
      <c r="AJ533" s="52" t="n">
        <v>128.7503</v>
      </c>
      <c r="AK533" s="52" t="n">
        <v>97.47284</v>
      </c>
      <c r="AL533" s="51" t="n">
        <v>97.47284</v>
      </c>
      <c r="AM533" s="51" t="n">
        <v>121.674879600305</v>
      </c>
    </row>
    <row r="534" customFormat="false" ht="14.25" hidden="false" customHeight="false" outlineLevel="0" collapsed="false">
      <c r="A534" s="48" t="s">
        <v>137</v>
      </c>
      <c r="B534" s="48" t="str">
        <f aca="false">VLOOKUP(Data[[#This Row],[or_product]],Ref_products[#Data],2,FALSE())</f>
        <v>Other cereals</v>
      </c>
      <c r="C534" s="48" t="str">
        <f aca="false">VLOOKUP(Data[[#This Row],[MS]],Ref_MS[#Data],2,FALSE())</f>
        <v>France</v>
      </c>
      <c r="D534" s="49" t="s">
        <v>136</v>
      </c>
      <c r="E534" s="49" t="s">
        <v>93</v>
      </c>
      <c r="F534" s="49" t="s">
        <v>94</v>
      </c>
      <c r="G534" s="50" t="n">
        <f aca="false">(SUM(AH534:AL534)-MAX(AH534:AL534)-MIN(AH534:AL534))/3</f>
        <v>669.206736666667</v>
      </c>
      <c r="H534" s="50" t="n">
        <v>277.909</v>
      </c>
      <c r="I534" s="50" t="n">
        <v>256.8433</v>
      </c>
      <c r="J534" s="50" t="n">
        <v>238.349</v>
      </c>
      <c r="K534" s="50" t="n">
        <v>267.1289</v>
      </c>
      <c r="L534" s="50" t="n">
        <v>265.6454</v>
      </c>
      <c r="M534" s="50" t="n">
        <v>270.4915</v>
      </c>
      <c r="N534" s="50" t="n">
        <v>232.5139</v>
      </c>
      <c r="O534" s="50" t="n">
        <v>260.7004</v>
      </c>
      <c r="P534" s="50" t="n">
        <v>253.7774</v>
      </c>
      <c r="Q534" s="50" t="n">
        <v>334.6776</v>
      </c>
      <c r="R534" s="50" t="n">
        <v>318.1613</v>
      </c>
      <c r="S534" s="50" t="n">
        <v>413.5009</v>
      </c>
      <c r="T534" s="50" t="n">
        <v>361.7762</v>
      </c>
      <c r="U534" s="50" t="n">
        <v>355.9411</v>
      </c>
      <c r="V534" s="50" t="n">
        <v>306.4911</v>
      </c>
      <c r="W534" s="50" t="n">
        <v>305.9966</v>
      </c>
      <c r="X534" s="50" t="n">
        <v>326.0733</v>
      </c>
      <c r="Y534" s="50" t="n">
        <v>302.96037</v>
      </c>
      <c r="Z534" s="50" t="n">
        <v>298.64833</v>
      </c>
      <c r="AA534" s="50" t="n">
        <v>346.58516</v>
      </c>
      <c r="AB534" s="50" t="n">
        <v>368.43217</v>
      </c>
      <c r="AC534" s="50" t="n">
        <v>329.337</v>
      </c>
      <c r="AD534" s="50" t="n">
        <v>398.93293</v>
      </c>
      <c r="AE534" s="50" t="n">
        <v>384.40452</v>
      </c>
      <c r="AF534" s="50" t="n">
        <v>574.74746</v>
      </c>
      <c r="AG534" s="50" t="n">
        <v>538.78742</v>
      </c>
      <c r="AH534" s="52" t="n">
        <v>679.18586</v>
      </c>
      <c r="AI534" s="52" t="n">
        <v>643.35124</v>
      </c>
      <c r="AJ534" s="52" t="n">
        <v>754.34715</v>
      </c>
      <c r="AK534" s="52" t="n">
        <v>681.395</v>
      </c>
      <c r="AL534" s="51" t="n">
        <v>647.03935</v>
      </c>
      <c r="AM534" s="51" t="n">
        <v>671.100948552084</v>
      </c>
    </row>
    <row r="535" customFormat="false" ht="14.25" hidden="false" customHeight="false" outlineLevel="0" collapsed="false">
      <c r="A535" s="48" t="s">
        <v>137</v>
      </c>
      <c r="B535" s="48" t="str">
        <f aca="false">VLOOKUP(Data[[#This Row],[or_product]],Ref_products[#Data],2,FALSE())</f>
        <v>Other cereals</v>
      </c>
      <c r="C535" s="48" t="str">
        <f aca="false">VLOOKUP(Data[[#This Row],[MS]],Ref_MS[#Data],2,FALSE())</f>
        <v>Croatia</v>
      </c>
      <c r="D535" s="49" t="s">
        <v>136</v>
      </c>
      <c r="E535" s="49" t="s">
        <v>95</v>
      </c>
      <c r="F535" s="49" t="s">
        <v>96</v>
      </c>
      <c r="G535" s="50" t="n">
        <f aca="false">(SUM(AH535:AL535)-MAX(AH535:AL535)-MIN(AH535:AL535))/3</f>
        <v>1.17454</v>
      </c>
      <c r="H535" s="50" t="n">
        <v>8.65375</v>
      </c>
      <c r="I535" s="50" t="n">
        <v>8.65375</v>
      </c>
      <c r="J535" s="50" t="n">
        <v>8.65375</v>
      </c>
      <c r="K535" s="50" t="n">
        <v>8.65375</v>
      </c>
      <c r="L535" s="50" t="n">
        <v>8.65375</v>
      </c>
      <c r="M535" s="50" t="n">
        <v>8.65375</v>
      </c>
      <c r="N535" s="50" t="n">
        <v>8.65375</v>
      </c>
      <c r="O535" s="50" t="n">
        <v>7.82299</v>
      </c>
      <c r="P535" s="50" t="n">
        <v>9.74165</v>
      </c>
      <c r="Q535" s="50" t="n">
        <v>11.16581</v>
      </c>
      <c r="R535" s="50" t="n">
        <v>8.71309</v>
      </c>
      <c r="S535" s="50" t="n">
        <v>14.21193</v>
      </c>
      <c r="T535" s="50" t="n">
        <v>13.48007</v>
      </c>
      <c r="U535" s="50" t="n">
        <v>0.85054</v>
      </c>
      <c r="V535" s="50" t="n">
        <v>1.93844</v>
      </c>
      <c r="W535" s="50" t="n">
        <v>1.19669</v>
      </c>
      <c r="X535" s="50" t="n">
        <v>1.79009</v>
      </c>
      <c r="Y535" s="50" t="n">
        <v>1.71097</v>
      </c>
      <c r="Z535" s="50" t="n">
        <v>2.02745</v>
      </c>
      <c r="AA535" s="50" t="n">
        <v>2.14613</v>
      </c>
      <c r="AB535" s="50" t="n">
        <v>2.21536</v>
      </c>
      <c r="AC535" s="50" t="n">
        <v>0.76153</v>
      </c>
      <c r="AD535" s="50" t="n">
        <v>1.36482</v>
      </c>
      <c r="AE535" s="50" t="n">
        <v>1.07801</v>
      </c>
      <c r="AF535" s="50" t="n">
        <v>0.7912</v>
      </c>
      <c r="AG535" s="50" t="n">
        <v>0.76153</v>
      </c>
      <c r="AH535" s="52" t="n">
        <v>0.97911</v>
      </c>
      <c r="AI535" s="52" t="n">
        <v>1.79164</v>
      </c>
      <c r="AJ535" s="52" t="n">
        <v>1.61057</v>
      </c>
      <c r="AK535" s="52" t="n">
        <v>0.93394</v>
      </c>
      <c r="AL535" s="51" t="n">
        <v>0.4765</v>
      </c>
      <c r="AM535" s="51" t="n">
        <v>0.667364558562451</v>
      </c>
    </row>
    <row r="536" customFormat="false" ht="14.25" hidden="false" customHeight="false" outlineLevel="0" collapsed="false">
      <c r="A536" s="48" t="s">
        <v>137</v>
      </c>
      <c r="B536" s="48" t="str">
        <f aca="false">VLOOKUP(Data[[#This Row],[or_product]],Ref_products[#Data],2,FALSE())</f>
        <v>Other cereals</v>
      </c>
      <c r="C536" s="48" t="str">
        <f aca="false">VLOOKUP(Data[[#This Row],[MS]],Ref_MS[#Data],2,FALSE())</f>
        <v>Italy</v>
      </c>
      <c r="D536" s="49" t="s">
        <v>136</v>
      </c>
      <c r="E536" s="49" t="s">
        <v>97</v>
      </c>
      <c r="F536" s="49" t="s">
        <v>98</v>
      </c>
      <c r="G536" s="50" t="n">
        <f aca="false">(SUM(AH536:AL536)-MAX(AH536:AL536)-MIN(AH536:AL536))/3</f>
        <v>87.4345733333333</v>
      </c>
      <c r="H536" s="50" t="n">
        <v>11.4724</v>
      </c>
      <c r="I536" s="50" t="n">
        <v>12.6592</v>
      </c>
      <c r="J536" s="50" t="n">
        <v>14.1427</v>
      </c>
      <c r="K536" s="50" t="n">
        <v>30.3623</v>
      </c>
      <c r="L536" s="50" t="n">
        <v>27.8898</v>
      </c>
      <c r="M536" s="50" t="n">
        <v>30.1645</v>
      </c>
      <c r="N536" s="50" t="n">
        <v>22.0547</v>
      </c>
      <c r="O536" s="50" t="n">
        <v>19.9778</v>
      </c>
      <c r="P536" s="50" t="n">
        <v>34.4172</v>
      </c>
      <c r="Q536" s="50" t="n">
        <v>31.0546</v>
      </c>
      <c r="R536" s="50" t="n">
        <v>37.1864</v>
      </c>
      <c r="S536" s="50" t="n">
        <v>35.7029</v>
      </c>
      <c r="T536" s="50" t="n">
        <v>28.8788</v>
      </c>
      <c r="U536" s="50" t="n">
        <v>26.703</v>
      </c>
      <c r="V536" s="50" t="n">
        <v>42.0325</v>
      </c>
      <c r="W536" s="50" t="n">
        <v>48.0654</v>
      </c>
      <c r="X536" s="50" t="n">
        <v>52.9115</v>
      </c>
      <c r="Y536" s="50" t="n">
        <v>146.92584</v>
      </c>
      <c r="Z536" s="50" t="n">
        <v>147.69726</v>
      </c>
      <c r="AA536" s="50" t="n">
        <v>62.307</v>
      </c>
      <c r="AB536" s="50" t="n">
        <v>114.94158</v>
      </c>
      <c r="AC536" s="50" t="n">
        <v>133.50511</v>
      </c>
      <c r="AD536" s="50" t="n">
        <v>78.10133</v>
      </c>
      <c r="AE536" s="50" t="n">
        <v>90.77042</v>
      </c>
      <c r="AF536" s="50" t="n">
        <v>94.90444</v>
      </c>
      <c r="AG536" s="50" t="n">
        <v>103.43951</v>
      </c>
      <c r="AH536" s="52" t="n">
        <v>102.25271</v>
      </c>
      <c r="AI536" s="52" t="n">
        <v>101.99959</v>
      </c>
      <c r="AJ536" s="52" t="n">
        <v>90.01085</v>
      </c>
      <c r="AK536" s="52" t="n">
        <v>70.29328</v>
      </c>
      <c r="AL536" s="51" t="n">
        <v>66.12867</v>
      </c>
      <c r="AM536" s="51" t="n">
        <v>69.3039927174686</v>
      </c>
    </row>
    <row r="537" customFormat="false" ht="14.25" hidden="false" customHeight="false" outlineLevel="0" collapsed="false">
      <c r="A537" s="48" t="s">
        <v>137</v>
      </c>
      <c r="B537" s="48" t="str">
        <f aca="false">VLOOKUP(Data[[#This Row],[or_product]],Ref_products[#Data],2,FALSE())</f>
        <v>Other cereals</v>
      </c>
      <c r="C537" s="48" t="str">
        <f aca="false">VLOOKUP(Data[[#This Row],[MS]],Ref_MS[#Data],2,FALSE())</f>
        <v>Cyprus</v>
      </c>
      <c r="D537" s="49" t="s">
        <v>136</v>
      </c>
      <c r="E537" s="49" t="s">
        <v>99</v>
      </c>
      <c r="F537" s="49" t="s">
        <v>100</v>
      </c>
      <c r="G537" s="50" t="n">
        <f aca="false">(SUM(AH537:AL537)-MAX(AH537:AL537)-MIN(AH537:AL537))/3</f>
        <v>0</v>
      </c>
      <c r="H537" s="50" t="n">
        <v>0</v>
      </c>
      <c r="I537" s="50" t="n">
        <v>0</v>
      </c>
      <c r="J537" s="50" t="n">
        <v>0</v>
      </c>
      <c r="K537" s="50" t="n">
        <v>0</v>
      </c>
      <c r="L537" s="50" t="n">
        <v>0</v>
      </c>
      <c r="M537" s="50" t="n">
        <v>0</v>
      </c>
      <c r="N537" s="50" t="n">
        <v>0</v>
      </c>
      <c r="O537" s="50" t="n">
        <v>0</v>
      </c>
      <c r="P537" s="50" t="n">
        <v>0</v>
      </c>
      <c r="Q537" s="50" t="n">
        <v>0</v>
      </c>
      <c r="R537" s="50" t="n">
        <v>0</v>
      </c>
      <c r="S537" s="50" t="n">
        <v>0</v>
      </c>
      <c r="T537" s="50" t="n">
        <v>0</v>
      </c>
      <c r="U537" s="50" t="n">
        <v>0</v>
      </c>
      <c r="V537" s="50" t="n">
        <v>0</v>
      </c>
      <c r="W537" s="50" t="n">
        <v>0</v>
      </c>
      <c r="X537" s="50" t="n">
        <v>0</v>
      </c>
      <c r="Y537" s="50" t="n">
        <v>0</v>
      </c>
      <c r="Z537" s="50" t="n">
        <v>0</v>
      </c>
      <c r="AA537" s="50" t="n">
        <v>0</v>
      </c>
      <c r="AB537" s="50" t="n">
        <v>0</v>
      </c>
      <c r="AC537" s="50" t="n">
        <v>0</v>
      </c>
      <c r="AD537" s="50" t="n">
        <v>0</v>
      </c>
      <c r="AE537" s="50" t="n">
        <v>0</v>
      </c>
      <c r="AF537" s="50" t="n">
        <v>0</v>
      </c>
      <c r="AG537" s="50" t="n">
        <v>0</v>
      </c>
      <c r="AH537" s="52" t="n">
        <v>0</v>
      </c>
      <c r="AI537" s="52" t="n">
        <v>0</v>
      </c>
      <c r="AJ537" s="52" t="n">
        <v>0</v>
      </c>
      <c r="AK537" s="52" t="n">
        <v>0</v>
      </c>
      <c r="AL537" s="51" t="n">
        <v>0</v>
      </c>
      <c r="AM537" s="51" t="n">
        <v>0</v>
      </c>
    </row>
    <row r="538" customFormat="false" ht="14.25" hidden="false" customHeight="false" outlineLevel="0" collapsed="false">
      <c r="A538" s="48" t="s">
        <v>137</v>
      </c>
      <c r="B538" s="48" t="str">
        <f aca="false">VLOOKUP(Data[[#This Row],[or_product]],Ref_products[#Data],2,FALSE())</f>
        <v>Other cereals</v>
      </c>
      <c r="C538" s="48" t="str">
        <f aca="false">VLOOKUP(Data[[#This Row],[MS]],Ref_MS[#Data],2,FALSE())</f>
        <v>Latvia</v>
      </c>
      <c r="D538" s="49" t="s">
        <v>136</v>
      </c>
      <c r="E538" s="49" t="s">
        <v>101</v>
      </c>
      <c r="F538" s="49" t="s">
        <v>102</v>
      </c>
      <c r="G538" s="50" t="n">
        <f aca="false">(SUM(AH538:AL538)-MAX(AH538:AL538)-MIN(AH538:AL538))/3</f>
        <v>28.4483</v>
      </c>
      <c r="H538" s="50" t="n">
        <v>8.8021</v>
      </c>
      <c r="I538" s="50" t="n">
        <v>7.6153</v>
      </c>
      <c r="J538" s="50" t="n">
        <v>11.7691</v>
      </c>
      <c r="K538" s="50" t="n">
        <v>13.9449</v>
      </c>
      <c r="L538" s="50" t="n">
        <v>23.0437</v>
      </c>
      <c r="M538" s="50" t="n">
        <v>30.5601</v>
      </c>
      <c r="N538" s="50" t="n">
        <v>31.8458</v>
      </c>
      <c r="O538" s="50" t="n">
        <v>30.9557</v>
      </c>
      <c r="P538" s="50" t="n">
        <v>26.4063</v>
      </c>
      <c r="Q538" s="50" t="n">
        <v>24.2305</v>
      </c>
      <c r="R538" s="50" t="n">
        <v>18.2965</v>
      </c>
      <c r="S538" s="50" t="n">
        <v>29.4722</v>
      </c>
      <c r="T538" s="50" t="n">
        <v>30.659</v>
      </c>
      <c r="U538" s="50" t="n">
        <v>22.5492</v>
      </c>
      <c r="V538" s="50" t="n">
        <v>27.8898</v>
      </c>
      <c r="W538" s="50" t="n">
        <v>20.8679</v>
      </c>
      <c r="X538" s="50" t="n">
        <v>24.1316</v>
      </c>
      <c r="Y538" s="50" t="n">
        <v>20.2745</v>
      </c>
      <c r="Z538" s="50" t="n">
        <v>29.1755</v>
      </c>
      <c r="AA538" s="50" t="n">
        <v>25.8129</v>
      </c>
      <c r="AB538" s="50" t="n">
        <v>34.3183</v>
      </c>
      <c r="AC538" s="50" t="n">
        <v>44.1094</v>
      </c>
      <c r="AD538" s="50" t="n">
        <v>24.8239</v>
      </c>
      <c r="AE538" s="50" t="n">
        <v>33.0326</v>
      </c>
      <c r="AF538" s="50" t="n">
        <v>23.1426</v>
      </c>
      <c r="AG538" s="50" t="n">
        <v>35.5051</v>
      </c>
      <c r="AH538" s="52" t="n">
        <v>27.5931</v>
      </c>
      <c r="AI538" s="52" t="n">
        <v>33.0691</v>
      </c>
      <c r="AJ538" s="52" t="n">
        <v>24.6827</v>
      </c>
      <c r="AK538" s="52" t="n">
        <v>41.0743</v>
      </c>
      <c r="AL538" s="51" t="n">
        <v>21.0613</v>
      </c>
      <c r="AM538" s="51" t="n">
        <v>21.2288494433282</v>
      </c>
    </row>
    <row r="539" customFormat="false" ht="14.25" hidden="false" customHeight="false" outlineLevel="0" collapsed="false">
      <c r="A539" s="48" t="s">
        <v>137</v>
      </c>
      <c r="B539" s="48" t="str">
        <f aca="false">VLOOKUP(Data[[#This Row],[or_product]],Ref_products[#Data],2,FALSE())</f>
        <v>Other cereals</v>
      </c>
      <c r="C539" s="48" t="str">
        <f aca="false">VLOOKUP(Data[[#This Row],[MS]],Ref_MS[#Data],2,FALSE())</f>
        <v>Lithuania</v>
      </c>
      <c r="D539" s="49" t="s">
        <v>136</v>
      </c>
      <c r="E539" s="49" t="s">
        <v>103</v>
      </c>
      <c r="F539" s="49" t="s">
        <v>104</v>
      </c>
      <c r="G539" s="50" t="n">
        <f aca="false">(SUM(AH539:AL539)-MAX(AH539:AL539)-MIN(AH539:AL539))/3</f>
        <v>47.75483</v>
      </c>
      <c r="H539" s="50" t="n">
        <v>22.6481</v>
      </c>
      <c r="I539" s="50" t="n">
        <v>25.4173</v>
      </c>
      <c r="J539" s="50" t="n">
        <v>24.8239</v>
      </c>
      <c r="K539" s="50" t="n">
        <v>35.9007</v>
      </c>
      <c r="L539" s="50" t="n">
        <v>49.8456</v>
      </c>
      <c r="M539" s="50" t="n">
        <v>40.2523</v>
      </c>
      <c r="N539" s="50" t="n">
        <v>22.747</v>
      </c>
      <c r="O539" s="50" t="n">
        <v>34.9117</v>
      </c>
      <c r="P539" s="50" t="n">
        <v>33.2304</v>
      </c>
      <c r="Q539" s="50" t="n">
        <v>28.7799</v>
      </c>
      <c r="R539" s="50" t="n">
        <v>42.8237</v>
      </c>
      <c r="S539" s="50" t="n">
        <v>44.2083</v>
      </c>
      <c r="T539" s="50" t="n">
        <v>54.395</v>
      </c>
      <c r="U539" s="50" t="n">
        <v>35.9007</v>
      </c>
      <c r="V539" s="50" t="n">
        <v>73.4827</v>
      </c>
      <c r="W539" s="50" t="n">
        <v>39.8567</v>
      </c>
      <c r="X539" s="50" t="n">
        <v>47.472</v>
      </c>
      <c r="Y539" s="50" t="n">
        <v>48.9555</v>
      </c>
      <c r="Z539" s="50" t="n">
        <v>73.5816</v>
      </c>
      <c r="AA539" s="50" t="n">
        <v>81.1969</v>
      </c>
      <c r="AB539" s="50" t="n">
        <v>74.7684</v>
      </c>
      <c r="AC539" s="50" t="n">
        <v>93.7572</v>
      </c>
      <c r="AD539" s="50" t="n">
        <v>77.95298</v>
      </c>
      <c r="AE539" s="50" t="n">
        <v>80.03977</v>
      </c>
      <c r="AF539" s="50" t="n">
        <v>72.80029</v>
      </c>
      <c r="AG539" s="50" t="n">
        <v>72.95853</v>
      </c>
      <c r="AH539" s="52" t="n">
        <v>44.16874</v>
      </c>
      <c r="AI539" s="52" t="n">
        <v>52.87244</v>
      </c>
      <c r="AJ539" s="52" t="n">
        <v>44.82912</v>
      </c>
      <c r="AK539" s="52" t="n">
        <v>54.66408</v>
      </c>
      <c r="AL539" s="51" t="n">
        <v>45.56293</v>
      </c>
      <c r="AM539" s="51" t="n">
        <v>49.0997086155083</v>
      </c>
    </row>
    <row r="540" customFormat="false" ht="14.25" hidden="false" customHeight="false" outlineLevel="0" collapsed="false">
      <c r="A540" s="48" t="s">
        <v>137</v>
      </c>
      <c r="B540" s="48" t="str">
        <f aca="false">VLOOKUP(Data[[#This Row],[or_product]],Ref_products[#Data],2,FALSE())</f>
        <v>Other cereals</v>
      </c>
      <c r="C540" s="48" t="str">
        <f aca="false">VLOOKUP(Data[[#This Row],[MS]],Ref_MS[#Data],2,FALSE())</f>
        <v>Luxembourg</v>
      </c>
      <c r="D540" s="49" t="s">
        <v>136</v>
      </c>
      <c r="E540" s="49" t="s">
        <v>105</v>
      </c>
      <c r="F540" s="49" t="s">
        <v>106</v>
      </c>
      <c r="G540" s="50" t="n">
        <f aca="false">(SUM(AH540:AL540)-MAX(AH540:AL540)-MIN(AH540:AL540))/3</f>
        <v>1.16901333333333</v>
      </c>
      <c r="H540" s="50" t="n">
        <v>2.3736</v>
      </c>
      <c r="I540" s="50" t="n">
        <v>2.967</v>
      </c>
      <c r="J540" s="50" t="n">
        <v>3.5604</v>
      </c>
      <c r="K540" s="50" t="n">
        <v>4.8461</v>
      </c>
      <c r="L540" s="50" t="n">
        <v>2.2747</v>
      </c>
      <c r="M540" s="50" t="n">
        <v>2.2747</v>
      </c>
      <c r="N540" s="50" t="n">
        <v>3.3626</v>
      </c>
      <c r="O540" s="50" t="n">
        <v>3.3626</v>
      </c>
      <c r="P540" s="50" t="n">
        <v>3.0659</v>
      </c>
      <c r="Q540" s="50" t="n">
        <v>2.2747</v>
      </c>
      <c r="R540" s="50" t="n">
        <v>2.2747</v>
      </c>
      <c r="S540" s="50" t="n">
        <v>2.0769</v>
      </c>
      <c r="T540" s="50" t="n">
        <v>1.978</v>
      </c>
      <c r="U540" s="50" t="n">
        <v>1.4835</v>
      </c>
      <c r="V540" s="50" t="n">
        <v>0.8901</v>
      </c>
      <c r="W540" s="50" t="n">
        <v>1.2857</v>
      </c>
      <c r="X540" s="50" t="n">
        <v>1.1868</v>
      </c>
      <c r="Y540" s="50" t="n">
        <v>1.11757</v>
      </c>
      <c r="Z540" s="50" t="n">
        <v>1.32855666666667</v>
      </c>
      <c r="AA540" s="50" t="n">
        <v>1.28679888888889</v>
      </c>
      <c r="AB540" s="50" t="n">
        <v>1.33002185185185</v>
      </c>
      <c r="AC540" s="50" t="n">
        <v>1.55138691358025</v>
      </c>
      <c r="AD540" s="50" t="n">
        <v>1.27581</v>
      </c>
      <c r="AE540" s="50" t="n">
        <v>2.02745</v>
      </c>
      <c r="AF540" s="50" t="n">
        <v>1.92855</v>
      </c>
      <c r="AG540" s="50" t="n">
        <v>1.39449</v>
      </c>
      <c r="AH540" s="52" t="n">
        <v>1.92855</v>
      </c>
      <c r="AI540" s="52" t="n">
        <v>1.38185</v>
      </c>
      <c r="AJ540" s="52" t="n">
        <v>0.92441</v>
      </c>
      <c r="AK540" s="52" t="n">
        <v>1.20078</v>
      </c>
      <c r="AL540" s="51" t="n">
        <v>0.91488</v>
      </c>
      <c r="AM540" s="51" t="n">
        <v>1.11505205845253</v>
      </c>
    </row>
    <row r="541" customFormat="false" ht="14.25" hidden="false" customHeight="false" outlineLevel="0" collapsed="false">
      <c r="A541" s="48" t="s">
        <v>137</v>
      </c>
      <c r="B541" s="48" t="str">
        <f aca="false">VLOOKUP(Data[[#This Row],[or_product]],Ref_products[#Data],2,FALSE())</f>
        <v>Other cereals</v>
      </c>
      <c r="C541" s="48" t="str">
        <f aca="false">VLOOKUP(Data[[#This Row],[MS]],Ref_MS[#Data],2,FALSE())</f>
        <v>Hungary</v>
      </c>
      <c r="D541" s="49" t="s">
        <v>136</v>
      </c>
      <c r="E541" s="49" t="s">
        <v>107</v>
      </c>
      <c r="F541" s="49" t="s">
        <v>108</v>
      </c>
      <c r="G541" s="50" t="n">
        <f aca="false">(SUM(AH541:AL541)-MAX(AH541:AL541)-MIN(AH541:AL541))/3</f>
        <v>10.6386566666667</v>
      </c>
      <c r="H541" s="50" t="n">
        <v>48.461</v>
      </c>
      <c r="I541" s="50" t="n">
        <v>48.461</v>
      </c>
      <c r="J541" s="50" t="n">
        <v>48.461</v>
      </c>
      <c r="K541" s="50" t="n">
        <v>50.439</v>
      </c>
      <c r="L541" s="50" t="n">
        <v>30.659</v>
      </c>
      <c r="M541" s="50" t="n">
        <v>19.5822</v>
      </c>
      <c r="N541" s="50" t="n">
        <v>30.2634</v>
      </c>
      <c r="O541" s="50" t="n">
        <v>0</v>
      </c>
      <c r="P541" s="50" t="n">
        <v>0</v>
      </c>
      <c r="Q541" s="50" t="n">
        <v>21.1646</v>
      </c>
      <c r="R541" s="50" t="n">
        <v>20.3734</v>
      </c>
      <c r="S541" s="50" t="n">
        <v>40.8457</v>
      </c>
      <c r="T541" s="50" t="n">
        <v>29.1755</v>
      </c>
      <c r="U541" s="50" t="n">
        <v>22.8459</v>
      </c>
      <c r="V541" s="50" t="n">
        <v>15.0328</v>
      </c>
      <c r="W541" s="50" t="n">
        <v>24.1316</v>
      </c>
      <c r="X541" s="50" t="n">
        <v>15.0328</v>
      </c>
      <c r="Y541" s="50" t="n">
        <v>11.62075</v>
      </c>
      <c r="Z541" s="50" t="n">
        <v>15.49763</v>
      </c>
      <c r="AA541" s="50" t="n">
        <v>14.6962958024691</v>
      </c>
      <c r="AB541" s="50" t="n">
        <v>7.14661710562414</v>
      </c>
      <c r="AC541" s="50" t="n">
        <v>16.10092</v>
      </c>
      <c r="AD541" s="50" t="n">
        <v>12.39217</v>
      </c>
      <c r="AE541" s="50" t="n">
        <v>22.46019</v>
      </c>
      <c r="AF541" s="50" t="n">
        <v>23.88435</v>
      </c>
      <c r="AG541" s="50" t="n">
        <v>17.65365</v>
      </c>
      <c r="AH541" s="52" t="n">
        <v>22.58876</v>
      </c>
      <c r="AI541" s="52" t="n">
        <v>8.94867</v>
      </c>
      <c r="AJ541" s="52" t="n">
        <v>10.28287</v>
      </c>
      <c r="AK541" s="52" t="n">
        <v>7.50964</v>
      </c>
      <c r="AL541" s="51" t="n">
        <v>12.68443</v>
      </c>
      <c r="AM541" s="51" t="n">
        <v>10.1584032106112</v>
      </c>
    </row>
    <row r="542" customFormat="false" ht="14.25" hidden="false" customHeight="false" outlineLevel="0" collapsed="false">
      <c r="A542" s="48" t="s">
        <v>137</v>
      </c>
      <c r="B542" s="48" t="str">
        <f aca="false">VLOOKUP(Data[[#This Row],[or_product]],Ref_products[#Data],2,FALSE())</f>
        <v>Other cereals</v>
      </c>
      <c r="C542" s="48" t="str">
        <f aca="false">VLOOKUP(Data[[#This Row],[MS]],Ref_MS[#Data],2,FALSE())</f>
        <v>Malta</v>
      </c>
      <c r="D542" s="49" t="s">
        <v>136</v>
      </c>
      <c r="E542" s="49" t="s">
        <v>109</v>
      </c>
      <c r="F542" s="49" t="s">
        <v>110</v>
      </c>
      <c r="G542" s="50" t="n">
        <f aca="false">(SUM(AH542:AL542)-MAX(AH542:AL542)-MIN(AH542:AL542))/3</f>
        <v>0</v>
      </c>
      <c r="H542" s="50" t="n">
        <v>0</v>
      </c>
      <c r="I542" s="50" t="n">
        <v>0</v>
      </c>
      <c r="J542" s="50" t="n">
        <v>0</v>
      </c>
      <c r="K542" s="50" t="n">
        <v>0</v>
      </c>
      <c r="L542" s="50" t="n">
        <v>0</v>
      </c>
      <c r="M542" s="50" t="n">
        <v>0</v>
      </c>
      <c r="N542" s="50" t="n">
        <v>0</v>
      </c>
      <c r="O542" s="50" t="n">
        <v>0</v>
      </c>
      <c r="P542" s="50" t="n">
        <v>0</v>
      </c>
      <c r="Q542" s="50" t="n">
        <v>0</v>
      </c>
      <c r="R542" s="50" t="n">
        <v>0</v>
      </c>
      <c r="S542" s="50" t="n">
        <v>0</v>
      </c>
      <c r="T542" s="50" t="n">
        <v>0</v>
      </c>
      <c r="U542" s="50" t="n">
        <v>0</v>
      </c>
      <c r="V542" s="50" t="n">
        <v>0</v>
      </c>
      <c r="W542" s="50" t="n">
        <v>0</v>
      </c>
      <c r="X542" s="50" t="n">
        <v>0</v>
      </c>
      <c r="Y542" s="50" t="n">
        <v>0</v>
      </c>
      <c r="Z542" s="50" t="n">
        <v>0</v>
      </c>
      <c r="AA542" s="50" t="n">
        <v>0</v>
      </c>
      <c r="AB542" s="50" t="n">
        <v>0</v>
      </c>
      <c r="AC542" s="50" t="n">
        <v>0</v>
      </c>
      <c r="AD542" s="50" t="n">
        <v>0</v>
      </c>
      <c r="AE542" s="50" t="n">
        <v>0</v>
      </c>
      <c r="AF542" s="50" t="n">
        <v>0</v>
      </c>
      <c r="AG542" s="50" t="n">
        <v>0</v>
      </c>
      <c r="AH542" s="52" t="n">
        <v>0</v>
      </c>
      <c r="AI542" s="52" t="n">
        <v>0</v>
      </c>
      <c r="AJ542" s="52" t="n">
        <v>0</v>
      </c>
      <c r="AK542" s="52" t="n">
        <v>0</v>
      </c>
      <c r="AL542" s="51" t="n">
        <v>0</v>
      </c>
      <c r="AM542" s="51" t="n">
        <v>0</v>
      </c>
    </row>
    <row r="543" customFormat="false" ht="14.25" hidden="false" customHeight="false" outlineLevel="0" collapsed="false">
      <c r="A543" s="48" t="s">
        <v>137</v>
      </c>
      <c r="B543" s="48" t="str">
        <f aca="false">VLOOKUP(Data[[#This Row],[or_product]],Ref_products[#Data],2,FALSE())</f>
        <v>Other cereals</v>
      </c>
      <c r="C543" s="48" t="str">
        <f aca="false">VLOOKUP(Data[[#This Row],[MS]],Ref_MS[#Data],2,FALSE())</f>
        <v>Netherlands</v>
      </c>
      <c r="D543" s="49" t="s">
        <v>136</v>
      </c>
      <c r="E543" s="49" t="s">
        <v>111</v>
      </c>
      <c r="F543" s="49" t="s">
        <v>112</v>
      </c>
      <c r="G543" s="50" t="n">
        <f aca="false">(SUM(AH543:AL543)-MAX(AH543:AL543)-MIN(AH543:AL543))/3</f>
        <v>0</v>
      </c>
      <c r="H543" s="50" t="n">
        <v>43.2193</v>
      </c>
      <c r="I543" s="50" t="n">
        <v>46.5819</v>
      </c>
      <c r="J543" s="50" t="n">
        <v>43.0215</v>
      </c>
      <c r="K543" s="50" t="n">
        <v>51.3291</v>
      </c>
      <c r="L543" s="50" t="n">
        <v>77.142</v>
      </c>
      <c r="M543" s="50" t="n">
        <v>71.208</v>
      </c>
      <c r="N543" s="50" t="n">
        <v>49.0544</v>
      </c>
      <c r="O543" s="50" t="n">
        <v>85.6474</v>
      </c>
      <c r="P543" s="50" t="n">
        <v>95.933</v>
      </c>
      <c r="Q543" s="50" t="n">
        <v>82.3837</v>
      </c>
      <c r="R543" s="50" t="n">
        <v>96.3286</v>
      </c>
      <c r="S543" s="50" t="n">
        <v>99.6912</v>
      </c>
      <c r="T543" s="50" t="n">
        <v>81.1969</v>
      </c>
      <c r="U543" s="50" t="n">
        <v>74.2739</v>
      </c>
      <c r="V543" s="50" t="n">
        <v>79.8123</v>
      </c>
      <c r="W543" s="50" t="n">
        <v>98.4055</v>
      </c>
      <c r="X543" s="50" t="n">
        <v>93.3616</v>
      </c>
      <c r="Y543" s="50" t="n">
        <v>0</v>
      </c>
      <c r="Z543" s="50" t="n">
        <v>0</v>
      </c>
      <c r="AA543" s="50" t="n">
        <v>0</v>
      </c>
      <c r="AB543" s="50" t="n">
        <v>0</v>
      </c>
      <c r="AC543" s="50" t="n">
        <v>0</v>
      </c>
      <c r="AD543" s="50" t="n">
        <v>0</v>
      </c>
      <c r="AE543" s="50" t="n">
        <v>0</v>
      </c>
      <c r="AF543" s="50" t="n">
        <v>0</v>
      </c>
      <c r="AG543" s="50" t="n">
        <v>0</v>
      </c>
      <c r="AH543" s="52" t="n">
        <v>0</v>
      </c>
      <c r="AI543" s="52" t="n">
        <v>0</v>
      </c>
      <c r="AJ543" s="52" t="n">
        <v>0</v>
      </c>
      <c r="AK543" s="52" t="n">
        <v>0</v>
      </c>
      <c r="AL543" s="51" t="n">
        <v>0</v>
      </c>
      <c r="AM543" s="51" t="n">
        <v>0</v>
      </c>
    </row>
    <row r="544" customFormat="false" ht="14.25" hidden="false" customHeight="false" outlineLevel="0" collapsed="false">
      <c r="A544" s="48" t="s">
        <v>137</v>
      </c>
      <c r="B544" s="48" t="str">
        <f aca="false">VLOOKUP(Data[[#This Row],[or_product]],Ref_products[#Data],2,FALSE())</f>
        <v>Other cereals</v>
      </c>
      <c r="C544" s="48" t="str">
        <f aca="false">VLOOKUP(Data[[#This Row],[MS]],Ref_MS[#Data],2,FALSE())</f>
        <v>Austria</v>
      </c>
      <c r="D544" s="49" t="s">
        <v>136</v>
      </c>
      <c r="E544" s="49" t="s">
        <v>113</v>
      </c>
      <c r="F544" s="49" t="s">
        <v>114</v>
      </c>
      <c r="G544" s="50" t="n">
        <f aca="false">(SUM(AH544:AL544)-MAX(AH544:AL544)-MIN(AH544:AL544))/3</f>
        <v>40.6630033333333</v>
      </c>
      <c r="H544" s="50" t="n">
        <v>328.1502</v>
      </c>
      <c r="I544" s="50" t="n">
        <v>331.6117</v>
      </c>
      <c r="J544" s="50" t="n">
        <v>296.1066</v>
      </c>
      <c r="K544" s="50" t="n">
        <v>262.3817</v>
      </c>
      <c r="L544" s="50" t="n">
        <v>310.9416</v>
      </c>
      <c r="M544" s="50" t="n">
        <v>300.4582</v>
      </c>
      <c r="N544" s="50" t="n">
        <v>279.3925</v>
      </c>
      <c r="O544" s="50" t="n">
        <v>266.9311</v>
      </c>
      <c r="P544" s="50" t="n">
        <v>317.8646</v>
      </c>
      <c r="Q544" s="50" t="n">
        <v>330.9194</v>
      </c>
      <c r="R544" s="50" t="n">
        <v>304.5131</v>
      </c>
      <c r="S544" s="50" t="n">
        <v>344.0731</v>
      </c>
      <c r="T544" s="50" t="n">
        <v>346.3478</v>
      </c>
      <c r="U544" s="50" t="n">
        <v>339.227</v>
      </c>
      <c r="V544" s="50" t="n">
        <v>350.6005</v>
      </c>
      <c r="W544" s="50" t="n">
        <v>361.6773</v>
      </c>
      <c r="X544" s="50" t="n">
        <v>343.9742</v>
      </c>
      <c r="Y544" s="50" t="n">
        <v>67.91463</v>
      </c>
      <c r="Z544" s="50" t="n">
        <v>61.87184</v>
      </c>
      <c r="AA544" s="50" t="n">
        <v>59.47846</v>
      </c>
      <c r="AB544" s="50" t="n">
        <v>62.73227</v>
      </c>
      <c r="AC544" s="50" t="n">
        <v>65.8674</v>
      </c>
      <c r="AD544" s="50" t="n">
        <v>66.84651</v>
      </c>
      <c r="AE544" s="50" t="n">
        <v>52.0214</v>
      </c>
      <c r="AF544" s="50" t="n">
        <v>47.72914</v>
      </c>
      <c r="AG544" s="50" t="n">
        <v>43.10062</v>
      </c>
      <c r="AH544" s="52" t="n">
        <v>41.76547</v>
      </c>
      <c r="AI544" s="52" t="n">
        <v>47.2688</v>
      </c>
      <c r="AJ544" s="52" t="n">
        <v>44.14296</v>
      </c>
      <c r="AK544" s="52" t="n">
        <v>36.08058</v>
      </c>
      <c r="AL544" s="51" t="n">
        <v>34.55578</v>
      </c>
      <c r="AM544" s="51" t="n">
        <v>31.9543268126004</v>
      </c>
    </row>
    <row r="545" customFormat="false" ht="14.25" hidden="false" customHeight="false" outlineLevel="0" collapsed="false">
      <c r="A545" s="48" t="s">
        <v>137</v>
      </c>
      <c r="B545" s="48" t="str">
        <f aca="false">VLOOKUP(Data[[#This Row],[or_product]],Ref_products[#Data],2,FALSE())</f>
        <v>Other cereals</v>
      </c>
      <c r="C545" s="48" t="str">
        <f aca="false">VLOOKUP(Data[[#This Row],[MS]],Ref_MS[#Data],2,FALSE())</f>
        <v>Poland</v>
      </c>
      <c r="D545" s="49" t="s">
        <v>136</v>
      </c>
      <c r="E545" s="49" t="s">
        <v>115</v>
      </c>
      <c r="F545" s="49" t="s">
        <v>116</v>
      </c>
      <c r="G545" s="50" t="n">
        <f aca="false">(SUM(AH545:AL545)-MAX(AH545:AL545)-MIN(AH545:AL545))/3</f>
        <v>1932.02960666667</v>
      </c>
      <c r="H545" s="50" t="n">
        <v>3372.7867</v>
      </c>
      <c r="I545" s="50" t="n">
        <v>3094.2843</v>
      </c>
      <c r="J545" s="50" t="n">
        <v>3925.7366</v>
      </c>
      <c r="K545" s="50" t="n">
        <v>3710.1346</v>
      </c>
      <c r="L545" s="50" t="n">
        <v>4286.326</v>
      </c>
      <c r="M545" s="50" t="n">
        <v>4462.368</v>
      </c>
      <c r="N545" s="50" t="n">
        <v>4108.8994</v>
      </c>
      <c r="O545" s="50" t="n">
        <v>3122.0752</v>
      </c>
      <c r="P545" s="50" t="n">
        <v>4072.8998</v>
      </c>
      <c r="Q545" s="50" t="n">
        <v>3833.4629</v>
      </c>
      <c r="R545" s="50" t="n">
        <v>3611.6302</v>
      </c>
      <c r="S545" s="50" t="n">
        <v>4345.0726</v>
      </c>
      <c r="T545" s="50" t="n">
        <v>3954.4176</v>
      </c>
      <c r="U545" s="50" t="n">
        <v>3403.4457</v>
      </c>
      <c r="V545" s="50" t="n">
        <v>4312.1389</v>
      </c>
      <c r="W545" s="50" t="n">
        <v>3713.4972</v>
      </c>
      <c r="X545" s="50" t="n">
        <v>3940.2749</v>
      </c>
      <c r="Y545" s="50" t="n">
        <v>3312.8533</v>
      </c>
      <c r="Z545" s="50" t="n">
        <v>3457.82361453089</v>
      </c>
      <c r="AA545" s="50" t="n">
        <v>3975.05822244486</v>
      </c>
      <c r="AB545" s="50" t="n">
        <v>2887.44606959622</v>
      </c>
      <c r="AC545" s="50" t="n">
        <v>2843.91941761076</v>
      </c>
      <c r="AD545" s="50" t="n">
        <v>2329.9851</v>
      </c>
      <c r="AE545" s="50" t="n">
        <v>2548.87058</v>
      </c>
      <c r="AF545" s="50" t="n">
        <v>2961.38248</v>
      </c>
      <c r="AG545" s="50" t="n">
        <v>2599.65573</v>
      </c>
      <c r="AH545" s="52" t="n">
        <v>2563.60668</v>
      </c>
      <c r="AI545" s="52" t="n">
        <v>2145.55561</v>
      </c>
      <c r="AJ545" s="52" t="n">
        <v>2303.18181</v>
      </c>
      <c r="AK545" s="52" t="n">
        <v>1347.3514</v>
      </c>
      <c r="AL545" s="51" t="n">
        <v>1067.84603</v>
      </c>
      <c r="AM545" s="51" t="n">
        <v>983.118477949232</v>
      </c>
    </row>
    <row r="546" customFormat="false" ht="14.25" hidden="false" customHeight="false" outlineLevel="0" collapsed="false">
      <c r="A546" s="48" t="s">
        <v>137</v>
      </c>
      <c r="B546" s="48" t="str">
        <f aca="false">VLOOKUP(Data[[#This Row],[or_product]],Ref_products[#Data],2,FALSE())</f>
        <v>Other cereals</v>
      </c>
      <c r="C546" s="48" t="str">
        <f aca="false">VLOOKUP(Data[[#This Row],[MS]],Ref_MS[#Data],2,FALSE())</f>
        <v>Portugal</v>
      </c>
      <c r="D546" s="49" t="s">
        <v>136</v>
      </c>
      <c r="E546" s="49" t="s">
        <v>117</v>
      </c>
      <c r="F546" s="49" t="s">
        <v>118</v>
      </c>
      <c r="G546" s="50" t="n">
        <f aca="false">(SUM(AH546:AL546)-MAX(AH546:AL546)-MIN(AH546:AL546))/3</f>
        <v>1.40091</v>
      </c>
      <c r="H546" s="50" t="n">
        <v>0</v>
      </c>
      <c r="I546" s="50" t="n">
        <v>0</v>
      </c>
      <c r="J546" s="50" t="n">
        <v>0</v>
      </c>
      <c r="K546" s="50" t="n">
        <v>0</v>
      </c>
      <c r="L546" s="50" t="n">
        <v>0</v>
      </c>
      <c r="M546" s="50" t="n">
        <v>0</v>
      </c>
      <c r="N546" s="50" t="n">
        <v>0</v>
      </c>
      <c r="O546" s="50" t="n">
        <v>8.96034</v>
      </c>
      <c r="P546" s="50" t="n">
        <v>3.76809</v>
      </c>
      <c r="Q546" s="50" t="n">
        <v>5.54829</v>
      </c>
      <c r="R546" s="50" t="n">
        <v>3.13513</v>
      </c>
      <c r="S546" s="50" t="n">
        <v>3.80765</v>
      </c>
      <c r="T546" s="50" t="n">
        <v>1.21647</v>
      </c>
      <c r="U546" s="50" t="n">
        <v>2.58129</v>
      </c>
      <c r="V546" s="50" t="n">
        <v>0.7912</v>
      </c>
      <c r="W546" s="50" t="n">
        <v>1.59229</v>
      </c>
      <c r="X546" s="50" t="n">
        <v>1.59229</v>
      </c>
      <c r="Y546" s="50" t="n">
        <v>1.29559</v>
      </c>
      <c r="Z546" s="50" t="n">
        <v>1.02856</v>
      </c>
      <c r="AA546" s="50" t="n">
        <v>0.75164</v>
      </c>
      <c r="AB546" s="50" t="n">
        <v>1.13735</v>
      </c>
      <c r="AC546" s="50" t="n">
        <v>1.69119</v>
      </c>
      <c r="AD546" s="50" t="n">
        <v>1.96811</v>
      </c>
      <c r="AE546" s="50" t="n">
        <v>3.07579</v>
      </c>
      <c r="AF546" s="50" t="n">
        <v>2.56151</v>
      </c>
      <c r="AG546" s="50" t="n">
        <v>2.95711</v>
      </c>
      <c r="AH546" s="52" t="n">
        <v>1.59229</v>
      </c>
      <c r="AI546" s="52" t="n">
        <v>1.41997</v>
      </c>
      <c r="AJ546" s="52" t="n">
        <v>1.36279</v>
      </c>
      <c r="AK546" s="52" t="n">
        <v>1.02924</v>
      </c>
      <c r="AL546" s="51" t="n">
        <v>1.41997</v>
      </c>
      <c r="AM546" s="51" t="n">
        <v>1.27615103639227</v>
      </c>
    </row>
    <row r="547" customFormat="false" ht="14.25" hidden="false" customHeight="false" outlineLevel="0" collapsed="false">
      <c r="A547" s="48" t="s">
        <v>137</v>
      </c>
      <c r="B547" s="48" t="str">
        <f aca="false">VLOOKUP(Data[[#This Row],[or_product]],Ref_products[#Data],2,FALSE())</f>
        <v>Other cereals</v>
      </c>
      <c r="C547" s="48" t="str">
        <f aca="false">VLOOKUP(Data[[#This Row],[MS]],Ref_MS[#Data],2,FALSE())</f>
        <v>Romania</v>
      </c>
      <c r="D547" s="49" t="s">
        <v>136</v>
      </c>
      <c r="E547" s="49" t="s">
        <v>119</v>
      </c>
      <c r="F547" s="49" t="s">
        <v>120</v>
      </c>
      <c r="G547" s="50" t="n">
        <f aca="false">(SUM(AH547:AL547)-MAX(AH547:AL547)-MIN(AH547:AL547))/3</f>
        <v>1.9228</v>
      </c>
      <c r="H547" s="50" t="n">
        <v>2.7692</v>
      </c>
      <c r="I547" s="50" t="n">
        <v>1.3846</v>
      </c>
      <c r="J547" s="50" t="n">
        <v>1.1868</v>
      </c>
      <c r="K547" s="50" t="n">
        <v>2.2747</v>
      </c>
      <c r="L547" s="50" t="n">
        <v>0.3956</v>
      </c>
      <c r="M547" s="50" t="n">
        <v>0.2967</v>
      </c>
      <c r="N547" s="50" t="n">
        <v>1.2857</v>
      </c>
      <c r="O547" s="50" t="n">
        <v>0.34615</v>
      </c>
      <c r="P547" s="50" t="n">
        <v>1.45383</v>
      </c>
      <c r="Q547" s="50" t="n">
        <v>1.64174</v>
      </c>
      <c r="R547" s="50" t="n">
        <v>2.35382</v>
      </c>
      <c r="S547" s="50" t="n">
        <v>6.5274</v>
      </c>
      <c r="T547" s="50" t="n">
        <v>0.42527</v>
      </c>
      <c r="U547" s="50" t="n">
        <v>1.7802</v>
      </c>
      <c r="V547" s="50" t="n">
        <v>2.30437</v>
      </c>
      <c r="W547" s="50" t="n">
        <v>2.81865</v>
      </c>
      <c r="X547" s="50" t="n">
        <v>2.18569</v>
      </c>
      <c r="Y547" s="50" t="n">
        <v>5.81532</v>
      </c>
      <c r="Z547" s="50" t="n">
        <v>6.22081</v>
      </c>
      <c r="AA547" s="50" t="n">
        <v>7.09113</v>
      </c>
      <c r="AB547" s="50" t="n">
        <v>6.19114</v>
      </c>
      <c r="AC547" s="50" t="n">
        <v>6.87355</v>
      </c>
      <c r="AD547" s="50" t="n">
        <v>3.73842</v>
      </c>
      <c r="AE547" s="50" t="n">
        <v>7.28893</v>
      </c>
      <c r="AF547" s="50" t="n">
        <v>5.95378</v>
      </c>
      <c r="AG547" s="50" t="n">
        <v>5.42961</v>
      </c>
      <c r="AH547" s="52" t="n">
        <v>1.3846</v>
      </c>
      <c r="AI547" s="52" t="n">
        <v>1.32467</v>
      </c>
      <c r="AJ547" s="52" t="n">
        <v>2.60169</v>
      </c>
      <c r="AK547" s="52" t="n">
        <v>1.78211</v>
      </c>
      <c r="AL547" s="51" t="n">
        <v>3.07819</v>
      </c>
      <c r="AM547" s="51" t="n">
        <v>2.21854446539237</v>
      </c>
    </row>
    <row r="548" customFormat="false" ht="14.25" hidden="false" customHeight="false" outlineLevel="0" collapsed="false">
      <c r="A548" s="48" t="s">
        <v>137</v>
      </c>
      <c r="B548" s="48" t="str">
        <f aca="false">VLOOKUP(Data[[#This Row],[or_product]],Ref_products[#Data],2,FALSE())</f>
        <v>Other cereals</v>
      </c>
      <c r="C548" s="48" t="str">
        <f aca="false">VLOOKUP(Data[[#This Row],[MS]],Ref_MS[#Data],2,FALSE())</f>
        <v>Slovenia</v>
      </c>
      <c r="D548" s="49" t="s">
        <v>136</v>
      </c>
      <c r="E548" s="49" t="s">
        <v>121</v>
      </c>
      <c r="F548" s="49" t="s">
        <v>122</v>
      </c>
      <c r="G548" s="50" t="n">
        <f aca="false">(SUM(AH548:AL548)-MAX(AH548:AL548)-MIN(AH548:AL548))/3</f>
        <v>3.71968333333333</v>
      </c>
      <c r="H548" s="50" t="n">
        <v>0.989</v>
      </c>
      <c r="I548" s="50" t="n">
        <v>0.989</v>
      </c>
      <c r="J548" s="50" t="n">
        <v>0.989</v>
      </c>
      <c r="K548" s="50" t="n">
        <v>0.989</v>
      </c>
      <c r="L548" s="50" t="n">
        <v>0.989</v>
      </c>
      <c r="M548" s="50" t="n">
        <v>0.8901</v>
      </c>
      <c r="N548" s="50" t="n">
        <v>1.0879</v>
      </c>
      <c r="O548" s="50" t="n">
        <v>1.07801</v>
      </c>
      <c r="P548" s="50" t="n">
        <v>1.33515</v>
      </c>
      <c r="Q548" s="50" t="n">
        <v>1.84943</v>
      </c>
      <c r="R548" s="50" t="n">
        <v>1.34504</v>
      </c>
      <c r="S548" s="50" t="n">
        <v>1.30548</v>
      </c>
      <c r="T548" s="50" t="n">
        <v>2.98678</v>
      </c>
      <c r="U548" s="50" t="n">
        <v>2.00767</v>
      </c>
      <c r="V548" s="50" t="n">
        <v>2.2747</v>
      </c>
      <c r="W548" s="50" t="n">
        <v>2.29448</v>
      </c>
      <c r="X548" s="50" t="n">
        <v>2.41316</v>
      </c>
      <c r="Y548" s="50" t="n">
        <v>2.19558</v>
      </c>
      <c r="Z548" s="50" t="n">
        <v>2.35382</v>
      </c>
      <c r="AA548" s="50" t="n">
        <v>2.54173</v>
      </c>
      <c r="AB548" s="50" t="n">
        <v>2.38349</v>
      </c>
      <c r="AC548" s="50" t="n">
        <v>4.06479</v>
      </c>
      <c r="AD548" s="50" t="n">
        <v>3.92633</v>
      </c>
      <c r="AE548" s="50" t="n">
        <v>3.96589</v>
      </c>
      <c r="AF548" s="50" t="n">
        <v>3.90655</v>
      </c>
      <c r="AG548" s="50" t="n">
        <v>4.65819</v>
      </c>
      <c r="AH548" s="52" t="n">
        <v>3.64941</v>
      </c>
      <c r="AI548" s="52" t="n">
        <v>4.10743</v>
      </c>
      <c r="AJ548" s="52" t="n">
        <v>4.35521</v>
      </c>
      <c r="AK548" s="52" t="n">
        <v>3.40221</v>
      </c>
      <c r="AL548" s="51" t="n">
        <v>2.7637</v>
      </c>
      <c r="AM548" s="51" t="n">
        <v>2.72211120563743</v>
      </c>
    </row>
    <row r="549" customFormat="false" ht="14.25" hidden="false" customHeight="false" outlineLevel="0" collapsed="false">
      <c r="A549" s="48" t="s">
        <v>137</v>
      </c>
      <c r="B549" s="48" t="str">
        <f aca="false">VLOOKUP(Data[[#This Row],[or_product]],Ref_products[#Data],2,FALSE())</f>
        <v>Other cereals</v>
      </c>
      <c r="C549" s="48" t="str">
        <f aca="false">VLOOKUP(Data[[#This Row],[MS]],Ref_MS[#Data],2,FALSE())</f>
        <v>Slovakia</v>
      </c>
      <c r="D549" s="49" t="s">
        <v>136</v>
      </c>
      <c r="E549" s="49" t="s">
        <v>123</v>
      </c>
      <c r="F549" s="49" t="s">
        <v>124</v>
      </c>
      <c r="G549" s="50" t="n">
        <f aca="false">(SUM(AH549:AL549)-MAX(AH549:AL549)-MIN(AH549:AL549))/3</f>
        <v>1.76289333333333</v>
      </c>
      <c r="H549" s="50" t="n">
        <v>3.0659</v>
      </c>
      <c r="I549" s="50" t="n">
        <v>1.7802</v>
      </c>
      <c r="J549" s="50" t="n">
        <v>2.2747</v>
      </c>
      <c r="K549" s="50" t="n">
        <v>2.0769</v>
      </c>
      <c r="L549" s="50" t="n">
        <v>1.6813</v>
      </c>
      <c r="M549" s="50" t="n">
        <v>4.0549</v>
      </c>
      <c r="N549" s="50" t="n">
        <v>1.978</v>
      </c>
      <c r="O549" s="50" t="n">
        <v>1.4835</v>
      </c>
      <c r="P549" s="50" t="n">
        <v>1.6813</v>
      </c>
      <c r="Q549" s="50" t="n">
        <v>1.6813</v>
      </c>
      <c r="R549" s="50" t="n">
        <v>2.967</v>
      </c>
      <c r="S549" s="50" t="n">
        <v>4.1538</v>
      </c>
      <c r="T549" s="50" t="n">
        <v>4.7472</v>
      </c>
      <c r="U549" s="50" t="n">
        <v>3.956</v>
      </c>
      <c r="V549" s="50" t="n">
        <v>1.7802</v>
      </c>
      <c r="W549" s="50" t="n">
        <v>2.1758</v>
      </c>
      <c r="X549" s="50" t="n">
        <v>3.0659</v>
      </c>
      <c r="Y549" s="50" t="n">
        <v>0.75164</v>
      </c>
      <c r="Z549" s="50" t="n">
        <v>1.7802</v>
      </c>
      <c r="AA549" s="50" t="n">
        <v>2.8681</v>
      </c>
      <c r="AB549" s="50" t="n">
        <v>0</v>
      </c>
      <c r="AC549" s="50" t="n">
        <v>1.04834</v>
      </c>
      <c r="AD549" s="50" t="n">
        <v>1.35493</v>
      </c>
      <c r="AE549" s="50" t="n">
        <v>2.967</v>
      </c>
      <c r="AF549" s="50" t="n">
        <v>1.39449</v>
      </c>
      <c r="AG549" s="50" t="n">
        <v>1.85932</v>
      </c>
      <c r="AH549" s="52" t="n">
        <v>1.81976</v>
      </c>
      <c r="AI549" s="52" t="n">
        <v>1.66775</v>
      </c>
      <c r="AJ549" s="52" t="n">
        <v>1.92506</v>
      </c>
      <c r="AK549" s="52" t="n">
        <v>1.74399</v>
      </c>
      <c r="AL549" s="51" t="n">
        <v>1.72493</v>
      </c>
      <c r="AM549" s="51" t="n">
        <v>1.98361745132915</v>
      </c>
    </row>
    <row r="550" customFormat="false" ht="14.25" hidden="false" customHeight="false" outlineLevel="0" collapsed="false">
      <c r="A550" s="48" t="s">
        <v>137</v>
      </c>
      <c r="B550" s="48" t="str">
        <f aca="false">VLOOKUP(Data[[#This Row],[or_product]],Ref_products[#Data],2,FALSE())</f>
        <v>Other cereals</v>
      </c>
      <c r="C550" s="48" t="str">
        <f aca="false">VLOOKUP(Data[[#This Row],[MS]],Ref_MS[#Data],2,FALSE())</f>
        <v>Finland</v>
      </c>
      <c r="D550" s="49" t="s">
        <v>136</v>
      </c>
      <c r="E550" s="49" t="s">
        <v>125</v>
      </c>
      <c r="F550" s="49" t="s">
        <v>126</v>
      </c>
      <c r="G550" s="50" t="n">
        <f aca="false">(SUM(AH550:AL550)-MAX(AH550:AL550)-MIN(AH550:AL550))/3</f>
        <v>44.36508</v>
      </c>
      <c r="H550" s="50" t="n">
        <v>29.4722</v>
      </c>
      <c r="I550" s="50" t="n">
        <v>23.3404</v>
      </c>
      <c r="J550" s="50" t="n">
        <v>29.7689</v>
      </c>
      <c r="K550" s="50" t="n">
        <v>33.2304</v>
      </c>
      <c r="L550" s="50" t="n">
        <v>39.9556</v>
      </c>
      <c r="M550" s="50" t="n">
        <v>30.7579</v>
      </c>
      <c r="N550" s="50" t="n">
        <v>32.5381</v>
      </c>
      <c r="O550" s="50" t="n">
        <v>44.7028</v>
      </c>
      <c r="P550" s="50" t="n">
        <v>33.5271</v>
      </c>
      <c r="Q550" s="50" t="n">
        <v>32.9337</v>
      </c>
      <c r="R550" s="50" t="n">
        <v>37.1864</v>
      </c>
      <c r="S550" s="50" t="n">
        <v>46.3841</v>
      </c>
      <c r="T550" s="50" t="n">
        <v>47.9665</v>
      </c>
      <c r="U550" s="50" t="n">
        <v>53.406</v>
      </c>
      <c r="V550" s="50" t="n">
        <v>46.8786</v>
      </c>
      <c r="W550" s="50" t="n">
        <v>38.3732</v>
      </c>
      <c r="X550" s="50" t="n">
        <v>45.9885</v>
      </c>
      <c r="Y550" s="50" t="n">
        <v>45.9885</v>
      </c>
      <c r="Z550" s="50" t="n">
        <v>56.5708</v>
      </c>
      <c r="AA550" s="50" t="n">
        <v>52.6148</v>
      </c>
      <c r="AB550" s="50" t="n">
        <v>63.3949</v>
      </c>
      <c r="AC550" s="50" t="n">
        <v>70.1201</v>
      </c>
      <c r="AD550" s="50" t="n">
        <v>34.2194</v>
      </c>
      <c r="AE550" s="50" t="n">
        <v>36.8897</v>
      </c>
      <c r="AF550" s="50" t="n">
        <v>28.54254</v>
      </c>
      <c r="AG550" s="50" t="n">
        <v>38.3732</v>
      </c>
      <c r="AH550" s="52" t="n">
        <v>46.5819</v>
      </c>
      <c r="AI550" s="52" t="n">
        <v>47.4594</v>
      </c>
      <c r="AJ550" s="52" t="n">
        <v>34.0221</v>
      </c>
      <c r="AK550" s="52" t="n">
        <v>49.78472</v>
      </c>
      <c r="AL550" s="51" t="n">
        <v>39.05394</v>
      </c>
      <c r="AM550" s="51" t="n">
        <v>38.5759710590125</v>
      </c>
    </row>
    <row r="551" customFormat="false" ht="14.25" hidden="false" customHeight="false" outlineLevel="0" collapsed="false">
      <c r="A551" s="48" t="s">
        <v>137</v>
      </c>
      <c r="B551" s="48" t="str">
        <f aca="false">VLOOKUP(Data[[#This Row],[or_product]],Ref_products[#Data],2,FALSE())</f>
        <v>Other cereals</v>
      </c>
      <c r="C551" s="48" t="str">
        <f aca="false">VLOOKUP(Data[[#This Row],[MS]],Ref_MS[#Data],2,FALSE())</f>
        <v>Sweden</v>
      </c>
      <c r="D551" s="49" t="s">
        <v>136</v>
      </c>
      <c r="E551" s="49" t="s">
        <v>127</v>
      </c>
      <c r="F551" s="49" t="s">
        <v>128</v>
      </c>
      <c r="G551" s="50" t="n">
        <f aca="false">(SUM(AH551:AL551)-MAX(AH551:AL551)-MIN(AH551:AL551))/3</f>
        <v>37.6110666666667</v>
      </c>
      <c r="H551" s="50" t="n">
        <v>98.9</v>
      </c>
      <c r="I551" s="50" t="n">
        <v>98.9</v>
      </c>
      <c r="J551" s="50" t="n">
        <v>66.7575</v>
      </c>
      <c r="K551" s="50" t="n">
        <v>130.9436</v>
      </c>
      <c r="L551" s="50" t="n">
        <v>108.5922</v>
      </c>
      <c r="M551" s="50" t="n">
        <v>77.8343</v>
      </c>
      <c r="N551" s="50" t="n">
        <v>92.1748</v>
      </c>
      <c r="O551" s="50" t="n">
        <v>109.0867</v>
      </c>
      <c r="P551" s="50" t="n">
        <v>84.6584</v>
      </c>
      <c r="Q551" s="50" t="n">
        <v>92.0759</v>
      </c>
      <c r="R551" s="50" t="n">
        <v>96.5264</v>
      </c>
      <c r="S551" s="50" t="n">
        <v>73.8783</v>
      </c>
      <c r="T551" s="50" t="n">
        <v>79.9112</v>
      </c>
      <c r="U551" s="50" t="n">
        <v>54.0983</v>
      </c>
      <c r="V551" s="50" t="n">
        <v>58.7466</v>
      </c>
      <c r="W551" s="50" t="n">
        <v>57.6587</v>
      </c>
      <c r="X551" s="50" t="n">
        <v>67.0542</v>
      </c>
      <c r="Y551" s="50" t="n">
        <v>67.8454</v>
      </c>
      <c r="Z551" s="50" t="n">
        <v>68.1421</v>
      </c>
      <c r="AA551" s="50" t="n">
        <v>52.8126</v>
      </c>
      <c r="AB551" s="50" t="n">
        <v>70.5157</v>
      </c>
      <c r="AC551" s="50" t="n">
        <v>48.3621</v>
      </c>
      <c r="AD551" s="50" t="n">
        <v>51.428</v>
      </c>
      <c r="AE551" s="50" t="n">
        <v>54.7906</v>
      </c>
      <c r="AF551" s="50" t="n">
        <v>40.6479</v>
      </c>
      <c r="AG551" s="50" t="n">
        <v>21.9558</v>
      </c>
      <c r="AH551" s="52" t="n">
        <v>41.8347</v>
      </c>
      <c r="AI551" s="52" t="n">
        <v>47.5547</v>
      </c>
      <c r="AJ551" s="52" t="n">
        <v>26.8746</v>
      </c>
      <c r="AK551" s="52" t="n">
        <v>44.1239</v>
      </c>
      <c r="AL551" s="51" t="n">
        <v>16.3916</v>
      </c>
      <c r="AM551" s="51" t="n">
        <v>22.2527152003594</v>
      </c>
    </row>
    <row r="552" customFormat="false" ht="14.25" hidden="false" customHeight="false" outlineLevel="0" collapsed="false">
      <c r="A552" s="48" t="s">
        <v>137</v>
      </c>
      <c r="B552" s="48" t="str">
        <f aca="false">VLOOKUP(Data[[#This Row],[or_product]],Ref_products[#Data],2,FALSE())</f>
        <v>Other cereals</v>
      </c>
      <c r="C552" s="48" t="str">
        <f aca="false">VLOOKUP(Data[[#This Row],[MS]],Ref_MS[#Data],2,FALSE())</f>
        <v>United Kingdom</v>
      </c>
      <c r="D552" s="49" t="s">
        <v>136</v>
      </c>
      <c r="E552" s="49" t="s">
        <v>129</v>
      </c>
      <c r="F552" s="49" t="s">
        <v>130</v>
      </c>
      <c r="G552" s="50" t="n">
        <f aca="false">(SUM(AH552:AL552)-MAX(AH552:AL552)-MIN(AH552:AL552))/3</f>
        <v>0</v>
      </c>
      <c r="H552" s="50" t="n">
        <v>13.9449</v>
      </c>
      <c r="I552" s="50" t="n">
        <v>12.857</v>
      </c>
      <c r="J552" s="50" t="n">
        <v>15.824</v>
      </c>
      <c r="K552" s="50" t="n">
        <v>11.868</v>
      </c>
      <c r="L552" s="50" t="n">
        <v>10.879</v>
      </c>
      <c r="M552" s="50" t="n">
        <v>5.934</v>
      </c>
      <c r="N552" s="50" t="n">
        <v>10.879</v>
      </c>
      <c r="O552" s="50" t="n">
        <v>12.857</v>
      </c>
      <c r="P552" s="50" t="n">
        <v>9.9889</v>
      </c>
      <c r="Q552" s="50" t="n">
        <v>17.4064</v>
      </c>
      <c r="R552" s="50" t="n">
        <v>14.835</v>
      </c>
      <c r="S552" s="50" t="n">
        <v>17.85145</v>
      </c>
      <c r="T552" s="50" t="n">
        <v>16.314837037037</v>
      </c>
      <c r="U552" s="50" t="n">
        <v>13.9192592592593</v>
      </c>
      <c r="V552" s="50" t="n">
        <v>12.857</v>
      </c>
      <c r="W552" s="50" t="n">
        <v>14.835</v>
      </c>
      <c r="X552" s="50" t="n">
        <v>29.67</v>
      </c>
      <c r="Y552" s="50" t="n">
        <v>22.747</v>
      </c>
      <c r="Z552" s="50" t="n">
        <v>23.736</v>
      </c>
      <c r="AA552" s="50" t="n">
        <v>22.3514</v>
      </c>
      <c r="AB552" s="50" t="n">
        <v>26.35685</v>
      </c>
      <c r="AC552" s="50" t="n">
        <v>0</v>
      </c>
      <c r="AD552" s="50" t="n">
        <v>0</v>
      </c>
      <c r="AE552" s="50" t="n">
        <v>0</v>
      </c>
      <c r="AF552" s="50" t="n">
        <v>0</v>
      </c>
      <c r="AG552" s="50" t="n">
        <v>0</v>
      </c>
      <c r="AH552" s="52" t="n">
        <v>0</v>
      </c>
      <c r="AI552" s="52" t="n">
        <v>0</v>
      </c>
      <c r="AJ552" s="52" t="n">
        <v>0</v>
      </c>
      <c r="AK552" s="52" t="n">
        <v>0</v>
      </c>
      <c r="AL552" s="51" t="n">
        <v>0</v>
      </c>
      <c r="AM552" s="51" t="n">
        <v>0</v>
      </c>
    </row>
    <row r="553" customFormat="false" ht="14.25" hidden="false" customHeight="false" outlineLevel="0" collapsed="false">
      <c r="A553" s="48" t="s">
        <v>137</v>
      </c>
      <c r="B553" s="48" t="str">
        <f aca="false">VLOOKUP(Data[[#This Row],[or_product]],Ref_products[#Data],2,FALSE())</f>
        <v>Total cereals</v>
      </c>
      <c r="C553" s="48" t="str">
        <f aca="false">VLOOKUP(Data[[#This Row],[MS]],Ref_MS[#Data],2,FALSE())</f>
        <v>EU-27</v>
      </c>
      <c r="D553" s="49" t="s">
        <v>34</v>
      </c>
      <c r="E553" s="49" t="s">
        <v>73</v>
      </c>
      <c r="F553" s="49" t="s">
        <v>74</v>
      </c>
      <c r="G553" s="50" t="n">
        <f aca="false">(SUM(AH553:AL553)-MAX(AH553:AL553)-MIN(AH553:AL553))/3</f>
        <v>281059.850479252</v>
      </c>
      <c r="H553" s="50" t="n">
        <f aca="false">SUM(H292,H321,H350,H379,H408,H437,H466,H495,H524)</f>
        <v>246360.127315654</v>
      </c>
      <c r="I553" s="50" t="n">
        <f aca="false">SUM(I292,I321,I350,I379,I408,I437,I466,I495,I524)</f>
        <v>246825.723665967</v>
      </c>
      <c r="J553" s="50" t="n">
        <f aca="false">SUM(J292,J321,J350,J379,J408,J437,J466,J495,J524)</f>
        <v>254826.286485426</v>
      </c>
      <c r="K553" s="50" t="n">
        <f aca="false">SUM(K292,K321,K350,K379,K408,K437,K466,K495,K524)</f>
        <v>274845.177086848</v>
      </c>
      <c r="L553" s="50" t="n">
        <f aca="false">SUM(L292,L321,L350,L379,L408,L437,L466,L495,L524)</f>
        <v>289310.908349403</v>
      </c>
      <c r="M553" s="50" t="n">
        <f aca="false">SUM(M292,M321,M350,M379,M408,M437,M466,M495,M524)</f>
        <v>286918.534262395</v>
      </c>
      <c r="N553" s="50" t="n">
        <f aca="false">SUM(N292,N321,N350,N379,N408,N437,N466,N495,N524)</f>
        <v>274291.879510755</v>
      </c>
      <c r="O553" s="50" t="n">
        <f aca="false">SUM(O292,O321,O350,O379,O408,O437,O466,O495,O524)</f>
        <v>251166.574403661</v>
      </c>
      <c r="P553" s="50" t="n">
        <f aca="false">SUM(P292,P321,P350,P379,P408,P437,P466,P495,P524)</f>
        <v>262956.670546002</v>
      </c>
      <c r="Q553" s="50" t="n">
        <f aca="false">SUM(Q292,Q321,Q350,Q379,Q408,Q437,Q466,Q495,Q524)</f>
        <v>263760.648439811</v>
      </c>
      <c r="R553" s="50" t="n">
        <f aca="false">SUM(R292,R321,R350,R379,R408,R437,R466,R495,R524)</f>
        <v>227538.306020313</v>
      </c>
      <c r="S553" s="50" t="n">
        <f aca="false">SUM(S292,S321,S350,S379,S408,S437,S466,S495,S524)</f>
        <v>300217.319757671</v>
      </c>
      <c r="T553" s="50" t="n">
        <f aca="false">SUM(T292,T321,T350,T379,T408,T437,T466,T495,T524)</f>
        <v>264565.277158153</v>
      </c>
      <c r="U553" s="50" t="n">
        <f aca="false">SUM(U292,U321,U350,U379,U408,U437,U466,U495,U524)</f>
        <v>246662.050369884</v>
      </c>
      <c r="V553" s="50" t="n">
        <f aca="false">SUM(V292,V321,V350,V379,V408,V437,V466,V495,V524)</f>
        <v>240217.285944797</v>
      </c>
      <c r="W553" s="50" t="n">
        <f aca="false">SUM(W292,W321,W350,W379,W408,W437,W466,W495,W524)</f>
        <v>291120.695725</v>
      </c>
      <c r="X553" s="50" t="n">
        <f aca="false">SUM(X292,X321,X350,X379,X408,X437,X466,X495,X524)</f>
        <v>274445.10978</v>
      </c>
      <c r="Y553" s="50" t="n">
        <f aca="false">SUM(Y292,Y321,Y350,Y379,Y408,Y437,Y466,Y495,Y524)</f>
        <v>258101.712951848</v>
      </c>
      <c r="Z553" s="50" t="n">
        <f aca="false">SUM(Z292,Z321,Z350,Z379,Z408,Z437,Z466,Z495,Z524)</f>
        <v>268624.660408045</v>
      </c>
      <c r="AA553" s="50" t="n">
        <f aca="false">SUM(AA292,AA321,AA350,AA379,AA408,AA437,AA466,AA495,AA524)</f>
        <v>259498.755489258</v>
      </c>
      <c r="AB553" s="50" t="n">
        <f aca="false">SUM(AB292,AB321,AB350,AB379,AB408,AB437,AB466,AB495,AB524)</f>
        <v>283715.873537372</v>
      </c>
      <c r="AC553" s="50" t="n">
        <f aca="false">SUM(AC292,AC321,AC350,AC379,AC408,AC437,AC466,AC495,AC524)</f>
        <v>303689.397792008</v>
      </c>
      <c r="AD553" s="50" t="n">
        <f aca="false">SUM(AD292,AD321,AD350,AD379,AD408,AD437,AD466,AD495,AD524)</f>
        <v>286824.804115585</v>
      </c>
      <c r="AE553" s="50" t="n">
        <f aca="false">SUM(AE292,AE321,AE350,AE379,AE408,AE437,AE466,AE495,AE524)</f>
        <v>275057.985196225</v>
      </c>
      <c r="AF553" s="50" t="n">
        <f aca="false">SUM(AF292,AF321,AF350,AF379,AF408,AF437,AF466,AF495,AF524)</f>
        <v>282605.928091616</v>
      </c>
      <c r="AG553" s="50" t="n">
        <f aca="false">SUM(AG292,AG321,AG350,AG379,AG408,AG437,AG466,AG495,AG524)</f>
        <v>269095.600093757</v>
      </c>
      <c r="AH553" s="50" t="n">
        <f aca="false">SUM(AH292,AH321,AH350,AH379,AH408,AH437,AH466,AH495,AH524)</f>
        <v>294631.867498635</v>
      </c>
      <c r="AI553" s="50" t="n">
        <f aca="false">SUM(AI292,AI321,AI350,AI379,AI408,AI437,AI466,AI495,AI524)</f>
        <v>280513.960043246</v>
      </c>
      <c r="AJ553" s="50" t="n">
        <f aca="false">SUM(AJ292,AJ321,AJ350,AJ379,AJ408,AJ437,AJ466,AJ495,AJ524)</f>
        <v>292767.352940899</v>
      </c>
      <c r="AK553" s="50" t="n">
        <f aca="false">SUM(AK292,AK321,AK350,AK379,AK408,AK437,AK466,AK495,AK524)</f>
        <v>266712.163246686</v>
      </c>
      <c r="AL553" s="51" t="n">
        <f aca="false">SUM(AL292,AL321,AL350,AL379,AL408,AL437,AL466,AL495,AL524)</f>
        <v>269898.238453612</v>
      </c>
      <c r="AM553" s="51" t="n">
        <f aca="false">SUM(AM292,AM321,AM350,AM379,AM408,AM437,AM466,AM495,AM524)</f>
        <v>264516.426083491</v>
      </c>
    </row>
    <row r="554" customFormat="false" ht="14.25" hidden="false" customHeight="false" outlineLevel="0" collapsed="false">
      <c r="A554" s="48" t="s">
        <v>137</v>
      </c>
      <c r="B554" s="48" t="str">
        <f aca="false">VLOOKUP(Data[[#This Row],[or_product]],Ref_products[#Data],2,FALSE())</f>
        <v>Total cereals</v>
      </c>
      <c r="C554" s="48" t="str">
        <f aca="false">VLOOKUP(Data[[#This Row],[MS]],Ref_MS[#Data],2,FALSE())</f>
        <v>Belgium</v>
      </c>
      <c r="D554" s="49" t="s">
        <v>34</v>
      </c>
      <c r="E554" s="49" t="s">
        <v>75</v>
      </c>
      <c r="F554" s="49" t="s">
        <v>76</v>
      </c>
      <c r="G554" s="50" t="n">
        <f aca="false">(SUM(AH554:AL554)-MAX(AH554:AL554)-MIN(AH554:AL554))/3</f>
        <v>2783.37278866667</v>
      </c>
      <c r="H554" s="50" t="n">
        <f aca="false">SUM(H293,H322,H351,H380,H409,H438,H467,H496,H525)</f>
        <v>2122.16614</v>
      </c>
      <c r="I554" s="50" t="n">
        <f aca="false">SUM(I293,I322,I351,I380,I409,I438,I467,I496,I525)</f>
        <v>2074.06216</v>
      </c>
      <c r="J554" s="50" t="n">
        <f aca="false">SUM(J293,J322,J351,J380,J409,J438,J467,J496,J525)</f>
        <v>2194.42886</v>
      </c>
      <c r="K554" s="50" t="n">
        <f aca="false">SUM(K293,K322,K351,K380,K409,K438,K467,K496,K525)</f>
        <v>2514.45358</v>
      </c>
      <c r="L554" s="50" t="n">
        <f aca="false">SUM(L293,L322,L351,L380,L409,L438,L467,L496,L525)</f>
        <v>2374.77233</v>
      </c>
      <c r="M554" s="50" t="n">
        <f aca="false">SUM(M293,M322,M351,M380,M409,M438,M467,M496,M525)</f>
        <v>2515.99775</v>
      </c>
      <c r="N554" s="50" t="n">
        <f aca="false">SUM(N293,N322,N351,N380,N409,N438,N467,N496,N525)</f>
        <v>2388.5092</v>
      </c>
      <c r="O554" s="50" t="n">
        <f aca="false">SUM(O293,O322,O351,O380,O409,O438,O467,O496,O525)</f>
        <v>2493.73814</v>
      </c>
      <c r="P554" s="50" t="n">
        <f aca="false">SUM(P293,P322,P351,P380,P409,P438,P467,P496,P525)</f>
        <v>2341.04785</v>
      </c>
      <c r="Q554" s="50" t="n">
        <f aca="false">SUM(Q293,Q322,Q351,Q380,Q409,Q438,Q467,Q496,Q525)</f>
        <v>2619.70803</v>
      </c>
      <c r="R554" s="50" t="n">
        <f aca="false">SUM(R293,R322,R351,R380,R409,R438,R467,R496,R525)</f>
        <v>2593.87039</v>
      </c>
      <c r="S554" s="50" t="n">
        <f aca="false">SUM(S293,S322,S351,S380,S409,S438,S467,S496,S525)</f>
        <v>2929.21536</v>
      </c>
      <c r="T554" s="50" t="n">
        <f aca="false">SUM(T293,T322,T351,T380,T409,T438,T467,T496,T525)</f>
        <v>2796.86696</v>
      </c>
      <c r="U554" s="50" t="n">
        <f aca="false">SUM(U293,U322,U351,U380,U409,U438,U467,U496,U525)</f>
        <v>2721.43347</v>
      </c>
      <c r="V554" s="50" t="n">
        <f aca="false">SUM(V293,V322,V351,V380,V409,V438,V467,V496,V525)</f>
        <v>2766.73323</v>
      </c>
      <c r="W554" s="50" t="n">
        <f aca="false">SUM(W293,W322,W351,W380,W409,W438,W467,W496,W525)</f>
        <v>3283.563</v>
      </c>
      <c r="X554" s="50" t="n">
        <f aca="false">SUM(X293,X322,X351,X380,X409,X438,X467,X496,X525)</f>
        <v>3300.2536</v>
      </c>
      <c r="Y554" s="50" t="n">
        <f aca="false">SUM(Y293,Y322,Y351,Y380,Y409,Y438,Y467,Y496,Y525)</f>
        <v>3080.28068</v>
      </c>
      <c r="Z554" s="50" t="n">
        <f aca="false">SUM(Z293,Z322,Z351,Z380,Z409,Z438,Z467,Z496,Z525)</f>
        <v>2923.617538</v>
      </c>
      <c r="AA554" s="50" t="n">
        <f aca="false">SUM(AA293,AA322,AA351,AA380,AA409,AA438,AA467,AA496,AA525)</f>
        <v>2989.7387</v>
      </c>
      <c r="AB554" s="50" t="n">
        <f aca="false">SUM(AB293,AB322,AB351,AB380,AB409,AB438,AB467,AB496,AB525)</f>
        <v>3133.2375</v>
      </c>
      <c r="AC554" s="50" t="n">
        <f aca="false">SUM(AC293,AC322,AC351,AC380,AC409,AC438,AC467,AC496,AC525)</f>
        <v>3151.073087</v>
      </c>
      <c r="AD554" s="50" t="n">
        <f aca="false">SUM(AD293,AD322,AD351,AD380,AD409,AD438,AD467,AD496,AD525)</f>
        <v>3258.47974</v>
      </c>
      <c r="AE554" s="50" t="n">
        <f aca="false">SUM(AE293,AE322,AE351,AE380,AE409,AE438,AE467,AE496,AE525)</f>
        <v>2317.445815</v>
      </c>
      <c r="AF554" s="50" t="n">
        <f aca="false">SUM(AF293,AF322,AF351,AF380,AF409,AF438,AF467,AF496,AF525)</f>
        <v>2744.198805</v>
      </c>
      <c r="AG554" s="50" t="n">
        <f aca="false">SUM(AG293,AG322,AG351,AG380,AG409,AG438,AG467,AG496,AG525)</f>
        <v>2464.49269</v>
      </c>
      <c r="AH554" s="50" t="n">
        <f aca="false">SUM(AH293,AH322,AH351,AH380,AH409,AH438,AH467,AH496,AH525)</f>
        <v>2882.163299</v>
      </c>
      <c r="AI554" s="50" t="n">
        <f aca="false">SUM(AI293,AI322,AI351,AI380,AI409,AI438,AI467,AI496,AI525)</f>
        <v>2634.904237</v>
      </c>
      <c r="AJ554" s="50" t="n">
        <f aca="false">SUM(AJ293,AJ322,AJ351,AJ380,AJ409,AJ438,AJ467,AJ496,AJ525)</f>
        <v>2584.263481</v>
      </c>
      <c r="AK554" s="50" t="n">
        <f aca="false">SUM(AK293,AK322,AK351,AK380,AK409,AK438,AK467,AK496,AK525)</f>
        <v>2842.385983</v>
      </c>
      <c r="AL554" s="51" t="n">
        <f aca="false">SUM(AL293,AL322,AL351,AL380,AL409,AL438,AL467,AL496,AL525)</f>
        <v>2872.828146</v>
      </c>
      <c r="AM554" s="51" t="n">
        <f aca="false">SUM(AM293,AM322,AM351,AM380,AM409,AM438,AM467,AM496,AM525)</f>
        <v>2556.55404107858</v>
      </c>
    </row>
    <row r="555" customFormat="false" ht="14.25" hidden="false" customHeight="false" outlineLevel="0" collapsed="false">
      <c r="A555" s="48" t="s">
        <v>137</v>
      </c>
      <c r="B555" s="48" t="str">
        <f aca="false">VLOOKUP(Data[[#This Row],[or_product]],Ref_products[#Data],2,FALSE())</f>
        <v>Total cereals</v>
      </c>
      <c r="C555" s="48" t="str">
        <f aca="false">VLOOKUP(Data[[#This Row],[MS]],Ref_MS[#Data],2,FALSE())</f>
        <v>Bulgaria</v>
      </c>
      <c r="D555" s="49" t="s">
        <v>34</v>
      </c>
      <c r="E555" s="49" t="s">
        <v>77</v>
      </c>
      <c r="F555" s="49" t="s">
        <v>78</v>
      </c>
      <c r="G555" s="50" t="n">
        <f aca="false">(SUM(AH555:AL555)-MAX(AH555:AL555)-MIN(AH555:AL555))/3</f>
        <v>9993.61785935715</v>
      </c>
      <c r="H555" s="50" t="n">
        <f aca="false">SUM(H294,H323,H352,H381,H410,H439,H468,H497,H526)</f>
        <v>5661.48059</v>
      </c>
      <c r="I555" s="50" t="n">
        <f aca="false">SUM(I294,I323,I352,I381,I410,I439,I468,I497,I526)</f>
        <v>6408.73286</v>
      </c>
      <c r="J555" s="50" t="n">
        <f aca="false">SUM(J294,J323,J352,J381,J410,J439,J468,J497,J526)</f>
        <v>6596.79512</v>
      </c>
      <c r="K555" s="50" t="n">
        <f aca="false">SUM(K294,K323,K352,K381,K410,K439,K468,K497,K526)</f>
        <v>3450.50097</v>
      </c>
      <c r="L555" s="50" t="n">
        <f aca="false">SUM(L294,L323,L352,L381,L410,L439,L468,L497,L526)</f>
        <v>6202.44472</v>
      </c>
      <c r="M555" s="50" t="n">
        <f aca="false">SUM(M294,M323,M352,M381,M410,M439,M468,M497,M526)</f>
        <v>5799.61933</v>
      </c>
      <c r="N555" s="50" t="n">
        <f aca="false">SUM(N294,N323,N352,N381,N410,N439,N468,N497,N526)</f>
        <v>5876.43028</v>
      </c>
      <c r="O555" s="50" t="n">
        <f aca="false">SUM(O294,O323,O352,O381,O410,O439,O468,O497,O526)</f>
        <v>5187.68959</v>
      </c>
      <c r="P555" s="50" t="n">
        <f aca="false">SUM(P294,P323,P352,P381,P410,P439,P468,P497,P526)</f>
        <v>5991.14008</v>
      </c>
      <c r="Q555" s="50" t="n">
        <f aca="false">SUM(Q294,Q323,Q352,Q381,Q410,Q439,Q468,Q497,Q526)</f>
        <v>6685.96855</v>
      </c>
      <c r="R555" s="50" t="n">
        <f aca="false">SUM(R294,R323,R352,R381,R410,R439,R468,R497,R526)</f>
        <v>3763.77943</v>
      </c>
      <c r="S555" s="50" t="n">
        <f aca="false">SUM(S294,S323,S352,S381,S410,S439,S468,S497,S526)</f>
        <v>7382.10827</v>
      </c>
      <c r="T555" s="50" t="n">
        <f aca="false">SUM(T294,T323,T352,T381,T410,T439,T468,T497,T526)</f>
        <v>5777.56274</v>
      </c>
      <c r="U555" s="50" t="n">
        <f aca="false">SUM(U294,U323,U352,U381,U410,U439,U468,U497,U526)</f>
        <v>5478.14223166667</v>
      </c>
      <c r="V555" s="50" t="n">
        <f aca="false">SUM(V294,V323,V352,V381,V410,V439,V468,V497,V526)</f>
        <v>3146.92704</v>
      </c>
      <c r="W555" s="50" t="n">
        <f aca="false">SUM(W294,W323,W352,W381,W410,W439,W468,W497,W526)</f>
        <v>6925.93701</v>
      </c>
      <c r="X555" s="50" t="n">
        <f aca="false">SUM(X294,X323,X352,X381,X410,X439,X468,X497,X526)</f>
        <v>6153.7277</v>
      </c>
      <c r="Y555" s="50" t="n">
        <f aca="false">SUM(Y294,Y323,Y352,Y381,Y410,Y439,Y468,Y497,Y526)</f>
        <v>7029.159021</v>
      </c>
      <c r="Z555" s="50" t="n">
        <f aca="false">SUM(Z294,Z323,Z352,Z381,Z410,Z439,Z468,Z497,Z526)</f>
        <v>7408.641831</v>
      </c>
      <c r="AA555" s="50" t="n">
        <f aca="false">SUM(AA294,AA323,AA352,AA381,AA410,AA439,AA468,AA497,AA526)</f>
        <v>6883.48967</v>
      </c>
      <c r="AB555" s="50" t="n">
        <f aca="false">SUM(AB294,AB323,AB352,AB381,AB410,AB439,AB468,AB497,AB526)</f>
        <v>9034.541293</v>
      </c>
      <c r="AC555" s="50" t="n">
        <f aca="false">SUM(AC294,AC323,AC352,AC381,AC410,AC439,AC468,AC497,AC526)</f>
        <v>9410.974635</v>
      </c>
      <c r="AD555" s="50" t="n">
        <f aca="false">SUM(AD294,AD323,AD352,AD381,AD410,AD439,AD468,AD497,AD526)</f>
        <v>8461.262887</v>
      </c>
      <c r="AE555" s="50" t="n">
        <f aca="false">SUM(AE294,AE323,AE352,AE381,AE410,AE439,AE468,AE497,AE526)</f>
        <v>8644.9389</v>
      </c>
      <c r="AF555" s="50" t="n">
        <f aca="false">SUM(AF294,AF323,AF352,AF381,AF410,AF439,AF468,AF497,AF526)</f>
        <v>9372.313409</v>
      </c>
      <c r="AG555" s="50" t="n">
        <f aca="false">SUM(AG294,AG323,AG352,AG381,AG410,AG439,AG468,AG497,AG526)</f>
        <v>9801.367158</v>
      </c>
      <c r="AH555" s="50" t="n">
        <f aca="false">SUM(AH294,AH323,AH352,AH381,AH410,AH439,AH468,AH497,AH526)</f>
        <v>10741.790082</v>
      </c>
      <c r="AI555" s="50" t="n">
        <f aca="false">SUM(AI294,AI323,AI352,AI381,AI410,AI439,AI468,AI497,AI526)</f>
        <v>8273.768199</v>
      </c>
      <c r="AJ555" s="50" t="n">
        <f aca="false">SUM(AJ294,AJ323,AJ352,AJ381,AJ410,AJ439,AJ468,AJ497,AJ526)</f>
        <v>11204.704632</v>
      </c>
      <c r="AK555" s="50" t="n">
        <f aca="false">SUM(AK294,AK323,AK352,AK381,AK410,AK439,AK468,AK497,AK526)</f>
        <v>9359.780253</v>
      </c>
      <c r="AL555" s="51" t="n">
        <f aca="false">SUM(AL294,AL323,AL352,AL381,AL410,AL439,AL468,AL497,AL526)</f>
        <v>9879.28324307144</v>
      </c>
      <c r="AM555" s="51" t="n">
        <f aca="false">SUM(AM294,AM323,AM352,AM381,AM410,AM439,AM468,AM497,AM526)</f>
        <v>9759.16323663198</v>
      </c>
    </row>
    <row r="556" customFormat="false" ht="14.25" hidden="false" customHeight="false" outlineLevel="0" collapsed="false">
      <c r="A556" s="48" t="s">
        <v>137</v>
      </c>
      <c r="B556" s="48" t="str">
        <f aca="false">VLOOKUP(Data[[#This Row],[or_product]],Ref_products[#Data],2,FALSE())</f>
        <v>Total cereals</v>
      </c>
      <c r="C556" s="48" t="str">
        <f aca="false">VLOOKUP(Data[[#This Row],[MS]],Ref_MS[#Data],2,FALSE())</f>
        <v>Czechia</v>
      </c>
      <c r="D556" s="49" t="s">
        <v>34</v>
      </c>
      <c r="E556" s="49" t="s">
        <v>79</v>
      </c>
      <c r="F556" s="49" t="s">
        <v>80</v>
      </c>
      <c r="G556" s="50" t="n">
        <f aca="false">(SUM(AH556:AL556)-MAX(AH556:AL556)-MIN(AH556:AL556))/3</f>
        <v>8045.838956</v>
      </c>
      <c r="H556" s="50" t="n">
        <f aca="false">SUM(H295,H324,H353,H382,H411,H440,H469,H498,H527)</f>
        <v>6349.17379</v>
      </c>
      <c r="I556" s="50" t="n">
        <f aca="false">SUM(I295,I324,I353,I382,I411,I440,I469,I498,I527)</f>
        <v>6717.66727</v>
      </c>
      <c r="J556" s="50" t="n">
        <f aca="false">SUM(J295,J324,J353,J382,J411,J440,J469,J498,J527)</f>
        <v>6543.98085</v>
      </c>
      <c r="K556" s="50" t="n">
        <f aca="false">SUM(K295,K324,K353,K382,K411,K440,K469,K498,K527)</f>
        <v>6587.12755</v>
      </c>
      <c r="L556" s="50" t="n">
        <f aca="false">SUM(L295,L324,L353,L382,L411,L440,L469,L498,L527)</f>
        <v>6943.88257</v>
      </c>
      <c r="M556" s="50" t="n">
        <f aca="false">SUM(M295,M324,M353,M382,M411,M440,M469,M498,M527)</f>
        <v>6610.85687</v>
      </c>
      <c r="N556" s="50" t="n">
        <f aca="false">SUM(N295,N324,N353,N382,N411,N440,N469,N498,N527)</f>
        <v>6868.89576</v>
      </c>
      <c r="O556" s="50" t="n">
        <f aca="false">SUM(O295,O324,O353,O382,O411,O440,O469,O498,O527)</f>
        <v>6399.71382</v>
      </c>
      <c r="P556" s="50" t="n">
        <f aca="false">SUM(P295,P324,P353,P382,P411,P440,P469,P498,P527)</f>
        <v>7275.63348</v>
      </c>
      <c r="Q556" s="50" t="n">
        <f aca="false">SUM(Q295,Q324,Q353,Q382,Q411,Q440,Q469,Q498,Q527)</f>
        <v>6714.35426</v>
      </c>
      <c r="R556" s="50" t="n">
        <f aca="false">SUM(R295,R324,R353,R382,R411,R440,R469,R498,R527)</f>
        <v>5712.75565</v>
      </c>
      <c r="S556" s="50" t="n">
        <f aca="false">SUM(S295,S324,S353,S382,S411,S440,S469,S498,S527)</f>
        <v>8706.627654</v>
      </c>
      <c r="T556" s="50" t="n">
        <f aca="false">SUM(T295,T324,T353,T382,T411,T440,T469,T498,T527)</f>
        <v>7594.69189</v>
      </c>
      <c r="U556" s="50" t="n">
        <f aca="false">SUM(U295,U324,U353,U382,U411,U440,U469,U498,U527)</f>
        <v>6334.03433</v>
      </c>
      <c r="V556" s="50" t="n">
        <f aca="false">SUM(V295,V324,V353,V382,V411,V440,V469,V498,V527)</f>
        <v>7088.70378313523</v>
      </c>
      <c r="W556" s="50" t="n">
        <f aca="false">SUM(W295,W324,W353,W382,W411,W440,W469,W498,W527)</f>
        <v>8299.144868</v>
      </c>
      <c r="X556" s="50" t="n">
        <f aca="false">SUM(X295,X324,X353,X382,X411,X440,X469,X498,X527)</f>
        <v>7766.8873</v>
      </c>
      <c r="Y556" s="50" t="n">
        <f aca="false">SUM(Y295,Y324,Y353,Y382,Y411,Y440,Y469,Y498,Y527)</f>
        <v>6821.073342</v>
      </c>
      <c r="Z556" s="50" t="n">
        <f aca="false">SUM(Z295,Z324,Z353,Z382,Z411,Z440,Z469,Z498,Z527)</f>
        <v>8218.110922</v>
      </c>
      <c r="AA556" s="50" t="n">
        <f aca="false">SUM(AA295,AA324,AA353,AA382,AA411,AA440,AA469,AA498,AA527)</f>
        <v>6541.242575</v>
      </c>
      <c r="AB556" s="50" t="n">
        <f aca="false">SUM(AB295,AB324,AB353,AB382,AB411,AB440,AB469,AB498,AB527)</f>
        <v>7449.743324</v>
      </c>
      <c r="AC556" s="50" t="n">
        <f aca="false">SUM(AC295,AC324,AC353,AC382,AC411,AC440,AC469,AC498,AC527)</f>
        <v>8707.115297</v>
      </c>
      <c r="AD556" s="50" t="n">
        <f aca="false">SUM(AD295,AD324,AD353,AD382,AD411,AD440,AD469,AD498,AD527)</f>
        <v>8115.357502</v>
      </c>
      <c r="AE556" s="50" t="n">
        <f aca="false">SUM(AE295,AE324,AE353,AE382,AE411,AE440,AE469,AE498,AE527)</f>
        <v>8526.772223</v>
      </c>
      <c r="AF556" s="50" t="n">
        <f aca="false">SUM(AF295,AF324,AF353,AF382,AF411,AF440,AF469,AF498,AF527)</f>
        <v>7395.34654</v>
      </c>
      <c r="AG556" s="50" t="n">
        <f aca="false">SUM(AG295,AG324,AG353,AG382,AG411,AG440,AG469,AG498,AG527)</f>
        <v>6912.847153</v>
      </c>
      <c r="AH556" s="50" t="n">
        <f aca="false">SUM(AH295,AH324,AH353,AH382,AH411,AH440,AH469,AH498,AH527)</f>
        <v>7582.46233</v>
      </c>
      <c r="AI556" s="50" t="n">
        <f aca="false">SUM(AI295,AI324,AI353,AI382,AI411,AI440,AI469,AI498,AI527)</f>
        <v>8058.803762</v>
      </c>
      <c r="AJ556" s="50" t="n">
        <f aca="false">SUM(AJ295,AJ324,AJ353,AJ382,AJ411,AJ440,AJ469,AJ498,AJ527)</f>
        <v>8159.942083</v>
      </c>
      <c r="AK556" s="50" t="n">
        <f aca="false">SUM(AK295,AK324,AK353,AK382,AK411,AK440,AK469,AK498,AK527)</f>
        <v>8150.056074</v>
      </c>
      <c r="AL556" s="51" t="n">
        <f aca="false">SUM(AL295,AL324,AL353,AL382,AL411,AL440,AL469,AL498,AL527)</f>
        <v>7928.657032</v>
      </c>
      <c r="AM556" s="51" t="n">
        <f aca="false">SUM(AM295,AM324,AM353,AM382,AM411,AM440,AM469,AM498,AM527)</f>
        <v>7623.09681805443</v>
      </c>
    </row>
    <row r="557" customFormat="false" ht="14.25" hidden="false" customHeight="false" outlineLevel="0" collapsed="false">
      <c r="A557" s="48" t="s">
        <v>137</v>
      </c>
      <c r="B557" s="48" t="str">
        <f aca="false">VLOOKUP(Data[[#This Row],[or_product]],Ref_products[#Data],2,FALSE())</f>
        <v>Total cereals</v>
      </c>
      <c r="C557" s="48" t="str">
        <f aca="false">VLOOKUP(Data[[#This Row],[MS]],Ref_MS[#Data],2,FALSE())</f>
        <v>Denmark</v>
      </c>
      <c r="D557" s="49" t="s">
        <v>34</v>
      </c>
      <c r="E557" s="49" t="s">
        <v>81</v>
      </c>
      <c r="F557" s="49" t="s">
        <v>82</v>
      </c>
      <c r="G557" s="50" t="n">
        <f aca="false">(SUM(AH557:AL557)-MAX(AH557:AL557)-MIN(AH557:AL557))/3</f>
        <v>9210.64330666667</v>
      </c>
      <c r="H557" s="50" t="n">
        <f aca="false">SUM(H296,H325,H354,H383,H412,H441,H470,H499,H528)</f>
        <v>8126.20288</v>
      </c>
      <c r="I557" s="50" t="n">
        <f aca="false">SUM(I296,I325,I354,I383,I412,I441,I470,I499,I528)</f>
        <v>7754.90569</v>
      </c>
      <c r="J557" s="50" t="n">
        <f aca="false">SUM(J296,J325,J354,J383,J412,J441,J470,J499,J528)</f>
        <v>9068.2717</v>
      </c>
      <c r="K557" s="50" t="n">
        <f aca="false">SUM(K296,K325,K354,K383,K412,K441,K470,K499,K528)</f>
        <v>9137.1438</v>
      </c>
      <c r="L557" s="50" t="n">
        <f aca="false">SUM(L296,L325,L354,L383,L412,L441,L470,L499,L528)</f>
        <v>9445.1625</v>
      </c>
      <c r="M557" s="50" t="n">
        <f aca="false">SUM(M296,M325,M354,M383,M412,M441,M470,M499,M528)</f>
        <v>9270.0756</v>
      </c>
      <c r="N557" s="50" t="n">
        <f aca="false">SUM(N296,N325,N354,N383,N412,N441,N470,N499,N528)</f>
        <v>8696.9827</v>
      </c>
      <c r="O557" s="50" t="n">
        <f aca="false">SUM(O296,O325,O354,O383,O412,O441,O470,O499,O528)</f>
        <v>9328.94628</v>
      </c>
      <c r="P557" s="50" t="n">
        <f aca="false">SUM(P296,P325,P354,P383,P412,P441,P470,P499,P528)</f>
        <v>9339.20738</v>
      </c>
      <c r="Q557" s="50" t="n">
        <f aca="false">SUM(Q296,Q325,Q354,Q383,Q412,Q441,Q470,Q499,Q528)</f>
        <v>8726.62139</v>
      </c>
      <c r="R557" s="50" t="n">
        <f aca="false">SUM(R296,R325,R354,R383,R412,R441,R470,R499,R528)</f>
        <v>8972.65788</v>
      </c>
      <c r="S557" s="50" t="n">
        <f aca="false">SUM(S296,S325,S354,S383,S412,S441,S470,S499,S528)</f>
        <v>8885.76105</v>
      </c>
      <c r="T557" s="50" t="n">
        <f aca="false">SUM(T296,T325,T354,T383,T412,T441,T470,T499,T528)</f>
        <v>9203.30179</v>
      </c>
      <c r="U557" s="50" t="n">
        <f aca="false">SUM(U296,U325,U354,U383,U412,U441,U470,U499,U528)</f>
        <v>8558.04887</v>
      </c>
      <c r="V557" s="50" t="n">
        <f aca="false">SUM(V296,V325,V354,V383,V412,V441,V470,V499,V528)</f>
        <v>8149.16234</v>
      </c>
      <c r="W557" s="50" t="n">
        <f aca="false">SUM(W296,W325,W354,W383,W412,W441,W470,W499,W528)</f>
        <v>8994.90714</v>
      </c>
      <c r="X557" s="50" t="n">
        <f aca="false">SUM(X296,X325,X354,X383,X412,X441,X470,X499,X528)</f>
        <v>10028.22703</v>
      </c>
      <c r="Y557" s="50" t="n">
        <f aca="false">SUM(Y296,Y325,Y354,Y383,Y412,Y441,Y470,Y499,Y528)</f>
        <v>8666.33719</v>
      </c>
      <c r="Z557" s="50" t="n">
        <f aca="false">SUM(Z296,Z325,Z354,Z383,Z412,Z441,Z470,Z499,Z528)</f>
        <v>8716.35212</v>
      </c>
      <c r="AA557" s="50" t="n">
        <f aca="false">SUM(AA296,AA325,AA354,AA383,AA412,AA441,AA470,AA499,AA528)</f>
        <v>9376.21355</v>
      </c>
      <c r="AB557" s="50" t="n">
        <f aca="false">SUM(AB296,AB325,AB354,AB383,AB412,AB441,AB470,AB499,AB528)</f>
        <v>8999.68335</v>
      </c>
      <c r="AC557" s="50" t="n">
        <f aca="false">SUM(AC296,AC325,AC354,AC383,AC412,AC441,AC470,AC499,AC528)</f>
        <v>9674.52798</v>
      </c>
      <c r="AD557" s="50" t="n">
        <f aca="false">SUM(AD296,AD325,AD354,AD383,AD412,AD441,AD470,AD499,AD528)</f>
        <v>9930.998</v>
      </c>
      <c r="AE557" s="50" t="n">
        <f aca="false">SUM(AE296,AE325,AE354,AE383,AE412,AE441,AE470,AE499,AE528)</f>
        <v>9046.55911</v>
      </c>
      <c r="AF557" s="50" t="n">
        <f aca="false">SUM(AF296,AF325,AF354,AF383,AF412,AF441,AF470,AF499,AF528)</f>
        <v>9906.45316</v>
      </c>
      <c r="AG557" s="50" t="n">
        <f aca="false">SUM(AG296,AG325,AG354,AG383,AG412,AG441,AG470,AG499,AG528)</f>
        <v>6940.11217</v>
      </c>
      <c r="AH557" s="50" t="n">
        <f aca="false">SUM(AH296,AH325,AH354,AH383,AH412,AH441,AH470,AH499,AH528)</f>
        <v>9538.04239</v>
      </c>
      <c r="AI557" s="50" t="n">
        <f aca="false">SUM(AI296,AI325,AI354,AI383,AI412,AI441,AI470,AI499,AI528)</f>
        <v>9488.22121</v>
      </c>
      <c r="AJ557" s="50" t="n">
        <f aca="false">SUM(AJ296,AJ325,AJ354,AJ383,AJ412,AJ441,AJ470,AJ499,AJ528)</f>
        <v>8658.59116</v>
      </c>
      <c r="AK557" s="50" t="n">
        <f aca="false">SUM(AK296,AK325,AK354,AK383,AK412,AK441,AK470,AK499,AK528)</f>
        <v>9485.11755</v>
      </c>
      <c r="AL557" s="51" t="n">
        <f aca="false">SUM(AL296,AL325,AL354,AL383,AL412,AL441,AL470,AL499,AL528)</f>
        <v>7016.7151</v>
      </c>
      <c r="AM557" s="51" t="n">
        <f aca="false">SUM(AM296,AM325,AM354,AM383,AM412,AM441,AM470,AM499,AM528)</f>
        <v>8756.46466642365</v>
      </c>
    </row>
    <row r="558" customFormat="false" ht="14.25" hidden="false" customHeight="false" outlineLevel="0" collapsed="false">
      <c r="A558" s="48" t="s">
        <v>137</v>
      </c>
      <c r="B558" s="48" t="str">
        <f aca="false">VLOOKUP(Data[[#This Row],[or_product]],Ref_products[#Data],2,FALSE())</f>
        <v>Total cereals</v>
      </c>
      <c r="C558" s="48" t="str">
        <f aca="false">VLOOKUP(Data[[#This Row],[MS]],Ref_MS[#Data],2,FALSE())</f>
        <v>Germany</v>
      </c>
      <c r="D558" s="49" t="s">
        <v>34</v>
      </c>
      <c r="E558" s="49" t="s">
        <v>83</v>
      </c>
      <c r="F558" s="49" t="s">
        <v>84</v>
      </c>
      <c r="G558" s="50" t="n">
        <f aca="false">(SUM(AH558:AL558)-MAX(AH558:AL558)-MIN(AH558:AL558))/3</f>
        <v>42691.8408336907</v>
      </c>
      <c r="H558" s="50" t="n">
        <f aca="false">SUM(H297,H326,H355,H384,H413,H442,H471,H500,H529)</f>
        <v>35209.24026</v>
      </c>
      <c r="I558" s="50" t="n">
        <f aca="false">SUM(I297,I326,I355,I384,I413,I442,I471,I500,I529)</f>
        <v>35977.37448</v>
      </c>
      <c r="J558" s="50" t="n">
        <f aca="false">SUM(J297,J326,J355,J384,J413,J442,J471,J500,J529)</f>
        <v>39463.62553</v>
      </c>
      <c r="K558" s="50" t="n">
        <f aca="false">SUM(K297,K326,K355,K384,K413,K442,K471,K500,K529)</f>
        <v>41717.12118</v>
      </c>
      <c r="L558" s="50" t="n">
        <f aca="false">SUM(L297,L326,L355,L384,L413,L442,L471,L500,L529)</f>
        <v>45029.82591</v>
      </c>
      <c r="M558" s="50" t="n">
        <f aca="false">SUM(M297,M326,M355,M384,M413,M442,M471,M500,M529)</f>
        <v>44121.35935</v>
      </c>
      <c r="N558" s="50" t="n">
        <f aca="false">SUM(N297,N326,N355,N384,N413,N442,N471,N500,N529)</f>
        <v>44012.04116</v>
      </c>
      <c r="O558" s="50" t="n">
        <f aca="false">SUM(O297,O326,O355,O384,O413,O442,O471,O500,O529)</f>
        <v>44824.16392</v>
      </c>
      <c r="P558" s="50" t="n">
        <f aca="false">SUM(P297,P326,P355,P384,P413,P442,P471,P500,P529)</f>
        <v>49205.7572</v>
      </c>
      <c r="Q558" s="50" t="n">
        <f aca="false">SUM(Q297,Q326,Q355,Q384,Q413,Q442,Q471,Q500,Q529)</f>
        <v>42965.54122</v>
      </c>
      <c r="R558" s="50" t="n">
        <f aca="false">SUM(R297,R326,R355,R384,R413,R442,R471,R500,R529)</f>
        <v>39056.23255</v>
      </c>
      <c r="S558" s="50" t="n">
        <f aca="false">SUM(S297,S326,S355,S384,S413,S442,S471,S500,S529)</f>
        <v>50605.66594</v>
      </c>
      <c r="T558" s="50" t="n">
        <f aca="false">SUM(T297,T326,T355,T384,T413,T442,T471,T500,T529)</f>
        <v>45552.08254</v>
      </c>
      <c r="U558" s="50" t="n">
        <f aca="false">SUM(U297,U326,U355,U384,U413,U442,U471,U500,U529)</f>
        <v>43070.77902</v>
      </c>
      <c r="V558" s="50" t="n">
        <f aca="false">SUM(V297,V326,V355,V384,V413,V442,V471,V500,V529)</f>
        <v>40255.42206</v>
      </c>
      <c r="W558" s="50" t="n">
        <f aca="false">SUM(W297,W326,W355,W384,W413,W442,W471,W500,W529)</f>
        <v>49638.82298</v>
      </c>
      <c r="X558" s="50" t="n">
        <f aca="false">SUM(X297,X326,X355,X384,X413,X442,X471,X500,X529)</f>
        <v>49273.21024</v>
      </c>
      <c r="Y558" s="50" t="n">
        <f aca="false">SUM(Y297,Y326,Y355,Y384,Y413,Y442,Y471,Y500,Y529)</f>
        <v>43633.8404338479</v>
      </c>
      <c r="Z558" s="50" t="n">
        <f aca="false">SUM(Z297,Z326,Z355,Z384,Z413,Z442,Z471,Z500,Z529)</f>
        <v>41543.9716340924</v>
      </c>
      <c r="AA558" s="50" t="n">
        <f aca="false">SUM(AA297,AA326,AA355,AA384,AA413,AA442,AA471,AA500,AA529)</f>
        <v>44969.3515259673</v>
      </c>
      <c r="AB558" s="50" t="n">
        <f aca="false">SUM(AB297,AB326,AB355,AB384,AB413,AB442,AB471,AB500,AB529)</f>
        <v>47292.9282285732</v>
      </c>
      <c r="AC558" s="50" t="n">
        <f aca="false">SUM(AC297,AC326,AC355,AC384,AC413,AC442,AC471,AC500,AC529)</f>
        <v>51522.3716254221</v>
      </c>
      <c r="AD558" s="50" t="n">
        <f aca="false">SUM(AD297,AD326,AD355,AD384,AD413,AD442,AD471,AD500,AD529)</f>
        <v>48408.9839355855</v>
      </c>
      <c r="AE558" s="50" t="n">
        <f aca="false">SUM(AE297,AE326,AE355,AE384,AE413,AE442,AE471,AE500,AE529)</f>
        <v>44941.5404162245</v>
      </c>
      <c r="AF558" s="50" t="n">
        <f aca="false">SUM(AF297,AF326,AF355,AF384,AF413,AF442,AF471,AF500,AF529)</f>
        <v>45153.2541086157</v>
      </c>
      <c r="AG558" s="50" t="n">
        <f aca="false">SUM(AG297,AG326,AG355,AG384,AG413,AG442,AG471,AG500,AG529)</f>
        <v>37680.3232367571</v>
      </c>
      <c r="AH558" s="50" t="n">
        <f aca="false">SUM(AH297,AH326,AH355,AH384,AH413,AH442,AH471,AH500,AH529)</f>
        <v>44010.5954586354</v>
      </c>
      <c r="AI558" s="50" t="n">
        <f aca="false">SUM(AI297,AI326,AI355,AI384,AI413,AI442,AI471,AI500,AI529)</f>
        <v>42883.2996322464</v>
      </c>
      <c r="AJ558" s="50" t="n">
        <f aca="false">SUM(AJ297,AJ326,AJ355,AJ384,AJ413,AJ442,AJ471,AJ500,AJ529)</f>
        <v>41988.9267888994</v>
      </c>
      <c r="AK558" s="50" t="n">
        <f aca="false">SUM(AK297,AK326,AK355,AK384,AK413,AK442,AK471,AK500,AK529)</f>
        <v>43097.5657010856</v>
      </c>
      <c r="AL558" s="51" t="n">
        <f aca="false">SUM(AL297,AL326,AL355,AL384,AL413,AL442,AL471,AL500,AL529)</f>
        <v>42094.6571677401</v>
      </c>
      <c r="AM558" s="51" t="n">
        <f aca="false">SUM(AM297,AM326,AM355,AM384,AM413,AM442,AM471,AM500,AM529)</f>
        <v>40905.8115413279</v>
      </c>
    </row>
    <row r="559" customFormat="false" ht="14.25" hidden="false" customHeight="false" outlineLevel="0" collapsed="false">
      <c r="A559" s="48" t="s">
        <v>137</v>
      </c>
      <c r="B559" s="48" t="str">
        <f aca="false">VLOOKUP(Data[[#This Row],[or_product]],Ref_products[#Data],2,FALSE())</f>
        <v>Total cereals</v>
      </c>
      <c r="C559" s="48" t="str">
        <f aca="false">VLOOKUP(Data[[#This Row],[MS]],Ref_MS[#Data],2,FALSE())</f>
        <v>Estonia</v>
      </c>
      <c r="D559" s="49" t="s">
        <v>34</v>
      </c>
      <c r="E559" s="49" t="s">
        <v>85</v>
      </c>
      <c r="F559" s="49" t="s">
        <v>86</v>
      </c>
      <c r="G559" s="50" t="n">
        <f aca="false">(SUM(AH559:AL559)-MAX(AH559:AL559)-MIN(AH559:AL559))/3</f>
        <v>1465.90572966667</v>
      </c>
      <c r="H559" s="50" t="n">
        <f aca="false">SUM(H298,H327,H356,H385,H414,H443,H472,H501,H530)</f>
        <v>811.76447</v>
      </c>
      <c r="I559" s="50" t="n">
        <f aca="false">SUM(I298,I327,I356,I385,I414,I443,I472,I501,I530)</f>
        <v>515.16277</v>
      </c>
      <c r="J559" s="50" t="n">
        <f aca="false">SUM(J298,J327,J356,J385,J414,J443,J472,J501,J530)</f>
        <v>517.95652</v>
      </c>
      <c r="K559" s="50" t="n">
        <f aca="false">SUM(K298,K327,K356,K385,K414,K443,K472,K501,K530)</f>
        <v>632.51261</v>
      </c>
      <c r="L559" s="50" t="n">
        <f aca="false">SUM(L298,L327,L356,L385,L414,L443,L472,L501,L530)</f>
        <v>653.48869</v>
      </c>
      <c r="M559" s="50" t="n">
        <f aca="false">SUM(M298,M327,M356,M385,M414,M443,M472,M501,M530)</f>
        <v>579.923</v>
      </c>
      <c r="N559" s="50" t="n">
        <f aca="false">SUM(N298,N327,N356,N385,N414,N443,N472,N501,N530)</f>
        <v>407.20558</v>
      </c>
      <c r="O559" s="50" t="n">
        <f aca="false">SUM(O298,O327,O356,O385,O414,O443,O472,O501,O530)</f>
        <v>689.11261</v>
      </c>
      <c r="P559" s="50" t="n">
        <f aca="false">SUM(P298,P327,P356,P385,P414,P443,P472,P501,P530)</f>
        <v>552.80498</v>
      </c>
      <c r="Q559" s="50" t="n">
        <f aca="false">SUM(Q298,Q327,Q356,Q385,Q414,Q443,Q472,Q501,Q530)</f>
        <v>519.45408</v>
      </c>
      <c r="R559" s="50" t="n">
        <f aca="false">SUM(R298,R327,R356,R385,R414,R443,R472,R501,R530)</f>
        <v>500.88958</v>
      </c>
      <c r="S559" s="50" t="n">
        <f aca="false">SUM(S298,S327,S356,S385,S414,S443,S472,S501,S530)</f>
        <v>602.13297</v>
      </c>
      <c r="T559" s="50" t="n">
        <f aca="false">SUM(T298,T327,T356,T385,T414,T443,T472,T501,T530)</f>
        <v>752.74253</v>
      </c>
      <c r="U559" s="50" t="n">
        <f aca="false">SUM(U298,U327,U356,U385,U414,U443,U472,U501,U530)</f>
        <v>613.40532</v>
      </c>
      <c r="V559" s="50" t="n">
        <f aca="false">SUM(V298,V327,V356,V385,V414,V443,V472,V501,V530)</f>
        <v>870.63254</v>
      </c>
      <c r="W559" s="50" t="n">
        <f aca="false">SUM(W298,W327,W356,W385,W414,W443,W472,W501,W530)</f>
        <v>855.34815</v>
      </c>
      <c r="X559" s="50" t="n">
        <f aca="false">SUM(X298,X327,X356,X385,X414,X443,X472,X501,X530)</f>
        <v>864.89965</v>
      </c>
      <c r="Y559" s="50" t="n">
        <f aca="false">SUM(Y298,Y327,Y356,Y385,Y414,Y443,Y472,Y501,Y530)</f>
        <v>671.87032</v>
      </c>
      <c r="Z559" s="50" t="n">
        <f aca="false">SUM(Z298,Z327,Z356,Z385,Z414,Z443,Z472,Z501,Z530)</f>
        <v>764.14254</v>
      </c>
      <c r="AA559" s="50" t="n">
        <f aca="false">SUM(AA298,AA327,AA356,AA385,AA414,AA443,AA472,AA501,AA530)</f>
        <v>981.84979</v>
      </c>
      <c r="AB559" s="50" t="n">
        <f aca="false">SUM(AB298,AB327,AB356,AB385,AB414,AB443,AB472,AB501,AB530)</f>
        <v>966.85366</v>
      </c>
      <c r="AC559" s="50" t="n">
        <f aca="false">SUM(AC298,AC327,AC356,AC385,AC414,AC443,AC472,AC501,AC530)</f>
        <v>1210.50485</v>
      </c>
      <c r="AD559" s="50" t="n">
        <f aca="false">SUM(AD298,AD327,AD356,AD385,AD414,AD443,AD472,AD501,AD530)</f>
        <v>1521.48592</v>
      </c>
      <c r="AE559" s="50" t="n">
        <f aca="false">SUM(AE298,AE327,AE356,AE385,AE414,AE443,AE472,AE501,AE530)</f>
        <v>925.6495</v>
      </c>
      <c r="AF559" s="50" t="n">
        <f aca="false">SUM(AF298,AF327,AF356,AF385,AF414,AF443,AF472,AF501,AF530)</f>
        <v>1299.991832</v>
      </c>
      <c r="AG559" s="50" t="n">
        <f aca="false">SUM(AG298,AG327,AG356,AG385,AG414,AG443,AG472,AG501,AG530)</f>
        <v>911.593194</v>
      </c>
      <c r="AH559" s="50" t="n">
        <f aca="false">SUM(AH298,AH327,AH356,AH385,AH414,AH443,AH472,AH501,AH530)</f>
        <v>1609.100856</v>
      </c>
      <c r="AI559" s="50" t="n">
        <f aca="false">SUM(AI298,AI327,AI356,AI385,AI414,AI443,AI472,AI501,AI530)</f>
        <v>1617.645594</v>
      </c>
      <c r="AJ559" s="50" t="n">
        <f aca="false">SUM(AJ298,AJ327,AJ356,AJ385,AJ414,AJ443,AJ472,AJ501,AJ530)</f>
        <v>1274.053409</v>
      </c>
      <c r="AK559" s="50" t="n">
        <f aca="false">SUM(AK298,AK327,AK356,AK385,AK414,AK443,AK472,AK501,AK530)</f>
        <v>1514.562924</v>
      </c>
      <c r="AL559" s="51" t="n">
        <f aca="false">SUM(AL298,AL327,AL356,AL385,AL414,AL443,AL472,AL501,AL530)</f>
        <v>1189.315199</v>
      </c>
      <c r="AM559" s="51" t="n">
        <f aca="false">SUM(AM298,AM327,AM356,AM385,AM414,AM443,AM472,AM501,AM530)</f>
        <v>1355.08313163304</v>
      </c>
    </row>
    <row r="560" customFormat="false" ht="14.25" hidden="false" customHeight="false" outlineLevel="0" collapsed="false">
      <c r="A560" s="48" t="s">
        <v>137</v>
      </c>
      <c r="B560" s="48" t="str">
        <f aca="false">VLOOKUP(Data[[#This Row],[or_product]],Ref_products[#Data],2,FALSE())</f>
        <v>Total cereals</v>
      </c>
      <c r="C560" s="48" t="str">
        <f aca="false">VLOOKUP(Data[[#This Row],[MS]],Ref_MS[#Data],2,FALSE())</f>
        <v>Ireland</v>
      </c>
      <c r="D560" s="49" t="s">
        <v>34</v>
      </c>
      <c r="E560" s="49" t="s">
        <v>87</v>
      </c>
      <c r="F560" s="49" t="s">
        <v>88</v>
      </c>
      <c r="G560" s="50" t="n">
        <f aca="false">(SUM(AH560:AL560)-MAX(AH560:AL560)-MIN(AH560:AL560))/3</f>
        <v>2277.199508</v>
      </c>
      <c r="H560" s="50" t="n">
        <f aca="false">SUM(H299,H328,H357,H386,H415,H444,H473,H502,H531)</f>
        <v>1612.53054</v>
      </c>
      <c r="I560" s="50" t="n">
        <f aca="false">SUM(I299,I328,I357,I386,I415,I444,I473,I502,I531)</f>
        <v>1595.70196</v>
      </c>
      <c r="J560" s="50" t="n">
        <f aca="false">SUM(J299,J328,J357,J386,J415,J444,J473,J502,J531)</f>
        <v>1780.72145</v>
      </c>
      <c r="K560" s="50" t="n">
        <f aca="false">SUM(K299,K328,K357,K386,K415,K444,K473,K502,K531)</f>
        <v>2123.86844</v>
      </c>
      <c r="L560" s="50" t="n">
        <f aca="false">SUM(L299,L328,L357,L386,L415,L444,L473,L502,L531)</f>
        <v>1927.059</v>
      </c>
      <c r="M560" s="50" t="n">
        <f aca="false">SUM(M299,M328,M357,M386,M415,M444,M473,M502,M531)</f>
        <v>1849.42</v>
      </c>
      <c r="N560" s="50" t="n">
        <f aca="false">SUM(N299,N328,N357,N386,N415,N444,N473,N502,N531)</f>
        <v>1994.28113</v>
      </c>
      <c r="O560" s="50" t="n">
        <f aca="false">SUM(O299,O328,O357,O386,O415,O444,O473,O502,O531)</f>
        <v>2155.62153</v>
      </c>
      <c r="P560" s="50" t="n">
        <f aca="false">SUM(P299,P328,P357,P386,P415,P444,P473,P502,P531)</f>
        <v>2146.93834</v>
      </c>
      <c r="Q560" s="50" t="n">
        <f aca="false">SUM(Q299,Q328,Q357,Q386,Q415,Q444,Q473,Q502,Q531)</f>
        <v>1947.18244</v>
      </c>
      <c r="R560" s="50" t="n">
        <f aca="false">SUM(R299,R328,R357,R386,R415,R444,R473,R502,R531)</f>
        <v>2128.81947</v>
      </c>
      <c r="S560" s="50" t="n">
        <f aca="false">SUM(S299,S328,S357,S386,S415,S444,S473,S502,S531)</f>
        <v>2480.06694</v>
      </c>
      <c r="T560" s="50" t="n">
        <f aca="false">SUM(T299,T328,T357,T386,T415,T444,T473,T502,T531)</f>
        <v>1923.69074</v>
      </c>
      <c r="U560" s="50" t="n">
        <f aca="false">SUM(U299,U328,U357,U386,U415,U444,U473,U502,U531)</f>
        <v>2065.551601</v>
      </c>
      <c r="V560" s="50" t="n">
        <f aca="false">SUM(V299,V328,V357,V386,V415,V444,V473,V502,V531)</f>
        <v>1980.166797</v>
      </c>
      <c r="W560" s="50" t="n">
        <f aca="false">SUM(W299,W328,W357,W386,W415,W444,W473,W502,W531)</f>
        <v>2440.638145</v>
      </c>
      <c r="X560" s="50" t="n">
        <f aca="false">SUM(X299,X328,X357,X386,X415,X444,X473,X502,X531)</f>
        <v>2045.613158</v>
      </c>
      <c r="Y560" s="50" t="n">
        <f aca="false">SUM(Y299,Y328,Y357,Y386,Y415,Y444,Y473,Y502,Y531)</f>
        <v>2023.065577</v>
      </c>
      <c r="Z560" s="50" t="n">
        <f aca="false">SUM(Z299,Z328,Z357,Z386,Z415,Z444,Z473,Z502,Z531)</f>
        <v>2488.320041</v>
      </c>
      <c r="AA560" s="50" t="n">
        <f aca="false">SUM(AA299,AA328,AA357,AA386,AA415,AA444,AA473,AA502,AA531)</f>
        <v>2107.220225</v>
      </c>
      <c r="AB560" s="50" t="n">
        <f aca="false">SUM(AB299,AB328,AB357,AB386,AB415,AB444,AB473,AB502,AB531)</f>
        <v>2380.095356</v>
      </c>
      <c r="AC560" s="50" t="n">
        <f aca="false">SUM(AC299,AC328,AC357,AC386,AC415,AC444,AC473,AC502,AC531)</f>
        <v>2575.876067</v>
      </c>
      <c r="AD560" s="50" t="n">
        <f aca="false">SUM(AD299,AD328,AD357,AD386,AD415,AD444,AD473,AD502,AD531)</f>
        <v>2611.15817</v>
      </c>
      <c r="AE560" s="50" t="n">
        <f aca="false">SUM(AE299,AE328,AE357,AE386,AE415,AE444,AE473,AE502,AE531)</f>
        <v>2291.292096</v>
      </c>
      <c r="AF560" s="50" t="n">
        <f aca="false">SUM(AF299,AF328,AF357,AF386,AF415,AF444,AF473,AF502,AF531)</f>
        <v>2372.167961</v>
      </c>
      <c r="AG560" s="50" t="n">
        <f aca="false">SUM(AG299,AG328,AG357,AG386,AG415,AG444,AG473,AG502,AG531)</f>
        <v>1838.190932</v>
      </c>
      <c r="AH560" s="50" t="n">
        <f aca="false">SUM(AH299,AH328,AH357,AH386,AH415,AH444,AH473,AH502,AH531)</f>
        <v>2375.800641</v>
      </c>
      <c r="AI560" s="50" t="n">
        <f aca="false">SUM(AI299,AI328,AI357,AI386,AI415,AI444,AI473,AI502,AI531)</f>
        <v>1995.907994</v>
      </c>
      <c r="AJ560" s="50" t="n">
        <f aca="false">SUM(AJ299,AJ328,AJ357,AJ386,AJ415,AJ444,AJ473,AJ502,AJ531)</f>
        <v>2436.092488</v>
      </c>
      <c r="AK560" s="50" t="n">
        <f aca="false">SUM(AK299,AK328,AK357,AK386,AK415,AK444,AK473,AK502,AK531)</f>
        <v>2525.240542</v>
      </c>
      <c r="AL560" s="51" t="n">
        <f aca="false">SUM(AL299,AL328,AL357,AL386,AL415,AL444,AL473,AL502,AL531)</f>
        <v>2019.705395</v>
      </c>
      <c r="AM560" s="51" t="n">
        <f aca="false">SUM(AM299,AM328,AM357,AM386,AM415,AM444,AM473,AM502,AM531)</f>
        <v>2079.05199475705</v>
      </c>
    </row>
    <row r="561" customFormat="false" ht="14.25" hidden="false" customHeight="false" outlineLevel="0" collapsed="false">
      <c r="A561" s="48" t="s">
        <v>137</v>
      </c>
      <c r="B561" s="48" t="str">
        <f aca="false">VLOOKUP(Data[[#This Row],[or_product]],Ref_products[#Data],2,FALSE())</f>
        <v>Total cereals</v>
      </c>
      <c r="C561" s="48" t="str">
        <f aca="false">VLOOKUP(Data[[#This Row],[MS]],Ref_MS[#Data],2,FALSE())</f>
        <v>Greece</v>
      </c>
      <c r="D561" s="49" t="s">
        <v>34</v>
      </c>
      <c r="E561" s="49" t="s">
        <v>89</v>
      </c>
      <c r="F561" s="49" t="s">
        <v>90</v>
      </c>
      <c r="G561" s="50" t="n">
        <f aca="false">(SUM(AH561:AL561)-MAX(AH561:AL561)-MIN(AH561:AL561))/3</f>
        <v>2821.79737633333</v>
      </c>
      <c r="H561" s="50" t="n">
        <f aca="false">SUM(H300,H329,H358,H387,H416,H445,H474,H503,H532)</f>
        <v>4243.3824</v>
      </c>
      <c r="I561" s="50" t="n">
        <f aca="false">SUM(I300,I329,I358,I387,I416,I445,I474,I503,I532)</f>
        <v>5277.8711</v>
      </c>
      <c r="J561" s="50" t="n">
        <f aca="false">SUM(J300,J329,J358,J387,J416,J445,J474,J503,J532)</f>
        <v>4180.8642</v>
      </c>
      <c r="K561" s="50" t="n">
        <f aca="false">SUM(K300,K329,K358,K387,K416,K445,K474,K503,K532)</f>
        <v>4635.3977</v>
      </c>
      <c r="L561" s="50" t="n">
        <f aca="false">SUM(L300,L329,L358,L387,L416,L445,L474,L503,L532)</f>
        <v>4718.69075</v>
      </c>
      <c r="M561" s="50" t="n">
        <f aca="false">SUM(M300,M329,M358,M387,M416,M445,M474,M503,M532)</f>
        <v>4386.2941</v>
      </c>
      <c r="N561" s="50" t="n">
        <f aca="false">SUM(N300,N329,N358,N387,N416,N445,N474,N503,N532)</f>
        <v>4256.2182</v>
      </c>
      <c r="O561" s="50" t="n">
        <f aca="false">SUM(O300,O329,O358,O387,O416,O445,O474,O503,O532)</f>
        <v>4043.480305</v>
      </c>
      <c r="P561" s="50" t="n">
        <f aca="false">SUM(P300,P329,P358,P387,P416,P445,P474,P503,P532)</f>
        <v>4060.090325</v>
      </c>
      <c r="Q561" s="50" t="n">
        <f aca="false">SUM(Q300,Q329,Q358,Q387,Q416,Q445,Q474,Q503,Q532)</f>
        <v>4049.476634</v>
      </c>
      <c r="R561" s="50" t="n">
        <f aca="false">SUM(R300,R329,R358,R387,R416,R445,R474,R503,R532)</f>
        <v>4079.34624</v>
      </c>
      <c r="S561" s="50" t="n">
        <f aca="false">SUM(S300,S329,S358,S387,S416,S445,S474,S503,S532)</f>
        <v>4308.507382</v>
      </c>
      <c r="T561" s="50" t="n">
        <f aca="false">SUM(T300,T329,T358,T387,T416,T445,T474,T503,T532)</f>
        <v>4206.003928</v>
      </c>
      <c r="U561" s="50" t="n">
        <f aca="false">SUM(U300,U329,U358,U387,U416,U445,U474,U503,U532)</f>
        <v>3593.33942</v>
      </c>
      <c r="V561" s="50" t="n">
        <f aca="false">SUM(V300,V329,V358,V387,V416,V445,V474,V503,V532)</f>
        <v>3738.674379</v>
      </c>
      <c r="W561" s="50" t="n">
        <f aca="false">SUM(W300,W329,W358,W387,W416,W445,W474,W503,W532)</f>
        <v>4815.979458</v>
      </c>
      <c r="X561" s="50" t="n">
        <f aca="false">SUM(X300,X329,X358,X387,X416,X445,X474,X503,X532)</f>
        <v>5018.103752</v>
      </c>
      <c r="Y561" s="50" t="n">
        <f aca="false">SUM(Y300,Y329,Y358,Y387,Y416,Y445,Y474,Y503,Y532)</f>
        <v>4367.246259</v>
      </c>
      <c r="Z561" s="50" t="n">
        <f aca="false">SUM(Z300,Z329,Z358,Z387,Z416,Z445,Z474,Z503,Z532)</f>
        <v>4498.195133</v>
      </c>
      <c r="AA561" s="50" t="n">
        <f aca="false">SUM(AA300,AA329,AA358,AA387,AA416,AA445,AA474,AA503,AA532)</f>
        <v>4038.086146</v>
      </c>
      <c r="AB561" s="50" t="n">
        <f aca="false">SUM(AB300,AB329,AB358,AB387,AB416,AB445,AB474,AB503,AB532)</f>
        <v>4320.625298</v>
      </c>
      <c r="AC561" s="50" t="n">
        <f aca="false">SUM(AC300,AC329,AC358,AC387,AC416,AC445,AC474,AC503,AC532)</f>
        <v>4106.763746</v>
      </c>
      <c r="AD561" s="50" t="n">
        <f aca="false">SUM(AD300,AD329,AD358,AD387,AD416,AD445,AD474,AD503,AD532)</f>
        <v>3162.825473</v>
      </c>
      <c r="AE561" s="50" t="n">
        <f aca="false">SUM(AE300,AE329,AE358,AE387,AE416,AE445,AE474,AE503,AE532)</f>
        <v>3614.629016</v>
      </c>
      <c r="AF561" s="50" t="n">
        <f aca="false">SUM(AF300,AF329,AF358,AF387,AF416,AF445,AF474,AF503,AF532)</f>
        <v>2815.150408</v>
      </c>
      <c r="AG561" s="50" t="n">
        <f aca="false">SUM(AG300,AG329,AG358,AG387,AG416,AG445,AG474,AG503,AG532)</f>
        <v>2750.369175</v>
      </c>
      <c r="AH561" s="50" t="n">
        <f aca="false">SUM(AH300,AH329,AH358,AH387,AH416,AH445,AH474,AH503,AH532)</f>
        <v>2703.095982</v>
      </c>
      <c r="AI561" s="50" t="n">
        <f aca="false">SUM(AI300,AI329,AI358,AI387,AI416,AI445,AI474,AI503,AI532)</f>
        <v>2796.378724</v>
      </c>
      <c r="AJ561" s="50" t="n">
        <f aca="false">SUM(AJ300,AJ329,AJ358,AJ387,AJ416,AJ445,AJ474,AJ503,AJ532)</f>
        <v>2965.917423</v>
      </c>
      <c r="AK561" s="50" t="n">
        <f aca="false">SUM(AK300,AK329,AK358,AK387,AK416,AK445,AK474,AK503,AK532)</f>
        <v>2966.14151</v>
      </c>
      <c r="AL561" s="51" t="n">
        <f aca="false">SUM(AL300,AL329,AL358,AL387,AL416,AL445,AL474,AL503,AL532)</f>
        <v>2150.628733</v>
      </c>
      <c r="AM561" s="51" t="n">
        <f aca="false">SUM(AM300,AM329,AM358,AM387,AM416,AM445,AM474,AM503,AM532)</f>
        <v>2241.13243601823</v>
      </c>
    </row>
    <row r="562" customFormat="false" ht="14.25" hidden="false" customHeight="false" outlineLevel="0" collapsed="false">
      <c r="A562" s="48" t="s">
        <v>137</v>
      </c>
      <c r="B562" s="48" t="str">
        <f aca="false">VLOOKUP(Data[[#This Row],[or_product]],Ref_products[#Data],2,FALSE())</f>
        <v>Total cereals</v>
      </c>
      <c r="C562" s="48" t="str">
        <f aca="false">VLOOKUP(Data[[#This Row],[MS]],Ref_MS[#Data],2,FALSE())</f>
        <v>Spain</v>
      </c>
      <c r="D562" s="49" t="s">
        <v>34</v>
      </c>
      <c r="E562" s="49" t="s">
        <v>91</v>
      </c>
      <c r="F562" s="49" t="s">
        <v>92</v>
      </c>
      <c r="G562" s="50" t="n">
        <f aca="false">(SUM(AH562:AL562)-MAX(AH562:AL562)-MIN(AH562:AL562))/3</f>
        <v>20329.6063726667</v>
      </c>
      <c r="H562" s="50" t="n">
        <f aca="false">SUM(H301,H330,H359,H388,H417,H446,H475,H504,H533)</f>
        <v>17020.95556</v>
      </c>
      <c r="I562" s="50" t="n">
        <f aca="false">SUM(I301,I330,I359,I388,I417,I446,I475,I504,I533)</f>
        <v>14719.50223</v>
      </c>
      <c r="J562" s="50" t="n">
        <f aca="false">SUM(J301,J330,J359,J388,J417,J446,J475,J504,J533)</f>
        <v>11163.44076</v>
      </c>
      <c r="K562" s="50" t="n">
        <f aca="false">SUM(K301,K330,K359,K388,K417,K446,K475,K504,K533)</f>
        <v>21477.27955</v>
      </c>
      <c r="L562" s="50" t="n">
        <f aca="false">SUM(L301,L330,L359,L388,L417,L446,L475,L504,L533)</f>
        <v>18426.91818</v>
      </c>
      <c r="M562" s="50" t="n">
        <f aca="false">SUM(M301,M330,M359,M388,M417,M446,M475,M504,M533)</f>
        <v>21604.52973</v>
      </c>
      <c r="N562" s="50" t="n">
        <f aca="false">SUM(N301,N330,N359,N388,N417,N446,N475,N504,N533)</f>
        <v>17185.3843</v>
      </c>
      <c r="O562" s="50" t="n">
        <f aca="false">SUM(O301,O330,O359,O388,O417,O446,O475,O504,O533)</f>
        <v>23546.75742</v>
      </c>
      <c r="P562" s="50" t="n">
        <f aca="false">SUM(P301,P330,P359,P388,P417,P446,P475,P504,P533)</f>
        <v>17047.31986</v>
      </c>
      <c r="Q562" s="50" t="n">
        <f aca="false">SUM(Q301,Q330,Q359,Q388,Q417,Q446,Q475,Q504,Q533)</f>
        <v>20697.47777</v>
      </c>
      <c r="R562" s="50" t="n">
        <f aca="false">SUM(R301,R330,R359,R388,R417,R446,R475,R504,R533)</f>
        <v>20146.51826</v>
      </c>
      <c r="S562" s="50" t="n">
        <f aca="false">SUM(S301,S330,S359,S388,S417,S446,S475,S504,S533)</f>
        <v>23773.74486</v>
      </c>
      <c r="T562" s="50" t="n">
        <f aca="false">SUM(T301,T330,T359,T388,T417,T446,T475,T504,T533)</f>
        <v>13384.53232</v>
      </c>
      <c r="U562" s="50" t="n">
        <f aca="false">SUM(U301,U330,U359,U388,U417,U446,U475,U504,U533)</f>
        <v>18218.20654</v>
      </c>
      <c r="V562" s="50" t="n">
        <f aca="false">SUM(V301,V330,V359,V388,V417,V446,V475,V504,V533)</f>
        <v>23624.77676</v>
      </c>
      <c r="W562" s="50" t="n">
        <f aca="false">SUM(W301,W330,W359,W388,W417,W446,W475,W504,W533)</f>
        <v>23351.71905</v>
      </c>
      <c r="X562" s="50" t="n">
        <f aca="false">SUM(X301,X330,X359,X388,X417,X446,X475,X504,X533)</f>
        <v>16776.46093</v>
      </c>
      <c r="Y562" s="50" t="n">
        <f aca="false">SUM(Y301,Y330,Y359,Y388,Y417,Y446,Y475,Y504,Y533)</f>
        <v>18786.617191</v>
      </c>
      <c r="Z562" s="50" t="n">
        <f aca="false">SUM(Z301,Z330,Z359,Z388,Z417,Z446,Z475,Z504,Z533)</f>
        <v>21848.3687883159</v>
      </c>
      <c r="AA562" s="50" t="n">
        <f aca="false">SUM(AA301,AA330,AA359,AA388,AA417,AA446,AA475,AA504,AA533)</f>
        <v>16504.3723766437</v>
      </c>
      <c r="AB562" s="50" t="n">
        <f aca="false">SUM(AB301,AB330,AB359,AB388,AB417,AB446,AB475,AB504,AB533)</f>
        <v>24298.2769750133</v>
      </c>
      <c r="AC562" s="50" t="n">
        <f aca="false">SUM(AC301,AC330,AC359,AC388,AC417,AC446,AC475,AC504,AC533)</f>
        <v>19546.1947923234</v>
      </c>
      <c r="AD562" s="50" t="n">
        <f aca="false">SUM(AD301,AD330,AD359,AD388,AD417,AD446,AD475,AD504,AD533)</f>
        <v>19138.252699</v>
      </c>
      <c r="AE562" s="50" t="n">
        <f aca="false">SUM(AE301,AE330,AE359,AE388,AE417,AE446,AE475,AE504,AE533)</f>
        <v>23085.750767</v>
      </c>
      <c r="AF562" s="50" t="n">
        <f aca="false">SUM(AF301,AF330,AF359,AF388,AF417,AF446,AF475,AF504,AF533)</f>
        <v>15696.430341</v>
      </c>
      <c r="AG562" s="50" t="n">
        <f aca="false">SUM(AG301,AG330,AG359,AG388,AG417,AG446,AG475,AG504,AG533)</f>
        <v>23481.987623</v>
      </c>
      <c r="AH562" s="50" t="n">
        <f aca="false">SUM(AH301,AH330,AH359,AH388,AH417,AH446,AH475,AH504,AH533)</f>
        <v>18998.315114</v>
      </c>
      <c r="AI562" s="50" t="n">
        <f aca="false">SUM(AI301,AI330,AI359,AI388,AI417,AI446,AI475,AI504,AI533)</f>
        <v>25421.006636</v>
      </c>
      <c r="AJ562" s="50" t="n">
        <f aca="false">SUM(AJ301,AJ330,AJ359,AJ388,AJ417,AJ446,AJ475,AJ504,AJ533)</f>
        <v>23843.644179</v>
      </c>
      <c r="AK562" s="50" t="n">
        <f aca="false">SUM(AK301,AK330,AK359,AK388,AK417,AK446,AK475,AK504,AK533)</f>
        <v>18146.859825</v>
      </c>
      <c r="AL562" s="51" t="n">
        <f aca="false">SUM(AL301,AL330,AL359,AL388,AL417,AL446,AL475,AL504,AL533)</f>
        <v>11650.853372</v>
      </c>
      <c r="AM562" s="51" t="n">
        <f aca="false">SUM(AM301,AM330,AM359,AM388,AM417,AM446,AM475,AM504,AM533)</f>
        <v>21033.277778</v>
      </c>
    </row>
    <row r="563" customFormat="false" ht="14.25" hidden="false" customHeight="false" outlineLevel="0" collapsed="false">
      <c r="A563" s="48" t="s">
        <v>137</v>
      </c>
      <c r="B563" s="48" t="str">
        <f aca="false">VLOOKUP(Data[[#This Row],[or_product]],Ref_products[#Data],2,FALSE())</f>
        <v>Total cereals</v>
      </c>
      <c r="C563" s="48" t="str">
        <f aca="false">VLOOKUP(Data[[#This Row],[MS]],Ref_MS[#Data],2,FALSE())</f>
        <v>France</v>
      </c>
      <c r="D563" s="49" t="s">
        <v>34</v>
      </c>
      <c r="E563" s="49" t="s">
        <v>93</v>
      </c>
      <c r="F563" s="49" t="s">
        <v>94</v>
      </c>
      <c r="G563" s="50" t="n">
        <f aca="false">(SUM(AH563:AL563)-MAX(AH563:AL563)-MIN(AH563:AL563))/3</f>
        <v>63686.1727023333</v>
      </c>
      <c r="H563" s="50" t="n">
        <f aca="false">SUM(H302,H331,H360,H389,H418,H447,H476,H505,H534)</f>
        <v>54839.02443</v>
      </c>
      <c r="I563" s="50" t="n">
        <f aca="false">SUM(I302,I331,I360,I389,I418,I447,I476,I505,I534)</f>
        <v>52637.59753</v>
      </c>
      <c r="J563" s="50" t="n">
        <f aca="false">SUM(J302,J331,J360,J389,J418,J447,J476,J505,J534)</f>
        <v>52739.34267</v>
      </c>
      <c r="K563" s="50" t="n">
        <f aca="false">SUM(K302,K331,K360,K389,K418,K447,K476,K505,K534)</f>
        <v>61644.93577</v>
      </c>
      <c r="L563" s="50" t="n">
        <f aca="false">SUM(L302,L331,L360,L389,L418,L447,L476,L505,L534)</f>
        <v>62409.4889</v>
      </c>
      <c r="M563" s="50" t="n">
        <f aca="false">SUM(M302,M331,M360,M389,M418,M447,M476,M505,M534)</f>
        <v>67285.11549</v>
      </c>
      <c r="N563" s="50" t="n">
        <f aca="false">SUM(N302,N331,N360,N389,N418,N447,N476,N505,N534)</f>
        <v>63647.05283</v>
      </c>
      <c r="O563" s="50" t="n">
        <f aca="false">SUM(O302,O331,O360,O389,O418,O447,O476,O505,O534)</f>
        <v>65081.84505</v>
      </c>
      <c r="P563" s="50" t="n">
        <f aca="false">SUM(P302,P331,P360,P389,P418,P447,P476,P505,P534)</f>
        <v>59688.11829</v>
      </c>
      <c r="Q563" s="50" t="n">
        <f aca="false">SUM(Q302,Q331,Q360,Q389,Q418,Q447,Q476,Q505,Q534)</f>
        <v>69017.45366</v>
      </c>
      <c r="R563" s="50" t="n">
        <f aca="false">SUM(R302,R331,R360,R389,R418,R447,R476,R505,R534)</f>
        <v>54450.10461</v>
      </c>
      <c r="S563" s="50" t="n">
        <f aca="false">SUM(S302,S331,S360,S389,S418,S447,S476,S505,S534)</f>
        <v>69839.20941</v>
      </c>
      <c r="T563" s="50" t="n">
        <f aca="false">SUM(T302,T331,T360,T389,T418,T447,T476,T505,T534)</f>
        <v>63477.24232</v>
      </c>
      <c r="U563" s="50" t="n">
        <f aca="false">SUM(U302,U331,U360,U389,U418,U447,U476,U505,U534)</f>
        <v>61128.19582</v>
      </c>
      <c r="V563" s="50" t="n">
        <f aca="false">SUM(V302,V331,V360,V389,V418,V447,V476,V505,V534)</f>
        <v>58922.1788</v>
      </c>
      <c r="W563" s="50" t="n">
        <f aca="false">SUM(W302,W331,W360,W389,W418,W447,W476,W505,W534)</f>
        <v>69602.14174</v>
      </c>
      <c r="X563" s="50" t="n">
        <f aca="false">SUM(X302,X331,X360,X389,X418,X447,X476,X505,X534)</f>
        <v>69314.8976</v>
      </c>
      <c r="Y563" s="50" t="n">
        <f aca="false">SUM(Y302,Y331,Y360,Y389,Y418,Y447,Y476,Y505,Y534)</f>
        <v>64928.787579</v>
      </c>
      <c r="Z563" s="50" t="n">
        <f aca="false">SUM(Z302,Z331,Z360,Z389,Z418,Z447,Z476,Z505,Z534)</f>
        <v>63204.120078</v>
      </c>
      <c r="AA563" s="50" t="n">
        <f aca="false">SUM(AA302,AA331,AA360,AA389,AA418,AA447,AA476,AA505,AA534)</f>
        <v>67539.589113</v>
      </c>
      <c r="AB563" s="50" t="n">
        <f aca="false">SUM(AB302,AB331,AB360,AB389,AB418,AB447,AB476,AB505,AB534)</f>
        <v>66738.430626</v>
      </c>
      <c r="AC563" s="50" t="n">
        <f aca="false">SUM(AC302,AC331,AC360,AC389,AC418,AC447,AC476,AC505,AC534)</f>
        <v>71790.998832</v>
      </c>
      <c r="AD563" s="50" t="n">
        <f aca="false">SUM(AD302,AD331,AD360,AD389,AD418,AD447,AD476,AD505,AD534)</f>
        <v>72065.400098</v>
      </c>
      <c r="AE563" s="50" t="n">
        <f aca="false">SUM(AE302,AE331,AE360,AE389,AE418,AE447,AE476,AE505,AE534)</f>
        <v>53686.746782</v>
      </c>
      <c r="AF563" s="50" t="n">
        <f aca="false">SUM(AF302,AF331,AF360,AF389,AF418,AF447,AF476,AF505,AF534)</f>
        <v>67899.114548</v>
      </c>
      <c r="AG563" s="50" t="n">
        <f aca="false">SUM(AG302,AG331,AG360,AG389,AG418,AG447,AG476,AG505,AG534)</f>
        <v>62005.759059</v>
      </c>
      <c r="AH563" s="50" t="n">
        <f aca="false">SUM(AH302,AH331,AH360,AH389,AH418,AH447,AH476,AH505,AH534)</f>
        <v>70557.764454</v>
      </c>
      <c r="AI563" s="50" t="n">
        <f aca="false">SUM(AI302,AI331,AI360,AI389,AI418,AI447,AI476,AI505,AI534)</f>
        <v>57206.716745</v>
      </c>
      <c r="AJ563" s="50" t="n">
        <f aca="false">SUM(AJ302,AJ331,AJ360,AJ389,AJ418,AJ447,AJ476,AJ505,AJ534)</f>
        <v>67044.068295</v>
      </c>
      <c r="AK563" s="50" t="n">
        <f aca="false">SUM(AK302,AK331,AK360,AK389,AK418,AK447,AK476,AK505,AK534)</f>
        <v>60062.401471</v>
      </c>
      <c r="AL563" s="51" t="n">
        <f aca="false">SUM(AL302,AL331,AL360,AL389,AL418,AL447,AL476,AL505,AL534)</f>
        <v>63952.048341</v>
      </c>
      <c r="AM563" s="51" t="n">
        <f aca="false">SUM(AM302,AM331,AM360,AM389,AM418,AM447,AM476,AM505,AM534)</f>
        <v>54134.1529485521</v>
      </c>
    </row>
    <row r="564" customFormat="false" ht="14.25" hidden="false" customHeight="false" outlineLevel="0" collapsed="false">
      <c r="A564" s="48" t="s">
        <v>137</v>
      </c>
      <c r="B564" s="48" t="str">
        <f aca="false">VLOOKUP(Data[[#This Row],[or_product]],Ref_products[#Data],2,FALSE())</f>
        <v>Total cereals</v>
      </c>
      <c r="C564" s="48" t="str">
        <f aca="false">VLOOKUP(Data[[#This Row],[MS]],Ref_MS[#Data],2,FALSE())</f>
        <v>Croatia</v>
      </c>
      <c r="D564" s="49" t="s">
        <v>34</v>
      </c>
      <c r="E564" s="49" t="s">
        <v>95</v>
      </c>
      <c r="F564" s="49" t="s">
        <v>96</v>
      </c>
      <c r="G564" s="50" t="n">
        <f aca="false">(SUM(AH564:AL564)-MAX(AH564:AL564)-MIN(AH564:AL564))/3</f>
        <v>3404.73713166667</v>
      </c>
      <c r="H564" s="50" t="n">
        <f aca="false">SUM(H303,H332,H361,H390,H419,H448,H477,H506,H535)</f>
        <v>2099.36664889491</v>
      </c>
      <c r="I564" s="50" t="n">
        <f aca="false">SUM(I303,I332,I361,I390,I419,I448,I477,I506,I535)</f>
        <v>1972.16256743796</v>
      </c>
      <c r="J564" s="50" t="n">
        <f aca="false">SUM(J303,J332,J361,J390,J419,J448,J477,J506,J535)</f>
        <v>2098.02916097568</v>
      </c>
      <c r="K564" s="50" t="n">
        <f aca="false">SUM(K303,K332,K361,K390,K419,K448,K477,K506,K535)</f>
        <v>2073.61015849304</v>
      </c>
      <c r="L564" s="50" t="n">
        <f aca="false">SUM(L303,L332,L361,L390,L419,L448,L477,L506,L535)</f>
        <v>2410.02042953352</v>
      </c>
      <c r="M564" s="50" t="n">
        <f aca="false">SUM(M303,M332,M361,M390,M419,M448,M477,M506,M535)</f>
        <v>2494.01676491081</v>
      </c>
      <c r="N564" s="50" t="n">
        <f aca="false">SUM(N303,N332,N361,N390,N419,N448,N477,N506,N535)</f>
        <v>2180.85515047436</v>
      </c>
      <c r="O564" s="50" t="n">
        <f aca="false">SUM(O303,O332,O361,O390,O419,O448,O477,O506,O535)</f>
        <v>1886.11974419189</v>
      </c>
      <c r="P564" s="50" t="n">
        <f aca="false">SUM(P303,P332,P361,P390,P419,P448,P477,P506,P535)</f>
        <v>2515.64145842638</v>
      </c>
      <c r="Q564" s="50" t="n">
        <f aca="false">SUM(Q303,Q332,Q361,Q390,Q419,Q448,Q477,Q506,Q535)</f>
        <v>2816.07629081108</v>
      </c>
      <c r="R564" s="50" t="n">
        <f aca="false">SUM(R303,R332,R361,R390,R419,R448,R477,R506,R535)</f>
        <v>2131.09274731274</v>
      </c>
      <c r="S564" s="50" t="n">
        <f aca="false">SUM(S303,S332,S361,S390,S419,S448,S477,S506,S535)</f>
        <v>2947.28657767061</v>
      </c>
      <c r="T564" s="50" t="n">
        <f aca="false">SUM(T303,T332,T361,T390,T419,T448,T477,T506,T535)</f>
        <v>3179.5564931528</v>
      </c>
      <c r="U564" s="50" t="n">
        <f aca="false">SUM(U303,U332,U361,U390,U419,U448,U477,U506,U535)</f>
        <v>3034.45135821777</v>
      </c>
      <c r="V564" s="50" t="n">
        <f aca="false">SUM(V303,V332,V361,V390,V419,V448,V477,V506,V535)</f>
        <v>2502.4848666615</v>
      </c>
      <c r="W564" s="50" t="n">
        <f aca="false">SUM(W303,W332,W361,W390,W419,W448,W477,W506,W535)</f>
        <v>3704.845648</v>
      </c>
      <c r="X564" s="50" t="n">
        <f aca="false">SUM(X303,X332,X361,X390,X419,X448,X477,X506,X535)</f>
        <v>3422.197229</v>
      </c>
      <c r="Y564" s="50" t="n">
        <f aca="false">SUM(Y303,Y332,Y361,Y390,Y419,Y448,Y477,Y506,Y535)</f>
        <v>2990.425614</v>
      </c>
      <c r="Z564" s="50" t="n">
        <f aca="false">SUM(Z303,Z332,Z361,Z390,Z419,Z448,Z477,Z506,Z535)</f>
        <v>2810.783442</v>
      </c>
      <c r="AA564" s="50" t="n">
        <f aca="false">SUM(AA303,AA332,AA361,AA390,AA419,AA448,AA477,AA506,AA535)</f>
        <v>2669.087605</v>
      </c>
      <c r="AB564" s="50" t="n">
        <f aca="false">SUM(AB303,AB332,AB361,AB390,AB419,AB448,AB477,AB506,AB535)</f>
        <v>3168.792651</v>
      </c>
      <c r="AC564" s="50" t="n">
        <f aca="false">SUM(AC303,AC332,AC361,AC390,AC419,AC448,AC477,AC506,AC535)</f>
        <v>2977.705199</v>
      </c>
      <c r="AD564" s="50" t="n">
        <f aca="false">SUM(AD303,AD332,AD361,AD390,AD419,AD448,AD477,AD506,AD535)</f>
        <v>2780.031656</v>
      </c>
      <c r="AE564" s="50" t="n">
        <f aca="false">SUM(AE303,AE332,AE361,AE390,AE419,AE448,AE477,AE506,AE535)</f>
        <v>3532.742446</v>
      </c>
      <c r="AF564" s="50" t="n">
        <f aca="false">SUM(AF303,AF332,AF361,AF390,AF419,AF448,AF477,AF506,AF535)</f>
        <v>2631.693724</v>
      </c>
      <c r="AG564" s="50" t="n">
        <f aca="false">SUM(AG303,AG332,AG361,AG390,AG419,AG448,AG477,AG506,AG535)</f>
        <v>3212.323949</v>
      </c>
      <c r="AH564" s="50" t="n">
        <f aca="false">SUM(AH303,AH332,AH361,AH390,AH419,AH448,AH477,AH506,AH535)</f>
        <v>3479.078733</v>
      </c>
      <c r="AI564" s="50" t="n">
        <f aca="false">SUM(AI303,AI332,AI361,AI390,AI419,AI448,AI477,AI506,AI535)</f>
        <v>3709.671965</v>
      </c>
      <c r="AJ564" s="50" t="n">
        <f aca="false">SUM(AJ303,AJ332,AJ361,AJ390,AJ419,AJ448,AJ477,AJ506,AJ535)</f>
        <v>3607.768802</v>
      </c>
      <c r="AK564" s="50" t="n">
        <f aca="false">SUM(AK303,AK332,AK361,AK390,AK419,AK448,AK477,AK506,AK535)</f>
        <v>2989.466707</v>
      </c>
      <c r="AL564" s="51" t="n">
        <f aca="false">SUM(AL303,AL332,AL361,AL390,AL419,AL448,AL477,AL506,AL535)</f>
        <v>3127.36386</v>
      </c>
      <c r="AM564" s="51" t="n">
        <f aca="false">SUM(AM303,AM332,AM361,AM390,AM419,AM448,AM477,AM506,AM535)</f>
        <v>3412.41422440185</v>
      </c>
    </row>
    <row r="565" customFormat="false" ht="14.25" hidden="false" customHeight="false" outlineLevel="0" collapsed="false">
      <c r="A565" s="48" t="s">
        <v>137</v>
      </c>
      <c r="B565" s="48" t="str">
        <f aca="false">VLOOKUP(Data[[#This Row],[or_product]],Ref_products[#Data],2,FALSE())</f>
        <v>Total cereals</v>
      </c>
      <c r="C565" s="48" t="str">
        <f aca="false">VLOOKUP(Data[[#This Row],[MS]],Ref_MS[#Data],2,FALSE())</f>
        <v>Italy</v>
      </c>
      <c r="D565" s="49" t="s">
        <v>34</v>
      </c>
      <c r="E565" s="49" t="s">
        <v>97</v>
      </c>
      <c r="F565" s="49" t="s">
        <v>98</v>
      </c>
      <c r="G565" s="50" t="n">
        <f aca="false">(SUM(AH565:AL565)-MAX(AH565:AL565)-MIN(AH565:AL565))/3</f>
        <v>14326.5531036667</v>
      </c>
      <c r="H565" s="50" t="n">
        <f aca="false">SUM(H304,H333,H362,H391,H420,H449,H478,H507,H536)</f>
        <v>18297.9841189816</v>
      </c>
      <c r="I565" s="50" t="n">
        <f aca="false">SUM(I304,I333,I362,I391,I420,I449,I478,I507,I536)</f>
        <v>17408.8370940845</v>
      </c>
      <c r="J565" s="50" t="n">
        <f aca="false">SUM(J304,J333,J362,J391,J420,J449,J478,J507,J536)</f>
        <v>17939.3992644499</v>
      </c>
      <c r="K565" s="50" t="n">
        <f aca="false">SUM(K304,K333,K362,K391,K420,K449,K478,K507,K536)</f>
        <v>18860.8059783549</v>
      </c>
      <c r="L565" s="50" t="n">
        <f aca="false">SUM(L304,L333,L362,L391,L420,L449,L478,L507,L536)</f>
        <v>18086.2968298691</v>
      </c>
      <c r="M565" s="50" t="n">
        <f aca="false">SUM(M304,M333,M362,M391,M420,M449,M478,M507,M536)</f>
        <v>18949.5471674839</v>
      </c>
      <c r="N565" s="50" t="n">
        <f aca="false">SUM(N304,N333,N362,N391,N420,N449,N478,N507,N536)</f>
        <v>19209.2603802804</v>
      </c>
      <c r="O565" s="50" t="n">
        <f aca="false">SUM(O304,O333,O362,O391,O420,O449,O478,O507,O536)</f>
        <v>19254.81129</v>
      </c>
      <c r="P565" s="50" t="n">
        <f aca="false">SUM(P304,P333,P362,P391,P420,P449,P478,P507,P536)</f>
        <v>18531.81437</v>
      </c>
      <c r="Q565" s="50" t="n">
        <f aca="false">SUM(Q304,Q333,Q362,Q391,Q420,Q449,Q478,Q507,Q536)</f>
        <v>19737.53045</v>
      </c>
      <c r="R565" s="50" t="n">
        <f aca="false">SUM(R304,R333,R362,R391,R420,R449,R478,R507,R536)</f>
        <v>16346.00039</v>
      </c>
      <c r="S565" s="50" t="n">
        <f aca="false">SUM(S304,S333,S362,S391,S420,S449,S478,S507,S536)</f>
        <v>21615.83507</v>
      </c>
      <c r="T565" s="50" t="n">
        <f aca="false">SUM(T304,T333,T362,T391,T420,T449,T478,T507,T536)</f>
        <v>19951.12071</v>
      </c>
      <c r="U565" s="50" t="n">
        <f aca="false">SUM(U304,U333,U362,U391,U420,U449,U478,U507,U536)</f>
        <v>18653.07211</v>
      </c>
      <c r="V565" s="50" t="n">
        <f aca="false">SUM(V304,V333,V362,V391,V420,V449,V478,V507,V536)</f>
        <v>18679.49944</v>
      </c>
      <c r="W565" s="50" t="n">
        <f aca="false">SUM(W304,W333,W362,W391,W420,W449,W478,W507,W536)</f>
        <v>20308.92361</v>
      </c>
      <c r="X565" s="50" t="n">
        <f aca="false">SUM(X304,X333,X362,X391,X420,X449,X478,X507,X536)</f>
        <v>15773.80379</v>
      </c>
      <c r="Y565" s="50" t="n">
        <f aca="false">SUM(Y304,Y333,Y362,Y391,Y420,Y449,Y478,Y507,Y536)</f>
        <v>16963.210815</v>
      </c>
      <c r="Z565" s="50" t="n">
        <f aca="false">SUM(Z304,Z333,Z362,Z391,Z420,Z449,Z478,Z507,Z536)</f>
        <v>17863.082063</v>
      </c>
      <c r="AA565" s="50" t="n">
        <f aca="false">SUM(AA304,AA333,AA362,AA391,AA420,AA449,AA478,AA507,AA536)</f>
        <v>16888.187072</v>
      </c>
      <c r="AB565" s="50" t="n">
        <f aca="false">SUM(AB304,AB333,AB362,AB391,AB420,AB449,AB478,AB507,AB536)</f>
        <v>16650.710547</v>
      </c>
      <c r="AC565" s="50" t="n">
        <f aca="false">SUM(AC304,AC333,AC362,AC391,AC420,AC449,AC478,AC507,AC536)</f>
        <v>17861.591582</v>
      </c>
      <c r="AD565" s="50" t="n">
        <f aca="false">SUM(AD304,AD333,AD362,AD391,AD420,AD449,AD478,AD507,AD536)</f>
        <v>15511.831367</v>
      </c>
      <c r="AE565" s="50" t="n">
        <f aca="false">SUM(AE304,AE333,AE362,AE391,AE420,AE449,AE478,AE507,AE536)</f>
        <v>16496.657465</v>
      </c>
      <c r="AF565" s="50" t="n">
        <f aca="false">SUM(AF304,AF333,AF362,AF391,AF420,AF449,AF478,AF507,AF536)</f>
        <v>14535.820275</v>
      </c>
      <c r="AG565" s="50" t="n">
        <f aca="false">SUM(AG304,AG333,AG362,AG391,AG420,AG449,AG478,AG507,AG536)</f>
        <v>14714.870992</v>
      </c>
      <c r="AH565" s="50" t="n">
        <f aca="false">SUM(AH304,AH333,AH362,AH391,AH420,AH449,AH478,AH507,AH536)</f>
        <v>14515.442703</v>
      </c>
      <c r="AI565" s="50" t="n">
        <f aca="false">SUM(AI304,AI333,AI362,AI391,AI420,AI449,AI478,AI507,AI536)</f>
        <v>15070.492985</v>
      </c>
      <c r="AJ565" s="50" t="n">
        <f aca="false">SUM(AJ304,AJ333,AJ362,AJ391,AJ420,AJ449,AJ478,AJ507,AJ536)</f>
        <v>14741.695943</v>
      </c>
      <c r="AK565" s="50" t="n">
        <f aca="false">SUM(AK304,AK333,AK362,AK391,AK420,AK449,AK478,AK507,AK536)</f>
        <v>12729.841224</v>
      </c>
      <c r="AL565" s="51" t="n">
        <f aca="false">SUM(AL304,AL333,AL362,AL391,AL420,AL449,AL478,AL507,AL536)</f>
        <v>13722.520665</v>
      </c>
      <c r="AM565" s="51" t="n">
        <f aca="false">SUM(AM304,AM333,AM362,AM391,AM420,AM449,AM478,AM507,AM536)</f>
        <v>12604.8943943171</v>
      </c>
    </row>
    <row r="566" customFormat="false" ht="14.25" hidden="false" customHeight="false" outlineLevel="0" collapsed="false">
      <c r="A566" s="48" t="s">
        <v>137</v>
      </c>
      <c r="B566" s="48" t="str">
        <f aca="false">VLOOKUP(Data[[#This Row],[or_product]],Ref_products[#Data],2,FALSE())</f>
        <v>Total cereals</v>
      </c>
      <c r="C566" s="48" t="str">
        <f aca="false">VLOOKUP(Data[[#This Row],[MS]],Ref_MS[#Data],2,FALSE())</f>
        <v>Cyprus</v>
      </c>
      <c r="D566" s="49" t="s">
        <v>34</v>
      </c>
      <c r="E566" s="49" t="s">
        <v>99</v>
      </c>
      <c r="F566" s="49" t="s">
        <v>100</v>
      </c>
      <c r="G566" s="50" t="n">
        <f aca="false">(SUM(AH566:AL566)-MAX(AH566:AL566)-MIN(AH566:AL566))/3</f>
        <v>56.5113726666667</v>
      </c>
      <c r="H566" s="50" t="n">
        <f aca="false">SUM(H305,H334,H363,H392,H421,H450,H479,H508,H537)</f>
        <v>203.03555</v>
      </c>
      <c r="I566" s="50" t="n">
        <f aca="false">SUM(I305,I334,I363,I392,I421,I450,I479,I508,I537)</f>
        <v>160.8048</v>
      </c>
      <c r="J566" s="50" t="n">
        <f aca="false">SUM(J305,J334,J363,J392,J421,J450,J479,J508,J537)</f>
        <v>143.9433</v>
      </c>
      <c r="K566" s="50" t="n">
        <f aca="false">SUM(K305,K334,K363,K392,K421,K450,K479,K508,K537)</f>
        <v>139.9733</v>
      </c>
      <c r="L566" s="50" t="n">
        <f aca="false">SUM(L305,L334,L363,L392,L421,L450,L479,L508,L537)</f>
        <v>47.36995</v>
      </c>
      <c r="M566" s="50" t="n">
        <f aca="false">SUM(M305,M334,M363,M392,M421,M450,M479,M508,M537)</f>
        <v>64.3244</v>
      </c>
      <c r="N566" s="50" t="n">
        <f aca="false">SUM(N305,N334,N363,N392,N421,N450,N479,N508,N537)</f>
        <v>125.89175</v>
      </c>
      <c r="O566" s="50" t="n">
        <f aca="false">SUM(O305,O334,O363,O392,O421,O450,O479,O508,O537)</f>
        <v>47.571</v>
      </c>
      <c r="P566" s="50" t="n">
        <f aca="false">SUM(P305,P334,P363,P392,P421,P450,P479,P508,P537)</f>
        <v>126.2951</v>
      </c>
      <c r="Q566" s="50" t="n">
        <f aca="false">SUM(Q305,Q334,Q363,Q392,Q421,Q450,Q479,Q508,Q537)</f>
        <v>140.56765</v>
      </c>
      <c r="R566" s="50" t="n">
        <f aca="false">SUM(R305,R334,R363,R392,R421,R450,R479,R508,R537)</f>
        <v>163.26055</v>
      </c>
      <c r="S566" s="50" t="n">
        <f aca="false">SUM(S305,S334,S363,S392,S421,S450,S479,S508,S537)</f>
        <v>110.44193</v>
      </c>
      <c r="T566" s="50" t="n">
        <f aca="false">SUM(T305,T334,T363,T392,T421,T450,T479,T508,T537)</f>
        <v>69.57326</v>
      </c>
      <c r="U566" s="50" t="n">
        <f aca="false">SUM(U305,U334,U363,U392,U421,U450,U479,U508,U537)</f>
        <v>66.244555</v>
      </c>
      <c r="V566" s="50" t="n">
        <f aca="false">SUM(V305,V334,V363,V392,V421,V450,V479,V508,V537)</f>
        <v>62.96655</v>
      </c>
      <c r="W566" s="50" t="n">
        <f aca="false">SUM(W305,W334,W363,W392,W421,W450,W479,W508,W537)</f>
        <v>6.280245</v>
      </c>
      <c r="X566" s="50" t="n">
        <f aca="false">SUM(X305,X334,X363,X392,X421,X450,X479,X508,X537)</f>
        <v>56.30255</v>
      </c>
      <c r="Y566" s="50" t="n">
        <f aca="false">SUM(Y305,Y334,Y363,Y392,Y421,Y450,Y479,Y508,Y537)</f>
        <v>65.131565</v>
      </c>
      <c r="Z566" s="50" t="n">
        <f aca="false">SUM(Z305,Z334,Z363,Z392,Z421,Z450,Z479,Z508,Z537)</f>
        <v>69.55397</v>
      </c>
      <c r="AA566" s="50" t="n">
        <f aca="false">SUM(AA305,AA334,AA363,AA392,AA421,AA450,AA479,AA508,AA537)</f>
        <v>89.930785</v>
      </c>
      <c r="AB566" s="50" t="n">
        <f aca="false">SUM(AB305,AB334,AB363,AB392,AB421,AB450,AB479,AB508,AB537)</f>
        <v>51.456385</v>
      </c>
      <c r="AC566" s="50" t="n">
        <f aca="false">SUM(AC305,AC334,AC363,AC392,AC421,AC450,AC479,AC508,AC537)</f>
        <v>7.28806</v>
      </c>
      <c r="AD566" s="50" t="n">
        <f aca="false">SUM(AD305,AD334,AD363,AD392,AD421,AD450,AD479,AD508,AD537)</f>
        <v>87.31859</v>
      </c>
      <c r="AE566" s="50" t="n">
        <f aca="false">SUM(AE305,AE334,AE363,AE392,AE421,AE450,AE479,AE508,AE537)</f>
        <v>10.324524</v>
      </c>
      <c r="AF566" s="50" t="n">
        <f aca="false">SUM(AF305,AF334,AF363,AF392,AF421,AF450,AF479,AF508,AF537)</f>
        <v>36.106011</v>
      </c>
      <c r="AG566" s="50" t="n">
        <f aca="false">SUM(AG305,AG334,AG363,AG392,AG421,AG450,AG479,AG508,AG537)</f>
        <v>24.458287</v>
      </c>
      <c r="AH566" s="50" t="n">
        <f aca="false">SUM(AH305,AH334,AH363,AH392,AH421,AH450,AH479,AH508,AH537)</f>
        <v>58.495798</v>
      </c>
      <c r="AI566" s="50" t="n">
        <f aca="false">SUM(AI305,AI334,AI363,AI392,AI421,AI450,AI479,AI508,AI537)</f>
        <v>60.395444</v>
      </c>
      <c r="AJ566" s="50" t="n">
        <f aca="false">SUM(AJ305,AJ334,AJ363,AJ392,AJ421,AJ450,AJ479,AJ508,AJ537)</f>
        <v>52.01065</v>
      </c>
      <c r="AK566" s="50" t="n">
        <f aca="false">SUM(AK305,AK334,AK363,AK392,AK421,AK450,AK479,AK508,AK537)</f>
        <v>59.02767</v>
      </c>
      <c r="AL566" s="51" t="n">
        <f aca="false">SUM(AL305,AL334,AL363,AL392,AL421,AL450,AL479,AL508,AL537)</f>
        <v>45.8712</v>
      </c>
      <c r="AM566" s="51" t="n">
        <f aca="false">SUM(AM305,AM334,AM363,AM392,AM421,AM450,AM479,AM508,AM537)</f>
        <v>58.4090900004202</v>
      </c>
    </row>
    <row r="567" customFormat="false" ht="14.25" hidden="false" customHeight="false" outlineLevel="0" collapsed="false">
      <c r="A567" s="48" t="s">
        <v>137</v>
      </c>
      <c r="B567" s="48" t="str">
        <f aca="false">VLOOKUP(Data[[#This Row],[or_product]],Ref_products[#Data],2,FALSE())</f>
        <v>Total cereals</v>
      </c>
      <c r="C567" s="48" t="str">
        <f aca="false">VLOOKUP(Data[[#This Row],[MS]],Ref_MS[#Data],2,FALSE())</f>
        <v>Latvia</v>
      </c>
      <c r="D567" s="49" t="s">
        <v>34</v>
      </c>
      <c r="E567" s="49" t="s">
        <v>101</v>
      </c>
      <c r="F567" s="49" t="s">
        <v>102</v>
      </c>
      <c r="G567" s="50" t="n">
        <f aca="false">(SUM(AH567:AL567)-MAX(AH567:AL567)-MIN(AH567:AL567))/3</f>
        <v>3105.08690666667</v>
      </c>
      <c r="H567" s="50" t="n">
        <f aca="false">SUM(H306,H335,H364,H393,H422,H451,H480,H509,H538)</f>
        <v>1215.51351</v>
      </c>
      <c r="I567" s="50" t="n">
        <f aca="false">SUM(I306,I335,I364,I393,I422,I451,I480,I509,I538)</f>
        <v>886.78593</v>
      </c>
      <c r="J567" s="50" t="n">
        <f aca="false">SUM(J306,J335,J364,J393,J422,J451,J480,J509,J538)</f>
        <v>682.08244</v>
      </c>
      <c r="K567" s="50" t="n">
        <f aca="false">SUM(K306,K335,K364,K393,K422,K451,K480,K509,K538)</f>
        <v>951.03145</v>
      </c>
      <c r="L567" s="50" t="n">
        <f aca="false">SUM(L306,L335,L364,L393,L422,L451,L480,L509,L538)</f>
        <v>1024.43902</v>
      </c>
      <c r="M567" s="50" t="n">
        <f aca="false">SUM(M306,M335,M364,M393,M422,M451,M480,M509,M538)</f>
        <v>949.12311</v>
      </c>
      <c r="N567" s="50" t="n">
        <f aca="false">SUM(N306,N335,N364,N393,N422,N451,N480,N509,N538)</f>
        <v>775.40738</v>
      </c>
      <c r="O567" s="50" t="n">
        <f aca="false">SUM(O306,O335,O364,O393,O422,O451,O480,O509,O538)</f>
        <v>914.12163</v>
      </c>
      <c r="P567" s="50" t="n">
        <f aca="false">SUM(P306,P335,P364,P393,P422,P451,P480,P509,P538)</f>
        <v>918.37589</v>
      </c>
      <c r="Q567" s="50" t="n">
        <f aca="false">SUM(Q306,Q335,Q364,Q393,Q422,Q451,Q480,Q509,Q538)</f>
        <v>1018.0203</v>
      </c>
      <c r="R567" s="50" t="n">
        <f aca="false">SUM(R306,R335,R364,R393,R422,R451,R480,R509,R538)</f>
        <v>922.99838</v>
      </c>
      <c r="S567" s="50" t="n">
        <f aca="false">SUM(S306,S335,S364,S393,S422,S451,S480,S509,S538)</f>
        <v>1048.71023</v>
      </c>
      <c r="T567" s="50" t="n">
        <f aca="false">SUM(T306,T335,T364,T393,T422,T451,T480,T509,T538)</f>
        <v>1301.6766</v>
      </c>
      <c r="U567" s="50" t="n">
        <f aca="false">SUM(U306,U335,U364,U393,U422,U451,U480,U509,U538)</f>
        <v>1147.15176</v>
      </c>
      <c r="V567" s="50" t="n">
        <f aca="false">SUM(V306,V335,V364,V393,V422,V451,V480,V509,V538)</f>
        <v>1519.43921</v>
      </c>
      <c r="W567" s="50" t="n">
        <f aca="false">SUM(W306,W335,W364,W393,W422,W451,W480,W509,W538)</f>
        <v>1672.29037</v>
      </c>
      <c r="X567" s="50" t="n">
        <f aca="false">SUM(X306,X335,X364,X393,X422,X451,X480,X509,X538)</f>
        <v>1646.70198</v>
      </c>
      <c r="Y567" s="50" t="n">
        <f aca="false">SUM(Y306,Y335,Y364,Y393,Y422,Y451,Y480,Y509,Y538)</f>
        <v>1422.43678</v>
      </c>
      <c r="Z567" s="50" t="n">
        <f aca="false">SUM(Z306,Z335,Z364,Z393,Z422,Z451,Z480,Z509,Z538)</f>
        <v>1399.16955</v>
      </c>
      <c r="AA567" s="50" t="n">
        <f aca="false">SUM(AA306,AA335,AA364,AA393,AA422,AA451,AA480,AA509,AA538)</f>
        <v>2104.87396</v>
      </c>
      <c r="AB567" s="50" t="n">
        <f aca="false">SUM(AB306,AB335,AB364,AB393,AB422,AB451,AB480,AB509,AB538)</f>
        <v>1931.2768</v>
      </c>
      <c r="AC567" s="50" t="n">
        <f aca="false">SUM(AC306,AC335,AC364,AC393,AC422,AC451,AC480,AC509,AC538)</f>
        <v>2206.9444</v>
      </c>
      <c r="AD567" s="50" t="n">
        <f aca="false">SUM(AD306,AD335,AD364,AD393,AD422,AD451,AD480,AD509,AD538)</f>
        <v>2994.30017</v>
      </c>
      <c r="AE567" s="50" t="n">
        <f aca="false">SUM(AE306,AE335,AE364,AE393,AE422,AE451,AE480,AE509,AE538)</f>
        <v>2678.88656</v>
      </c>
      <c r="AF567" s="50" t="n">
        <f aca="false">SUM(AF306,AF335,AF364,AF393,AF422,AF451,AF480,AF509,AF538)</f>
        <v>2668.67151</v>
      </c>
      <c r="AG567" s="50" t="n">
        <f aca="false">SUM(AG306,AG335,AG364,AG393,AG422,AG451,AG480,AG509,AG538)</f>
        <v>2038.99567</v>
      </c>
      <c r="AH567" s="50" t="n">
        <f aca="false">SUM(AH306,AH335,AH364,AH393,AH422,AH451,AH480,AH509,AH538)</f>
        <v>3134.3832</v>
      </c>
      <c r="AI567" s="50" t="n">
        <f aca="false">SUM(AI306,AI335,AI364,AI393,AI422,AI451,AI480,AI509,AI538)</f>
        <v>3464.45372</v>
      </c>
      <c r="AJ567" s="50" t="n">
        <f aca="false">SUM(AJ306,AJ335,AJ364,AJ393,AJ422,AJ451,AJ480,AJ509,AJ538)</f>
        <v>2967.23364</v>
      </c>
      <c r="AK567" s="50" t="n">
        <f aca="false">SUM(AK306,AK335,AK364,AK393,AK422,AK451,AK480,AK509,AK538)</f>
        <v>3213.64388</v>
      </c>
      <c r="AL567" s="51" t="n">
        <f aca="false">SUM(AL306,AL335,AL364,AL393,AL422,AL451,AL480,AL509,AL538)</f>
        <v>2691.22851</v>
      </c>
      <c r="AM567" s="51" t="n">
        <f aca="false">SUM(AM306,AM335,AM364,AM393,AM422,AM451,AM480,AM509,AM538)</f>
        <v>3137.73915487412</v>
      </c>
    </row>
    <row r="568" customFormat="false" ht="14.25" hidden="false" customHeight="false" outlineLevel="0" collapsed="false">
      <c r="A568" s="48" t="s">
        <v>137</v>
      </c>
      <c r="B568" s="48" t="str">
        <f aca="false">VLOOKUP(Data[[#This Row],[or_product]],Ref_products[#Data],2,FALSE())</f>
        <v>Total cereals</v>
      </c>
      <c r="C568" s="48" t="str">
        <f aca="false">VLOOKUP(Data[[#This Row],[MS]],Ref_MS[#Data],2,FALSE())</f>
        <v>Lithuania</v>
      </c>
      <c r="D568" s="49" t="s">
        <v>34</v>
      </c>
      <c r="E568" s="49" t="s">
        <v>103</v>
      </c>
      <c r="F568" s="49" t="s">
        <v>104</v>
      </c>
      <c r="G568" s="50" t="n">
        <f aca="false">(SUM(AH568:AL568)-MAX(AH568:AL568)-MIN(AH568:AL568))/3</f>
        <v>5466.01002166667</v>
      </c>
      <c r="H568" s="50" t="n">
        <f aca="false">SUM(H307,H336,H365,H394,H423,H452,H481,H510,H539)</f>
        <v>2651.80977</v>
      </c>
      <c r="I568" s="50" t="n">
        <f aca="false">SUM(I307,I336,I365,I394,I423,I452,I481,I510,I539)</f>
        <v>2083.67213</v>
      </c>
      <c r="J568" s="50" t="n">
        <f aca="false">SUM(J307,J336,J365,J394,J423,J452,J481,J510,J539)</f>
        <v>1894.71131</v>
      </c>
      <c r="K568" s="50" t="n">
        <f aca="false">SUM(K307,K336,K365,K394,K423,K452,K481,K510,K539)</f>
        <v>2596.38444</v>
      </c>
      <c r="L568" s="50" t="n">
        <f aca="false">SUM(L307,L336,L365,L394,L423,L452,L481,L510,L539)</f>
        <v>2922.60243</v>
      </c>
      <c r="M568" s="50" t="n">
        <f aca="false">SUM(M307,M336,M365,M394,M423,M452,M481,M510,M539)</f>
        <v>2696.25175</v>
      </c>
      <c r="N568" s="50" t="n">
        <f aca="false">SUM(N307,N336,N365,N394,N423,N452,N481,N510,N539)</f>
        <v>2035.03688</v>
      </c>
      <c r="O568" s="50" t="n">
        <f aca="false">SUM(O307,O336,O365,O394,O423,O452,O481,O510,O539)</f>
        <v>2637.93752</v>
      </c>
      <c r="P568" s="50" t="n">
        <f aca="false">SUM(P307,P336,P365,P394,P423,P452,P481,P510,P539)</f>
        <v>2329.01646</v>
      </c>
      <c r="Q568" s="50" t="n">
        <f aca="false">SUM(Q307,Q336,Q365,Q394,Q423,Q452,Q481,Q510,Q539)</f>
        <v>2514.12051</v>
      </c>
      <c r="R568" s="50" t="n">
        <f aca="false">SUM(R307,R336,R365,R394,R423,R452,R481,R510,R539)</f>
        <v>2605.46608</v>
      </c>
      <c r="S568" s="50" t="n">
        <f aca="false">SUM(S307,S336,S365,S394,S423,S452,S481,S510,S539)</f>
        <v>2830.77594</v>
      </c>
      <c r="T568" s="50" t="n">
        <f aca="false">SUM(T307,T336,T365,T394,T423,T452,T481,T510,T539)</f>
        <v>2783.99485</v>
      </c>
      <c r="U568" s="50" t="n">
        <f aca="false">SUM(U307,U336,U365,U394,U423,U452,U481,U510,U539)</f>
        <v>1839.86342</v>
      </c>
      <c r="V568" s="50" t="n">
        <f aca="false">SUM(V307,V336,V365,V394,V423,V452,V481,V510,V539)</f>
        <v>2987.10869</v>
      </c>
      <c r="W568" s="50" t="n">
        <f aca="false">SUM(W307,W336,W365,W394,W423,W452,W481,W510,W539)</f>
        <v>3387.3618</v>
      </c>
      <c r="X568" s="50" t="n">
        <f aca="false">SUM(X307,X336,X365,X394,X423,X452,X481,X510,X539)</f>
        <v>3767.63448</v>
      </c>
      <c r="Y568" s="50" t="n">
        <f aca="false">SUM(Y307,Y336,Y365,Y394,Y423,Y452,Y481,Y510,Y539)</f>
        <v>2769.82498</v>
      </c>
      <c r="Z568" s="50" t="n">
        <f aca="false">SUM(Z307,Z336,Z365,Z394,Z423,Z452,Z481,Z510,Z539)</f>
        <v>3195.71728</v>
      </c>
      <c r="AA568" s="50" t="n">
        <f aca="false">SUM(AA307,AA336,AA365,AA394,AA423,AA452,AA481,AA510,AA539)</f>
        <v>4611.72867</v>
      </c>
      <c r="AB568" s="50" t="n">
        <f aca="false">SUM(AB307,AB336,AB365,AB394,AB423,AB452,AB481,AB510,AB539)</f>
        <v>4432.19887</v>
      </c>
      <c r="AC568" s="50" t="n">
        <f aca="false">SUM(AC307,AC336,AC365,AC394,AC423,AC452,AC481,AC510,AC539)</f>
        <v>5076.01587</v>
      </c>
      <c r="AD568" s="50" t="n">
        <f aca="false">SUM(AD307,AD336,AD365,AD394,AD423,AD452,AD481,AD510,AD539)</f>
        <v>6011.002418</v>
      </c>
      <c r="AE568" s="50" t="n">
        <f aca="false">SUM(AE307,AE336,AE365,AE394,AE423,AE452,AE481,AE510,AE539)</f>
        <v>5074.907597</v>
      </c>
      <c r="AF568" s="50" t="n">
        <f aca="false">SUM(AF307,AF336,AF365,AF394,AF423,AF452,AF481,AF510,AF539)</f>
        <v>5029.674855</v>
      </c>
      <c r="AG568" s="50" t="n">
        <f aca="false">SUM(AG307,AG336,AG365,AG394,AG423,AG452,AG481,AG510,AG539)</f>
        <v>3964.880922</v>
      </c>
      <c r="AH568" s="50" t="n">
        <f aca="false">SUM(AH307,AH336,AH365,AH394,AH423,AH452,AH481,AH510,AH539)</f>
        <v>5160.728921</v>
      </c>
      <c r="AI568" s="50" t="n">
        <f aca="false">SUM(AI307,AI336,AI365,AI394,AI423,AI452,AI481,AI510,AI539)</f>
        <v>6483.733067</v>
      </c>
      <c r="AJ568" s="50" t="n">
        <f aca="false">SUM(AJ307,AJ336,AJ365,AJ394,AJ423,AJ452,AJ481,AJ510,AJ539)</f>
        <v>5293.383459</v>
      </c>
      <c r="AK568" s="50" t="n">
        <f aca="false">SUM(AK307,AK336,AK365,AK394,AK423,AK452,AK481,AK510,AK539)</f>
        <v>5573.440154</v>
      </c>
      <c r="AL568" s="51" t="n">
        <f aca="false">SUM(AL307,AL336,AL365,AL394,AL423,AL452,AL481,AL510,AL539)</f>
        <v>5531.206452</v>
      </c>
      <c r="AM568" s="51" t="n">
        <f aca="false">SUM(AM307,AM336,AM365,AM394,AM423,AM452,AM481,AM510,AM539)</f>
        <v>5471.06107609438</v>
      </c>
    </row>
    <row r="569" customFormat="false" ht="14.25" hidden="false" customHeight="false" outlineLevel="0" collapsed="false">
      <c r="A569" s="48" t="s">
        <v>137</v>
      </c>
      <c r="B569" s="48" t="str">
        <f aca="false">VLOOKUP(Data[[#This Row],[or_product]],Ref_products[#Data],2,FALSE())</f>
        <v>Total cereals</v>
      </c>
      <c r="C569" s="48" t="str">
        <f aca="false">VLOOKUP(Data[[#This Row],[MS]],Ref_MS[#Data],2,FALSE())</f>
        <v>Luxembourg</v>
      </c>
      <c r="D569" s="49" t="s">
        <v>34</v>
      </c>
      <c r="E569" s="49" t="s">
        <v>105</v>
      </c>
      <c r="F569" s="49" t="s">
        <v>106</v>
      </c>
      <c r="G569" s="50" t="n">
        <f aca="false">(SUM(AH569:AL569)-MAX(AH569:AL569)-MIN(AH569:AL569))/3</f>
        <v>149.637457666667</v>
      </c>
      <c r="H569" s="50" t="n">
        <f aca="false">SUM(H308,H337,H366,H395,H424,H453,H482,H511,H540)</f>
        <v>150.31075</v>
      </c>
      <c r="I569" s="50" t="n">
        <f aca="false">SUM(I308,I337,I366,I395,I424,I453,I482,I511,I540)</f>
        <v>132.30389</v>
      </c>
      <c r="J569" s="50" t="n">
        <f aca="false">SUM(J308,J337,J366,J395,J424,J453,J482,J511,J540)</f>
        <v>146.15194</v>
      </c>
      <c r="K569" s="50" t="n">
        <f aca="false">SUM(K308,K337,K366,K395,K424,K453,K482,K511,K540)</f>
        <v>173.76863</v>
      </c>
      <c r="L569" s="50" t="n">
        <f aca="false">SUM(L308,L337,L366,L395,L424,L453,L482,L511,L540)</f>
        <v>160.41962</v>
      </c>
      <c r="M569" s="50" t="n">
        <f aca="false">SUM(M308,M337,M366,M395,M424,M453,M482,M511,M540)</f>
        <v>165.59976</v>
      </c>
      <c r="N569" s="50" t="n">
        <f aca="false">SUM(N308,N337,N366,N395,N424,N453,N482,N511,N540)</f>
        <v>152.15416</v>
      </c>
      <c r="O569" s="50" t="n">
        <f aca="false">SUM(O308,O337,O366,O395,O424,O453,O482,O511,O540)</f>
        <v>151.14569</v>
      </c>
      <c r="P569" s="50" t="n">
        <f aca="false">SUM(P308,P337,P366,P395,P424,P453,P482,P511,P540)</f>
        <v>142.74764</v>
      </c>
      <c r="Q569" s="50" t="n">
        <f aca="false">SUM(Q308,Q337,Q366,Q395,Q424,Q453,Q482,Q511,Q540)</f>
        <v>167.02828</v>
      </c>
      <c r="R569" s="50" t="n">
        <f aca="false">SUM(R308,R337,R366,R395,R424,R453,R482,R511,R540)</f>
        <v>162.43499</v>
      </c>
      <c r="S569" s="50" t="n">
        <f aca="false">SUM(S308,S337,S366,S395,S424,S453,S482,S511,S540)</f>
        <v>177.14868</v>
      </c>
      <c r="T569" s="50" t="n">
        <f aca="false">SUM(T308,T337,T366,T395,T424,T453,T482,T511,T540)</f>
        <v>158.98017</v>
      </c>
      <c r="U569" s="50" t="n">
        <f aca="false">SUM(U308,U337,U366,U395,U424,U453,U482,U511,U540)</f>
        <v>160.05589</v>
      </c>
      <c r="V569" s="50" t="n">
        <f aca="false">SUM(V308,V337,V366,V395,V424,V453,V482,V511,V540)</f>
        <v>146.88268</v>
      </c>
      <c r="W569" s="50" t="n">
        <f aca="false">SUM(W308,W337,W366,W395,W424,W453,W482,W511,W540)</f>
        <v>187.78203</v>
      </c>
      <c r="X569" s="50" t="n">
        <f aca="false">SUM(X308,X337,X366,X395,X424,X453,X482,X511,X540)</f>
        <v>186.56588</v>
      </c>
      <c r="Y569" s="50" t="n">
        <f aca="false">SUM(Y308,Y337,Y366,Y395,Y424,Y453,Y482,Y511,Y540)</f>
        <v>166.17301</v>
      </c>
      <c r="Z569" s="50" t="n">
        <f aca="false">SUM(Z308,Z337,Z366,Z395,Z424,Z453,Z482,Z511,Z540)</f>
        <v>148.054513666667</v>
      </c>
      <c r="AA569" s="50" t="n">
        <f aca="false">SUM(AA308,AA337,AA366,AA395,AA424,AA453,AA482,AA511,AA540)</f>
        <v>151.833068222222</v>
      </c>
      <c r="AB569" s="50" t="n">
        <f aca="false">SUM(AB308,AB337,AB366,AB395,AB424,AB453,AB482,AB511,AB540)</f>
        <v>171.539485962963</v>
      </c>
      <c r="AC569" s="50" t="n">
        <f aca="false">SUM(AC308,AC337,AC366,AC395,AC424,AC453,AC482,AC511,AC540)</f>
        <v>166.736509061728</v>
      </c>
      <c r="AD569" s="50" t="n">
        <f aca="false">SUM(AD308,AD337,AD366,AD395,AD424,AD453,AD482,AD511,AD540)</f>
        <v>174.678906</v>
      </c>
      <c r="AE569" s="50" t="n">
        <f aca="false">SUM(AE308,AE337,AE366,AE395,AE424,AE453,AE482,AE511,AE540)</f>
        <v>137.801561</v>
      </c>
      <c r="AF569" s="50" t="n">
        <f aca="false">SUM(AF308,AF337,AF366,AF395,AF424,AF453,AF482,AF511,AF540)</f>
        <v>147.743347</v>
      </c>
      <c r="AG569" s="50" t="n">
        <f aca="false">SUM(AG308,AG337,AG366,AG395,AG424,AG453,AG482,AG511,AG540)</f>
        <v>152.585654</v>
      </c>
      <c r="AH569" s="50" t="n">
        <f aca="false">SUM(AH308,AH337,AH366,AH395,AH424,AH453,AH482,AH511,AH540)</f>
        <v>158.306198</v>
      </c>
      <c r="AI569" s="50" t="n">
        <f aca="false">SUM(AI308,AI337,AI366,AI395,AI424,AI453,AI482,AI511,AI540)</f>
        <v>141.902668</v>
      </c>
      <c r="AJ569" s="50" t="n">
        <f aca="false">SUM(AJ308,AJ337,AJ366,AJ395,AJ424,AJ453,AJ482,AJ511,AJ540)</f>
        <v>146.006352</v>
      </c>
      <c r="AK569" s="50" t="n">
        <f aca="false">SUM(AK308,AK337,AK366,AK395,AK424,AK453,AK482,AK511,AK540)</f>
        <v>165.079803</v>
      </c>
      <c r="AL569" s="51" t="n">
        <f aca="false">SUM(AL308,AL337,AL366,AL395,AL424,AL453,AL482,AL511,AL540)</f>
        <v>144.599823</v>
      </c>
      <c r="AM569" s="51" t="n">
        <f aca="false">SUM(AM308,AM337,AM366,AM395,AM424,AM453,AM482,AM511,AM540)</f>
        <v>145.93509422347</v>
      </c>
    </row>
    <row r="570" customFormat="false" ht="14.25" hidden="false" customHeight="false" outlineLevel="0" collapsed="false">
      <c r="A570" s="48" t="s">
        <v>137</v>
      </c>
      <c r="B570" s="48" t="str">
        <f aca="false">VLOOKUP(Data[[#This Row],[or_product]],Ref_products[#Data],2,FALSE())</f>
        <v>Total cereals</v>
      </c>
      <c r="C570" s="48" t="str">
        <f aca="false">VLOOKUP(Data[[#This Row],[MS]],Ref_MS[#Data],2,FALSE())</f>
        <v>Hungary</v>
      </c>
      <c r="D570" s="49" t="s">
        <v>34</v>
      </c>
      <c r="E570" s="49" t="s">
        <v>107</v>
      </c>
      <c r="F570" s="49" t="s">
        <v>108</v>
      </c>
      <c r="G570" s="50" t="n">
        <f aca="false">(SUM(AH570:AL570)-MAX(AH570:AL570)-MIN(AH570:AL570))/3</f>
        <v>14803.4340153333</v>
      </c>
      <c r="H570" s="50" t="n">
        <f aca="false">SUM(H309,H338,H367,H396,H425,H454,H483,H512,H541)</f>
        <v>8430.6064</v>
      </c>
      <c r="I570" s="50" t="n">
        <f aca="false">SUM(I309,I338,I367,I396,I425,I454,I483,I512,I541)</f>
        <v>11533.1266</v>
      </c>
      <c r="J570" s="50" t="n">
        <f aca="false">SUM(J309,J338,J367,J396,J425,J454,J483,J512,J541)</f>
        <v>11054.7658</v>
      </c>
      <c r="K570" s="50" t="n">
        <f aca="false">SUM(K309,K338,K367,K396,K425,K454,K483,K512,K541)</f>
        <v>11263.0597</v>
      </c>
      <c r="L570" s="50" t="n">
        <f aca="false">SUM(L309,L338,L367,L396,L425,L454,L483,L512,L541)</f>
        <v>14037.489</v>
      </c>
      <c r="M570" s="50" t="n">
        <f aca="false">SUM(M309,M338,M367,M396,M425,M454,M483,M512,M541)</f>
        <v>12909.89012</v>
      </c>
      <c r="N570" s="50" t="n">
        <f aca="false">SUM(N309,N338,N367,N396,N425,N454,N483,N512,N541)</f>
        <v>11315.57626</v>
      </c>
      <c r="O570" s="50" t="n">
        <f aca="false">SUM(O309,O338,O367,O396,O425,O454,O483,O512,O541)</f>
        <v>9971.44598946918</v>
      </c>
      <c r="P570" s="50" t="n">
        <f aca="false">SUM(P309,P338,P367,P396,P425,P454,P483,P512,P541)</f>
        <v>14917.4912815756</v>
      </c>
      <c r="Q570" s="50" t="n">
        <f aca="false">SUM(Q309,Q338,Q367,Q396,Q425,Q454,Q483,Q512,Q541)</f>
        <v>11619.28669</v>
      </c>
      <c r="R570" s="50" t="n">
        <f aca="false">SUM(R309,R338,R367,R396,R425,R454,R483,R512,R541)</f>
        <v>8700.73968</v>
      </c>
      <c r="S570" s="50" t="n">
        <f aca="false">SUM(S309,S338,S367,S396,S425,S454,S483,S512,S541)</f>
        <v>16657.1965</v>
      </c>
      <c r="T570" s="50" t="n">
        <f aca="false">SUM(T309,T338,T367,T396,T425,T454,T483,T512,T541)</f>
        <v>16098.58784</v>
      </c>
      <c r="U570" s="50" t="n">
        <f aca="false">SUM(U309,U338,U367,U396,U425,U454,U483,U512,U541)</f>
        <v>14367.77054</v>
      </c>
      <c r="V570" s="50" t="n">
        <f aca="false">SUM(V309,V338,V367,V396,V425,V454,V483,V512,V541)</f>
        <v>9574.72886</v>
      </c>
      <c r="W570" s="50" t="n">
        <f aca="false">SUM(W309,W338,W367,W396,W425,W454,W483,W512,W541)</f>
        <v>16721.35157</v>
      </c>
      <c r="X570" s="50" t="n">
        <f aca="false">SUM(X309,X338,X367,X396,X425,X454,X483,X512,X541)</f>
        <v>13492.6615</v>
      </c>
      <c r="Y570" s="50" t="n">
        <f aca="false">SUM(Y309,Y338,Y367,Y396,Y425,Y454,Y483,Y512,Y541)</f>
        <v>12179.987732</v>
      </c>
      <c r="Z570" s="50" t="n">
        <f aca="false">SUM(Z309,Z338,Z367,Z396,Z425,Z454,Z483,Z512,Z541)</f>
        <v>13581.306858</v>
      </c>
      <c r="AA570" s="50" t="n">
        <f aca="false">SUM(AA309,AA338,AA367,AA396,AA425,AA454,AA483,AA512,AA541)</f>
        <v>10286.969607284</v>
      </c>
      <c r="AB570" s="50" t="n">
        <f aca="false">SUM(AB309,AB338,AB367,AB396,AB425,AB454,AB483,AB512,AB541)</f>
        <v>13506.2783441468</v>
      </c>
      <c r="AC570" s="50" t="n">
        <f aca="false">SUM(AC309,AC338,AC367,AC396,AC425,AC454,AC483,AC512,AC541)</f>
        <v>16499.803092</v>
      </c>
      <c r="AD570" s="50" t="n">
        <f aca="false">SUM(AD309,AD338,AD367,AD396,AD425,AD454,AD483,AD512,AD541)</f>
        <v>14039.428188</v>
      </c>
      <c r="AE570" s="50" t="n">
        <f aca="false">SUM(AE309,AE338,AE367,AE396,AE425,AE454,AE483,AE512,AE541)</f>
        <v>16526.310411</v>
      </c>
      <c r="AF570" s="50" t="n">
        <f aca="false">SUM(AF309,AF338,AF367,AF396,AF425,AF454,AF483,AF512,AF541)</f>
        <v>13912.578272</v>
      </c>
      <c r="AG570" s="50" t="n">
        <f aca="false">SUM(AG309,AG338,AG367,AG396,AG425,AG454,AG483,AG512,AG541)</f>
        <v>14822.131625</v>
      </c>
      <c r="AH570" s="50" t="n">
        <f aca="false">SUM(AH309,AH338,AH367,AH396,AH425,AH454,AH483,AH512,AH541)</f>
        <v>15582.092851</v>
      </c>
      <c r="AI570" s="50" t="n">
        <f aca="false">SUM(AI309,AI338,AI367,AI396,AI425,AI454,AI483,AI512,AI541)</f>
        <v>15500.920548</v>
      </c>
      <c r="AJ570" s="50" t="n">
        <f aca="false">SUM(AJ309,AJ338,AJ367,AJ396,AJ425,AJ454,AJ483,AJ512,AJ541)</f>
        <v>13912.017956</v>
      </c>
      <c r="AK570" s="50" t="n">
        <f aca="false">SUM(AK309,AK338,AK367,AK396,AK425,AK454,AK483,AK512,AK541)</f>
        <v>8998.93942</v>
      </c>
      <c r="AL570" s="51" t="n">
        <f aca="false">SUM(AL309,AL338,AL367,AL396,AL425,AL454,AL483,AL512,AL541)</f>
        <v>14997.363542</v>
      </c>
      <c r="AM570" s="51" t="n">
        <f aca="false">SUM(AM309,AM338,AM367,AM396,AM425,AM454,AM483,AM512,AM541)</f>
        <v>13189.9470801107</v>
      </c>
    </row>
    <row r="571" customFormat="false" ht="14.25" hidden="false" customHeight="false" outlineLevel="0" collapsed="false">
      <c r="A571" s="48" t="s">
        <v>137</v>
      </c>
      <c r="B571" s="48" t="str">
        <f aca="false">VLOOKUP(Data[[#This Row],[or_product]],Ref_products[#Data],2,FALSE())</f>
        <v>Total cereals</v>
      </c>
      <c r="C571" s="48" t="str">
        <f aca="false">VLOOKUP(Data[[#This Row],[MS]],Ref_MS[#Data],2,FALSE())</f>
        <v>Malta</v>
      </c>
      <c r="D571" s="49" t="s">
        <v>34</v>
      </c>
      <c r="E571" s="49" t="s">
        <v>109</v>
      </c>
      <c r="F571" s="49" t="s">
        <v>110</v>
      </c>
      <c r="G571" s="50" t="n">
        <f aca="false">(SUM(AH571:AL571)-MAX(AH571:AL571)-MIN(AH571:AL571))/3</f>
        <v>0</v>
      </c>
      <c r="H571" s="50" t="n">
        <f aca="false">SUM(H310,H339,H368,H397,H426,H455,H484,H513,H542)</f>
        <v>0</v>
      </c>
      <c r="I571" s="50" t="n">
        <f aca="false">SUM(I310,I339,I368,I397,I426,I455,I484,I513,I542)</f>
        <v>0</v>
      </c>
      <c r="J571" s="50" t="n">
        <f aca="false">SUM(J310,J339,J368,J397,J426,J455,J484,J513,J542)</f>
        <v>0</v>
      </c>
      <c r="K571" s="50" t="n">
        <f aca="false">SUM(K310,K339,K368,K397,K426,K455,K484,K513,K542)</f>
        <v>0</v>
      </c>
      <c r="L571" s="50" t="n">
        <f aca="false">SUM(L310,L339,L368,L397,L426,L455,L484,L513,L542)</f>
        <v>0</v>
      </c>
      <c r="M571" s="50" t="n">
        <f aca="false">SUM(M310,M339,M368,M397,M426,M455,M484,M513,M542)</f>
        <v>0</v>
      </c>
      <c r="N571" s="50" t="n">
        <f aca="false">SUM(N310,N339,N368,N397,N426,N455,N484,N513,N542)</f>
        <v>0</v>
      </c>
      <c r="O571" s="50" t="n">
        <f aca="false">SUM(O310,O339,O368,O397,O426,O455,O484,O513,O542)</f>
        <v>0</v>
      </c>
      <c r="P571" s="50" t="n">
        <f aca="false">SUM(P310,P339,P368,P397,P426,P455,P484,P513,P542)</f>
        <v>0</v>
      </c>
      <c r="Q571" s="50" t="n">
        <f aca="false">SUM(Q310,Q339,Q368,Q397,Q426,Q455,Q484,Q513,Q542)</f>
        <v>0</v>
      </c>
      <c r="R571" s="50" t="n">
        <f aca="false">SUM(R310,R339,R368,R397,R426,R455,R484,R513,R542)</f>
        <v>0</v>
      </c>
      <c r="S571" s="50" t="n">
        <f aca="false">SUM(S310,S339,S368,S397,S426,S455,S484,S513,S542)</f>
        <v>0</v>
      </c>
      <c r="T571" s="50" t="n">
        <f aca="false">SUM(T310,T339,T368,T397,T426,T455,T484,T513,T542)</f>
        <v>0</v>
      </c>
      <c r="U571" s="50" t="n">
        <f aca="false">SUM(U310,U339,U368,U397,U426,U455,U484,U513,U542)</f>
        <v>0</v>
      </c>
      <c r="V571" s="50" t="n">
        <f aca="false">SUM(V310,V339,V368,V397,V426,V455,V484,V513,V542)</f>
        <v>0</v>
      </c>
      <c r="W571" s="50" t="n">
        <f aca="false">SUM(W310,W339,W368,W397,W426,W455,W484,W513,W542)</f>
        <v>0</v>
      </c>
      <c r="X571" s="50" t="n">
        <f aca="false">SUM(X310,X339,X368,X397,X426,X455,X484,X513,X542)</f>
        <v>0</v>
      </c>
      <c r="Y571" s="50" t="n">
        <f aca="false">SUM(Y310,Y339,Y368,Y397,Y426,Y455,Y484,Y513,Y542)</f>
        <v>0</v>
      </c>
      <c r="Z571" s="50" t="n">
        <f aca="false">SUM(Z310,Z339,Z368,Z397,Z426,Z455,Z484,Z513,Z542)</f>
        <v>0</v>
      </c>
      <c r="AA571" s="50" t="n">
        <f aca="false">SUM(AA310,AA339,AA368,AA397,AA426,AA455,AA484,AA513,AA542)</f>
        <v>0</v>
      </c>
      <c r="AB571" s="50" t="n">
        <f aca="false">SUM(AB310,AB339,AB368,AB397,AB426,AB455,AB484,AB513,AB542)</f>
        <v>0</v>
      </c>
      <c r="AC571" s="50" t="n">
        <f aca="false">SUM(AC310,AC339,AC368,AC397,AC426,AC455,AC484,AC513,AC542)</f>
        <v>0</v>
      </c>
      <c r="AD571" s="50" t="n">
        <f aca="false">SUM(AD310,AD339,AD368,AD397,AD426,AD455,AD484,AD513,AD542)</f>
        <v>0</v>
      </c>
      <c r="AE571" s="50" t="n">
        <f aca="false">SUM(AE310,AE339,AE368,AE397,AE426,AE455,AE484,AE513,AE542)</f>
        <v>0</v>
      </c>
      <c r="AF571" s="50" t="n">
        <f aca="false">SUM(AF310,AF339,AF368,AF397,AF426,AF455,AF484,AF513,AF542)</f>
        <v>0</v>
      </c>
      <c r="AG571" s="50" t="n">
        <f aca="false">SUM(AG310,AG339,AG368,AG397,AG426,AG455,AG484,AG513,AG542)</f>
        <v>0</v>
      </c>
      <c r="AH571" s="50" t="n">
        <f aca="false">SUM(AH310,AH339,AH368,AH397,AH426,AH455,AH484,AH513,AH542)</f>
        <v>0</v>
      </c>
      <c r="AI571" s="50" t="n">
        <f aca="false">SUM(AI310,AI339,AI368,AI397,AI426,AI455,AI484,AI513,AI542)</f>
        <v>0</v>
      </c>
      <c r="AJ571" s="50" t="n">
        <f aca="false">SUM(AJ310,AJ339,AJ368,AJ397,AJ426,AJ455,AJ484,AJ513,AJ542)</f>
        <v>0</v>
      </c>
      <c r="AK571" s="50" t="n">
        <f aca="false">SUM(AK310,AK339,AK368,AK397,AK426,AK455,AK484,AK513,AK542)</f>
        <v>0</v>
      </c>
      <c r="AL571" s="51" t="n">
        <f aca="false">SUM(AL310,AL339,AL368,AL397,AL426,AL455,AL484,AL513,AL542)</f>
        <v>0</v>
      </c>
      <c r="AM571" s="51" t="n">
        <f aca="false">SUM(AM310,AM339,AM368,AM397,AM426,AM455,AM484,AM513,AM542)</f>
        <v>0</v>
      </c>
    </row>
    <row r="572" customFormat="false" ht="14.25" hidden="false" customHeight="false" outlineLevel="0" collapsed="false">
      <c r="A572" s="48" t="s">
        <v>137</v>
      </c>
      <c r="B572" s="48" t="str">
        <f aca="false">VLOOKUP(Data[[#This Row],[or_product]],Ref_products[#Data],2,FALSE())</f>
        <v>Total cereals</v>
      </c>
      <c r="C572" s="48" t="str">
        <f aca="false">VLOOKUP(Data[[#This Row],[MS]],Ref_MS[#Data],2,FALSE())</f>
        <v>Netherlands</v>
      </c>
      <c r="D572" s="49" t="s">
        <v>34</v>
      </c>
      <c r="E572" s="49" t="s">
        <v>111</v>
      </c>
      <c r="F572" s="49" t="s">
        <v>112</v>
      </c>
      <c r="G572" s="50" t="n">
        <f aca="false">(SUM(AH572:AL572)-MAX(AH572:AL572)-MIN(AH572:AL572))/3</f>
        <v>1509.05452233333</v>
      </c>
      <c r="H572" s="50" t="n">
        <f aca="false">SUM(H311,H340,H369,H398,H427,H456,H485,H514,H543)</f>
        <v>1499.72178</v>
      </c>
      <c r="I572" s="50" t="n">
        <f aca="false">SUM(I311,I340,I369,I398,I427,I456,I485,I514,I543)</f>
        <v>1394.46536</v>
      </c>
      <c r="J572" s="50" t="n">
        <f aca="false">SUM(J311,J340,J369,J398,J427,J456,J485,J514,J543)</f>
        <v>1535.64611</v>
      </c>
      <c r="K572" s="50" t="n">
        <f aca="false">SUM(K311,K340,K369,K398,K427,K456,K485,K514,K543)</f>
        <v>1696.92038</v>
      </c>
      <c r="L572" s="50" t="n">
        <f aca="false">SUM(L311,L340,L369,L398,L427,L456,L485,L514,L543)</f>
        <v>1609.44577</v>
      </c>
      <c r="M572" s="50" t="n">
        <f aca="false">SUM(M311,M340,M369,M398,M427,M456,M485,M514,M543)</f>
        <v>1556.62011</v>
      </c>
      <c r="N572" s="50" t="n">
        <f aca="false">SUM(N311,N340,N369,N398,N427,N456,N485,N514,N543)</f>
        <v>1405.06509</v>
      </c>
      <c r="O572" s="50" t="n">
        <f aca="false">SUM(O311,O340,O369,O398,O427,O456,O485,O514,O543)</f>
        <v>1803.94588</v>
      </c>
      <c r="P572" s="50" t="n">
        <f aca="false">SUM(P311,P340,P369,P398,P427,P456,P485,P514,P543)</f>
        <v>1848.25432</v>
      </c>
      <c r="Q572" s="50" t="n">
        <f aca="false">SUM(Q311,Q340,Q369,Q398,Q427,Q456,Q485,Q514,Q543)</f>
        <v>1809.65261</v>
      </c>
      <c r="R572" s="50" t="n">
        <f aca="false">SUM(R311,R340,R369,R398,R427,R456,R485,R514,R543)</f>
        <v>1902.16059</v>
      </c>
      <c r="S572" s="50" t="n">
        <f aca="false">SUM(S311,S340,S369,S398,S427,S456,S485,S514,S543)</f>
        <v>1908.22284</v>
      </c>
      <c r="T572" s="50" t="n">
        <f aca="false">SUM(T311,T340,T369,T398,T427,T456,T485,T514,T543)</f>
        <v>1842.81857</v>
      </c>
      <c r="U572" s="50" t="n">
        <f aca="false">SUM(U311,U340,U369,U398,U427,U456,U485,U514,U543)</f>
        <v>1736.04101</v>
      </c>
      <c r="V572" s="50" t="n">
        <f aca="false">SUM(V311,V340,V369,V398,V427,V456,V485,V514,V543)</f>
        <v>1609.99296</v>
      </c>
      <c r="W572" s="50" t="n">
        <f aca="false">SUM(W311,W340,W369,W398,W427,W456,W485,W514,W543)</f>
        <v>2046.41558</v>
      </c>
      <c r="X572" s="50" t="n">
        <f aca="false">SUM(X311,X340,X369,X398,X427,X456,X485,X514,X543)</f>
        <v>2072.37382</v>
      </c>
      <c r="Y572" s="50" t="n">
        <f aca="false">SUM(Y311,Y340,Y369,Y398,Y427,Y456,Y485,Y514,Y543)</f>
        <v>1864.712</v>
      </c>
      <c r="Z572" s="50" t="n">
        <f aca="false">SUM(Z311,Z340,Z369,Z398,Z427,Z456,Z485,Z514,Z543)</f>
        <v>1670.5007</v>
      </c>
      <c r="AA572" s="50" t="n">
        <f aca="false">SUM(AA311,AA340,AA369,AA398,AA427,AA456,AA485,AA514,AA543)</f>
        <v>1779.4786</v>
      </c>
      <c r="AB572" s="50" t="n">
        <f aca="false">SUM(AB311,AB340,AB369,AB398,AB427,AB456,AB485,AB514,AB543)</f>
        <v>1809.2924</v>
      </c>
      <c r="AC572" s="50" t="n">
        <f aca="false">SUM(AC311,AC340,AC369,AC398,AC427,AC456,AC485,AC514,AC543)</f>
        <v>1753.7023</v>
      </c>
      <c r="AD572" s="50" t="n">
        <f aca="false">SUM(AD311,AD340,AD369,AD398,AD427,AD456,AD485,AD514,AD543)</f>
        <v>1693.400142</v>
      </c>
      <c r="AE572" s="50" t="n">
        <f aca="false">SUM(AE311,AE340,AE369,AE398,AE427,AE456,AE485,AE514,AE543)</f>
        <v>1390.539871</v>
      </c>
      <c r="AF572" s="50" t="n">
        <f aca="false">SUM(AF311,AF340,AF369,AF398,AF427,AF456,AF485,AF514,AF543)</f>
        <v>1429.710686</v>
      </c>
      <c r="AG572" s="50" t="n">
        <f aca="false">SUM(AG311,AG340,AG369,AG398,AG427,AG456,AG485,AG514,AG543)</f>
        <v>1325.086035</v>
      </c>
      <c r="AH572" s="50" t="n">
        <f aca="false">SUM(AH311,AH340,AH369,AH398,AH427,AH456,AH485,AH514,AH543)</f>
        <v>1575.059013</v>
      </c>
      <c r="AI572" s="50" t="n">
        <f aca="false">SUM(AI311,AI340,AI369,AI398,AI427,AI456,AI485,AI514,AI543)</f>
        <v>1404.576834</v>
      </c>
      <c r="AJ572" s="50" t="n">
        <f aca="false">SUM(AJ311,AJ340,AJ369,AJ398,AJ427,AJ456,AJ485,AJ514,AJ543)</f>
        <v>1400.249274</v>
      </c>
      <c r="AK572" s="50" t="n">
        <f aca="false">SUM(AK311,AK340,AK369,AK398,AK427,AK456,AK485,AK514,AK543)</f>
        <v>1685.776455</v>
      </c>
      <c r="AL572" s="51" t="n">
        <f aca="false">SUM(AL311,AL340,AL369,AL398,AL427,AL456,AL485,AL514,AL543)</f>
        <v>1547.52772</v>
      </c>
      <c r="AM572" s="51" t="n">
        <f aca="false">SUM(AM311,AM340,AM369,AM398,AM427,AM456,AM485,AM514,AM543)</f>
        <v>1223.4113233808</v>
      </c>
    </row>
    <row r="573" customFormat="false" ht="14.25" hidden="false" customHeight="false" outlineLevel="0" collapsed="false">
      <c r="A573" s="48" t="s">
        <v>137</v>
      </c>
      <c r="B573" s="48" t="str">
        <f aca="false">VLOOKUP(Data[[#This Row],[or_product]],Ref_products[#Data],2,FALSE())</f>
        <v>Total cereals</v>
      </c>
      <c r="C573" s="48" t="str">
        <f aca="false">VLOOKUP(Data[[#This Row],[MS]],Ref_MS[#Data],2,FALSE())</f>
        <v>Austria</v>
      </c>
      <c r="D573" s="49" t="s">
        <v>34</v>
      </c>
      <c r="E573" s="49" t="s">
        <v>113</v>
      </c>
      <c r="F573" s="49" t="s">
        <v>114</v>
      </c>
      <c r="G573" s="50" t="n">
        <f aca="false">(SUM(AH573:AL573)-MAX(AH573:AL573)-MIN(AH573:AL573))/3</f>
        <v>5262.400736</v>
      </c>
      <c r="H573" s="50" t="n">
        <f aca="false">SUM(H312,H341,H370,H399,H428,H457,H486,H515,H544)</f>
        <v>4420.45583</v>
      </c>
      <c r="I573" s="50" t="n">
        <f aca="false">SUM(I312,I341,I370,I399,I428,I457,I486,I515,I544)</f>
        <v>4647.3831</v>
      </c>
      <c r="J573" s="50" t="n">
        <f aca="false">SUM(J312,J341,J370,J399,J428,J457,J486,J515,J544)</f>
        <v>4662.79338</v>
      </c>
      <c r="K573" s="50" t="n">
        <f aca="false">SUM(K312,K341,K370,K399,K428,K457,K486,K515,K544)</f>
        <v>4672.86176</v>
      </c>
      <c r="L573" s="50" t="n">
        <f aca="false">SUM(L312,L341,L370,L399,L428,L457,L486,L515,L544)</f>
        <v>4968.51486</v>
      </c>
      <c r="M573" s="50" t="n">
        <f aca="false">SUM(M312,M341,M370,M399,M428,M457,M486,M515,M544)</f>
        <v>4731.93089</v>
      </c>
      <c r="N573" s="50" t="n">
        <f aca="false">SUM(N312,N341,N370,N399,N428,N457,N486,N515,N544)</f>
        <v>4767.25438</v>
      </c>
      <c r="O573" s="50" t="n">
        <f aca="false">SUM(O312,O341,O370,O399,O428,O457,O486,O515,O544)</f>
        <v>4454.90206</v>
      </c>
      <c r="P573" s="50" t="n">
        <f aca="false">SUM(P312,P341,P370,P399,P428,P457,P486,P515,P544)</f>
        <v>4794.35109</v>
      </c>
      <c r="Q573" s="50" t="n">
        <f aca="false">SUM(Q312,Q341,Q370,Q399,Q428,Q457,Q486,Q515,Q544)</f>
        <v>4719.57649</v>
      </c>
      <c r="R573" s="50" t="n">
        <f aca="false">SUM(R312,R341,R370,R399,R428,R457,R486,R515,R544)</f>
        <v>4229.44245</v>
      </c>
      <c r="S573" s="50" t="n">
        <f aca="false">SUM(S312,S341,S370,S399,S428,S457,S486,S515,S544)</f>
        <v>5271.18695</v>
      </c>
      <c r="T573" s="50" t="n">
        <f aca="false">SUM(T312,T341,T370,T399,T428,T457,T486,T515,T544)</f>
        <v>4859.23977</v>
      </c>
      <c r="U573" s="50" t="n">
        <f aca="false">SUM(U312,U341,U370,U399,U428,U457,U486,U515,U544)</f>
        <v>4425.66925</v>
      </c>
      <c r="V573" s="50" t="n">
        <f aca="false">SUM(V312,V341,V370,V399,V428,V457,V486,V515,V544)</f>
        <v>4719.40642</v>
      </c>
      <c r="W573" s="50" t="n">
        <f aca="false">SUM(W312,W341,W370,W399,W428,W457,W486,W515,W544)</f>
        <v>5702.09564</v>
      </c>
      <c r="X573" s="50" t="n">
        <f aca="false">SUM(X312,X341,X370,X399,X428,X457,X486,X515,X544)</f>
        <v>5103.04054</v>
      </c>
      <c r="Y573" s="50" t="n">
        <f aca="false">SUM(Y312,Y341,Y370,Y399,Y428,Y457,Y486,Y515,Y544)</f>
        <v>4780.617911</v>
      </c>
      <c r="Z573" s="50" t="n">
        <f aca="false">SUM(Z312,Z341,Z370,Z399,Z428,Z457,Z486,Z515,Z544)</f>
        <v>5661.277702</v>
      </c>
      <c r="AA573" s="50" t="n">
        <f aca="false">SUM(AA312,AA341,AA370,AA399,AA428,AA457,AA486,AA515,AA544)</f>
        <v>4839.315085</v>
      </c>
      <c r="AB573" s="50" t="n">
        <f aca="false">SUM(AB312,AB341,AB370,AB399,AB428,AB457,AB486,AB515,AB544)</f>
        <v>4552.595025</v>
      </c>
      <c r="AC573" s="50" t="n">
        <f aca="false">SUM(AC312,AC341,AC370,AC399,AC428,AC457,AC486,AC515,AC544)</f>
        <v>5665.053379</v>
      </c>
      <c r="AD573" s="50" t="n">
        <f aca="false">SUM(AD312,AD341,AD370,AD399,AD428,AD457,AD486,AD515,AD544)</f>
        <v>4803.804965</v>
      </c>
      <c r="AE573" s="50" t="n">
        <f aca="false">SUM(AE312,AE341,AE370,AE399,AE428,AE457,AE486,AE515,AE544)</f>
        <v>5646.054297</v>
      </c>
      <c r="AF573" s="50" t="n">
        <f aca="false">SUM(AF312,AF341,AF370,AF399,AF428,AF457,AF486,AF515,AF544)</f>
        <v>4826.359806</v>
      </c>
      <c r="AG573" s="50" t="n">
        <f aca="false">SUM(AG312,AG341,AG370,AG399,AG428,AG457,AG486,AG515,AG544)</f>
        <v>4764.396034</v>
      </c>
      <c r="AH573" s="50" t="n">
        <f aca="false">SUM(AH312,AH341,AH370,AH399,AH428,AH457,AH486,AH515,AH544)</f>
        <v>5373.647384</v>
      </c>
      <c r="AI573" s="50" t="n">
        <f aca="false">SUM(AI312,AI341,AI370,AI399,AI428,AI457,AI486,AI515,AI544)</f>
        <v>5620.621983</v>
      </c>
      <c r="AJ573" s="50" t="n">
        <f aca="false">SUM(AJ312,AJ341,AJ370,AJ399,AJ428,AJ457,AJ486,AJ515,AJ544)</f>
        <v>5257.242527</v>
      </c>
      <c r="AK573" s="50" t="n">
        <f aca="false">SUM(AK312,AK341,AK370,AK399,AK428,AK457,AK486,AK515,AK544)</f>
        <v>5128.169126</v>
      </c>
      <c r="AL573" s="51" t="n">
        <f aca="false">SUM(AL312,AL341,AL370,AL399,AL428,AL457,AL486,AL515,AL544)</f>
        <v>5156.312297</v>
      </c>
      <c r="AM573" s="51" t="n">
        <f aca="false">SUM(AM312,AM341,AM370,AM399,AM428,AM457,AM486,AM515,AM544)</f>
        <v>4998.7299375654</v>
      </c>
    </row>
    <row r="574" customFormat="false" ht="14.25" hidden="false" customHeight="false" outlineLevel="0" collapsed="false">
      <c r="A574" s="48" t="s">
        <v>137</v>
      </c>
      <c r="B574" s="48" t="str">
        <f aca="false">VLOOKUP(Data[[#This Row],[or_product]],Ref_products[#Data],2,FALSE())</f>
        <v>Total cereals</v>
      </c>
      <c r="C574" s="48" t="str">
        <f aca="false">VLOOKUP(Data[[#This Row],[MS]],Ref_MS[#Data],2,FALSE())</f>
        <v>Poland</v>
      </c>
      <c r="D574" s="49" t="s">
        <v>34</v>
      </c>
      <c r="E574" s="49" t="s">
        <v>115</v>
      </c>
      <c r="F574" s="49" t="s">
        <v>116</v>
      </c>
      <c r="G574" s="50" t="n">
        <f aca="false">(SUM(AH574:AL574)-MAX(AH574:AL574)-MIN(AH574:AL574))/3</f>
        <v>34886.8527373333</v>
      </c>
      <c r="H574" s="50" t="n">
        <f aca="false">SUM(H313,H342,H371,H400,H429,H458,H487,H516,H545)</f>
        <v>23282.17343</v>
      </c>
      <c r="I574" s="50" t="n">
        <f aca="false">SUM(I313,I342,I371,I400,I429,I458,I487,I516,I545)</f>
        <v>21555.231</v>
      </c>
      <c r="J574" s="50" t="n">
        <f aca="false">SUM(J313,J342,J371,J400,J429,J458,J487,J516,J545)</f>
        <v>25649.42204</v>
      </c>
      <c r="K574" s="50" t="n">
        <f aca="false">SUM(K313,K342,K371,K400,K429,K458,K487,K516,K545)</f>
        <v>25154.80686</v>
      </c>
      <c r="L574" s="50" t="n">
        <f aca="false">SUM(L313,L342,L371,L400,L429,L458,L487,L516,L545)</f>
        <v>25261.97879</v>
      </c>
      <c r="M574" s="50" t="n">
        <f aca="false">SUM(M313,M342,M371,M400,M429,M458,M487,M516,M545)</f>
        <v>27000.26769</v>
      </c>
      <c r="N574" s="50" t="n">
        <f aca="false">SUM(N313,N342,N371,N400,N429,N458,N487,N516,N545)</f>
        <v>25610.74973</v>
      </c>
      <c r="O574" s="50" t="n">
        <f aca="false">SUM(O313,O342,O371,O400,O429,O458,O487,O516,O545)</f>
        <v>22074.15762</v>
      </c>
      <c r="P574" s="50" t="n">
        <f aca="false">SUM(P313,P342,P371,P400,P429,P458,P487,P516,P545)</f>
        <v>26633.24877</v>
      </c>
      <c r="Q574" s="50" t="n">
        <f aca="false">SUM(Q313,Q342,Q371,Q400,Q429,Q458,Q487,Q516,Q545)</f>
        <v>26563.61855</v>
      </c>
      <c r="R574" s="50" t="n">
        <f aca="false">SUM(R313,R342,R371,R400,R429,R458,R487,R516,R545)</f>
        <v>23118.43565</v>
      </c>
      <c r="S574" s="50" t="n">
        <f aca="false">SUM(S313,S342,S371,S400,S429,S458,S487,S516,S545)</f>
        <v>29285.1376</v>
      </c>
      <c r="T574" s="50" t="n">
        <f aca="false">SUM(T313,T342,T371,T400,T429,T458,T487,T516,T545)</f>
        <v>26609.1721</v>
      </c>
      <c r="U574" s="50" t="n">
        <f aca="false">SUM(U313,U342,U371,U400,U429,U458,U487,U516,U545)</f>
        <v>21517.9197</v>
      </c>
      <c r="V574" s="50" t="n">
        <f aca="false">SUM(V313,V342,V371,V400,V429,V458,V487,V516,V545)</f>
        <v>26820.96875</v>
      </c>
      <c r="W574" s="50" t="n">
        <f aca="false">SUM(W313,W342,W371,W400,W429,W458,W487,W516,W545)</f>
        <v>27332.99535</v>
      </c>
      <c r="X574" s="50" t="n">
        <f aca="false">SUM(X313,X342,X371,X400,X429,X458,X487,X516,X545)</f>
        <v>29463.64961</v>
      </c>
      <c r="Y574" s="50" t="n">
        <f aca="false">SUM(Y313,Y342,Y371,Y400,Y429,Y458,Y487,Y516,Y545)</f>
        <v>27184.37334</v>
      </c>
      <c r="Z574" s="50" t="n">
        <f aca="false">SUM(Z313,Z342,Z371,Z400,Z429,Z458,Z487,Z516,Z545)</f>
        <v>26460.7401799695</v>
      </c>
      <c r="AA574" s="50" t="n">
        <f aca="false">SUM(AA313,AA342,AA371,AA400,AA429,AA458,AA487,AA516,AA545)</f>
        <v>28232.7791121404</v>
      </c>
      <c r="AB574" s="50" t="n">
        <f aca="false">SUM(AB313,AB342,AB371,AB400,AB429,AB458,AB487,AB516,AB545)</f>
        <v>28129.039073676</v>
      </c>
      <c r="AC574" s="50" t="n">
        <f aca="false">SUM(AC313,AC342,AC371,AC400,AC429,AC458,AC487,AC516,AC545)</f>
        <v>31589.6745542009</v>
      </c>
      <c r="AD574" s="50" t="n">
        <f aca="false">SUM(AD313,AD342,AD371,AD400,AD429,AD458,AD487,AD516,AD545)</f>
        <v>27688.40047</v>
      </c>
      <c r="AE574" s="50" t="n">
        <f aca="false">SUM(AE313,AE342,AE371,AE400,AE429,AE458,AE487,AE516,AE545)</f>
        <v>29523.52557</v>
      </c>
      <c r="AF574" s="50" t="n">
        <f aca="false">SUM(AF313,AF342,AF371,AF400,AF429,AF458,AF487,AF516,AF545)</f>
        <v>31570.716597</v>
      </c>
      <c r="AG574" s="50" t="n">
        <f aca="false">SUM(AG313,AG342,AG371,AG400,AG429,AG458,AG487,AG516,AG545)</f>
        <v>26489.926703</v>
      </c>
      <c r="AH574" s="50" t="n">
        <f aca="false">SUM(AH313,AH342,AH371,AH400,AH429,AH458,AH487,AH516,AH545)</f>
        <v>28672.116865</v>
      </c>
      <c r="AI574" s="50" t="n">
        <f aca="false">SUM(AI313,AI342,AI371,AI400,AI429,AI458,AI487,AI516,AI545)</f>
        <v>35227.738696</v>
      </c>
      <c r="AJ574" s="50" t="n">
        <f aca="false">SUM(AJ313,AJ342,AJ371,AJ400,AJ429,AJ458,AJ487,AJ516,AJ545)</f>
        <v>34193.001367</v>
      </c>
      <c r="AK574" s="50" t="n">
        <f aca="false">SUM(AK313,AK342,AK371,AK400,AK429,AK458,AK487,AK516,AK545)</f>
        <v>35239.818149</v>
      </c>
      <c r="AL574" s="51" t="n">
        <f aca="false">SUM(AL313,AL342,AL371,AL400,AL429,AL458,AL487,AL516,AL545)</f>
        <v>35450.981028</v>
      </c>
      <c r="AM574" s="51" t="n">
        <f aca="false">SUM(AM313,AM342,AM371,AM400,AM429,AM458,AM487,AM516,AM545)</f>
        <v>34243.4122393692</v>
      </c>
    </row>
    <row r="575" customFormat="false" ht="14.25" hidden="false" customHeight="false" outlineLevel="0" collapsed="false">
      <c r="A575" s="48" t="s">
        <v>137</v>
      </c>
      <c r="B575" s="48" t="str">
        <f aca="false">VLOOKUP(Data[[#This Row],[or_product]],Ref_products[#Data],2,FALSE())</f>
        <v>Total cereals</v>
      </c>
      <c r="C575" s="48" t="str">
        <f aca="false">VLOOKUP(Data[[#This Row],[MS]],Ref_MS[#Data],2,FALSE())</f>
        <v>Portugal</v>
      </c>
      <c r="D575" s="49" t="s">
        <v>34</v>
      </c>
      <c r="E575" s="49" t="s">
        <v>117</v>
      </c>
      <c r="F575" s="49" t="s">
        <v>118</v>
      </c>
      <c r="G575" s="50" t="n">
        <f aca="false">(SUM(AH575:AL575)-MAX(AH575:AL575)-MIN(AH575:AL575))/3</f>
        <v>899.318335</v>
      </c>
      <c r="H575" s="50" t="n">
        <f aca="false">SUM(H314,H343,H372,H401,H430,H459,H488,H517,H546)</f>
        <v>1368.97203</v>
      </c>
      <c r="I575" s="50" t="n">
        <f aca="false">SUM(I314,I343,I372,I401,I430,I459,I488,I517,I546)</f>
        <v>1501.8264</v>
      </c>
      <c r="J575" s="50" t="n">
        <f aca="false">SUM(J314,J343,J372,J401,J430,J459,J488,J517,J546)</f>
        <v>1312.0506</v>
      </c>
      <c r="K575" s="50" t="n">
        <f aca="false">SUM(K314,K343,K372,K401,K430,K459,K488,K517,K546)</f>
        <v>1489.5646</v>
      </c>
      <c r="L575" s="50" t="n">
        <f aca="false">SUM(L314,L343,L372,L401,L430,L459,L488,L517,L546)</f>
        <v>1386.3981</v>
      </c>
      <c r="M575" s="50" t="n">
        <f aca="false">SUM(M314,M343,M372,M401,M430,M459,M488,M517,M546)</f>
        <v>1272.25204</v>
      </c>
      <c r="N575" s="50" t="n">
        <f aca="false">SUM(N314,N343,N372,N401,N430,N459,N488,N517,N546)</f>
        <v>1495.7706</v>
      </c>
      <c r="O575" s="50" t="n">
        <f aca="false">SUM(O314,O343,O372,O401,O430,O459,O488,O517,O546)</f>
        <v>1470.442072</v>
      </c>
      <c r="P575" s="50" t="n">
        <f aca="false">SUM(P314,P343,P372,P401,P430,P459,P488,P517,P546)</f>
        <v>1154.502759</v>
      </c>
      <c r="Q575" s="50" t="n">
        <f aca="false">SUM(Q314,Q343,Q372,Q401,Q430,Q459,Q488,Q517,Q546)</f>
        <v>1352.902816</v>
      </c>
      <c r="R575" s="50" t="n">
        <f aca="false">SUM(R314,R343,R372,R401,R430,R459,R488,R517,R546)</f>
        <v>1040.687175</v>
      </c>
      <c r="S575" s="50" t="n">
        <f aca="false">SUM(S314,S343,S372,S401,S430,S459,S488,S517,S546)</f>
        <v>1214.910869</v>
      </c>
      <c r="T575" s="50" t="n">
        <f aca="false">SUM(T314,T343,T372,T401,T430,T459,T488,T517,T546)</f>
        <v>672.687368</v>
      </c>
      <c r="U575" s="50" t="n">
        <f aca="false">SUM(U314,U343,U372,U401,U430,U459,U488,U517,U546)</f>
        <v>1044.051527</v>
      </c>
      <c r="V575" s="50" t="n">
        <f aca="false">SUM(V314,V343,V372,V401,V430,V459,V488,V517,V546)</f>
        <v>904.863798</v>
      </c>
      <c r="W575" s="50" t="n">
        <f aca="false">SUM(W314,W343,W372,W401,W430,W459,W488,W517,W546)</f>
        <v>1154.766306</v>
      </c>
      <c r="X575" s="50" t="n">
        <f aca="false">SUM(X314,X343,X372,X401,X430,X459,X488,X517,X546)</f>
        <v>951.8456</v>
      </c>
      <c r="Y575" s="50" t="n">
        <f aca="false">SUM(Y314,Y343,Y372,Y401,Y430,Y459,Y488,Y517,Y546)</f>
        <v>845.077748</v>
      </c>
      <c r="Z575" s="50" t="n">
        <f aca="false">SUM(Z314,Z343,Z372,Z401,Z430,Z459,Z488,Z517,Z546)</f>
        <v>968.053251</v>
      </c>
      <c r="AA575" s="50" t="n">
        <f aca="false">SUM(AA314,AA343,AA372,AA401,AA430,AA459,AA488,AA517,AA546)</f>
        <v>986.644672</v>
      </c>
      <c r="AB575" s="50" t="n">
        <f aca="false">SUM(AB314,AB343,AB372,AB401,AB430,AB459,AB488,AB517,AB546)</f>
        <v>1176.460465</v>
      </c>
      <c r="AC575" s="50" t="n">
        <f aca="false">SUM(AC314,AC343,AC372,AC401,AC430,AC459,AC488,AC517,AC546)</f>
        <v>1160.677689</v>
      </c>
      <c r="AD575" s="50" t="n">
        <f aca="false">SUM(AD314,AD343,AD372,AD401,AD430,AD459,AD488,AD517,AD546)</f>
        <v>1051.09302</v>
      </c>
      <c r="AE575" s="50" t="n">
        <f aca="false">SUM(AE314,AE343,AE372,AE401,AE430,AE459,AE488,AE517,AE546)</f>
        <v>965.898414</v>
      </c>
      <c r="AF575" s="50" t="n">
        <f aca="false">SUM(AF314,AF343,AF372,AF401,AF430,AF459,AF488,AF517,AF546)</f>
        <v>943.263153</v>
      </c>
      <c r="AG575" s="50" t="n">
        <f aca="false">SUM(AG314,AG343,AG372,AG401,AG430,AG459,AG488,AG517,AG546)</f>
        <v>939.922222</v>
      </c>
      <c r="AH575" s="50" t="n">
        <f aca="false">SUM(AH314,AH343,AH372,AH401,AH430,AH459,AH488,AH517,AH546)</f>
        <v>985.60622</v>
      </c>
      <c r="AI575" s="50" t="n">
        <f aca="false">SUM(AI314,AI343,AI372,AI401,AI430,AI459,AI488,AI517,AI546)</f>
        <v>907.226254</v>
      </c>
      <c r="AJ575" s="50" t="n">
        <f aca="false">SUM(AJ314,AJ343,AJ372,AJ401,AJ430,AJ459,AJ488,AJ517,AJ546)</f>
        <v>937.748185</v>
      </c>
      <c r="AK575" s="50" t="n">
        <f aca="false">SUM(AK314,AK343,AK372,AK401,AK430,AK459,AK488,AK517,AK546)</f>
        <v>852.980566</v>
      </c>
      <c r="AL575" s="51" t="n">
        <f aca="false">SUM(AL314,AL343,AL372,AL401,AL430,AL459,AL488,AL517,AL546)</f>
        <v>841.681453</v>
      </c>
      <c r="AM575" s="51" t="n">
        <f aca="false">SUM(AM314,AM343,AM372,AM401,AM430,AM459,AM488,AM517,AM546)</f>
        <v>895.229976846191</v>
      </c>
    </row>
    <row r="576" customFormat="false" ht="14.25" hidden="false" customHeight="false" outlineLevel="0" collapsed="false">
      <c r="A576" s="48" t="s">
        <v>137</v>
      </c>
      <c r="B576" s="48" t="str">
        <f aca="false">VLOOKUP(Data[[#This Row],[or_product]],Ref_products[#Data],2,FALSE())</f>
        <v>Total cereals</v>
      </c>
      <c r="C576" s="48" t="str">
        <f aca="false">VLOOKUP(Data[[#This Row],[MS]],Ref_MS[#Data],2,FALSE())</f>
        <v>Romania</v>
      </c>
      <c r="D576" s="49" t="s">
        <v>34</v>
      </c>
      <c r="E576" s="49" t="s">
        <v>119</v>
      </c>
      <c r="F576" s="49" t="s">
        <v>120</v>
      </c>
      <c r="G576" s="50" t="n">
        <f aca="false">(SUM(AH576:AL576)-MAX(AH576:AL576)-MIN(AH576:AL576))/3</f>
        <v>23386.617688</v>
      </c>
      <c r="H576" s="50" t="n">
        <f aca="false">SUM(H315,H344,H373,H402,H431,H460,H489,H518,H547)</f>
        <v>15369.09752</v>
      </c>
      <c r="I576" s="50" t="n">
        <f aca="false">SUM(I315,I344,I373,I402,I431,I460,I489,I518,I547)</f>
        <v>18064.28402</v>
      </c>
      <c r="J576" s="50" t="n">
        <f aca="false">SUM(J315,J344,J373,J402,J431,J460,J489,J518,J547)</f>
        <v>19744.04195</v>
      </c>
      <c r="K576" s="50" t="n">
        <f aca="false">SUM(K315,K344,K373,K402,K431,K460,K489,K518,K547)</f>
        <v>14106.30703</v>
      </c>
      <c r="L576" s="50" t="n">
        <f aca="false">SUM(L315,L344,L373,L402,L431,L460,L489,L518,L547)</f>
        <v>21969.50656</v>
      </c>
      <c r="M576" s="50" t="n">
        <f aca="false">SUM(M315,M344,M373,M402,M431,M460,M489,M518,M547)</f>
        <v>15354.12804</v>
      </c>
      <c r="N576" s="50" t="n">
        <f aca="false">SUM(N315,N344,N373,N402,N431,N460,N489,N518,N547)</f>
        <v>16937.57451</v>
      </c>
      <c r="O576" s="50" t="n">
        <f aca="false">SUM(O315,O344,O373,O402,O431,O460,O489,O518,O547)</f>
        <v>10408.023419</v>
      </c>
      <c r="P576" s="50" t="n">
        <f aca="false">SUM(P315,P344,P373,P402,P431,P460,P489,P518,P547)</f>
        <v>18751.906561</v>
      </c>
      <c r="Q576" s="50" t="n">
        <f aca="false">SUM(Q315,Q344,Q373,Q402,Q431,Q460,Q489,Q518,Q547)</f>
        <v>14271.611039</v>
      </c>
      <c r="R576" s="50" t="n">
        <f aca="false">SUM(R315,R344,R373,R402,R431,R460,R489,R518,R547)</f>
        <v>12895.387793</v>
      </c>
      <c r="S576" s="50" t="n">
        <f aca="false">SUM(S315,S344,S373,S402,S431,S460,S489,S518,S547)</f>
        <v>24254.399688</v>
      </c>
      <c r="T576" s="50" t="n">
        <f aca="false">SUM(T315,T344,T373,T402,T431,T460,T489,T518,T547)</f>
        <v>19213.908735</v>
      </c>
      <c r="U576" s="50" t="n">
        <f aca="false">SUM(U315,U344,U373,U402,U431,U460,U489,U518,U547)</f>
        <v>15647.363099</v>
      </c>
      <c r="V576" s="50" t="n">
        <f aca="false">SUM(V315,V344,V373,V402,V431,V460,V489,V518,V547)</f>
        <v>7737.904975</v>
      </c>
      <c r="W576" s="50" t="n">
        <f aca="false">SUM(W315,W344,W373,W402,W431,W460,W489,W518,W547)</f>
        <v>16670.26189</v>
      </c>
      <c r="X576" s="50" t="n">
        <f aca="false">SUM(X315,X344,X373,X402,X431,X460,X489,X518,X547)</f>
        <v>14709.701976</v>
      </c>
      <c r="Y576" s="50" t="n">
        <f aca="false">SUM(Y315,Y344,Y373,Y402,Y431,Y460,Y489,Y518,Y547)</f>
        <v>16549.206968</v>
      </c>
      <c r="Z576" s="50" t="n">
        <f aca="false">SUM(Z315,Z344,Z373,Z402,Z431,Z460,Z489,Z518,Z547)</f>
        <v>20650.952658</v>
      </c>
      <c r="AA576" s="50" t="n">
        <f aca="false">SUM(AA315,AA344,AA373,AA402,AA431,AA460,AA489,AA518,AA547)</f>
        <v>12689.738051</v>
      </c>
      <c r="AB576" s="50" t="n">
        <f aca="false">SUM(AB315,AB344,AB373,AB402,AB431,AB460,AB489,AB518,AB547)</f>
        <v>20712.796984</v>
      </c>
      <c r="AC576" s="50" t="n">
        <f aca="false">SUM(AC315,AC344,AC373,AC402,AC431,AC460,AC489,AC518,AC547)</f>
        <v>21888.566052</v>
      </c>
      <c r="AD576" s="50" t="n">
        <f aca="false">SUM(AD315,AD344,AD373,AD402,AD431,AD460,AD489,AD518,AD547)</f>
        <v>19157.915382</v>
      </c>
      <c r="AE576" s="50" t="n">
        <f aca="false">SUM(AE315,AE344,AE373,AE402,AE431,AE460,AE489,AE518,AE547)</f>
        <v>21582.965408</v>
      </c>
      <c r="AF576" s="50" t="n">
        <f aca="false">SUM(AF315,AF344,AF373,AF402,AF431,AF460,AF489,AF518,AF547)</f>
        <v>26926.368236</v>
      </c>
      <c r="AG576" s="50" t="n">
        <f aca="false">SUM(AG315,AG344,AG373,AG402,AG431,AG460,AG489,AG518,AG547)</f>
        <v>31320.987849</v>
      </c>
      <c r="AH576" s="50" t="n">
        <f aca="false">SUM(AH315,AH344,AH373,AH402,AH431,AH460,AH489,AH518,AH547)</f>
        <v>30189.033882</v>
      </c>
      <c r="AI576" s="50" t="n">
        <f aca="false">SUM(AI315,AI344,AI373,AI402,AI431,AI460,AI489,AI518,AI547)</f>
        <v>18017.396625</v>
      </c>
      <c r="AJ576" s="50" t="n">
        <f aca="false">SUM(AJ315,AJ344,AJ373,AJ402,AJ431,AJ460,AJ489,AJ518,AJ547)</f>
        <v>27605.490323</v>
      </c>
      <c r="AK576" s="50" t="n">
        <f aca="false">SUM(AK315,AK344,AK373,AK402,AK431,AK460,AK489,AK518,AK547)</f>
        <v>18720.186413</v>
      </c>
      <c r="AL576" s="51" t="n">
        <f aca="false">SUM(AL315,AL344,AL373,AL402,AL431,AL460,AL489,AL518,AL547)</f>
        <v>23834.176328</v>
      </c>
      <c r="AM576" s="51" t="n">
        <f aca="false">SUM(AM315,AM344,AM373,AM402,AM431,AM460,AM489,AM518,AM547)</f>
        <v>21620.9570446104</v>
      </c>
    </row>
    <row r="577" customFormat="false" ht="14.25" hidden="false" customHeight="false" outlineLevel="0" collapsed="false">
      <c r="A577" s="48" t="s">
        <v>137</v>
      </c>
      <c r="B577" s="48" t="str">
        <f aca="false">VLOOKUP(Data[[#This Row],[or_product]],Ref_products[#Data],2,FALSE())</f>
        <v>Total cereals</v>
      </c>
      <c r="C577" s="48" t="str">
        <f aca="false">VLOOKUP(Data[[#This Row],[MS]],Ref_MS[#Data],2,FALSE())</f>
        <v>Slovenia</v>
      </c>
      <c r="D577" s="49" t="s">
        <v>34</v>
      </c>
      <c r="E577" s="49" t="s">
        <v>121</v>
      </c>
      <c r="F577" s="49" t="s">
        <v>122</v>
      </c>
      <c r="G577" s="50" t="n">
        <f aca="false">(SUM(AH577:AL577)-MAX(AH577:AL577)-MIN(AH577:AL577))/3</f>
        <v>665.3177286</v>
      </c>
      <c r="H577" s="50" t="n">
        <f aca="false">SUM(H316,H345,H374,H403,H432,H461,H490,H519,H548)</f>
        <v>417.16232</v>
      </c>
      <c r="I577" s="50" t="n">
        <f aca="false">SUM(I316,I345,I374,I403,I432,I461,I490,I519,I548)</f>
        <v>522.67053</v>
      </c>
      <c r="J577" s="50" t="n">
        <f aca="false">SUM(J316,J345,J374,J403,J432,J461,J490,J519,J548)</f>
        <v>504.35391</v>
      </c>
      <c r="K577" s="50" t="n">
        <f aca="false">SUM(K316,K345,K374,K403,K432,K461,K490,K519,K548)</f>
        <v>483.03724</v>
      </c>
      <c r="L577" s="50" t="n">
        <f aca="false">SUM(L316,L345,L374,L403,L432,L461,L490,L519,L548)</f>
        <v>540.32992</v>
      </c>
      <c r="M577" s="50" t="n">
        <f aca="false">SUM(M316,M345,M374,M403,M432,M461,M490,M519,M548)</f>
        <v>553.83202</v>
      </c>
      <c r="N577" s="50" t="n">
        <f aca="false">SUM(N316,N345,N374,N403,N432,N461,N490,N519,N548)</f>
        <v>475.85781</v>
      </c>
      <c r="O577" s="50" t="n">
        <f aca="false">SUM(O316,O345,O374,O403,O432,O461,O490,O519,O548)</f>
        <v>490.847344</v>
      </c>
      <c r="P577" s="50" t="n">
        <f aca="false">SUM(P316,P345,P374,P403,P432,P461,P490,P519,P548)</f>
        <v>492.971651</v>
      </c>
      <c r="Q577" s="50" t="n">
        <f aca="false">SUM(Q316,Q345,Q374,Q403,Q432,Q461,Q490,Q519,Q548)</f>
        <v>607.1262</v>
      </c>
      <c r="R577" s="50" t="n">
        <f aca="false">SUM(R316,R345,R374,R403,R432,R461,R490,R519,R548)</f>
        <v>396.296435</v>
      </c>
      <c r="S577" s="50" t="n">
        <f aca="false">SUM(S316,S345,S374,S403,S432,S461,S490,S519,S548)</f>
        <v>579.707397</v>
      </c>
      <c r="T577" s="50" t="n">
        <f aca="false">SUM(T316,T345,T374,T403,T432,T461,T490,T519,T548)</f>
        <v>572.808464</v>
      </c>
      <c r="U577" s="50" t="n">
        <f aca="false">SUM(U316,U345,U374,U403,U432,U461,U490,U519,U548)</f>
        <v>490.471028</v>
      </c>
      <c r="V577" s="50" t="n">
        <f aca="false">SUM(V316,V345,V374,V403,V432,V461,V490,V519,V548)</f>
        <v>528.536706</v>
      </c>
      <c r="W577" s="50" t="n">
        <f aca="false">SUM(W316,W345,W374,W403,W432,W461,W490,W519,W548)</f>
        <v>576.031445</v>
      </c>
      <c r="X577" s="50" t="n">
        <f aca="false">SUM(X316,X345,X374,X403,X432,X461,X490,X519,X548)</f>
        <v>529.524205</v>
      </c>
      <c r="Y577" s="50" t="n">
        <f aca="false">SUM(Y316,Y345,Y374,Y403,Y432,Y461,Y490,Y519,Y548)</f>
        <v>565.077442</v>
      </c>
      <c r="Z577" s="50" t="n">
        <f aca="false">SUM(Z316,Z345,Z374,Z403,Z432,Z461,Z490,Z519,Z548)</f>
        <v>604.023255</v>
      </c>
      <c r="AA577" s="50" t="n">
        <f aca="false">SUM(AA316,AA345,AA374,AA403,AA432,AA461,AA490,AA519,AA548)</f>
        <v>572.598177</v>
      </c>
      <c r="AB577" s="50" t="n">
        <f aca="false">SUM(AB316,AB345,AB374,AB403,AB432,AB461,AB490,AB519,AB548)</f>
        <v>454.297092</v>
      </c>
      <c r="AC577" s="50" t="n">
        <f aca="false">SUM(AC316,AC345,AC374,AC403,AC432,AC461,AC490,AC519,AC548)</f>
        <v>644.839232</v>
      </c>
      <c r="AD577" s="50" t="n">
        <f aca="false">SUM(AD316,AD345,AD374,AD403,AD432,AD461,AD490,AD519,AD548)</f>
        <v>619.954395</v>
      </c>
      <c r="AE577" s="50" t="n">
        <f aca="false">SUM(AE316,AE345,AE374,AE403,AE432,AE461,AE490,AE519,AE548)</f>
        <v>634.431967</v>
      </c>
      <c r="AF577" s="50" t="n">
        <f aca="false">SUM(AF316,AF345,AF374,AF403,AF432,AF461,AF490,AF519,AF548)</f>
        <v>543.664321</v>
      </c>
      <c r="AG577" s="50" t="n">
        <f aca="false">SUM(AG316,AG345,AG374,AG403,AG432,AG461,AG490,AG519,AG548)</f>
        <v>593.199122</v>
      </c>
      <c r="AH577" s="50" t="n">
        <f aca="false">SUM(AH316,AH345,AH374,AH403,AH432,AH461,AH490,AH519,AH548)</f>
        <v>638.02811</v>
      </c>
      <c r="AI577" s="50" t="n">
        <f aca="false">SUM(AI316,AI345,AI374,AI403,AI432,AI461,AI490,AI519,AI548)</f>
        <v>744.731376</v>
      </c>
      <c r="AJ577" s="50" t="n">
        <f aca="false">SUM(AJ316,AJ345,AJ374,AJ403,AJ432,AJ461,AJ490,AJ519,AJ548)</f>
        <v>695.670777</v>
      </c>
      <c r="AK577" s="50" t="n">
        <f aca="false">SUM(AK316,AK345,AK374,AK403,AK432,AK461,AK490,AK519,AK548)</f>
        <v>572.1242026</v>
      </c>
      <c r="AL577" s="51" t="n">
        <f aca="false">SUM(AL316,AL345,AL374,AL403,AL432,AL461,AL490,AL519,AL548)</f>
        <v>662.2542988</v>
      </c>
      <c r="AM577" s="51" t="n">
        <f aca="false">SUM(AM316,AM345,AM374,AM403,AM432,AM461,AM490,AM519,AM548)</f>
        <v>652.031154124233</v>
      </c>
    </row>
    <row r="578" customFormat="false" ht="14.25" hidden="false" customHeight="false" outlineLevel="0" collapsed="false">
      <c r="A578" s="48" t="s">
        <v>137</v>
      </c>
      <c r="B578" s="48" t="str">
        <f aca="false">VLOOKUP(Data[[#This Row],[or_product]],Ref_products[#Data],2,FALSE())</f>
        <v>Total cereals</v>
      </c>
      <c r="C578" s="48" t="str">
        <f aca="false">VLOOKUP(Data[[#This Row],[MS]],Ref_MS[#Data],2,FALSE())</f>
        <v>Slovakia</v>
      </c>
      <c r="D578" s="49" t="s">
        <v>34</v>
      </c>
      <c r="E578" s="49" t="s">
        <v>123</v>
      </c>
      <c r="F578" s="49" t="s">
        <v>124</v>
      </c>
      <c r="G578" s="50" t="n">
        <f aca="false">(SUM(AH578:AL578)-MAX(AH578:AL578)-MIN(AH578:AL578))/3</f>
        <v>4200.47194666667</v>
      </c>
      <c r="H578" s="50" t="n">
        <f aca="false">SUM(H317,H346,H375,H404,H433,H462,H491,H520,H549)</f>
        <v>3151.96416</v>
      </c>
      <c r="I578" s="50" t="n">
        <f aca="false">SUM(I317,I346,I375,I404,I433,I462,I491,I520,I549)</f>
        <v>3695.31449</v>
      </c>
      <c r="J578" s="50" t="n">
        <f aca="false">SUM(J317,J346,J375,J404,J433,J462,J491,J520,J549)</f>
        <v>3480.13656</v>
      </c>
      <c r="K578" s="50" t="n">
        <f aca="false">SUM(K317,K346,K375,K404,K433,K462,K491,K520,K549)</f>
        <v>3315.70857</v>
      </c>
      <c r="L578" s="50" t="n">
        <f aca="false">SUM(L317,L346,L375,L404,L433,L462,L491,L520,L549)</f>
        <v>3723.18781</v>
      </c>
      <c r="M578" s="50" t="n">
        <f aca="false">SUM(M317,M346,M375,M404,M433,M462,M491,M520,M549)</f>
        <v>3460.14551</v>
      </c>
      <c r="N578" s="50" t="n">
        <f aca="false">SUM(N317,N346,N375,N404,N433,N462,N491,N520,N549)</f>
        <v>2808.30769</v>
      </c>
      <c r="O578" s="50" t="n">
        <f aca="false">SUM(O317,O346,O375,O404,O433,O462,O491,O520,O549)</f>
        <v>2184.27604</v>
      </c>
      <c r="P578" s="50" t="n">
        <f aca="false">SUM(P317,P346,P375,P404,P433,P462,P491,P520,P549)</f>
        <v>3186.49062</v>
      </c>
      <c r="Q578" s="50" t="n">
        <f aca="false">SUM(Q317,Q346,Q375,Q404,Q433,Q462,Q491,Q520,Q549)</f>
        <v>3168.77486</v>
      </c>
      <c r="R578" s="50" t="n">
        <f aca="false">SUM(R317,R346,R375,R404,R433,R462,R491,R520,R549)</f>
        <v>2470.88556</v>
      </c>
      <c r="S578" s="50" t="n">
        <f aca="false">SUM(S317,S346,S375,S404,S433,S462,S491,S520,S549)</f>
        <v>3763.03253</v>
      </c>
      <c r="T578" s="50" t="n">
        <f aca="false">SUM(T317,T346,T375,T404,T433,T462,T491,T520,T549)</f>
        <v>3558.77447</v>
      </c>
      <c r="U578" s="50" t="n">
        <f aca="false">SUM(U317,U346,U375,U404,U433,U462,U491,U520,U549)</f>
        <v>2907.53065</v>
      </c>
      <c r="V578" s="50" t="n">
        <f aca="false">SUM(V317,V346,V375,V404,V433,V462,V491,V520,V549)</f>
        <v>2771.99391</v>
      </c>
      <c r="W578" s="50" t="n">
        <f aca="false">SUM(W317,W346,W375,W404,W433,W462,W491,W520,W549)</f>
        <v>4106.58276</v>
      </c>
      <c r="X578" s="50" t="n">
        <f aca="false">SUM(X317,X346,X375,X404,X433,X462,X491,X520,X549)</f>
        <v>3305.66929</v>
      </c>
      <c r="Y578" s="50" t="n">
        <f aca="false">SUM(Y317,Y346,Y375,Y404,Y433,Y462,Y491,Y520,Y549)</f>
        <v>2538.247224</v>
      </c>
      <c r="Z578" s="50" t="n">
        <f aca="false">SUM(Z317,Z346,Z375,Z404,Z433,Z462,Z491,Z520,Z549)</f>
        <v>3690.41716</v>
      </c>
      <c r="AA578" s="50" t="n">
        <f aca="false">SUM(AA317,AA346,AA375,AA404,AA433,AA462,AA491,AA520,AA549)</f>
        <v>3016.493443</v>
      </c>
      <c r="AB578" s="50" t="n">
        <f aca="false">SUM(AB317,AB346,AB375,AB404,AB433,AB462,AB491,AB520,AB549)</f>
        <v>3386.327534</v>
      </c>
      <c r="AC578" s="50" t="n">
        <f aca="false">SUM(AC317,AC346,AC375,AC404,AC433,AC462,AC491,AC520,AC549)</f>
        <v>4675.903862</v>
      </c>
      <c r="AD578" s="50" t="n">
        <f aca="false">SUM(AD317,AD346,AD375,AD404,AD433,AD462,AD491,AD520,AD549)</f>
        <v>3777.342752</v>
      </c>
      <c r="AE578" s="50" t="n">
        <f aca="false">SUM(AE317,AE346,AE375,AE404,AE433,AE462,AE491,AE520,AE549)</f>
        <v>4814.68254</v>
      </c>
      <c r="AF578" s="50" t="n">
        <f aca="false">SUM(AF317,AF346,AF375,AF404,AF433,AF462,AF491,AF520,AF549)</f>
        <v>3458.827116</v>
      </c>
      <c r="AG578" s="50" t="n">
        <f aca="false">SUM(AG317,AG346,AG375,AG404,AG433,AG462,AG491,AG520,AG549)</f>
        <v>4009.646909</v>
      </c>
      <c r="AH578" s="50" t="n">
        <f aca="false">SUM(AH317,AH346,AH375,AH404,AH433,AH462,AH491,AH520,AH549)</f>
        <v>4074.945644</v>
      </c>
      <c r="AI578" s="50" t="n">
        <f aca="false">SUM(AI317,AI346,AI375,AI404,AI433,AI462,AI491,AI520,AI549)</f>
        <v>4548.569905</v>
      </c>
      <c r="AJ578" s="50" t="n">
        <f aca="false">SUM(AJ317,AJ346,AJ375,AJ404,AJ433,AJ462,AJ491,AJ520,AJ549)</f>
        <v>4277.507277</v>
      </c>
      <c r="AK578" s="50" t="n">
        <f aca="false">SUM(AK317,AK346,AK375,AK404,AK433,AK462,AK491,AK520,AK549)</f>
        <v>3356.341187</v>
      </c>
      <c r="AL578" s="51" t="n">
        <f aca="false">SUM(AL317,AL346,AL375,AL404,AL433,AL462,AL491,AL520,AL549)</f>
        <v>4248.962919</v>
      </c>
      <c r="AM578" s="51" t="n">
        <f aca="false">SUM(AM317,AM346,AM375,AM404,AM433,AM462,AM491,AM520,AM549)</f>
        <v>3802.18830503665</v>
      </c>
    </row>
    <row r="579" customFormat="false" ht="14.25" hidden="false" customHeight="false" outlineLevel="0" collapsed="false">
      <c r="A579" s="48" t="s">
        <v>137</v>
      </c>
      <c r="B579" s="48" t="str">
        <f aca="false">VLOOKUP(Data[[#This Row],[or_product]],Ref_products[#Data],2,FALSE())</f>
        <v>Total cereals</v>
      </c>
      <c r="C579" s="48" t="str">
        <f aca="false">VLOOKUP(Data[[#This Row],[MS]],Ref_MS[#Data],2,FALSE())</f>
        <v>Finland</v>
      </c>
      <c r="D579" s="49" t="s">
        <v>34</v>
      </c>
      <c r="E579" s="49" t="s">
        <v>125</v>
      </c>
      <c r="F579" s="49" t="s">
        <v>126</v>
      </c>
      <c r="G579" s="50" t="n">
        <f aca="false">(SUM(AH579:AL579)-MAX(AH579:AL579)-MIN(AH579:AL579))/3</f>
        <v>3262.396042</v>
      </c>
      <c r="H579" s="50" t="n">
        <f aca="false">SUM(H318,H347,H376,H405,H434,H463,H492,H521,H550)</f>
        <v>3300.39615</v>
      </c>
      <c r="I579" s="50" t="n">
        <f aca="false">SUM(I318,I347,I376,I405,I434,I463,I492,I521,I550)</f>
        <v>3359.37753</v>
      </c>
      <c r="J579" s="50" t="n">
        <f aca="false">SUM(J318,J347,J376,J405,J434,J463,J492,J521,J550)</f>
        <v>3296.38045</v>
      </c>
      <c r="K579" s="50" t="n">
        <f aca="false">SUM(K318,K347,K376,K405,K434,K463,K492,K521,K550)</f>
        <v>3664.66066</v>
      </c>
      <c r="L579" s="50" t="n">
        <f aca="false">SUM(L318,L347,L376,L405,L434,L463,L492,L521,L550)</f>
        <v>3762.88787</v>
      </c>
      <c r="M579" s="50" t="n">
        <f aca="false">SUM(M318,M347,M376,M405,M434,M463,M492,M521,M550)</f>
        <v>2742.16368</v>
      </c>
      <c r="N579" s="50" t="n">
        <f aca="false">SUM(N318,N347,N376,N405,N434,N463,N492,N521,N550)</f>
        <v>2841.32037</v>
      </c>
      <c r="O579" s="50" t="n">
        <f aca="false">SUM(O318,O347,O376,O405,O434,O463,O492,O521,O550)</f>
        <v>4049.81206</v>
      </c>
      <c r="P579" s="50" t="n">
        <f aca="false">SUM(P318,P347,P376,P405,P434,P463,P492,P521,P550)</f>
        <v>3626.04438</v>
      </c>
      <c r="Q579" s="50" t="n">
        <f aca="false">SUM(Q318,Q347,Q376,Q405,Q434,Q463,Q492,Q521,Q550)</f>
        <v>3901.4283</v>
      </c>
      <c r="R579" s="50" t="n">
        <f aca="false">SUM(R318,R347,R376,R405,R434,R463,R492,R521,R550)</f>
        <v>3746.7912</v>
      </c>
      <c r="S579" s="50" t="n">
        <f aca="false">SUM(S318,S347,S376,S405,S434,S463,S492,S521,S550)</f>
        <v>3585.02301</v>
      </c>
      <c r="T579" s="50" t="n">
        <f aca="false">SUM(T318,T347,T376,T405,T434,T463,T492,T521,T550)</f>
        <v>4021.12339</v>
      </c>
      <c r="U579" s="50" t="n">
        <f aca="false">SUM(U318,U347,U376,U405,U434,U463,U492,U521,U550)</f>
        <v>3754.77057</v>
      </c>
      <c r="V579" s="50" t="n">
        <f aca="false">SUM(V318,V347,V376,V405,V434,V463,V492,V521,V550)</f>
        <v>4098.34676</v>
      </c>
      <c r="W579" s="50" t="n">
        <f aca="false">SUM(W318,W347,W376,W405,W434,W463,W492,W521,W550)</f>
        <v>4189.7526</v>
      </c>
      <c r="X579" s="50" t="n">
        <f aca="false">SUM(X318,X347,X376,X405,X434,X463,X492,X521,X550)</f>
        <v>4221.8373</v>
      </c>
      <c r="Y579" s="50" t="n">
        <f aca="false">SUM(Y318,Y347,Y376,Y405,Y434,Y463,Y492,Y521,Y550)</f>
        <v>2961.82178</v>
      </c>
      <c r="Z579" s="50" t="n">
        <f aca="false">SUM(Z318,Z347,Z376,Z405,Z434,Z463,Z492,Z521,Z550)</f>
        <v>3633.49691</v>
      </c>
      <c r="AA579" s="50" t="n">
        <f aca="false">SUM(AA318,AA347,AA376,AA405,AA434,AA463,AA492,AA521,AA550)</f>
        <v>3624.34262</v>
      </c>
      <c r="AB579" s="50" t="n">
        <f aca="false">SUM(AB318,AB347,AB376,AB405,AB434,AB463,AB492,AB521,AB550)</f>
        <v>4022.40208</v>
      </c>
      <c r="AC579" s="50" t="n">
        <f aca="false">SUM(AC318,AC347,AC376,AC405,AC434,AC463,AC492,AC521,AC550)</f>
        <v>4089.68954</v>
      </c>
      <c r="AD579" s="50" t="n">
        <f aca="false">SUM(AD318,AD347,AD376,AD405,AD434,AD463,AD492,AD521,AD550)</f>
        <v>3648.20392</v>
      </c>
      <c r="AE579" s="50" t="n">
        <f aca="false">SUM(AE318,AE347,AE376,AE405,AE434,AE463,AE492,AE521,AE550)</f>
        <v>3530.23163</v>
      </c>
      <c r="AF579" s="50" t="n">
        <f aca="false">SUM(AF318,AF347,AF376,AF405,AF434,AF463,AF492,AF521,AF550)</f>
        <v>3385.71641</v>
      </c>
      <c r="AG579" s="50" t="n">
        <f aca="false">SUM(AG318,AG347,AG376,AG405,AG434,AG463,AG492,AG521,AG550)</f>
        <v>2704.52689</v>
      </c>
      <c r="AH579" s="50" t="n">
        <f aca="false">SUM(AH318,AH347,AH376,AH405,AH434,AH463,AH492,AH521,AH550)</f>
        <v>3944.66622</v>
      </c>
      <c r="AI579" s="50" t="n">
        <f aca="false">SUM(AI318,AI347,AI376,AI405,AI434,AI463,AI492,AI521,AI550)</f>
        <v>3337.10613</v>
      </c>
      <c r="AJ579" s="50" t="n">
        <f aca="false">SUM(AJ318,AJ347,AJ376,AJ405,AJ434,AJ463,AJ492,AJ521,AJ550)</f>
        <v>2586.14889</v>
      </c>
      <c r="AK579" s="50" t="n">
        <f aca="false">SUM(AK318,AK347,AK376,AK405,AK434,AK463,AK492,AK521,AK550)</f>
        <v>3508.433607</v>
      </c>
      <c r="AL579" s="51" t="n">
        <f aca="false">SUM(AL318,AL347,AL376,AL405,AL434,AL463,AL492,AL521,AL550)</f>
        <v>2941.648389</v>
      </c>
      <c r="AM579" s="51" t="n">
        <f aca="false">SUM(AM318,AM347,AM376,AM405,AM434,AM463,AM492,AM521,AM550)</f>
        <v>3265.95641105901</v>
      </c>
    </row>
    <row r="580" customFormat="false" ht="14.25" hidden="false" customHeight="false" outlineLevel="0" collapsed="false">
      <c r="A580" s="48" t="s">
        <v>137</v>
      </c>
      <c r="B580" s="48" t="str">
        <f aca="false">VLOOKUP(Data[[#This Row],[or_product]],Ref_products[#Data],2,FALSE())</f>
        <v>Total cereals</v>
      </c>
      <c r="C580" s="48" t="str">
        <f aca="false">VLOOKUP(Data[[#This Row],[MS]],Ref_MS[#Data],2,FALSE())</f>
        <v>Sweden</v>
      </c>
      <c r="D580" s="49" t="s">
        <v>34</v>
      </c>
      <c r="E580" s="49" t="s">
        <v>127</v>
      </c>
      <c r="F580" s="49" t="s">
        <v>128</v>
      </c>
      <c r="G580" s="50" t="n">
        <f aca="false">(SUM(AH580:AL580)-MAX(AH580:AL580)-MIN(AH580:AL580))/3</f>
        <v>5533.50851333333</v>
      </c>
      <c r="H580" s="50" t="n">
        <f aca="false">SUM(H319,H348,H377,H406,H435,H464,H493,H522,H551)</f>
        <v>5164.11458777778</v>
      </c>
      <c r="I580" s="50" t="n">
        <f aca="false">SUM(I319,I348,I377,I406,I435,I464,I493,I522,I551)</f>
        <v>4436.70517444444</v>
      </c>
      <c r="J580" s="50" t="n">
        <f aca="false">SUM(J319,J348,J377,J406,J435,J464,J493,J522,J551)</f>
        <v>4743.46741</v>
      </c>
      <c r="K580" s="50" t="n">
        <f aca="false">SUM(K319,K348,K377,K406,K435,K464,K493,K522,K551)</f>
        <v>5895.74528</v>
      </c>
      <c r="L580" s="50" t="n">
        <f aca="false">SUM(L319,L348,L377,L406,L435,L464,L493,L522,L551)</f>
        <v>5927.53644</v>
      </c>
      <c r="M580" s="50" t="n">
        <f aca="false">SUM(M319,M348,M377,M406,M435,M464,M493,M522,M551)</f>
        <v>5563.47859</v>
      </c>
      <c r="N580" s="50" t="n">
        <f aca="false">SUM(N319,N348,N377,N406,N435,N464,N493,N522,N551)</f>
        <v>4884.31623</v>
      </c>
      <c r="O580" s="50" t="n">
        <f aca="false">SUM(O319,O348,O377,O406,O435,O464,O493,O522,O551)</f>
        <v>5615.94638</v>
      </c>
      <c r="P580" s="50" t="n">
        <f aca="false">SUM(P319,P348,P377,P406,P435,P464,P493,P522,P551)</f>
        <v>5339.46041</v>
      </c>
      <c r="Q580" s="50" t="n">
        <f aca="false">SUM(Q319,Q348,Q377,Q406,Q435,Q464,Q493,Q522,Q551)</f>
        <v>5410.08937</v>
      </c>
      <c r="R580" s="50" t="n">
        <f aca="false">SUM(R319,R348,R377,R406,R435,R464,R493,R522,R551)</f>
        <v>5301.25229</v>
      </c>
      <c r="S580" s="50" t="n">
        <f aca="false">SUM(S319,S348,S377,S406,S435,S464,S493,S522,S551)</f>
        <v>5455.26411</v>
      </c>
      <c r="T580" s="50" t="n">
        <f aca="false">SUM(T319,T348,T377,T406,T435,T464,T493,T522,T551)</f>
        <v>5002.53661</v>
      </c>
      <c r="U580" s="50" t="n">
        <f aca="false">SUM(U319,U348,U377,U406,U435,U464,U493,U522,U551)</f>
        <v>4088.48728</v>
      </c>
      <c r="V580" s="50" t="n">
        <f aca="false">SUM(V319,V348,V377,V406,V435,V464,V493,V522,V551)</f>
        <v>5008.78364</v>
      </c>
      <c r="W580" s="50" t="n">
        <f aca="false">SUM(W319,W348,W377,W406,W435,W464,W493,W522,W551)</f>
        <v>5144.75734</v>
      </c>
      <c r="X580" s="50" t="n">
        <f aca="false">SUM(X319,X348,X377,X406,X435,X464,X493,X522,X551)</f>
        <v>5199.31907</v>
      </c>
      <c r="Y580" s="50" t="n">
        <f aca="false">SUM(Y319,Y348,Y377,Y406,Y435,Y464,Y493,Y522,Y551)</f>
        <v>4247.11045</v>
      </c>
      <c r="Z580" s="50" t="n">
        <f aca="false">SUM(Z319,Z348,Z377,Z406,Z435,Z464,Z493,Z522,Z551)</f>
        <v>4603.69029</v>
      </c>
      <c r="AA580" s="50" t="n">
        <f aca="false">SUM(AA319,AA348,AA377,AA406,AA435,AA464,AA493,AA522,AA551)</f>
        <v>5023.60129</v>
      </c>
      <c r="AB580" s="50" t="n">
        <f aca="false">SUM(AB319,AB348,AB377,AB406,AB435,AB464,AB493,AB522,AB551)</f>
        <v>4945.99419</v>
      </c>
      <c r="AC580" s="50" t="n">
        <f aca="false">SUM(AC319,AC348,AC377,AC406,AC435,AC464,AC493,AC522,AC551)</f>
        <v>5728.80556</v>
      </c>
      <c r="AD580" s="50" t="n">
        <f aca="false">SUM(AD319,AD348,AD377,AD406,AD435,AD464,AD493,AD522,AD551)</f>
        <v>6111.89335</v>
      </c>
      <c r="AE580" s="50" t="n">
        <f aca="false">SUM(AE319,AE348,AE377,AE406,AE435,AE464,AE493,AE522,AE551)</f>
        <v>5430.70031</v>
      </c>
      <c r="AF580" s="50" t="n">
        <f aca="false">SUM(AF319,AF348,AF377,AF406,AF435,AF464,AF493,AF522,AF551)</f>
        <v>5904.59266</v>
      </c>
      <c r="AG580" s="50" t="n">
        <f aca="false">SUM(AG319,AG348,AG377,AG406,AG435,AG464,AG493,AG522,AG551)</f>
        <v>3230.61884</v>
      </c>
      <c r="AH580" s="50" t="n">
        <f aca="false">SUM(AH319,AH348,AH377,AH406,AH435,AH464,AH493,AH522,AH551)</f>
        <v>6091.10515</v>
      </c>
      <c r="AI580" s="50" t="n">
        <f aca="false">SUM(AI319,AI348,AI377,AI406,AI435,AI464,AI493,AI522,AI551)</f>
        <v>5897.76911</v>
      </c>
      <c r="AJ580" s="50" t="n">
        <f aca="false">SUM(AJ319,AJ348,AJ377,AJ406,AJ435,AJ464,AJ493,AJ522,AJ551)</f>
        <v>4933.97358</v>
      </c>
      <c r="AK580" s="50" t="n">
        <f aca="false">SUM(AK319,AK348,AK377,AK406,AK435,AK464,AK493,AK522,AK551)</f>
        <v>5768.78285</v>
      </c>
      <c r="AL580" s="51" t="n">
        <f aca="false">SUM(AL319,AL348,AL377,AL406,AL435,AL464,AL493,AL522,AL551)</f>
        <v>4199.84824</v>
      </c>
      <c r="AM580" s="51" t="n">
        <f aca="false">SUM(AM319,AM348,AM377,AM406,AM435,AM464,AM493,AM522,AM551)</f>
        <v>5350.32098500036</v>
      </c>
    </row>
    <row r="581" customFormat="false" ht="14.25" hidden="false" customHeight="false" outlineLevel="0" collapsed="false">
      <c r="A581" s="48" t="s">
        <v>137</v>
      </c>
      <c r="B581" s="48" t="str">
        <f aca="false">VLOOKUP(Data[[#This Row],[or_product]],Ref_products[#Data],2,FALSE())</f>
        <v>Total cereals</v>
      </c>
      <c r="C581" s="48" t="str">
        <f aca="false">VLOOKUP(Data[[#This Row],[MS]],Ref_MS[#Data],2,FALSE())</f>
        <v>United Kingdom</v>
      </c>
      <c r="D581" s="49" t="s">
        <v>34</v>
      </c>
      <c r="E581" s="49" t="s">
        <v>129</v>
      </c>
      <c r="F581" s="49" t="s">
        <v>130</v>
      </c>
      <c r="G581" s="50" t="n">
        <f aca="false">(SUM(AH581:AL581)-MAX(AH581:AL581)-MIN(AH581:AL581))/3</f>
        <v>10716.4030753333</v>
      </c>
      <c r="H581" s="50" t="n">
        <f aca="false">SUM(H321,H349,H378,H407,H436,H465,H494,H523,H552)</f>
        <v>13519.1590589816</v>
      </c>
      <c r="I581" s="50" t="n">
        <f aca="false">SUM(I321,I349,I378,I407,I436,I465,I494,I523,I552)</f>
        <v>14556.3114640845</v>
      </c>
      <c r="J581" s="50" t="n">
        <f aca="false">SUM(J321,J349,J378,J407,J436,J465,J494,J523,J552)</f>
        <v>14340.8086644499</v>
      </c>
      <c r="K581" s="50" t="n">
        <f aca="false">SUM(K321,K349,K378,K407,K436,K465,K494,K523,K552)</f>
        <v>16923.3369783549</v>
      </c>
      <c r="L581" s="50" t="n">
        <f aca="false">SUM(L321,L349,L378,L407,L436,L465,L494,L523,L552)</f>
        <v>15597.1081898691</v>
      </c>
      <c r="M581" s="50" t="n">
        <f aca="false">SUM(M321,M349,M378,M407,M436,M465,M494,M523,M552)</f>
        <v>16366.2738974839</v>
      </c>
      <c r="N581" s="50" t="n">
        <f aca="false">SUM(N321,N349,N378,N407,N436,N465,N494,N523,N552)</f>
        <v>15397.0054602804</v>
      </c>
      <c r="O581" s="50" t="n">
        <f aca="false">SUM(O321,O349,O378,O407,O436,O465,O494,O523,O552)</f>
        <v>16881.782686237</v>
      </c>
      <c r="P581" s="50" t="n">
        <f aca="false">SUM(P321,P349,P378,P407,P436,P465,P494,P523,P552)</f>
        <v>15875.4384175563</v>
      </c>
      <c r="Q581" s="50" t="n">
        <f aca="false">SUM(Q321,Q349,Q378,Q407,Q436,Q465,Q494,Q523,Q552)</f>
        <v>16820.3448840258</v>
      </c>
      <c r="R581" s="50" t="n">
        <f aca="false">SUM(R321,R349,R378,R407,R436,R465,R494,R523,R552)</f>
        <v>15929.9290656123</v>
      </c>
      <c r="S581" s="50" t="n">
        <f aca="false">SUM(S321,S349,S378,S407,S436,S465,S494,S523,S552)</f>
        <v>18787.7835823975</v>
      </c>
      <c r="T581" s="50" t="n">
        <f aca="false">SUM(T321,T349,T378,T407,T436,T465,T494,T523,T552)</f>
        <v>15219.5789409597</v>
      </c>
      <c r="U581" s="50" t="n">
        <f aca="false">SUM(U321,U349,U378,U407,U436,U465,U494,U523,U552)</f>
        <v>15104.4849907252</v>
      </c>
      <c r="V581" s="50" t="n">
        <f aca="false">SUM(V321,V349,V378,V407,V436,V465,V494,V523,V552)</f>
        <v>14028.9995799019</v>
      </c>
      <c r="W581" s="50" t="n">
        <f aca="false">SUM(W321,W349,W378,W407,W436,W465,W494,W523,W552)</f>
        <v>16995.78253</v>
      </c>
      <c r="X581" s="50" t="n">
        <f aca="false">SUM(X321,X349,X378,X407,X436,X465,X494,X523,X552)</f>
        <v>16593.64186</v>
      </c>
      <c r="Y581" s="50" t="n">
        <f aca="false">SUM(Y321,Y349,Y378,Y407,Y436,Y465,Y494,Y523,Y552)</f>
        <v>15357.469455</v>
      </c>
      <c r="Z581" s="50" t="n">
        <f aca="false">SUM(Z321,Z349,Z378,Z407,Z436,Z465,Z494,Z523,Z552)</f>
        <v>14665.1585</v>
      </c>
      <c r="AA581" s="50" t="n">
        <f aca="false">SUM(AA321,AA349,AA378,AA407,AA436,AA465,AA494,AA523,AA552)</f>
        <v>14593.79788</v>
      </c>
      <c r="AB581" s="50" t="n">
        <f aca="false">SUM(AB321,AB349,AB378,AB407,AB436,AB465,AB494,AB523,AB552)</f>
        <v>16143.717533</v>
      </c>
      <c r="AC581" s="50" t="n">
        <f aca="false">SUM(AC321,AC349,AC378,AC407,AC436,AC465,AC494,AC523,AC552)</f>
        <v>15379.84106</v>
      </c>
      <c r="AD581" s="50" t="n">
        <f aca="false">SUM(AD321,AD349,AD378,AD407,AD436,AD465,AD494,AD523,AD552)</f>
        <v>16517.750665</v>
      </c>
      <c r="AE581" s="50" t="n">
        <f aca="false">SUM(AE321,AE349,AE378,AE407,AE436,AE465,AE494,AE523,AE552)</f>
        <v>17089.00532</v>
      </c>
      <c r="AF581" s="50" t="n">
        <f aca="false">SUM(AF321,AF349,AF378,AF407,AF436,AF465,AF494,AF523,AF552)</f>
        <v>16807.25448</v>
      </c>
      <c r="AG581" s="50" t="n">
        <f aca="false">SUM(AG321,AG349,AG378,AG407,AG436,AG465,AG494,AG523,AG552)</f>
        <v>16137.148415</v>
      </c>
      <c r="AH581" s="50" t="n">
        <f aca="false">SUM(AH321,AH349,AH378,AH407,AH436,AH465,AH494,AH523,AH552)</f>
        <v>16605.895851</v>
      </c>
      <c r="AI581" s="50" t="n">
        <f aca="false">SUM(AI321,AI349,AI378,AI407,AI436,AI465,AI494,AI523,AI552)</f>
        <v>16824.377506</v>
      </c>
      <c r="AJ581" s="50" t="n">
        <f aca="false">SUM(AJ321,AJ349,AJ378,AJ407,AJ436,AJ465,AJ494,AJ523,AJ552)</f>
        <v>8078.960755</v>
      </c>
      <c r="AK581" s="50" t="n">
        <f aca="false">SUM(AK321,AK349,AK378,AK407,AK436,AK465,AK494,AK523,AK552)</f>
        <v>7464.35262</v>
      </c>
      <c r="AL581" s="51" t="n">
        <f aca="false">SUM(AL321,AL349,AL378,AL407,AL436,AL465,AL494,AL523,AL552)</f>
        <v>6987.938055</v>
      </c>
      <c r="AM581" s="51" t="n">
        <f aca="false">SUM(AM321,AM349,AM378,AM407,AM436,AM465,AM494,AM523,AM552)</f>
        <v>6858.19760551012</v>
      </c>
    </row>
    <row r="582" customFormat="false" ht="14.25" hidden="false" customHeight="false" outlineLevel="0" collapsed="false">
      <c r="A582" s="48" t="s">
        <v>138</v>
      </c>
      <c r="B582" s="48" t="str">
        <f aca="false">VLOOKUP(Data[[#This Row],[or_product]],Ref_products[#Data],2,FALSE())</f>
        <v>Soft wheat</v>
      </c>
      <c r="C582" s="48" t="str">
        <f aca="false">VLOOKUP(Data[[#This Row],[MS]],Ref_MS[#Data],2,FALSE())</f>
        <v>EU-27</v>
      </c>
      <c r="D582" s="49" t="s">
        <v>72</v>
      </c>
      <c r="E582" s="49" t="s">
        <v>73</v>
      </c>
      <c r="F582" s="49" t="s">
        <v>74</v>
      </c>
      <c r="G582" s="50" t="n">
        <f aca="false">(SUM(AH582:AL582)-MAX(AH582:AL582)-MIN(AH582:AL582))/3</f>
        <v>5.80587912305677</v>
      </c>
      <c r="H582" s="50" t="n">
        <f aca="false">IFERROR(H292/H2,"")</f>
        <v>4.72081239845693</v>
      </c>
      <c r="I582" s="50" t="n">
        <f aca="false">IFERROR(I292/I2,"")</f>
        <v>4.87646520204368</v>
      </c>
      <c r="J582" s="50" t="n">
        <f aca="false">IFERROR(J292/J2,"")</f>
        <v>4.97432422363875</v>
      </c>
      <c r="K582" s="50" t="n">
        <f aca="false">IFERROR(K292/K2,"")</f>
        <v>5.20758475112742</v>
      </c>
      <c r="L582" s="50" t="n">
        <f aca="false">IFERROR(L292/L2,"")</f>
        <v>5.05783314807503</v>
      </c>
      <c r="M582" s="50" t="n">
        <f aca="false">IFERROR(M292/M2,"")</f>
        <v>5.3569019046543</v>
      </c>
      <c r="N582" s="50" t="n">
        <f aca="false">IFERROR(N292/N2,"")</f>
        <v>5.33878645176938</v>
      </c>
      <c r="O582" s="50" t="n">
        <f aca="false">IFERROR(O292/O2,"")</f>
        <v>5.0411585516622</v>
      </c>
      <c r="P582" s="50" t="n">
        <f aca="false">IFERROR(P292/P2,"")</f>
        <v>4.99084875320138</v>
      </c>
      <c r="Q582" s="50" t="n">
        <f aca="false">IFERROR(Q292/Q2,"")</f>
        <v>5.05877573425739</v>
      </c>
      <c r="R582" s="50" t="n">
        <f aca="false">IFERROR(R292/R2,"")</f>
        <v>4.61539601123103</v>
      </c>
      <c r="S582" s="50" t="n">
        <f aca="false">IFERROR(S292/S2,"")</f>
        <v>5.84600219055657</v>
      </c>
      <c r="T582" s="50" t="n">
        <f aca="false">IFERROR(T292/T2,"")</f>
        <v>5.26568730839791</v>
      </c>
      <c r="U582" s="50" t="n">
        <f aca="false">IFERROR(U292/U2,"")</f>
        <v>5.08846215753811</v>
      </c>
      <c r="V582" s="50" t="n">
        <f aca="false">IFERROR(V292/V2,"")</f>
        <v>4.85050231217949</v>
      </c>
      <c r="W582" s="50" t="n">
        <f aca="false">IFERROR(W292/W2,"")</f>
        <v>5.72617921774876</v>
      </c>
      <c r="X582" s="50" t="n">
        <f aca="false">IFERROR(X292/X2,"")</f>
        <v>5.45388565169211</v>
      </c>
      <c r="Y582" s="50" t="n">
        <f aca="false">IFERROR(Y292/Y2,"")</f>
        <v>5.28559818978579</v>
      </c>
      <c r="Z582" s="50" t="n">
        <f aca="false">IFERROR(Z292/Z2,"")</f>
        <v>5.28928354920206</v>
      </c>
      <c r="AA582" s="50" t="n">
        <f aca="false">IFERROR(AA292/AA2,"")</f>
        <v>5.25265100865109</v>
      </c>
      <c r="AB582" s="50" t="n">
        <f aca="false">IFERROR(AB292/AB2,"")</f>
        <v>5.65976601831788</v>
      </c>
      <c r="AC582" s="50" t="n">
        <f aca="false">IFERROR(AC292/AC2,"")</f>
        <v>5.87122580723212</v>
      </c>
      <c r="AD582" s="50" t="n">
        <f aca="false">IFERROR(AD292/AD2,"")</f>
        <v>6.00330023129471</v>
      </c>
      <c r="AE582" s="50" t="n">
        <f aca="false">IFERROR(AE292/AE2,"")</f>
        <v>5.3360599224867</v>
      </c>
      <c r="AF582" s="50" t="n">
        <f aca="false">IFERROR(AF292/AF2,"")</f>
        <v>5.89543335164102</v>
      </c>
      <c r="AG582" s="50" t="n">
        <f aca="false">IFERROR(AG292/AG2,"")</f>
        <v>5.39923171097714</v>
      </c>
      <c r="AH582" s="50" t="n">
        <f aca="false">IFERROR(AH292/AH2,"")</f>
        <v>5.9419860816046</v>
      </c>
      <c r="AI582" s="50" t="n">
        <f aca="false">IFERROR(AI292/AI2,"")</f>
        <v>5.71525463414681</v>
      </c>
      <c r="AJ582" s="50" t="n">
        <f aca="false">IFERROR(AJ292/AJ2,"")</f>
        <v>5.91345826089866</v>
      </c>
      <c r="AK582" s="50" t="n">
        <f aca="false">IFERROR(AK292/AK2,"")</f>
        <v>5.73741390829635</v>
      </c>
      <c r="AL582" s="51" t="n">
        <f aca="false">IFERROR(AL292/AL2,"")</f>
        <v>5.7667651999753</v>
      </c>
      <c r="AM582" s="51" t="n">
        <f aca="false">IFERROR(AM292/AM2,"")</f>
        <v>5.62932457565099</v>
      </c>
    </row>
    <row r="583" customFormat="false" ht="14.25" hidden="false" customHeight="false" outlineLevel="0" collapsed="false">
      <c r="A583" s="48" t="s">
        <v>138</v>
      </c>
      <c r="B583" s="48" t="str">
        <f aca="false">VLOOKUP(Data[[#This Row],[or_product]],Ref_products[#Data],2,FALSE())</f>
        <v>Soft wheat</v>
      </c>
      <c r="C583" s="48" t="str">
        <f aca="false">VLOOKUP(Data[[#This Row],[MS]],Ref_MS[#Data],2,FALSE())</f>
        <v>Belgium</v>
      </c>
      <c r="D583" s="49" t="s">
        <v>72</v>
      </c>
      <c r="E583" s="49" t="s">
        <v>75</v>
      </c>
      <c r="F583" s="49" t="s">
        <v>76</v>
      </c>
      <c r="G583" s="50" t="n">
        <f aca="false">(SUM(AH583:AL583)-MAX(AH583:AL583)-MIN(AH583:AL583))/3</f>
        <v>8.79155032281198</v>
      </c>
      <c r="H583" s="50" t="n">
        <f aca="false">IFERROR(H293/H3,"")</f>
        <v>7.13009734774067</v>
      </c>
      <c r="I583" s="50" t="n">
        <f aca="false">IFERROR(I293/I3,"")</f>
        <v>6.96691641202563</v>
      </c>
      <c r="J583" s="50" t="n">
        <f aca="false">IFERROR(J293/J3,"")</f>
        <v>7.22630980392157</v>
      </c>
      <c r="K583" s="50" t="n">
        <f aca="false">IFERROR(K293/K3,"")</f>
        <v>8.94726660146699</v>
      </c>
      <c r="L583" s="50" t="n">
        <f aca="false">IFERROR(L293/L3,"")</f>
        <v>7.87031614135626</v>
      </c>
      <c r="M583" s="50" t="n">
        <f aca="false">IFERROR(M293/M3,"")</f>
        <v>7.97269823129252</v>
      </c>
      <c r="N583" s="50" t="n">
        <f aca="false">IFERROR(N293/N3,"")</f>
        <v>8.37888232044199</v>
      </c>
      <c r="O583" s="50" t="n">
        <f aca="false">IFERROR(O293/O3,"")</f>
        <v>7.86120525821596</v>
      </c>
      <c r="P583" s="50" t="n">
        <f aca="false">IFERROR(P293/P3,"")</f>
        <v>7.98912861878453</v>
      </c>
      <c r="Q583" s="50" t="n">
        <f aca="false">IFERROR(Q293/Q3,"")</f>
        <v>8.18736068965517</v>
      </c>
      <c r="R583" s="50" t="n">
        <f aca="false">IFERROR(R293/R3,"")</f>
        <v>8.44068030150754</v>
      </c>
      <c r="S583" s="50" t="n">
        <f aca="false">IFERROR(S293/S3,"")</f>
        <v>8.95366896226415</v>
      </c>
      <c r="T583" s="50" t="n">
        <f aca="false">IFERROR(T293/T3,"")</f>
        <v>8.34282560747664</v>
      </c>
      <c r="U583" s="50" t="n">
        <f aca="false">IFERROR(U293/U3,"")</f>
        <v>8.1242280952381</v>
      </c>
      <c r="V583" s="50" t="n">
        <f aca="false">IFERROR(V293/V3,"")</f>
        <v>7.77365076190476</v>
      </c>
      <c r="W583" s="50" t="n">
        <f aca="false">IFERROR(W293/W3,"")</f>
        <v>8.61220741071429</v>
      </c>
      <c r="X583" s="50" t="n">
        <f aca="false">IFERROR(X293/X3,"")</f>
        <v>9.27976747044917</v>
      </c>
      <c r="Y583" s="50" t="n">
        <f aca="false">IFERROR(Y293/Y3,"")</f>
        <v>8.91023549295775</v>
      </c>
      <c r="Z583" s="50" t="n">
        <f aca="false">IFERROR(Z293/Z3,"")</f>
        <v>8.34321013402421</v>
      </c>
      <c r="AA583" s="50" t="n">
        <f aca="false">IFERROR(AA293/AA3,"")</f>
        <v>8.38456987563335</v>
      </c>
      <c r="AB583" s="50" t="n">
        <f aca="false">IFERROR(AB293/AB3,"")</f>
        <v>9.06182463093233</v>
      </c>
      <c r="AC583" s="50" t="n">
        <f aca="false">IFERROR(AC293/AC3,"")</f>
        <v>9.03402901878915</v>
      </c>
      <c r="AD583" s="50" t="n">
        <f aca="false">IFERROR(AD293/AD3,"")</f>
        <v>9.28877794210479</v>
      </c>
      <c r="AE583" s="50" t="n">
        <f aca="false">IFERROR(AE293/AE3,"")</f>
        <v>6.65351694789542</v>
      </c>
      <c r="AF583" s="50" t="n">
        <f aca="false">IFERROR(AF293/AF3,"")</f>
        <v>8.55022412065388</v>
      </c>
      <c r="AG583" s="50" t="n">
        <f aca="false">IFERROR(AG293/AG3,"")</f>
        <v>8.37734401349072</v>
      </c>
      <c r="AH583" s="50" t="n">
        <f aca="false">IFERROR(AH293/AH3,"")</f>
        <v>9.23136530231645</v>
      </c>
      <c r="AI583" s="50" t="n">
        <f aca="false">IFERROR(AI293/AI3,"")</f>
        <v>8.84564700503442</v>
      </c>
      <c r="AJ583" s="50" t="n">
        <f aca="false">IFERROR(AJ293/AJ3,"")</f>
        <v>7.8277929916818</v>
      </c>
      <c r="AK583" s="50" t="n">
        <f aca="false">IFERROR(AK293/AK3,"")</f>
        <v>8.93431286741331</v>
      </c>
      <c r="AL583" s="51" t="n">
        <f aca="false">IFERROR(AL293/AL3,"")</f>
        <v>8.5946910959882</v>
      </c>
      <c r="AM583" s="51" t="n">
        <f aca="false">IFERROR(AM293/AM3,"")</f>
        <v>7.9376</v>
      </c>
    </row>
    <row r="584" customFormat="false" ht="14.25" hidden="false" customHeight="false" outlineLevel="0" collapsed="false">
      <c r="A584" s="48" t="s">
        <v>138</v>
      </c>
      <c r="B584" s="48" t="str">
        <f aca="false">VLOOKUP(Data[[#This Row],[or_product]],Ref_products[#Data],2,FALSE())</f>
        <v>Soft wheat</v>
      </c>
      <c r="C584" s="48" t="str">
        <f aca="false">VLOOKUP(Data[[#This Row],[MS]],Ref_MS[#Data],2,FALSE())</f>
        <v>Bulgaria</v>
      </c>
      <c r="D584" s="49" t="s">
        <v>72</v>
      </c>
      <c r="E584" s="49" t="s">
        <v>77</v>
      </c>
      <c r="F584" s="49" t="s">
        <v>78</v>
      </c>
      <c r="G584" s="50" t="n">
        <f aca="false">(SUM(AH584:AL584)-MAX(AH584:AL584)-MIN(AH584:AL584))/3</f>
        <v>5.20925674943094</v>
      </c>
      <c r="H584" s="50" t="n">
        <f aca="false">IFERROR(H294/H4,"")</f>
        <v>2.83568565560821</v>
      </c>
      <c r="I584" s="50" t="n">
        <f aca="false">IFERROR(I294/I4,"")</f>
        <v>2.82240980451584</v>
      </c>
      <c r="J584" s="50" t="n">
        <f aca="false">IFERROR(J294/J4,"")</f>
        <v>2.8858730505461</v>
      </c>
      <c r="K584" s="50" t="n">
        <f aca="false">IFERROR(K294/K4,"")</f>
        <v>1.86701850266263</v>
      </c>
      <c r="L584" s="50" t="n">
        <f aca="false">IFERROR(L294/L4,"")</f>
        <v>2.92722337212181</v>
      </c>
      <c r="M584" s="50" t="n">
        <f aca="false">IFERROR(M294/M4,"")</f>
        <v>2.78637510106303</v>
      </c>
      <c r="N584" s="50" t="n">
        <f aca="false">IFERROR(N294/N4,"")</f>
        <v>2.81917539414928</v>
      </c>
      <c r="O584" s="50" t="n">
        <f aca="false">IFERROR(O294/O4,"")</f>
        <v>3.01766149814765</v>
      </c>
      <c r="P584" s="50" t="n">
        <f aca="false">IFERROR(P294/P4,"")</f>
        <v>2.98850937734434</v>
      </c>
      <c r="Q584" s="50" t="n">
        <f aca="false">IFERROR(Q294/Q4,"")</f>
        <v>2.99375513505491</v>
      </c>
      <c r="R584" s="50" t="n">
        <f aca="false">IFERROR(R294/R4,"")</f>
        <v>2.37737331865982</v>
      </c>
      <c r="S584" s="50" t="n">
        <f aca="false">IFERROR(S294/S4,"")</f>
        <v>3.79397545204402</v>
      </c>
      <c r="T584" s="50" t="n">
        <f aca="false">IFERROR(T294/T4,"")</f>
        <v>3.11341096446701</v>
      </c>
      <c r="U584" s="50" t="n">
        <f aca="false">IFERROR(U294/U4,"")</f>
        <v>3.33609275362319</v>
      </c>
      <c r="V584" s="50" t="n">
        <f aca="false">IFERROR(V294/V4,"")</f>
        <v>2.17855</v>
      </c>
      <c r="W584" s="50" t="n">
        <f aca="false">IFERROR(W294/W4,"")</f>
        <v>4.13350914512923</v>
      </c>
      <c r="X584" s="50" t="n">
        <f aca="false">IFERROR(X294/X4,"")</f>
        <v>3.1758271944632</v>
      </c>
      <c r="Y584" s="50" t="n">
        <f aca="false">IFERROR(Y294/Y4,"")</f>
        <v>3.59878792149607</v>
      </c>
      <c r="Z584" s="50" t="n">
        <f aca="false">IFERROR(Z294/Z4,"")</f>
        <v>3.87699867124108</v>
      </c>
      <c r="AA584" s="50" t="n">
        <f aca="false">IFERROR(AA294/AA4,"")</f>
        <v>3.74735640915716</v>
      </c>
      <c r="AB584" s="50" t="n">
        <f aca="false">IFERROR(AB294/AB4,"")</f>
        <v>4.16534030855281</v>
      </c>
      <c r="AC584" s="50" t="n">
        <f aca="false">IFERROR(AC294/AC4,"")</f>
        <v>4.18730155770649</v>
      </c>
      <c r="AD584" s="50" t="n">
        <f aca="false">IFERROR(AD294/AD4,"")</f>
        <v>4.50715131910235</v>
      </c>
      <c r="AE584" s="50" t="n">
        <f aca="false">IFERROR(AE294/AE4,"")</f>
        <v>4.71935794080231</v>
      </c>
      <c r="AF584" s="50" t="n">
        <f aca="false">IFERROR(AF294/AF4,"")</f>
        <v>5.32773854458852</v>
      </c>
      <c r="AG584" s="50" t="n">
        <f aca="false">IFERROR(AG294/AG4,"")</f>
        <v>4.78462362375741</v>
      </c>
      <c r="AH584" s="50" t="n">
        <f aca="false">IFERROR(AH294/AH4,"")</f>
        <v>5.10840847178314</v>
      </c>
      <c r="AI584" s="50" t="n">
        <f aca="false">IFERROR(AI294/AI4,"")</f>
        <v>3.89565627783322</v>
      </c>
      <c r="AJ584" s="50" t="n">
        <f aca="false">IFERROR(AJ294/AJ4,"")</f>
        <v>5.85985001044077</v>
      </c>
      <c r="AK584" s="50" t="n">
        <f aca="false">IFERROR(AK294/AK4,"")</f>
        <v>5.12854567692462</v>
      </c>
      <c r="AL584" s="51" t="n">
        <f aca="false">IFERROR(AL294/AL4,"")</f>
        <v>5.39081609958506</v>
      </c>
      <c r="AM584" s="51" t="n">
        <f aca="false">IFERROR(AM294/AM4,"")</f>
        <v>5.685306</v>
      </c>
    </row>
    <row r="585" customFormat="false" ht="14.25" hidden="false" customHeight="false" outlineLevel="0" collapsed="false">
      <c r="A585" s="48" t="s">
        <v>138</v>
      </c>
      <c r="B585" s="48" t="str">
        <f aca="false">VLOOKUP(Data[[#This Row],[or_product]],Ref_products[#Data],2,FALSE())</f>
        <v>Soft wheat</v>
      </c>
      <c r="C585" s="48" t="str">
        <f aca="false">VLOOKUP(Data[[#This Row],[MS]],Ref_MS[#Data],2,FALSE())</f>
        <v>Czechia</v>
      </c>
      <c r="D585" s="49" t="s">
        <v>72</v>
      </c>
      <c r="E585" s="49" t="s">
        <v>79</v>
      </c>
      <c r="F585" s="49" t="s">
        <v>80</v>
      </c>
      <c r="G585" s="50" t="n">
        <f aca="false">(SUM(AH585:AL585)-MAX(AH585:AL585)-MIN(AH585:AL585))/3</f>
        <v>6.12949027961991</v>
      </c>
      <c r="H585" s="50" t="n">
        <f aca="false">IFERROR(H295/H5,"")</f>
        <v>4.18713468710089</v>
      </c>
      <c r="I585" s="50" t="n">
        <f aca="false">IFERROR(I295/I5,"")</f>
        <v>4.53760431034483</v>
      </c>
      <c r="J585" s="50" t="n">
        <f aca="false">IFERROR(J295/J5,"")</f>
        <v>4.55887278846154</v>
      </c>
      <c r="K585" s="50" t="n">
        <f aca="false">IFERROR(K295/K5,"")</f>
        <v>4.61688868913858</v>
      </c>
      <c r="L585" s="50" t="n">
        <f aca="false">IFERROR(L295/L5,"")</f>
        <v>4.37541569957601</v>
      </c>
      <c r="M585" s="50" t="n">
        <f aca="false">IFERROR(M295/M5,"")</f>
        <v>4.18142205414886</v>
      </c>
      <c r="N585" s="50" t="n">
        <f aca="false">IFERROR(N295/N5,"")</f>
        <v>4.60947902202745</v>
      </c>
      <c r="O585" s="50" t="n">
        <f aca="false">IFERROR(O295/O5,"")</f>
        <v>4.17584915498763</v>
      </c>
      <c r="P585" s="50" t="n">
        <f aca="false">IFERROR(P295/P5,"")</f>
        <v>4.81064386915078</v>
      </c>
      <c r="Q585" s="50" t="n">
        <f aca="false">IFERROR(Q295/Q5,"")</f>
        <v>4.51972349198869</v>
      </c>
      <c r="R585" s="50" t="n">
        <f aca="false">IFERROR(R295/R5,"")</f>
        <v>4.03658911165947</v>
      </c>
      <c r="S585" s="50" t="n">
        <f aca="false">IFERROR(S295/S5,"")</f>
        <v>5.79607101482854</v>
      </c>
      <c r="T585" s="50" t="n">
        <f aca="false">IFERROR(T295/T5,"")</f>
        <v>5.01300463188689</v>
      </c>
      <c r="U585" s="50" t="n">
        <f aca="false">IFERROR(U295/U5,"")</f>
        <v>4.45163257837492</v>
      </c>
      <c r="V585" s="50" t="n">
        <f aca="false">IFERROR(V295/V5,"")</f>
        <v>4.81896002466091</v>
      </c>
      <c r="W585" s="50" t="n">
        <f aca="false">IFERROR(W295/W5,"")</f>
        <v>5.72775059204786</v>
      </c>
      <c r="X585" s="50" t="n">
        <f aca="false">IFERROR(X295/X5,"")</f>
        <v>5.20162013713461</v>
      </c>
      <c r="Y585" s="50" t="n">
        <f aca="false">IFERROR(Y295/Y5,"")</f>
        <v>4.95344167326471</v>
      </c>
      <c r="Z585" s="50" t="n">
        <f aca="false">IFERROR(Z295/Z5,"")</f>
        <v>5.64773349321655</v>
      </c>
      <c r="AA585" s="50" t="n">
        <f aca="false">IFERROR(AA295/AA5,"")</f>
        <v>4.28199438298707</v>
      </c>
      <c r="AB585" s="50" t="n">
        <f aca="false">IFERROR(AB295/AB5,"")</f>
        <v>5.62345162107091</v>
      </c>
      <c r="AC585" s="50" t="n">
        <f aca="false">IFERROR(AC295/AC5,"")</f>
        <v>6.45967374452712</v>
      </c>
      <c r="AD585" s="50" t="n">
        <f aca="false">IFERROR(AD295/AD5,"")</f>
        <v>6.30634438070907</v>
      </c>
      <c r="AE585" s="50" t="n">
        <f aca="false">IFERROR(AE295/AE5,"")</f>
        <v>6.44521757749699</v>
      </c>
      <c r="AF585" s="50" t="n">
        <f aca="false">IFERROR(AF295/AF5,"")</f>
        <v>5.62628652020287</v>
      </c>
      <c r="AG585" s="50" t="n">
        <f aca="false">IFERROR(AG295/AG5,"")</f>
        <v>5.34760805670436</v>
      </c>
      <c r="AH585" s="50" t="n">
        <f aca="false">IFERROR(AH295/AH5,"")</f>
        <v>5.68780171779141</v>
      </c>
      <c r="AI585" s="50" t="n">
        <f aca="false">IFERROR(AI295/AI5,"")</f>
        <v>6.09102557289188</v>
      </c>
      <c r="AJ585" s="50" t="n">
        <f aca="false">IFERROR(AJ295/AJ5,"")</f>
        <v>6.27212052549759</v>
      </c>
      <c r="AK585" s="50" t="n">
        <f aca="false">IFERROR(AK295/AK5,"")</f>
        <v>6.02532474047025</v>
      </c>
      <c r="AL585" s="51" t="n">
        <f aca="false">IFERROR(AL295/AL5,"")</f>
        <v>6.38869865772636</v>
      </c>
      <c r="AM585" s="51" t="n">
        <f aca="false">IFERROR(AM295/AM5,"")</f>
        <v>6.121874</v>
      </c>
    </row>
    <row r="586" customFormat="false" ht="14.25" hidden="false" customHeight="false" outlineLevel="0" collapsed="false">
      <c r="A586" s="48" t="s">
        <v>138</v>
      </c>
      <c r="B586" s="48" t="str">
        <f aca="false">VLOOKUP(Data[[#This Row],[or_product]],Ref_products[#Data],2,FALSE())</f>
        <v>Soft wheat</v>
      </c>
      <c r="C586" s="48" t="str">
        <f aca="false">VLOOKUP(Data[[#This Row],[MS]],Ref_MS[#Data],2,FALSE())</f>
        <v>Denmark</v>
      </c>
      <c r="D586" s="49" t="s">
        <v>72</v>
      </c>
      <c r="E586" s="49" t="s">
        <v>81</v>
      </c>
      <c r="F586" s="49" t="s">
        <v>82</v>
      </c>
      <c r="G586" s="50" t="n">
        <f aca="false">(SUM(AH586:AL586)-MAX(AH586:AL586)-MIN(AH586:AL586))/3</f>
        <v>7.93765634249667</v>
      </c>
      <c r="H586" s="50" t="n">
        <f aca="false">IFERROR(H296/H6,"")</f>
        <v>6.94315737810785</v>
      </c>
      <c r="I586" s="50" t="n">
        <f aca="false">IFERROR(I296/I6,"")</f>
        <v>6.44376471408647</v>
      </c>
      <c r="J586" s="50" t="n">
        <f aca="false">IFERROR(J296/J6,"")</f>
        <v>7.50432845394737</v>
      </c>
      <c r="K586" s="50" t="n">
        <f aca="false">IFERROR(K296/K6,"")</f>
        <v>7.00281216617211</v>
      </c>
      <c r="L586" s="50" t="n">
        <f aca="false">IFERROR(L296/L6,"")</f>
        <v>7.20215350877193</v>
      </c>
      <c r="M586" s="50" t="n">
        <f aca="false">IFERROR(M296/M6,"")</f>
        <v>7.19053176470588</v>
      </c>
      <c r="N586" s="50" t="n">
        <f aca="false">IFERROR(N296/N6,"")</f>
        <v>6.95317586206897</v>
      </c>
      <c r="O586" s="50" t="n">
        <f aca="false">IFERROR(O296/O6,"")</f>
        <v>7.5206580749354</v>
      </c>
      <c r="P586" s="50" t="n">
        <f aca="false">IFERROR(P296/P6,"")</f>
        <v>7.29892993690852</v>
      </c>
      <c r="Q586" s="50" t="n">
        <f aca="false">IFERROR(Q296/Q6,"")</f>
        <v>6.97981553936871</v>
      </c>
      <c r="R586" s="50" t="n">
        <f aca="false">IFERROR(R296/R6,"")</f>
        <v>7.0220217973807</v>
      </c>
      <c r="S586" s="50" t="n">
        <f aca="false">IFERROR(S296/S6,"")</f>
        <v>7.08490951380552</v>
      </c>
      <c r="T586" s="50" t="n">
        <f aca="false">IFERROR(T296/T6,"")</f>
        <v>7.17744203670811</v>
      </c>
      <c r="U586" s="50" t="n">
        <f aca="false">IFERROR(U296/U6,"")</f>
        <v>6.94178569138861</v>
      </c>
      <c r="V586" s="50" t="n">
        <f aca="false">IFERROR(V296/V6,"")</f>
        <v>6.5098</v>
      </c>
      <c r="W586" s="50" t="n">
        <f aca="false">IFERROR(W296/W6,"")</f>
        <v>7.80249786900658</v>
      </c>
      <c r="X586" s="50" t="n">
        <f aca="false">IFERROR(X296/X6,"")</f>
        <v>7.97573055480379</v>
      </c>
      <c r="Y586" s="50" t="n">
        <f aca="false">IFERROR(Y296/Y6,"")</f>
        <v>6.57468933996857</v>
      </c>
      <c r="Z586" s="50" t="n">
        <f aca="false">IFERROR(Z296/Z6,"")</f>
        <v>6.41728926372155</v>
      </c>
      <c r="AA586" s="50" t="n">
        <f aca="false">IFERROR(AA296/AA6,"")</f>
        <v>7.31119397492265</v>
      </c>
      <c r="AB586" s="50" t="n">
        <f aca="false">IFERROR(AB296/AB6,"")</f>
        <v>7.24223884486705</v>
      </c>
      <c r="AC586" s="50" t="n">
        <f aca="false">IFERROR(AC296/AC6,"")</f>
        <v>7.72255589790062</v>
      </c>
      <c r="AD586" s="50" t="n">
        <f aca="false">IFERROR(AD296/AD6,"")</f>
        <v>7.89178684376977</v>
      </c>
      <c r="AE586" s="50" t="n">
        <f aca="false">IFERROR(AE296/AE6,"")</f>
        <v>7.15047735849057</v>
      </c>
      <c r="AF586" s="50" t="n">
        <f aca="false">IFERROR(AF296/AF6,"")</f>
        <v>8.17660078418002</v>
      </c>
      <c r="AG586" s="50" t="n">
        <f aca="false">IFERROR(AG296/AG6,"")</f>
        <v>6.18622019727572</v>
      </c>
      <c r="AH586" s="50" t="n">
        <f aca="false">IFERROR(AH296/AH6,"")</f>
        <v>8.12707663062435</v>
      </c>
      <c r="AI586" s="50" t="n">
        <f aca="false">IFERROR(AI296/AI6,"")</f>
        <v>8.1300781138082</v>
      </c>
      <c r="AJ586" s="50" t="n">
        <f aca="false">IFERROR(AJ296/AJ6,"")</f>
        <v>7.55581428305747</v>
      </c>
      <c r="AK586" s="50" t="n">
        <f aca="false">IFERROR(AK296/AK6,"")</f>
        <v>8.40846104966821</v>
      </c>
      <c r="AL586" s="51" t="n">
        <f aca="false">IFERROR(AL296/AL6,"")</f>
        <v>7.30068470347648</v>
      </c>
      <c r="AM586" s="51" t="n">
        <f aca="false">IFERROR(AM296/AM6,"")</f>
        <v>7.818536</v>
      </c>
    </row>
    <row r="587" customFormat="false" ht="14.25" hidden="false" customHeight="false" outlineLevel="0" collapsed="false">
      <c r="A587" s="48" t="s">
        <v>138</v>
      </c>
      <c r="B587" s="48" t="str">
        <f aca="false">VLOOKUP(Data[[#This Row],[or_product]],Ref_products[#Data],2,FALSE())</f>
        <v>Soft wheat</v>
      </c>
      <c r="C587" s="48" t="str">
        <f aca="false">VLOOKUP(Data[[#This Row],[MS]],Ref_MS[#Data],2,FALSE())</f>
        <v>Germany</v>
      </c>
      <c r="D587" s="49" t="s">
        <v>72</v>
      </c>
      <c r="E587" s="49" t="s">
        <v>83</v>
      </c>
      <c r="F587" s="49" t="s">
        <v>84</v>
      </c>
      <c r="G587" s="50" t="n">
        <f aca="false">(SUM(AH587:AL587)-MAX(AH587:AL587)-MIN(AH587:AL587))/3</f>
        <v>7.4368366425097</v>
      </c>
      <c r="H587" s="50" t="n">
        <f aca="false">IFERROR(H297/H7,"")</f>
        <v>6.53990845283019</v>
      </c>
      <c r="I587" s="50" t="n">
        <f aca="false">IFERROR(I297/I7,"")</f>
        <v>6.72207313531353</v>
      </c>
      <c r="J587" s="50" t="n">
        <f aca="false">IFERROR(J297/J7,"")</f>
        <v>6.83902671488567</v>
      </c>
      <c r="K587" s="50" t="n">
        <f aca="false">IFERROR(K297/K7,"")</f>
        <v>7.24086568202907</v>
      </c>
      <c r="L587" s="50" t="n">
        <f aca="false">IFERROR(L297/L7,"")</f>
        <v>7.23878106892739</v>
      </c>
      <c r="M587" s="50" t="n">
        <f aca="false">IFERROR(M297/M7,"")</f>
        <v>7.15583542353447</v>
      </c>
      <c r="N587" s="50" t="n">
        <f aca="false">IFERROR(N297/N7,"")</f>
        <v>7.49225774979723</v>
      </c>
      <c r="O587" s="50" t="n">
        <f aca="false">IFERROR(O297/O7,"")</f>
        <v>7.23230443536128</v>
      </c>
      <c r="P587" s="50" t="n">
        <f aca="false">IFERROR(P297/P7,"")</f>
        <v>7.82577382886776</v>
      </c>
      <c r="Q587" s="50" t="n">
        <f aca="false">IFERROR(Q297/Q7,"")</f>
        <v>6.854217024387</v>
      </c>
      <c r="R587" s="50" t="n">
        <f aca="false">IFERROR(R297/R7,"")</f>
        <v>6.45215269246381</v>
      </c>
      <c r="S587" s="50" t="n">
        <f aca="false">IFERROR(S297/S7,"")</f>
        <v>8.11341065283238</v>
      </c>
      <c r="T587" s="50" t="n">
        <f aca="false">IFERROR(T297/T7,"")</f>
        <v>7.41527887083518</v>
      </c>
      <c r="U587" s="50" t="n">
        <f aca="false">IFERROR(U297/U7,"")</f>
        <v>7.15184052982694</v>
      </c>
      <c r="V587" s="50" t="n">
        <f aca="false">IFERROR(V297/V7,"")</f>
        <v>6.91168946892277</v>
      </c>
      <c r="W587" s="50" t="n">
        <f aca="false">IFERROR(W297/W7,"")</f>
        <v>8.02849752416589</v>
      </c>
      <c r="X587" s="50" t="n">
        <f aca="false">IFERROR(X297/X7,"")</f>
        <v>7.75457940773921</v>
      </c>
      <c r="Y587" s="50" t="n">
        <f aca="false">IFERROR(Y297/Y7,"")</f>
        <v>7.16788373516773</v>
      </c>
      <c r="Z587" s="50" t="n">
        <f aca="false">IFERROR(Z297/Z7,"")</f>
        <v>6.96992187818986</v>
      </c>
      <c r="AA587" s="50" t="n">
        <f aca="false">IFERROR(AA297/AA7,"")</f>
        <v>7.28323676847291</v>
      </c>
      <c r="AB587" s="50" t="n">
        <f aca="false">IFERROR(AB297/AB7,"")</f>
        <v>7.94065331452751</v>
      </c>
      <c r="AC587" s="50" t="n">
        <f aca="false">IFERROR(AC297/AC7,"")</f>
        <v>8.56970846527864</v>
      </c>
      <c r="AD587" s="50" t="n">
        <f aca="false">IFERROR(AD297/AD7,"")</f>
        <v>8.04433164619014</v>
      </c>
      <c r="AE587" s="50" t="n">
        <f aca="false">IFERROR(AE297/AE7,"")</f>
        <v>7.59961977080972</v>
      </c>
      <c r="AF587" s="50" t="n">
        <f aca="false">IFERROR(AF297/AF7,"")</f>
        <v>7.60213445950205</v>
      </c>
      <c r="AG587" s="50" t="n">
        <f aca="false">IFERROR(AG297/AG7,"")</f>
        <v>6.64241297318874</v>
      </c>
      <c r="AH587" s="50" t="n">
        <f aca="false">IFERROR(AH297/AH7,"")</f>
        <v>7.36359814040885</v>
      </c>
      <c r="AI587" s="50" t="n">
        <f aca="false">IFERROR(AI297/AI7,"")</f>
        <v>7.78778718543637</v>
      </c>
      <c r="AJ587" s="50" t="n">
        <f aca="false">IFERROR(AJ297/AJ7,"")</f>
        <v>7.26742472514217</v>
      </c>
      <c r="AK587" s="50" t="n">
        <f aca="false">IFERROR(AK297/AK7,"")</f>
        <v>7.54886656236183</v>
      </c>
      <c r="AL587" s="51" t="n">
        <f aca="false">IFERROR(AL297/AL7,"")</f>
        <v>7.39804522475844</v>
      </c>
      <c r="AM587" s="51" t="n">
        <f aca="false">IFERROR(AM297/AM7,"")</f>
        <v>7.233138</v>
      </c>
    </row>
    <row r="588" customFormat="false" ht="14.25" hidden="false" customHeight="false" outlineLevel="0" collapsed="false">
      <c r="A588" s="48" t="s">
        <v>138</v>
      </c>
      <c r="B588" s="48" t="str">
        <f aca="false">VLOOKUP(Data[[#This Row],[or_product]],Ref_products[#Data],2,FALSE())</f>
        <v>Soft wheat</v>
      </c>
      <c r="C588" s="48" t="str">
        <f aca="false">VLOOKUP(Data[[#This Row],[MS]],Ref_MS[#Data],2,FALSE())</f>
        <v>Estonia</v>
      </c>
      <c r="D588" s="49" t="s">
        <v>72</v>
      </c>
      <c r="E588" s="49" t="s">
        <v>85</v>
      </c>
      <c r="F588" s="49" t="s">
        <v>86</v>
      </c>
      <c r="G588" s="50" t="n">
        <f aca="false">(SUM(AH588:AL588)-MAX(AH588:AL588)-MIN(AH588:AL588))/3</f>
        <v>4.56807904070958</v>
      </c>
      <c r="H588" s="50" t="n">
        <f aca="false">IFERROR(H298/H8,"")</f>
        <v>2.0830282306163</v>
      </c>
      <c r="I588" s="50" t="n">
        <f aca="false">IFERROR(I298/I8,"")</f>
        <v>1.65656783625731</v>
      </c>
      <c r="J588" s="50" t="n">
        <f aca="false">IFERROR(J298/J8,"")</f>
        <v>1.98182953367876</v>
      </c>
      <c r="K588" s="50" t="n">
        <f aca="false">IFERROR(K298/K8,"")</f>
        <v>2.18975729847495</v>
      </c>
      <c r="L588" s="50" t="n">
        <f aca="false">IFERROR(L298/L8,"")</f>
        <v>2.16763536345776</v>
      </c>
      <c r="M588" s="50" t="n">
        <f aca="false">IFERROR(M298/M8,"")</f>
        <v>1.75268862275449</v>
      </c>
      <c r="N588" s="50" t="n">
        <f aca="false">IFERROR(N298/N8,"")</f>
        <v>1.32693615733737</v>
      </c>
      <c r="O588" s="50" t="n">
        <f aca="false">IFERROR(O298/O8,"")</f>
        <v>2.11400522496372</v>
      </c>
      <c r="P588" s="50" t="n">
        <f aca="false">IFERROR(P298/P8,"")</f>
        <v>2.21247281879195</v>
      </c>
      <c r="Q588" s="50" t="n">
        <f aca="false">IFERROR(Q298/Q8,"")</f>
        <v>2.28282914728682</v>
      </c>
      <c r="R588" s="50" t="n">
        <f aca="false">IFERROR(R298/R8,"")</f>
        <v>2.13943125</v>
      </c>
      <c r="S588" s="50" t="n">
        <f aca="false">IFERROR(S298/S8,"")</f>
        <v>2.48809336734694</v>
      </c>
      <c r="T588" s="50" t="n">
        <f aca="false">IFERROR(T298/T8,"")</f>
        <v>3.06025152224824</v>
      </c>
      <c r="U588" s="50" t="n">
        <f aca="false">IFERROR(U298/U8,"")</f>
        <v>2.39699801980198</v>
      </c>
      <c r="V588" s="50" t="n">
        <f aca="false">IFERROR(V298/V8,"")</f>
        <v>3.44727175879397</v>
      </c>
      <c r="W588" s="50" t="n">
        <f aca="false">IFERROR(W298/W8,"")</f>
        <v>3.15825743494424</v>
      </c>
      <c r="X588" s="50" t="n">
        <f aca="false">IFERROR(X298/X8,"")</f>
        <v>2.99144806338028</v>
      </c>
      <c r="Y588" s="50" t="n">
        <f aca="false">IFERROR(Y298/Y8,"")</f>
        <v>2.7223175879397</v>
      </c>
      <c r="Z588" s="50" t="n">
        <f aca="false">IFERROR(Z298/Z8,"")</f>
        <v>2.78341464174455</v>
      </c>
      <c r="AA588" s="50" t="n">
        <f aca="false">IFERROR(AA298/AA8,"")</f>
        <v>3.86902123893805</v>
      </c>
      <c r="AB588" s="50" t="n">
        <f aca="false">IFERROR(AB298/AB8,"")</f>
        <v>3.24981449275362</v>
      </c>
      <c r="AC588" s="50" t="n">
        <f aca="false">IFERROR(AC298/AC8,"")</f>
        <v>3.95530505181347</v>
      </c>
      <c r="AD588" s="50" t="n">
        <f aca="false">IFERROR(AD298/AD8,"")</f>
        <v>4.7511002946376</v>
      </c>
      <c r="AE588" s="50" t="n">
        <f aca="false">IFERROR(AE298/AE8,"")</f>
        <v>2.74739878419453</v>
      </c>
      <c r="AF588" s="50" t="n">
        <f aca="false">IFERROR(AF298/AF8,"")</f>
        <v>4.16905197054492</v>
      </c>
      <c r="AG588" s="50" t="n">
        <f aca="false">IFERROR(AG298/AG8,"")</f>
        <v>2.89014034157071</v>
      </c>
      <c r="AH588" s="50" t="n">
        <f aca="false">IFERROR(AH298/AH8,"")</f>
        <v>5.03040289855073</v>
      </c>
      <c r="AI588" s="50" t="n">
        <f aca="false">IFERROR(AI298/AI8,"")</f>
        <v>4.96288945489169</v>
      </c>
      <c r="AJ588" s="50" t="n">
        <f aca="false">IFERROR(AJ298/AJ8,"")</f>
        <v>4.05848385555556</v>
      </c>
      <c r="AK588" s="50" t="n">
        <f aca="false">IFERROR(AK298/AK8,"")</f>
        <v>4.68286381168149</v>
      </c>
      <c r="AL588" s="51" t="n">
        <f aca="false">IFERROR(AL298/AL8,"")</f>
        <v>3.96788537189607</v>
      </c>
      <c r="AM588" s="51" t="n">
        <f aca="false">IFERROR(AM298/AM8,"")</f>
        <v>4.494666</v>
      </c>
    </row>
    <row r="589" customFormat="false" ht="14.25" hidden="false" customHeight="false" outlineLevel="0" collapsed="false">
      <c r="A589" s="48" t="s">
        <v>138</v>
      </c>
      <c r="B589" s="48" t="str">
        <f aca="false">VLOOKUP(Data[[#This Row],[or_product]],Ref_products[#Data],2,FALSE())</f>
        <v>Soft wheat</v>
      </c>
      <c r="C589" s="48" t="str">
        <f aca="false">VLOOKUP(Data[[#This Row],[MS]],Ref_MS[#Data],2,FALSE())</f>
        <v>Ireland</v>
      </c>
      <c r="D589" s="49" t="s">
        <v>72</v>
      </c>
      <c r="E589" s="49" t="s">
        <v>87</v>
      </c>
      <c r="F589" s="49" t="s">
        <v>88</v>
      </c>
      <c r="G589" s="50" t="n">
        <f aca="false">(SUM(AH589:AL589)-MAX(AH589:AL589)-MIN(AH589:AL589))/3</f>
        <v>9.91286342582264</v>
      </c>
      <c r="H589" s="50" t="n">
        <f aca="false">IFERROR(H299/H9,"")</f>
        <v>6.74871388888889</v>
      </c>
      <c r="I589" s="50" t="n">
        <f aca="false">IFERROR(I299/I9,"")</f>
        <v>7.65640971659919</v>
      </c>
      <c r="J589" s="50" t="n">
        <f aca="false">IFERROR(J299/J9,"")</f>
        <v>8.18179066478076</v>
      </c>
      <c r="K589" s="50" t="n">
        <f aca="false">IFERROR(K299/K9,"")</f>
        <v>8.9286422403734</v>
      </c>
      <c r="L589" s="50" t="n">
        <f aca="false">IFERROR(L299/L9,"")</f>
        <v>7.65547284345048</v>
      </c>
      <c r="M589" s="50" t="n">
        <f aca="false">IFERROR(M299/M9,"")</f>
        <v>7.95888676996424</v>
      </c>
      <c r="N589" s="50" t="n">
        <f aca="false">IFERROR(N299/N9,"")</f>
        <v>8.70396886930984</v>
      </c>
      <c r="O589" s="50" t="n">
        <f aca="false">IFERROR(O299/O9,"")</f>
        <v>9.38010615384615</v>
      </c>
      <c r="P589" s="50" t="n">
        <f aca="false">IFERROR(P299/P9,"")</f>
        <v>8.98940212014134</v>
      </c>
      <c r="Q589" s="50" t="n">
        <f aca="false">IFERROR(Q299/Q9,"")</f>
        <v>8.37814839337877</v>
      </c>
      <c r="R589" s="50" t="n">
        <f aca="false">IFERROR(R299/R9,"")</f>
        <v>8.23136251567071</v>
      </c>
      <c r="S589" s="50" t="n">
        <f aca="false">IFERROR(S299/S9,"")</f>
        <v>9.84472585669782</v>
      </c>
      <c r="T589" s="50" t="n">
        <f aca="false">IFERROR(T299/T9,"")</f>
        <v>8.36331975217894</v>
      </c>
      <c r="U589" s="50" t="n">
        <f aca="false">IFERROR(U299/U9,"")</f>
        <v>9.0816175979888</v>
      </c>
      <c r="V589" s="50" t="n">
        <f aca="false">IFERROR(V299/V9,"")</f>
        <v>8.40172583976261</v>
      </c>
      <c r="W589" s="50" t="n">
        <f aca="false">IFERROR(W299/W9,"")</f>
        <v>8.90129005150447</v>
      </c>
      <c r="X589" s="50" t="n">
        <f aca="false">IFERROR(X299/X9,"")</f>
        <v>8.10592278915591</v>
      </c>
      <c r="Y589" s="50" t="n">
        <f aca="false">IFERROR(Y299/Y9,"")</f>
        <v>8.53174700591108</v>
      </c>
      <c r="Z589" s="50" t="n">
        <f aca="false">IFERROR(Z299/Z9,"")</f>
        <v>9.79165257009346</v>
      </c>
      <c r="AA589" s="50" t="n">
        <f aca="false">IFERROR(AA299/AA9,"")</f>
        <v>7.16493297970009</v>
      </c>
      <c r="AB589" s="50" t="n">
        <f aca="false">IFERROR(AB299/AB9,"")</f>
        <v>8.92865389438944</v>
      </c>
      <c r="AC589" s="50" t="n">
        <f aca="false">IFERROR(AC299/AC9,"")</f>
        <v>9.9339158218126</v>
      </c>
      <c r="AD589" s="50" t="n">
        <f aca="false">IFERROR(AD299/AD9,"")</f>
        <v>10.5796191642431</v>
      </c>
      <c r="AE589" s="50" t="n">
        <f aca="false">IFERROR(AE299/AE9,"")</f>
        <v>9.46227482332155</v>
      </c>
      <c r="AF589" s="50" t="n">
        <f aca="false">IFERROR(AF299/AF9,"")</f>
        <v>10.0874406562267</v>
      </c>
      <c r="AG589" s="50" t="n">
        <f aca="false">IFERROR(AG299/AG9,"")</f>
        <v>8.67208126940324</v>
      </c>
      <c r="AH589" s="50" t="n">
        <f aca="false">IFERROR(AH299/AH9,"")</f>
        <v>9.94122504725898</v>
      </c>
      <c r="AI589" s="50" t="n">
        <f aca="false">IFERROR(AI299/AI9,"")</f>
        <v>8.29866873802937</v>
      </c>
      <c r="AJ589" s="50" t="n">
        <f aca="false">IFERROR(AJ299/AJ9,"")</f>
        <v>10.5442540991497</v>
      </c>
      <c r="AK589" s="50" t="n">
        <f aca="false">IFERROR(AK299/AK9,"")</f>
        <v>10.6261181317864</v>
      </c>
      <c r="AL589" s="51" t="n">
        <f aca="false">IFERROR(AL299/AL9,"")</f>
        <v>9.25311113105925</v>
      </c>
      <c r="AM589" s="51" t="n">
        <f aca="false">IFERROR(AM299/AM9,"")</f>
        <v>9.455666</v>
      </c>
    </row>
    <row r="590" customFormat="false" ht="14.25" hidden="false" customHeight="false" outlineLevel="0" collapsed="false">
      <c r="A590" s="48" t="s">
        <v>138</v>
      </c>
      <c r="B590" s="48" t="str">
        <f aca="false">VLOOKUP(Data[[#This Row],[or_product]],Ref_products[#Data],2,FALSE())</f>
        <v>Soft wheat</v>
      </c>
      <c r="C590" s="48" t="str">
        <f aca="false">VLOOKUP(Data[[#This Row],[MS]],Ref_MS[#Data],2,FALSE())</f>
        <v>Greece</v>
      </c>
      <c r="D590" s="49" t="s">
        <v>72</v>
      </c>
      <c r="E590" s="49" t="s">
        <v>89</v>
      </c>
      <c r="F590" s="49" t="s">
        <v>90</v>
      </c>
      <c r="G590" s="50" t="n">
        <f aca="false">(SUM(AH590:AL590)-MAX(AH590:AL590)-MIN(AH590:AL590))/3</f>
        <v>2.90490355171191</v>
      </c>
      <c r="H590" s="50" t="n">
        <f aca="false">IFERROR(H300/H10,"")</f>
        <v>2.60041471571906</v>
      </c>
      <c r="I590" s="50" t="n">
        <f aca="false">IFERROR(I300/I10,"")</f>
        <v>3.22126089785296</v>
      </c>
      <c r="J590" s="50" t="n">
        <f aca="false">IFERROR(J300/J10,"")</f>
        <v>2.81968846611177</v>
      </c>
      <c r="K590" s="50" t="n">
        <f aca="false">IFERROR(K300/K10,"")</f>
        <v>2.55417821782178</v>
      </c>
      <c r="L590" s="50" t="n">
        <f aca="false">IFERROR(L300/L10,"")</f>
        <v>2.53990090834022</v>
      </c>
      <c r="M590" s="50" t="n">
        <f aca="false">IFERROR(M300/M10,"")</f>
        <v>2.56566275532377</v>
      </c>
      <c r="N590" s="50" t="n">
        <f aca="false">IFERROR(N300/N10,"")</f>
        <v>2.96228942307692</v>
      </c>
      <c r="O590" s="50" t="n">
        <f aca="false">IFERROR(O300/O10,"")</f>
        <v>2.5285935371179</v>
      </c>
      <c r="P590" s="50" t="n">
        <f aca="false">IFERROR(P300/P10,"")</f>
        <v>2.32411717219126</v>
      </c>
      <c r="Q590" s="50" t="n">
        <f aca="false">IFERROR(Q300/Q10,"")</f>
        <v>2.9040986539497</v>
      </c>
      <c r="R590" s="50" t="n">
        <f aca="false">IFERROR(R300/R10,"")</f>
        <v>2.57344875846501</v>
      </c>
      <c r="S590" s="50" t="n">
        <f aca="false">IFERROR(S300/S10,"")</f>
        <v>3.07350681303757</v>
      </c>
      <c r="T590" s="50" t="n">
        <f aca="false">IFERROR(T300/T10,"")</f>
        <v>2.66975644116768</v>
      </c>
      <c r="U590" s="50" t="n">
        <f aca="false">IFERROR(U300/U10,"")</f>
        <v>2.58962577088508</v>
      </c>
      <c r="V590" s="50" t="n">
        <f aca="false">IFERROR(V300/V10,"")</f>
        <v>2.48148532932525</v>
      </c>
      <c r="W590" s="50" t="n">
        <f aca="false">IFERROR(W300/W10,"")</f>
        <v>2.99089305555556</v>
      </c>
      <c r="X590" s="50" t="n">
        <f aca="false">IFERROR(X300/X10,"")</f>
        <v>2.72572508274895</v>
      </c>
      <c r="Y590" s="50" t="n">
        <f aca="false">IFERROR(Y300/Y10,"")</f>
        <v>2.74888196721311</v>
      </c>
      <c r="Z590" s="50" t="n">
        <f aca="false">IFERROR(Z300/Z10,"")</f>
        <v>3.14889438089791</v>
      </c>
      <c r="AA590" s="50" t="n">
        <f aca="false">IFERROR(AA300/AA10,"")</f>
        <v>2.91085217498308</v>
      </c>
      <c r="AB590" s="50" t="n">
        <f aca="false">IFERROR(AB300/AB10,"")</f>
        <v>2.98729492813997</v>
      </c>
      <c r="AC590" s="50" t="n">
        <f aca="false">IFERROR(AC300/AC10,"")</f>
        <v>3.26588367986626</v>
      </c>
      <c r="AD590" s="50" t="n">
        <f aca="false">IFERROR(AD300/AD10,"")</f>
        <v>2.26897505812452</v>
      </c>
      <c r="AE590" s="50" t="n">
        <f aca="false">IFERROR(AE300/AE10,"")</f>
        <v>3.13211682505689</v>
      </c>
      <c r="AF590" s="50" t="n">
        <f aca="false">IFERROR(AF300/AF10,"")</f>
        <v>2.51034060150376</v>
      </c>
      <c r="AG590" s="50" t="n">
        <f aca="false">IFERROR(AG300/AG10,"")</f>
        <v>2.74352487037037</v>
      </c>
      <c r="AH590" s="50" t="n">
        <f aca="false">IFERROR(AH300/AH10,"")</f>
        <v>3.03257236310941</v>
      </c>
      <c r="AI590" s="50" t="n">
        <f aca="false">IFERROR(AI300/AI10,"")</f>
        <v>3.20889403433476</v>
      </c>
      <c r="AJ590" s="50" t="n">
        <f aca="false">IFERROR(AJ300/AJ10,"")</f>
        <v>2.84285581299557</v>
      </c>
      <c r="AK590" s="50" t="n">
        <f aca="false">IFERROR(AK300/AK10,"")</f>
        <v>2.75029591729085</v>
      </c>
      <c r="AL590" s="51" t="n">
        <f aca="false">IFERROR(AL300/AL10,"")</f>
        <v>2.83928247903075</v>
      </c>
      <c r="AM590" s="51" t="n">
        <f aca="false">IFERROR(AM300/AM10,"")</f>
        <v>2.986522</v>
      </c>
    </row>
    <row r="591" customFormat="false" ht="14.25" hidden="false" customHeight="false" outlineLevel="0" collapsed="false">
      <c r="A591" s="48" t="s">
        <v>138</v>
      </c>
      <c r="B591" s="48" t="str">
        <f aca="false">VLOOKUP(Data[[#This Row],[or_product]],Ref_products[#Data],2,FALSE())</f>
        <v>Soft wheat</v>
      </c>
      <c r="C591" s="48" t="str">
        <f aca="false">VLOOKUP(Data[[#This Row],[MS]],Ref_MS[#Data],2,FALSE())</f>
        <v>Spain</v>
      </c>
      <c r="D591" s="49" t="s">
        <v>72</v>
      </c>
      <c r="E591" s="49" t="s">
        <v>91</v>
      </c>
      <c r="F591" s="49" t="s">
        <v>92</v>
      </c>
      <c r="G591" s="50" t="n">
        <f aca="false">(SUM(AH591:AL591)-MAX(AH591:AL591)-MIN(AH591:AL591))/3</f>
        <v>3.31387054554538</v>
      </c>
      <c r="H591" s="50" t="n">
        <f aca="false">IFERROR(H301/H11,"")</f>
        <v>3.00984121827411</v>
      </c>
      <c r="I591" s="50" t="n">
        <f aca="false">IFERROR(I301/I11,"")</f>
        <v>2.47749788199697</v>
      </c>
      <c r="J591" s="50" t="n">
        <f aca="false">IFERROR(J301/J11,"")</f>
        <v>1.81975926251097</v>
      </c>
      <c r="K591" s="50" t="n">
        <f aca="false">IFERROR(K301/K11,"")</f>
        <v>3.16971226186098</v>
      </c>
      <c r="L591" s="50" t="n">
        <f aca="false">IFERROR(L301/L11,"")</f>
        <v>2.44196526962839</v>
      </c>
      <c r="M591" s="50" t="n">
        <f aca="false">IFERROR(M301/M11,"")</f>
        <v>3.14744238410596</v>
      </c>
      <c r="N591" s="50" t="n">
        <f aca="false">IFERROR(N301/N11,"")</f>
        <v>2.77608783783784</v>
      </c>
      <c r="O591" s="50" t="n">
        <f aca="false">IFERROR(O301/O11,"")</f>
        <v>3.57584686006596</v>
      </c>
      <c r="P591" s="50" t="n">
        <f aca="false">IFERROR(P301/P11,"")</f>
        <v>2.38714764300642</v>
      </c>
      <c r="Q591" s="50" t="n">
        <f aca="false">IFERROR(Q301/Q11,"")</f>
        <v>3.12906572104019</v>
      </c>
      <c r="R591" s="50" t="n">
        <f aca="false">IFERROR(R301/R11,"")</f>
        <v>3.0582588037326</v>
      </c>
      <c r="S591" s="50" t="n">
        <f aca="false">IFERROR(S301/S11,"")</f>
        <v>3.55106138791487</v>
      </c>
      <c r="T591" s="50" t="n">
        <f aca="false">IFERROR(T301/T11,"")</f>
        <v>2.24982095768864</v>
      </c>
      <c r="U591" s="50" t="n">
        <f aca="false">IFERROR(U301/U11,"")</f>
        <v>2.9460637574644</v>
      </c>
      <c r="V591" s="50" t="n">
        <f aca="false">IFERROR(V301/V11,"")</f>
        <v>3.71866194690265</v>
      </c>
      <c r="W591" s="50" t="n">
        <f aca="false">IFERROR(W301/W11,"")</f>
        <v>3.67091896212816</v>
      </c>
      <c r="X591" s="50" t="n">
        <f aca="false">IFERROR(X301/X11,"")</f>
        <v>2.73836261348898</v>
      </c>
      <c r="Y591" s="50" t="n">
        <f aca="false">IFERROR(Y301/Y11,"")</f>
        <v>3.3586028114018</v>
      </c>
      <c r="Z591" s="50" t="n">
        <f aca="false">IFERROR(Z301/Z11,"")</f>
        <v>3.42065632065776</v>
      </c>
      <c r="AA591" s="50" t="n">
        <f aca="false">IFERROR(AA301/AA11,"")</f>
        <v>2.61870072139191</v>
      </c>
      <c r="AB591" s="50" t="n">
        <f aca="false">IFERROR(AB301/AB11,"")</f>
        <v>3.79355354797427</v>
      </c>
      <c r="AC591" s="50" t="n">
        <f aca="false">IFERROR(AC301/AC11,"")</f>
        <v>2.98916351470329</v>
      </c>
      <c r="AD591" s="50" t="n">
        <f aca="false">IFERROR(AD301/AD11,"")</f>
        <v>2.95081306701961</v>
      </c>
      <c r="AE591" s="50" t="n">
        <f aca="false">IFERROR(AE301/AE11,"")</f>
        <v>3.73865133549696</v>
      </c>
      <c r="AF591" s="50" t="n">
        <f aca="false">IFERROR(AF301/AF11,"")</f>
        <v>2.2729251884361</v>
      </c>
      <c r="AG591" s="50" t="n">
        <f aca="false">IFERROR(AG301/AG11,"")</f>
        <v>3.94006926966159</v>
      </c>
      <c r="AH591" s="50" t="n">
        <f aca="false">IFERROR(AH301/AH11,"")</f>
        <v>3.0585287344643</v>
      </c>
      <c r="AI591" s="50" t="n">
        <f aca="false">IFERROR(AI301/AI11,"")</f>
        <v>4.19433740803962</v>
      </c>
      <c r="AJ591" s="50" t="n">
        <f aca="false">IFERROR(AJ301/AJ11,"")</f>
        <v>3.95675191021814</v>
      </c>
      <c r="AK591" s="50" t="n">
        <f aca="false">IFERROR(AK301/AK11,"")</f>
        <v>2.92633099195371</v>
      </c>
      <c r="AL591" s="51" t="n">
        <f aca="false">IFERROR(AL301/AL11,"")</f>
        <v>2.09262037183474</v>
      </c>
      <c r="AM591" s="51" t="n">
        <f aca="false">IFERROR(AM301/AM11,"")</f>
        <v>3.889424</v>
      </c>
    </row>
    <row r="592" customFormat="false" ht="14.25" hidden="false" customHeight="false" outlineLevel="0" collapsed="false">
      <c r="A592" s="48" t="s">
        <v>138</v>
      </c>
      <c r="B592" s="48" t="str">
        <f aca="false">VLOOKUP(Data[[#This Row],[or_product]],Ref_products[#Data],2,FALSE())</f>
        <v>Soft wheat</v>
      </c>
      <c r="C592" s="48" t="str">
        <f aca="false">VLOOKUP(Data[[#This Row],[MS]],Ref_MS[#Data],2,FALSE())</f>
        <v>France</v>
      </c>
      <c r="D592" s="49" t="s">
        <v>72</v>
      </c>
      <c r="E592" s="49" t="s">
        <v>93</v>
      </c>
      <c r="F592" s="49" t="s">
        <v>94</v>
      </c>
      <c r="G592" s="50" t="n">
        <f aca="false">(SUM(AH592:AL592)-MAX(AH592:AL592)-MIN(AH592:AL592))/3</f>
        <v>7.16079617635514</v>
      </c>
      <c r="H592" s="50" t="n">
        <f aca="false">IFERROR(H302/H12,"")</f>
        <v>6.55108842817164</v>
      </c>
      <c r="I592" s="50" t="n">
        <f aca="false">IFERROR(I302/I12,"")</f>
        <v>6.73727654150243</v>
      </c>
      <c r="J592" s="50" t="n">
        <f aca="false">IFERROR(J302/J12,"")</f>
        <v>6.55781878364905</v>
      </c>
      <c r="K592" s="50" t="n">
        <f aca="false">IFERROR(K302/K12,"")</f>
        <v>7.22187890428212</v>
      </c>
      <c r="L592" s="50" t="n">
        <f aca="false">IFERROR(L302/L12,"")</f>
        <v>6.76053723635012</v>
      </c>
      <c r="M592" s="50" t="n">
        <f aca="false">IFERROR(M302/M12,"")</f>
        <v>7.68978625245709</v>
      </c>
      <c r="N592" s="50" t="n">
        <f aca="false">IFERROR(N302/N12,"")</f>
        <v>7.35435628245937</v>
      </c>
      <c r="O592" s="50" t="n">
        <f aca="false">IFERROR(O302/O12,"")</f>
        <v>7.20704337236534</v>
      </c>
      <c r="P592" s="50" t="n">
        <f aca="false">IFERROR(P302/P12,"")</f>
        <v>6.71566928388862</v>
      </c>
      <c r="Q592" s="50" t="n">
        <f aca="false">IFERROR(Q302/Q12,"")</f>
        <v>7.5648864795293</v>
      </c>
      <c r="R592" s="50" t="n">
        <f aca="false">IFERROR(R302/R12,"")</f>
        <v>6.37147050216603</v>
      </c>
      <c r="S592" s="50" t="n">
        <f aca="false">IFERROR(S302/S12,"")</f>
        <v>7.72433872109632</v>
      </c>
      <c r="T592" s="50" t="n">
        <f aca="false">IFERROR(T302/T12,"")</f>
        <v>7.12036789899697</v>
      </c>
      <c r="U592" s="50" t="n">
        <f aca="false">IFERROR(U302/U12,"")</f>
        <v>6.88580300014604</v>
      </c>
      <c r="V592" s="50" t="n">
        <f aca="false">IFERROR(V302/V12,"")</f>
        <v>6.38488893999582</v>
      </c>
      <c r="W592" s="50" t="n">
        <f aca="false">IFERROR(W302/W12,"")</f>
        <v>7.22893329121172</v>
      </c>
      <c r="X592" s="50" t="n">
        <f aca="false">IFERROR(X302/X12,"")</f>
        <v>7.5956095328643</v>
      </c>
      <c r="Y592" s="50" t="n">
        <f aca="false">IFERROR(Y302/Y12,"")</f>
        <v>7.18785351657235</v>
      </c>
      <c r="Z592" s="50" t="n">
        <f aca="false">IFERROR(Z302/Z12,"")</f>
        <v>6.75431394498796</v>
      </c>
      <c r="AA592" s="50" t="n">
        <f aca="false">IFERROR(AA302/AA12,"")</f>
        <v>7.24721220664811</v>
      </c>
      <c r="AB592" s="50" t="n">
        <f aca="false">IFERROR(AB302/AB12,"")</f>
        <v>7.3406327241425</v>
      </c>
      <c r="AC592" s="50" t="n">
        <f aca="false">IFERROR(AC302/AC12,"")</f>
        <v>7.41924784870052</v>
      </c>
      <c r="AD592" s="50" t="n">
        <f aca="false">IFERROR(AD302/AD12,"")</f>
        <v>7.87099440422057</v>
      </c>
      <c r="AE592" s="50" t="n">
        <f aca="false">IFERROR(AE302/AE12,"")</f>
        <v>5.33252887250085</v>
      </c>
      <c r="AF592" s="50" t="n">
        <f aca="false">IFERROR(AF302/AF12,"")</f>
        <v>7.3102365757908</v>
      </c>
      <c r="AG592" s="50" t="n">
        <f aca="false">IFERROR(AG302/AG12,"")</f>
        <v>6.92180373426553</v>
      </c>
      <c r="AH592" s="50" t="n">
        <f aca="false">IFERROR(AH302/AH12,"")</f>
        <v>7.84360722420605</v>
      </c>
      <c r="AI592" s="50" t="n">
        <f aca="false">IFERROR(AI302/AI12,"")</f>
        <v>6.79147240538957</v>
      </c>
      <c r="AJ592" s="50" t="n">
        <f aca="false">IFERROR(AJ302/AJ12,"")</f>
        <v>7.04873396260118</v>
      </c>
      <c r="AK592" s="50" t="n">
        <f aca="false">IFERROR(AK302/AK12,"")</f>
        <v>7.11767721816517</v>
      </c>
      <c r="AL592" s="51" t="n">
        <f aca="false">IFERROR(AL302/AL12,"")</f>
        <v>7.31597734829908</v>
      </c>
      <c r="AM592" s="51" t="n">
        <f aca="false">IFERROR(AM302/AM12,"")</f>
        <v>6.18732253020611</v>
      </c>
    </row>
    <row r="593" customFormat="false" ht="14.25" hidden="false" customHeight="false" outlineLevel="0" collapsed="false">
      <c r="A593" s="48" t="s">
        <v>138</v>
      </c>
      <c r="B593" s="48" t="str">
        <f aca="false">VLOOKUP(Data[[#This Row],[or_product]],Ref_products[#Data],2,FALSE())</f>
        <v>Soft wheat</v>
      </c>
      <c r="C593" s="48" t="str">
        <f aca="false">VLOOKUP(Data[[#This Row],[MS]],Ref_MS[#Data],2,FALSE())</f>
        <v>Croatia</v>
      </c>
      <c r="D593" s="49" t="s">
        <v>72</v>
      </c>
      <c r="E593" s="49" t="s">
        <v>95</v>
      </c>
      <c r="F593" s="49" t="s">
        <v>96</v>
      </c>
      <c r="G593" s="50" t="n">
        <f aca="false">(SUM(AH593:AL593)-MAX(AH593:AL593)-MIN(AH593:AL593))/3</f>
        <v>5.72064372603242</v>
      </c>
      <c r="H593" s="50" t="n">
        <f aca="false">IFERROR(H303/H13,"")</f>
        <v>4.1539951222</v>
      </c>
      <c r="I593" s="50" t="n">
        <f aca="false">IFERROR(I303/I13,"")</f>
        <v>3.7527653174</v>
      </c>
      <c r="J593" s="50" t="n">
        <f aca="false">IFERROR(J303/J13,"")</f>
        <v>3.8304039752</v>
      </c>
      <c r="K593" s="50" t="n">
        <f aca="false">IFERROR(K303/K13,"")</f>
        <v>3.6616684588</v>
      </c>
      <c r="L593" s="50" t="n">
        <f aca="false">IFERROR(L303/L13,"")</f>
        <v>3.9688</v>
      </c>
      <c r="M593" s="50" t="n">
        <f aca="false">IFERROR(M303/M13,"")</f>
        <v>4.1884492672</v>
      </c>
      <c r="N593" s="50" t="n">
        <f aca="false">IFERROR(N303/N13,"")</f>
        <v>3.2718747512</v>
      </c>
      <c r="O593" s="50" t="n">
        <f aca="false">IFERROR(O303/O13,"")</f>
        <v>3.6652709135723</v>
      </c>
      <c r="P593" s="50" t="n">
        <f aca="false">IFERROR(P303/P13,"")</f>
        <v>4.03182950087215</v>
      </c>
      <c r="Q593" s="50" t="n">
        <f aca="false">IFERROR(Q303/Q13,"")</f>
        <v>4.37420622463103</v>
      </c>
      <c r="R593" s="50" t="n">
        <f aca="false">IFERROR(R303/R13,"")</f>
        <v>4.69471759059449</v>
      </c>
      <c r="S593" s="50" t="n">
        <f aca="false">IFERROR(S303/S13,"")</f>
        <v>4.99539338003042</v>
      </c>
      <c r="T593" s="50" t="n">
        <f aca="false">IFERROR(T303/T13,"")</f>
        <v>5.27801967971935</v>
      </c>
      <c r="U593" s="50" t="n">
        <f aca="false">IFERROR(U303/U13,"")</f>
        <v>5.54417438852182</v>
      </c>
      <c r="V593" s="50" t="n">
        <f aca="false">IFERROR(V303/V13,"")</f>
        <v>5.21289336717319</v>
      </c>
      <c r="W593" s="50" t="n">
        <f aca="false">IFERROR(W303/W13,"")</f>
        <v>5.44655286591276</v>
      </c>
      <c r="X593" s="50" t="n">
        <f aca="false">IFERROR(X303/X13,"")</f>
        <v>5.15304049545277</v>
      </c>
      <c r="Y593" s="50" t="n">
        <f aca="false">IFERROR(Y303/Y13,"")</f>
        <v>3.97262725060827</v>
      </c>
      <c r="Z593" s="50" t="n">
        <f aca="false">IFERROR(Z303/Z13,"")</f>
        <v>5.19236502242152</v>
      </c>
      <c r="AA593" s="50" t="n">
        <f aca="false">IFERROR(AA303/AA13,"")</f>
        <v>5.30504524321997</v>
      </c>
      <c r="AB593" s="50" t="n">
        <f aca="false">IFERROR(AB303/AB13,"")</f>
        <v>4.84882087204444</v>
      </c>
      <c r="AC593" s="50" t="n">
        <f aca="false">IFERROR(AC303/AC13,"")</f>
        <v>4.10285350302095</v>
      </c>
      <c r="AD593" s="50" t="n">
        <f aca="false">IFERROR(AD303/AD13,"")</f>
        <v>5.29299862557563</v>
      </c>
      <c r="AE593" s="50" t="n">
        <f aca="false">IFERROR(AE303/AE13,"")</f>
        <v>5.61153253364541</v>
      </c>
      <c r="AF593" s="50" t="n">
        <f aca="false">IFERROR(AF303/AF13,"")</f>
        <v>5.76719937144313</v>
      </c>
      <c r="AG593" s="50" t="n">
        <f aca="false">IFERROR(AG303/AG13,"")</f>
        <v>5.3388542648018</v>
      </c>
      <c r="AH593" s="50" t="n">
        <f aca="false">IFERROR(AH303/AH13,"")</f>
        <v>5.50630689268703</v>
      </c>
      <c r="AI593" s="50" t="n">
        <f aca="false">IFERROR(AI303/AI13,"")</f>
        <v>5.76343534131085</v>
      </c>
      <c r="AJ593" s="50" t="n">
        <f aca="false">IFERROR(AJ303/AJ13,"")</f>
        <v>6.5746269665985</v>
      </c>
      <c r="AK593" s="50" t="n">
        <f aca="false">IFERROR(AK303/AK13,"")</f>
        <v>5.89218894409938</v>
      </c>
      <c r="AL593" s="51" t="n">
        <f aca="false">IFERROR(AL303/AL13,"")</f>
        <v>4.74642286387743</v>
      </c>
      <c r="AM593" s="51" t="n">
        <f aca="false">IFERROR(AM303/AM13,"")</f>
        <v>6.032576</v>
      </c>
    </row>
    <row r="594" customFormat="false" ht="14.25" hidden="false" customHeight="false" outlineLevel="0" collapsed="false">
      <c r="A594" s="48" t="s">
        <v>138</v>
      </c>
      <c r="B594" s="48" t="str">
        <f aca="false">VLOOKUP(Data[[#This Row],[or_product]],Ref_products[#Data],2,FALSE())</f>
        <v>Soft wheat</v>
      </c>
      <c r="C594" s="48" t="str">
        <f aca="false">VLOOKUP(Data[[#This Row],[MS]],Ref_MS[#Data],2,FALSE())</f>
        <v>Italy</v>
      </c>
      <c r="D594" s="49" t="s">
        <v>72</v>
      </c>
      <c r="E594" s="49" t="s">
        <v>97</v>
      </c>
      <c r="F594" s="49" t="s">
        <v>98</v>
      </c>
      <c r="G594" s="50" t="n">
        <f aca="false">(SUM(AH594:AL594)-MAX(AH594:AL594)-MIN(AH594:AL594))/3</f>
        <v>5.15632738461529</v>
      </c>
      <c r="H594" s="50" t="n">
        <f aca="false">IFERROR(H304/H14,"")</f>
        <v>4.57019082217973</v>
      </c>
      <c r="I594" s="50" t="n">
        <f aca="false">IFERROR(I304/I14,"")</f>
        <v>4.57452465380518</v>
      </c>
      <c r="J594" s="50" t="n">
        <f aca="false">IFERROR(J304/J14,"")</f>
        <v>4.4512108976598</v>
      </c>
      <c r="K594" s="50" t="n">
        <f aca="false">IFERROR(K304/K14,"")</f>
        <v>4.38029767911201</v>
      </c>
      <c r="L594" s="50" t="n">
        <f aca="false">IFERROR(L304/L14,"")</f>
        <v>4.24809955771151</v>
      </c>
      <c r="M594" s="50" t="n">
        <f aca="false">IFERROR(M304/M14,"")</f>
        <v>4.8980640607102</v>
      </c>
      <c r="N594" s="50" t="n">
        <f aca="false">IFERROR(N304/N14,"")</f>
        <v>4.60218284482759</v>
      </c>
      <c r="O594" s="50" t="n">
        <f aca="false">IFERROR(O304/O14,"")</f>
        <v>4.69487714025501</v>
      </c>
      <c r="P594" s="50" t="n">
        <f aca="false">IFERROR(P304/P14,"")</f>
        <v>4.42665300703775</v>
      </c>
      <c r="Q594" s="50" t="n">
        <f aca="false">IFERROR(Q304/Q14,"")</f>
        <v>4.77102591995309</v>
      </c>
      <c r="R594" s="50" t="n">
        <f aca="false">IFERROR(R304/R14,"")</f>
        <v>4.3173504243894</v>
      </c>
      <c r="S594" s="50" t="n">
        <f aca="false">IFERROR(S304/S14,"")</f>
        <v>5.274793056033</v>
      </c>
      <c r="T594" s="50" t="n">
        <f aca="false">IFERROR(T304/T14,"")</f>
        <v>5.40887262773723</v>
      </c>
      <c r="U594" s="50" t="n">
        <f aca="false">IFERROR(U304/U14,"")</f>
        <v>5.43598936170213</v>
      </c>
      <c r="V594" s="50" t="n">
        <f aca="false">IFERROR(V304/V14,"")</f>
        <v>4.87321460980036</v>
      </c>
      <c r="W594" s="50" t="n">
        <f aca="false">IFERROR(W304/W14,"")</f>
        <v>5.29333471945315</v>
      </c>
      <c r="X594" s="50" t="n">
        <f aca="false">IFERROR(X304/X14,"")</f>
        <v>5.0073001874063</v>
      </c>
      <c r="Y594" s="50" t="n">
        <f aca="false">IFERROR(Y304/Y14,"")</f>
        <v>5.11794595161149</v>
      </c>
      <c r="Z594" s="50" t="n">
        <f aca="false">IFERROR(Z304/Z14,"")</f>
        <v>5.28451017810747</v>
      </c>
      <c r="AA594" s="50" t="n">
        <f aca="false">IFERROR(AA304/AA14,"")</f>
        <v>5.84159024751891</v>
      </c>
      <c r="AB594" s="50" t="n">
        <f aca="false">IFERROR(AB304/AB14,"")</f>
        <v>5.24912393496604</v>
      </c>
      <c r="AC594" s="50" t="n">
        <f aca="false">IFERROR(AC304/AC14,"")</f>
        <v>5.25320359346766</v>
      </c>
      <c r="AD594" s="50" t="n">
        <f aca="false">IFERROR(AD304/AD14,"")</f>
        <v>5.36955399537606</v>
      </c>
      <c r="AE594" s="50" t="n">
        <f aca="false">IFERROR(AE304/AE14,"")</f>
        <v>5.60812367136967</v>
      </c>
      <c r="AF594" s="50" t="n">
        <f aca="false">IFERROR(AF304/AF14,"")</f>
        <v>5.44570904089931</v>
      </c>
      <c r="AG594" s="50" t="n">
        <f aca="false">IFERROR(AG304/AG14,"")</f>
        <v>5.0921197084591</v>
      </c>
      <c r="AH594" s="50" t="n">
        <f aca="false">IFERROR(AH304/AH14,"")</f>
        <v>5.09943085852114</v>
      </c>
      <c r="AI594" s="50" t="n">
        <f aca="false">IFERROR(AI304/AI14,"")</f>
        <v>5.28718971246006</v>
      </c>
      <c r="AJ594" s="50" t="n">
        <f aca="false">IFERROR(AJ304/AJ14,"")</f>
        <v>6.08189856457409</v>
      </c>
      <c r="AK594" s="50" t="n">
        <f aca="false">IFERROR(AK304/AK14,"")</f>
        <v>5.08236158286467</v>
      </c>
      <c r="AL594" s="51" t="n">
        <f aca="false">IFERROR(AL304/AL14,"")</f>
        <v>5.04125098281741</v>
      </c>
      <c r="AM594" s="51" t="n">
        <f aca="false">IFERROR(AM304/AM14,"")</f>
        <v>4.66334</v>
      </c>
    </row>
    <row r="595" customFormat="false" ht="14.25" hidden="false" customHeight="false" outlineLevel="0" collapsed="false">
      <c r="A595" s="48" t="s">
        <v>138</v>
      </c>
      <c r="B595" s="48" t="str">
        <f aca="false">VLOOKUP(Data[[#This Row],[or_product]],Ref_products[#Data],2,FALSE())</f>
        <v>Soft wheat</v>
      </c>
      <c r="C595" s="48" t="str">
        <f aca="false">VLOOKUP(Data[[#This Row],[MS]],Ref_MS[#Data],2,FALSE())</f>
        <v>Cyprus</v>
      </c>
      <c r="D595" s="49" t="s">
        <v>72</v>
      </c>
      <c r="E595" s="49" t="s">
        <v>99</v>
      </c>
      <c r="F595" s="49" t="s">
        <v>100</v>
      </c>
      <c r="G595" s="50" t="n">
        <f aca="false">(SUM(AH595:AL595)-MAX(AH595:AL595)-MIN(AH595:AL595))/3</f>
        <v>2.42386554055121</v>
      </c>
      <c r="H595" s="50" t="str">
        <f aca="false">IFERROR(H305/H15,"")</f>
        <v/>
      </c>
      <c r="I595" s="50" t="str">
        <f aca="false">IFERROR(I305/I15,"")</f>
        <v/>
      </c>
      <c r="J595" s="50" t="str">
        <f aca="false">IFERROR(J305/J15,"")</f>
        <v/>
      </c>
      <c r="K595" s="50" t="str">
        <f aca="false">IFERROR(K305/K15,"")</f>
        <v/>
      </c>
      <c r="L595" s="50" t="str">
        <f aca="false">IFERROR(L305/L15,"")</f>
        <v/>
      </c>
      <c r="M595" s="50" t="str">
        <f aca="false">IFERROR(M305/M15,"")</f>
        <v/>
      </c>
      <c r="N595" s="50" t="str">
        <f aca="false">IFERROR(N305/N15,"")</f>
        <v/>
      </c>
      <c r="O595" s="50" t="str">
        <f aca="false">IFERROR(O305/O15,"")</f>
        <v/>
      </c>
      <c r="P595" s="50" t="str">
        <f aca="false">IFERROR(P305/P15,"")</f>
        <v/>
      </c>
      <c r="Q595" s="50" t="str">
        <f aca="false">IFERROR(Q305/Q15,"")</f>
        <v/>
      </c>
      <c r="R595" s="50" t="str">
        <f aca="false">IFERROR(R305/R15,"")</f>
        <v/>
      </c>
      <c r="S595" s="50" t="str">
        <f aca="false">IFERROR(S305/S15,"")</f>
        <v/>
      </c>
      <c r="T595" s="50" t="str">
        <f aca="false">IFERROR(T305/T15,"")</f>
        <v/>
      </c>
      <c r="U595" s="50" t="str">
        <f aca="false">IFERROR(U305/U15,"")</f>
        <v/>
      </c>
      <c r="V595" s="50" t="str">
        <f aca="false">IFERROR(V305/V15,"")</f>
        <v/>
      </c>
      <c r="W595" s="50" t="str">
        <f aca="false">IFERROR(W305/W15,"")</f>
        <v/>
      </c>
      <c r="X595" s="50" t="str">
        <f aca="false">IFERROR(X305/X15,"")</f>
        <v/>
      </c>
      <c r="Y595" s="50" t="str">
        <f aca="false">IFERROR(Y305/Y15,"")</f>
        <v/>
      </c>
      <c r="Z595" s="50" t="str">
        <f aca="false">IFERROR(Z305/Z15,"")</f>
        <v/>
      </c>
      <c r="AA595" s="50" t="str">
        <f aca="false">IFERROR(AA305/AA15,"")</f>
        <v/>
      </c>
      <c r="AB595" s="50" t="str">
        <f aca="false">IFERROR(AB305/AB15,"")</f>
        <v/>
      </c>
      <c r="AC595" s="50" t="str">
        <f aca="false">IFERROR(AC305/AC15,"")</f>
        <v/>
      </c>
      <c r="AD595" s="50" t="str">
        <f aca="false">IFERROR(AD305/AD15,"")</f>
        <v/>
      </c>
      <c r="AE595" s="50" t="n">
        <f aca="false">IFERROR(AE305/AE15,"")</f>
        <v>0.40705641025641</v>
      </c>
      <c r="AF595" s="50" t="n">
        <f aca="false">IFERROR(AF305/AF15,"")</f>
        <v>1.72529044585987</v>
      </c>
      <c r="AG595" s="50" t="n">
        <f aca="false">IFERROR(AG305/AG15,"")</f>
        <v>1.14735884773663</v>
      </c>
      <c r="AH595" s="50" t="n">
        <f aca="false">IFERROR(AH305/AH15,"")</f>
        <v>2.48994952380952</v>
      </c>
      <c r="AI595" s="50" t="n">
        <f aca="false">IFERROR(AI305/AI15,"")</f>
        <v>2.57675820895522</v>
      </c>
      <c r="AJ595" s="50" t="n">
        <f aca="false">IFERROR(AJ305/AJ15,"")</f>
        <v>1.90340408163265</v>
      </c>
      <c r="AK595" s="50" t="n">
        <f aca="false">IFERROR(AK305/AK15,"")</f>
        <v>2.58385416666667</v>
      </c>
      <c r="AL595" s="51" t="n">
        <f aca="false">IFERROR(AL305/AL15,"")</f>
        <v>2.20488888888889</v>
      </c>
      <c r="AM595" s="51" t="n">
        <f aca="false">IFERROR(AM305/AM15,"")</f>
        <v>2.62239209833134</v>
      </c>
    </row>
    <row r="596" customFormat="false" ht="14.25" hidden="false" customHeight="false" outlineLevel="0" collapsed="false">
      <c r="A596" s="48" t="s">
        <v>138</v>
      </c>
      <c r="B596" s="48" t="str">
        <f aca="false">VLOOKUP(Data[[#This Row],[or_product]],Ref_products[#Data],2,FALSE())</f>
        <v>Soft wheat</v>
      </c>
      <c r="C596" s="48" t="str">
        <f aca="false">VLOOKUP(Data[[#This Row],[MS]],Ref_MS[#Data],2,FALSE())</f>
        <v>Latvia</v>
      </c>
      <c r="D596" s="49" t="s">
        <v>72</v>
      </c>
      <c r="E596" s="49" t="s">
        <v>101</v>
      </c>
      <c r="F596" s="49" t="s">
        <v>102</v>
      </c>
      <c r="G596" s="50" t="n">
        <f aca="false">(SUM(AH596:AL596)-MAX(AH596:AL596)-MIN(AH596:AL596))/3</f>
        <v>4.63616474908252</v>
      </c>
      <c r="H596" s="50" t="n">
        <f aca="false">IFERROR(H306/H16,"")</f>
        <v>1.98498675340036</v>
      </c>
      <c r="I596" s="50" t="n">
        <f aca="false">IFERROR(I306/I16,"")</f>
        <v>2.09138139534884</v>
      </c>
      <c r="J596" s="50" t="n">
        <f aca="false">IFERROR(J306/J16,"")</f>
        <v>2.20619653284672</v>
      </c>
      <c r="K596" s="50" t="n">
        <f aca="false">IFERROR(K306/K16,"")</f>
        <v>2.37742292225201</v>
      </c>
      <c r="L596" s="50" t="n">
        <f aca="false">IFERROR(L306/L16,"")</f>
        <v>2.5707296126067</v>
      </c>
      <c r="M596" s="50" t="n">
        <f aca="false">IFERROR(M306/M16,"")</f>
        <v>2.53343048376408</v>
      </c>
      <c r="N596" s="50" t="n">
        <f aca="false">IFERROR(N306/N16,"")</f>
        <v>2.39147383561644</v>
      </c>
      <c r="O596" s="50" t="n">
        <f aca="false">IFERROR(O306/O16,"")</f>
        <v>2.68226616065781</v>
      </c>
      <c r="P596" s="50" t="n">
        <f aca="false">IFERROR(P306/P16,"")</f>
        <v>2.68691091127098</v>
      </c>
      <c r="Q596" s="50" t="n">
        <f aca="false">IFERROR(Q306/Q16,"")</f>
        <v>3.3579667752443</v>
      </c>
      <c r="R596" s="50" t="n">
        <f aca="false">IFERROR(R306/R16,"")</f>
        <v>2.7696452920143</v>
      </c>
      <c r="S596" s="50" t="n">
        <f aca="false">IFERROR(S306/S16,"")</f>
        <v>2.91936892289582</v>
      </c>
      <c r="T596" s="50" t="n">
        <f aca="false">IFERROR(T306/T16,"")</f>
        <v>3.58176787620064</v>
      </c>
      <c r="U596" s="50" t="n">
        <f aca="false">IFERROR(U306/U16,"")</f>
        <v>2.75980130172013</v>
      </c>
      <c r="V596" s="50" t="n">
        <f aca="false">IFERROR(V306/V16,"")</f>
        <v>3.56635378450579</v>
      </c>
      <c r="W596" s="50" t="n">
        <f aca="false">IFERROR(W306/W16,"")</f>
        <v>3.82650475448168</v>
      </c>
      <c r="X596" s="50" t="n">
        <f aca="false">IFERROR(X306/X16,"")</f>
        <v>3.59928624431222</v>
      </c>
      <c r="Y596" s="50" t="n">
        <f aca="false">IFERROR(Y306/Y16,"")</f>
        <v>3.31313763077962</v>
      </c>
      <c r="Z596" s="50" t="n">
        <f aca="false">IFERROR(Z306/Z16,"")</f>
        <v>3.03737992831541</v>
      </c>
      <c r="AA596" s="50" t="n">
        <f aca="false">IFERROR(AA306/AA16,"")</f>
        <v>4.33538467650397</v>
      </c>
      <c r="AB596" s="50" t="n">
        <f aca="false">IFERROR(AB306/AB16,"")</f>
        <v>3.85542106688329</v>
      </c>
      <c r="AC596" s="50" t="n">
        <f aca="false">IFERROR(AC306/AC16,"")</f>
        <v>3.71821629213483</v>
      </c>
      <c r="AD596" s="50" t="n">
        <f aca="false">IFERROR(AD306/AD16,"")</f>
        <v>4.991167493852</v>
      </c>
      <c r="AE596" s="50" t="n">
        <f aca="false">IFERROR(AE306/AE16,"")</f>
        <v>4.27095399707785</v>
      </c>
      <c r="AF596" s="50" t="n">
        <f aca="false">IFERROR(AF306/AF16,"")</f>
        <v>4.74959122649955</v>
      </c>
      <c r="AG596" s="50" t="n">
        <f aca="false">IFERROR(AG306/AG16,"")</f>
        <v>3.40468245445829</v>
      </c>
      <c r="AH596" s="50" t="n">
        <f aca="false">IFERROR(AH306/AH16,"")</f>
        <v>4.77472336107165</v>
      </c>
      <c r="AI596" s="50" t="n">
        <f aca="false">IFERROR(AI306/AI16,"")</f>
        <v>5.29677864311521</v>
      </c>
      <c r="AJ596" s="50" t="n">
        <f aca="false">IFERROR(AJ306/AJ16,"")</f>
        <v>4.44615659780383</v>
      </c>
      <c r="AK596" s="50" t="n">
        <f aca="false">IFERROR(AK306/AK16,"")</f>
        <v>4.68761428837209</v>
      </c>
      <c r="AL596" s="51" t="n">
        <f aca="false">IFERROR(AL306/AL16,"")</f>
        <v>4.0383484952381</v>
      </c>
      <c r="AM596" s="51" t="n">
        <f aca="false">IFERROR(AM306/AM16,"")</f>
        <v>4.4649</v>
      </c>
    </row>
    <row r="597" customFormat="false" ht="14.25" hidden="false" customHeight="false" outlineLevel="0" collapsed="false">
      <c r="A597" s="48" t="s">
        <v>138</v>
      </c>
      <c r="B597" s="48" t="str">
        <f aca="false">VLOOKUP(Data[[#This Row],[or_product]],Ref_products[#Data],2,FALSE())</f>
        <v>Soft wheat</v>
      </c>
      <c r="C597" s="48" t="str">
        <f aca="false">VLOOKUP(Data[[#This Row],[MS]],Ref_MS[#Data],2,FALSE())</f>
        <v>Lithuania</v>
      </c>
      <c r="D597" s="49" t="s">
        <v>72</v>
      </c>
      <c r="E597" s="49" t="s">
        <v>103</v>
      </c>
      <c r="F597" s="49" t="s">
        <v>104</v>
      </c>
      <c r="G597" s="50" t="n">
        <f aca="false">(SUM(AH597:AL597)-MAX(AH597:AL597)-MIN(AH597:AL597))/3</f>
        <v>4.62148500131738</v>
      </c>
      <c r="H597" s="50" t="n">
        <f aca="false">IFERROR(H307/H17,"")</f>
        <v>2.35327115845539</v>
      </c>
      <c r="I597" s="50" t="n">
        <f aca="false">IFERROR(I307/I17,"")</f>
        <v>2.01894325925926</v>
      </c>
      <c r="J597" s="50" t="n">
        <f aca="false">IFERROR(J307/J17,"")</f>
        <v>2.42643537989256</v>
      </c>
      <c r="K597" s="50" t="n">
        <f aca="false">IFERROR(K307/K17,"")</f>
        <v>2.67078102357677</v>
      </c>
      <c r="L597" s="50" t="n">
        <f aca="false">IFERROR(L307/L17,"")</f>
        <v>2.97818498402556</v>
      </c>
      <c r="M597" s="50" t="n">
        <f aca="false">IFERROR(M307/M17,"")</f>
        <v>2.84471134593993</v>
      </c>
      <c r="N597" s="50" t="n">
        <f aca="false">IFERROR(N307/N17,"")</f>
        <v>2.58947252022775</v>
      </c>
      <c r="O597" s="50" t="n">
        <f aca="false">IFERROR(O307/O17,"")</f>
        <v>3.3151909287257</v>
      </c>
      <c r="P597" s="50" t="n">
        <f aca="false">IFERROR(P307/P17,"")</f>
        <v>3.03209784213515</v>
      </c>
      <c r="Q597" s="50" t="n">
        <f aca="false">IFERROR(Q307/Q17,"")</f>
        <v>3.60520059683676</v>
      </c>
      <c r="R597" s="50" t="n">
        <f aca="false">IFERROR(R307/R17,"")</f>
        <v>3.55039530460624</v>
      </c>
      <c r="S597" s="50" t="n">
        <f aca="false">IFERROR(S307/S17,"")</f>
        <v>3.9961825964517</v>
      </c>
      <c r="T597" s="50" t="n">
        <f aca="false">IFERROR(T307/T17,"")</f>
        <v>3.70403431664411</v>
      </c>
      <c r="U597" s="50" t="n">
        <f aca="false">IFERROR(U307/U17,"")</f>
        <v>2.33706678301338</v>
      </c>
      <c r="V597" s="50" t="n">
        <f aca="false">IFERROR(V307/V17,"")</f>
        <v>3.89129311900733</v>
      </c>
      <c r="W597" s="50" t="n">
        <f aca="false">IFERROR(W307/W17,"")</f>
        <v>4.23559975216853</v>
      </c>
      <c r="X597" s="50" t="n">
        <f aca="false">IFERROR(X307/X17,"")</f>
        <v>4.16763688</v>
      </c>
      <c r="Y597" s="50" t="n">
        <f aca="false">IFERROR(Y307/Y17,"")</f>
        <v>3.27870726429675</v>
      </c>
      <c r="Z597" s="50" t="n">
        <f aca="false">IFERROR(Z307/Z17,"")</f>
        <v>3.36548622754491</v>
      </c>
      <c r="AA597" s="50" t="n">
        <f aca="false">IFERROR(AA307/AA17,"")</f>
        <v>4.74562771929825</v>
      </c>
      <c r="AB597" s="50" t="n">
        <f aca="false">IFERROR(AB307/AB17,"")</f>
        <v>4.26866026370992</v>
      </c>
      <c r="AC597" s="50" t="n">
        <f aca="false">IFERROR(AC307/AC17,"")</f>
        <v>4.52740299435028</v>
      </c>
      <c r="AD597" s="50" t="n">
        <f aca="false">IFERROR(AD307/AD17,"")</f>
        <v>5.19739234411997</v>
      </c>
      <c r="AE597" s="50" t="n">
        <f aca="false">IFERROR(AE307/AE17,"")</f>
        <v>4.33205339738567</v>
      </c>
      <c r="AF597" s="50" t="n">
        <f aca="false">IFERROR(AF307/AF17,"")</f>
        <v>4.78701214853131</v>
      </c>
      <c r="AG597" s="50" t="n">
        <f aca="false">IFERROR(AG307/AG17,"")</f>
        <v>3.64444692000155</v>
      </c>
      <c r="AH597" s="50" t="n">
        <f aca="false">IFERROR(AH307/AH17,"")</f>
        <v>4.25768952621238</v>
      </c>
      <c r="AI597" s="50" t="n">
        <f aca="false">IFERROR(AI307/AI17,"")</f>
        <v>5.35099075555953</v>
      </c>
      <c r="AJ597" s="50" t="n">
        <f aca="false">IFERROR(AJ307/AJ17,"")</f>
        <v>4.46498932395649</v>
      </c>
      <c r="AK597" s="50" t="n">
        <f aca="false">IFERROR(AK307/AK17,"")</f>
        <v>4.69810976001352</v>
      </c>
      <c r="AL597" s="51" t="n">
        <f aca="false">IFERROR(AL307/AL17,"")</f>
        <v>4.70135591998213</v>
      </c>
      <c r="AM597" s="51" t="n">
        <f aca="false">IFERROR(AM307/AM17,"")</f>
        <v>4.454978</v>
      </c>
    </row>
    <row r="598" customFormat="false" ht="14.25" hidden="false" customHeight="false" outlineLevel="0" collapsed="false">
      <c r="A598" s="48" t="s">
        <v>138</v>
      </c>
      <c r="B598" s="48" t="str">
        <f aca="false">VLOOKUP(Data[[#This Row],[or_product]],Ref_products[#Data],2,FALSE())</f>
        <v>Soft wheat</v>
      </c>
      <c r="C598" s="48" t="str">
        <f aca="false">VLOOKUP(Data[[#This Row],[MS]],Ref_MS[#Data],2,FALSE())</f>
        <v>Luxembourg</v>
      </c>
      <c r="D598" s="49" t="s">
        <v>72</v>
      </c>
      <c r="E598" s="49" t="s">
        <v>105</v>
      </c>
      <c r="F598" s="49" t="s">
        <v>106</v>
      </c>
      <c r="G598" s="50" t="n">
        <f aca="false">(SUM(AH598:AL598)-MAX(AH598:AL598)-MIN(AH598:AL598))/3</f>
        <v>5.93230926500049</v>
      </c>
      <c r="H598" s="50" t="n">
        <f aca="false">IFERROR(H308/H18,"")</f>
        <v>5.72877380952381</v>
      </c>
      <c r="I598" s="50" t="n">
        <f aca="false">IFERROR(I308/I18,"")</f>
        <v>4.98304888888889</v>
      </c>
      <c r="J598" s="50" t="n">
        <f aca="false">IFERROR(J308/J18,"")</f>
        <v>5.62246666666667</v>
      </c>
      <c r="K598" s="50" t="n">
        <f aca="false">IFERROR(K308/K18,"")</f>
        <v>6.58738969072165</v>
      </c>
      <c r="L598" s="50" t="n">
        <f aca="false">IFERROR(L308/L18,"")</f>
        <v>5.87136907216495</v>
      </c>
      <c r="M598" s="50" t="n">
        <f aca="false">IFERROR(M308/M18,"")</f>
        <v>6.08481836734694</v>
      </c>
      <c r="N598" s="50" t="n">
        <f aca="false">IFERROR(N308/N18,"")</f>
        <v>5.90231794871795</v>
      </c>
      <c r="O598" s="50" t="n">
        <f aca="false">IFERROR(O308/O18,"")</f>
        <v>5.52024</v>
      </c>
      <c r="P598" s="50" t="n">
        <f aca="false">IFERROR(P308/P18,"")</f>
        <v>5.46722448979592</v>
      </c>
      <c r="Q598" s="50" t="n">
        <f aca="false">IFERROR(Q308/Q18,"")</f>
        <v>5.928395</v>
      </c>
      <c r="R598" s="50" t="n">
        <f aca="false">IFERROR(R308/R18,"")</f>
        <v>6.077225</v>
      </c>
      <c r="S598" s="50" t="n">
        <f aca="false">IFERROR(S308/S18,"")</f>
        <v>6.78427350427351</v>
      </c>
      <c r="T598" s="50" t="n">
        <f aca="false">IFERROR(T308/T18,"")</f>
        <v>5.97821344537815</v>
      </c>
      <c r="U598" s="50" t="n">
        <f aca="false">IFERROR(U308/U18,"")</f>
        <v>5.90632440944882</v>
      </c>
      <c r="V598" s="50" t="n">
        <f aca="false">IFERROR(V308/V18,"")</f>
        <v>5.55159523809524</v>
      </c>
      <c r="W598" s="50" t="n">
        <f aca="false">IFERROR(W308/W18,"")</f>
        <v>6.60560547945206</v>
      </c>
      <c r="X598" s="50" t="n">
        <f aca="false">IFERROR(X308/X18,"")</f>
        <v>6.53557826086956</v>
      </c>
      <c r="Y598" s="50" t="n">
        <f aca="false">IFERROR(Y308/Y18,"")</f>
        <v>5.91141570306924</v>
      </c>
      <c r="Z598" s="50" t="n">
        <f aca="false">IFERROR(Z308/Z18,"")</f>
        <v>5.49284207492795</v>
      </c>
      <c r="AA598" s="50" t="n">
        <f aca="false">IFERROR(AA308/AA18,"")</f>
        <v>5.81229585798817</v>
      </c>
      <c r="AB598" s="50" t="n">
        <f aca="false">IFERROR(AB308/AB18,"")</f>
        <v>6.34033207017544</v>
      </c>
      <c r="AC598" s="50" t="n">
        <f aca="false">IFERROR(AC308/AC18,"")</f>
        <v>6.10355706393054</v>
      </c>
      <c r="AD598" s="50" t="n">
        <f aca="false">IFERROR(AD308/AD18,"")</f>
        <v>6.23531621808144</v>
      </c>
      <c r="AE598" s="50" t="n">
        <f aca="false">IFERROR(AE308/AE18,"")</f>
        <v>5.03428341781318</v>
      </c>
      <c r="AF598" s="50" t="n">
        <f aca="false">IFERROR(AF308/AF18,"")</f>
        <v>5.44690375620128</v>
      </c>
      <c r="AG598" s="50" t="n">
        <f aca="false">IFERROR(AG308/AG18,"")</f>
        <v>6.00099829059829</v>
      </c>
      <c r="AH598" s="50" t="n">
        <f aca="false">IFERROR(AH308/AH18,"")</f>
        <v>5.96359730538922</v>
      </c>
      <c r="AI598" s="50" t="n">
        <f aca="false">IFERROR(AI308/AI18,"")</f>
        <v>5.91956610169492</v>
      </c>
      <c r="AJ598" s="50" t="n">
        <f aca="false">IFERROR(AJ308/AJ18,"")</f>
        <v>5.91376438791733</v>
      </c>
      <c r="AK598" s="50" t="n">
        <f aca="false">IFERROR(AK308/AK18,"")</f>
        <v>6.15910015037594</v>
      </c>
      <c r="AL598" s="51" t="n">
        <f aca="false">IFERROR(AL308/AL18,"")</f>
        <v>5.70313333333333</v>
      </c>
      <c r="AM598" s="51" t="n">
        <f aca="false">IFERROR(AM308/AM18,"")</f>
        <v>5.65554</v>
      </c>
    </row>
    <row r="599" customFormat="false" ht="14.25" hidden="false" customHeight="false" outlineLevel="0" collapsed="false">
      <c r="A599" s="48" t="s">
        <v>138</v>
      </c>
      <c r="B599" s="48" t="str">
        <f aca="false">VLOOKUP(Data[[#This Row],[or_product]],Ref_products[#Data],2,FALSE())</f>
        <v>Soft wheat</v>
      </c>
      <c r="C599" s="48" t="str">
        <f aca="false">VLOOKUP(Data[[#This Row],[MS]],Ref_MS[#Data],2,FALSE())</f>
        <v>Hungary</v>
      </c>
      <c r="D599" s="49" t="s">
        <v>72</v>
      </c>
      <c r="E599" s="49" t="s">
        <v>107</v>
      </c>
      <c r="F599" s="49" t="s">
        <v>108</v>
      </c>
      <c r="G599" s="50" t="n">
        <f aca="false">(SUM(AH599:AL599)-MAX(AH599:AL599)-MIN(AH599:AL599))/3</f>
        <v>5.44856556027693</v>
      </c>
      <c r="H599" s="50" t="n">
        <f aca="false">IFERROR(H309/H19,"")</f>
        <v>3.10101379310345</v>
      </c>
      <c r="I599" s="50" t="n">
        <f aca="false">IFERROR(I309/I19,"")</f>
        <v>4.68442183235868</v>
      </c>
      <c r="J599" s="50" t="n">
        <f aca="false">IFERROR(J309/J19,"")</f>
        <v>4.24276567164179</v>
      </c>
      <c r="K599" s="50" t="n">
        <f aca="false">IFERROR(K309/K19,"")</f>
        <v>3.31873793103448</v>
      </c>
      <c r="L599" s="50" t="n">
        <f aca="false">IFERROR(L309/L19,"")</f>
        <v>4.25530894175554</v>
      </c>
      <c r="M599" s="50" t="n">
        <f aca="false">IFERROR(M309/M19,"")</f>
        <v>4.11118302513847</v>
      </c>
      <c r="N599" s="50" t="n">
        <f aca="false">IFERROR(N309/N19,"")</f>
        <v>3.56926097527283</v>
      </c>
      <c r="O599" s="50" t="n">
        <f aca="false">IFERROR(O309/O19,"")</f>
        <v>3.58507922939778</v>
      </c>
      <c r="P599" s="50" t="n">
        <f aca="false">IFERROR(P309/P19,"")</f>
        <v>4.2855580600772</v>
      </c>
      <c r="Q599" s="50" t="n">
        <f aca="false">IFERROR(Q309/Q19,"")</f>
        <v>3.48952688915159</v>
      </c>
      <c r="R599" s="50" t="n">
        <f aca="false">IFERROR(R309/R19,"")</f>
        <v>2.62514147093498</v>
      </c>
      <c r="S599" s="50" t="n">
        <f aca="false">IFERROR(S309/S19,"")</f>
        <v>5.08389342399725</v>
      </c>
      <c r="T599" s="50" t="n">
        <f aca="false">IFERROR(T309/T19,"")</f>
        <v>4.46627105286619</v>
      </c>
      <c r="U599" s="50" t="n">
        <f aca="false">IFERROR(U309/U19,"")</f>
        <v>4.0399775399061</v>
      </c>
      <c r="V599" s="50" t="n">
        <f aca="false">IFERROR(V309/V19,"")</f>
        <v>3.55866548849012</v>
      </c>
      <c r="W599" s="50" t="n">
        <f aca="false">IFERROR(W309/W19,"")</f>
        <v>4.94790982349795</v>
      </c>
      <c r="X599" s="50" t="n">
        <f aca="false">IFERROR(X309/X19,"")</f>
        <v>3.82680702311629</v>
      </c>
      <c r="Y599" s="50" t="n">
        <f aca="false">IFERROR(Y309/Y19,"")</f>
        <v>3.68239903531818</v>
      </c>
      <c r="Z599" s="50" t="n">
        <f aca="false">IFERROR(Z309/Z19,"")</f>
        <v>4.16839699467699</v>
      </c>
      <c r="AA599" s="50" t="n">
        <f aca="false">IFERROR(AA309/AA19,"")</f>
        <v>3.71941103978975</v>
      </c>
      <c r="AB599" s="50" t="n">
        <f aca="false">IFERROR(AB309/AB19,"")</f>
        <v>4.60494008792557</v>
      </c>
      <c r="AC599" s="50" t="n">
        <f aca="false">IFERROR(AC309/AC19,"")</f>
        <v>4.69313500086503</v>
      </c>
      <c r="AD599" s="50" t="n">
        <f aca="false">IFERROR(AD309/AD19,"")</f>
        <v>5.04868938133914</v>
      </c>
      <c r="AE599" s="50" t="n">
        <f aca="false">IFERROR(AE309/AE19,"")</f>
        <v>5.33327182044888</v>
      </c>
      <c r="AF599" s="50" t="n">
        <f aca="false">IFERROR(AF309/AF19,"")</f>
        <v>5.41097985677837</v>
      </c>
      <c r="AG599" s="50" t="n">
        <f aca="false">IFERROR(AG309/AG19,"")</f>
        <v>5.10241083228093</v>
      </c>
      <c r="AH599" s="50" t="n">
        <f aca="false">IFERROR(AH309/AH19,"")</f>
        <v>5.28706997711296</v>
      </c>
      <c r="AI599" s="50" t="n">
        <f aca="false">IFERROR(AI309/AI19,"")</f>
        <v>5.45484750387529</v>
      </c>
      <c r="AJ599" s="50" t="n">
        <f aca="false">IFERROR(AJ309/AJ19,"")</f>
        <v>5.89353927719217</v>
      </c>
      <c r="AK599" s="50" t="n">
        <f aca="false">IFERROR(AK309/AK19,"")</f>
        <v>4.44186133290884</v>
      </c>
      <c r="AL599" s="51" t="n">
        <f aca="false">IFERROR(AL309/AL19,"")</f>
        <v>5.60377919984253</v>
      </c>
      <c r="AM599" s="51" t="n">
        <f aca="false">IFERROR(AM309/AM19,"")</f>
        <v>5.625774</v>
      </c>
    </row>
    <row r="600" customFormat="false" ht="14.25" hidden="false" customHeight="false" outlineLevel="0" collapsed="false">
      <c r="A600" s="48" t="s">
        <v>138</v>
      </c>
      <c r="B600" s="48" t="str">
        <f aca="false">VLOOKUP(Data[[#This Row],[or_product]],Ref_products[#Data],2,FALSE())</f>
        <v>Soft wheat</v>
      </c>
      <c r="C600" s="48" t="str">
        <f aca="false">VLOOKUP(Data[[#This Row],[MS]],Ref_MS[#Data],2,FALSE())</f>
        <v>Malta</v>
      </c>
      <c r="D600" s="49" t="s">
        <v>72</v>
      </c>
      <c r="E600" s="49" t="s">
        <v>109</v>
      </c>
      <c r="F600" s="49" t="s">
        <v>110</v>
      </c>
      <c r="G600" s="50" t="n">
        <f aca="false">(SUM(AH600:AL600)-MAX(AH600:AL600)-MIN(AH600:AL600))/3</f>
        <v>0</v>
      </c>
      <c r="H600" s="50" t="str">
        <f aca="false">IFERROR(H310/H20,"")</f>
        <v/>
      </c>
      <c r="I600" s="50" t="str">
        <f aca="false">IFERROR(I310/I20,"")</f>
        <v/>
      </c>
      <c r="J600" s="50" t="str">
        <f aca="false">IFERROR(J310/J20,"")</f>
        <v/>
      </c>
      <c r="K600" s="50" t="str">
        <f aca="false">IFERROR(K310/K20,"")</f>
        <v/>
      </c>
      <c r="L600" s="50" t="str">
        <f aca="false">IFERROR(L310/L20,"")</f>
        <v/>
      </c>
      <c r="M600" s="50" t="str">
        <f aca="false">IFERROR(M310/M20,"")</f>
        <v/>
      </c>
      <c r="N600" s="50" t="str">
        <f aca="false">IFERROR(N310/N20,"")</f>
        <v/>
      </c>
      <c r="O600" s="50" t="str">
        <f aca="false">IFERROR(O310/O20,"")</f>
        <v/>
      </c>
      <c r="P600" s="50" t="str">
        <f aca="false">IFERROR(P310/P20,"")</f>
        <v/>
      </c>
      <c r="Q600" s="50" t="str">
        <f aca="false">IFERROR(Q310/Q20,"")</f>
        <v/>
      </c>
      <c r="R600" s="50" t="str">
        <f aca="false">IFERROR(R310/R20,"")</f>
        <v/>
      </c>
      <c r="S600" s="50" t="str">
        <f aca="false">IFERROR(S310/S20,"")</f>
        <v/>
      </c>
      <c r="T600" s="50" t="str">
        <f aca="false">IFERROR(T310/T20,"")</f>
        <v/>
      </c>
      <c r="U600" s="50" t="str">
        <f aca="false">IFERROR(U310/U20,"")</f>
        <v/>
      </c>
      <c r="V600" s="50" t="str">
        <f aca="false">IFERROR(V310/V20,"")</f>
        <v/>
      </c>
      <c r="W600" s="50" t="str">
        <f aca="false">IFERROR(W310/W20,"")</f>
        <v/>
      </c>
      <c r="X600" s="50" t="str">
        <f aca="false">IFERROR(X310/X20,"")</f>
        <v/>
      </c>
      <c r="Y600" s="50" t="str">
        <f aca="false">IFERROR(Y310/Y20,"")</f>
        <v/>
      </c>
      <c r="Z600" s="50" t="str">
        <f aca="false">IFERROR(Z310/Z20,"")</f>
        <v/>
      </c>
      <c r="AA600" s="50" t="str">
        <f aca="false">IFERROR(AA310/AA20,"")</f>
        <v/>
      </c>
      <c r="AB600" s="50" t="str">
        <f aca="false">IFERROR(AB310/AB20,"")</f>
        <v/>
      </c>
      <c r="AC600" s="50" t="str">
        <f aca="false">IFERROR(AC310/AC20,"")</f>
        <v/>
      </c>
      <c r="AD600" s="50" t="str">
        <f aca="false">IFERROR(AD310/AD20,"")</f>
        <v/>
      </c>
      <c r="AE600" s="50" t="str">
        <f aca="false">IFERROR(AE310/AE20,"")</f>
        <v/>
      </c>
      <c r="AF600" s="50" t="str">
        <f aca="false">IFERROR(AF310/AF20,"")</f>
        <v/>
      </c>
      <c r="AG600" s="50" t="str">
        <f aca="false">IFERROR(AG310/AG20,"")</f>
        <v/>
      </c>
      <c r="AH600" s="50" t="str">
        <f aca="false">IFERROR(AH310/AH20,"")</f>
        <v/>
      </c>
      <c r="AI600" s="50" t="str">
        <f aca="false">IFERROR(AI310/AI20,"")</f>
        <v/>
      </c>
      <c r="AJ600" s="50" t="str">
        <f aca="false">IFERROR(AJ310/AJ20,"")</f>
        <v/>
      </c>
      <c r="AK600" s="50" t="str">
        <f aca="false">IFERROR(AK310/AK20,"")</f>
        <v/>
      </c>
      <c r="AL600" s="51" t="str">
        <f aca="false">IFERROR(AL310/AL20,"")</f>
        <v/>
      </c>
      <c r="AM600" s="51" t="str">
        <f aca="false">IFERROR(AM310/AM20,"")</f>
        <v/>
      </c>
    </row>
    <row r="601" customFormat="false" ht="14.25" hidden="false" customHeight="false" outlineLevel="0" collapsed="false">
      <c r="A601" s="48" t="s">
        <v>138</v>
      </c>
      <c r="B601" s="48" t="str">
        <f aca="false">VLOOKUP(Data[[#This Row],[or_product]],Ref_products[#Data],2,FALSE())</f>
        <v>Soft wheat</v>
      </c>
      <c r="C601" s="48" t="str">
        <f aca="false">VLOOKUP(Data[[#This Row],[MS]],Ref_MS[#Data],2,FALSE())</f>
        <v>Netherlands</v>
      </c>
      <c r="D601" s="49" t="s">
        <v>72</v>
      </c>
      <c r="E601" s="49" t="s">
        <v>111</v>
      </c>
      <c r="F601" s="49" t="s">
        <v>112</v>
      </c>
      <c r="G601" s="50" t="n">
        <f aca="false">(SUM(AH601:AL601)-MAX(AH601:AL601)-MIN(AH601:AL601))/3</f>
        <v>8.82567190162997</v>
      </c>
      <c r="H601" s="50" t="n">
        <f aca="false">IFERROR(H311/H21,"")</f>
        <v>8.70193033898305</v>
      </c>
      <c r="I601" s="50" t="n">
        <f aca="false">IFERROR(I311/I21,"")</f>
        <v>8.00450822368421</v>
      </c>
      <c r="J601" s="50" t="n">
        <f aca="false">IFERROR(J311/J21,"")</f>
        <v>8.54948109305761</v>
      </c>
      <c r="K601" s="50" t="n">
        <f aca="false">IFERROR(K311/K21,"")</f>
        <v>8.89126115819209</v>
      </c>
      <c r="L601" s="50" t="n">
        <f aca="false">IFERROR(L311/L21,"")</f>
        <v>7.6677216</v>
      </c>
      <c r="M601" s="50" t="n">
        <f aca="false">IFERROR(M311/M21,"")</f>
        <v>7.63559511844939</v>
      </c>
      <c r="N601" s="50" t="n">
        <f aca="false">IFERROR(N311/N21,"")</f>
        <v>8.21750077821012</v>
      </c>
      <c r="O601" s="50" t="n">
        <f aca="false">IFERROR(O311/O21,"")</f>
        <v>8.29397907827359</v>
      </c>
      <c r="P601" s="50" t="n">
        <f aca="false">IFERROR(P311/P21,"")</f>
        <v>7.90806548672566</v>
      </c>
      <c r="Q601" s="50" t="n">
        <f aca="false">IFERROR(Q311/Q21,"")</f>
        <v>7.75413106508876</v>
      </c>
      <c r="R601" s="50" t="n">
        <f aca="false">IFERROR(R311/R21,"")</f>
        <v>8.67867817337461</v>
      </c>
      <c r="S601" s="50" t="n">
        <f aca="false">IFERROR(S311/S21,"")</f>
        <v>8.84452716678806</v>
      </c>
      <c r="T601" s="50" t="n">
        <f aca="false">IFERROR(T311/T21,"")</f>
        <v>8.58907398673545</v>
      </c>
      <c r="U601" s="50" t="n">
        <f aca="false">IFERROR(U311/U21,"")</f>
        <v>8.39472071428572</v>
      </c>
      <c r="V601" s="50" t="n">
        <f aca="false">IFERROR(V311/V21,"")</f>
        <v>7.15114281670205</v>
      </c>
      <c r="W601" s="50" t="n">
        <f aca="false">IFERROR(W311/W21,"")</f>
        <v>8.6616207028754</v>
      </c>
      <c r="X601" s="50" t="n">
        <f aca="false">IFERROR(X311/X21,"")</f>
        <v>9.21845195493704</v>
      </c>
      <c r="Y601" s="50" t="n">
        <f aca="false">IFERROR(Y311/Y21,"")</f>
        <v>8.84394274560833</v>
      </c>
      <c r="Z601" s="50" t="n">
        <f aca="false">IFERROR(Z311/Z21,"")</f>
        <v>7.72076158940397</v>
      </c>
      <c r="AA601" s="50" t="n">
        <f aca="false">IFERROR(AA311/AA21,"")</f>
        <v>8.49897631578947</v>
      </c>
      <c r="AB601" s="50" t="n">
        <f aca="false">IFERROR(AB311/AB21,"")</f>
        <v>8.65743137254902</v>
      </c>
      <c r="AC601" s="50" t="n">
        <f aca="false">IFERROR(AC311/AC21,"")</f>
        <v>9.11147042253521</v>
      </c>
      <c r="AD601" s="50" t="n">
        <f aca="false">IFERROR(AD311/AD21,"")</f>
        <v>8.96845171615077</v>
      </c>
      <c r="AE601" s="50" t="n">
        <f aca="false">IFERROR(AE311/AE21,"")</f>
        <v>7.9207685227362</v>
      </c>
      <c r="AF601" s="50" t="n">
        <f aca="false">IFERROR(AF311/AF21,"")</f>
        <v>9.02284014837819</v>
      </c>
      <c r="AG601" s="50" t="n">
        <f aca="false">IFERROR(AG311/AG21,"")</f>
        <v>8.57649647143113</v>
      </c>
      <c r="AH601" s="50" t="n">
        <f aca="false">IFERROR(AH311/AH21,"")</f>
        <v>9.3648700290336</v>
      </c>
      <c r="AI601" s="50" t="n">
        <f aca="false">IFERROR(AI311/AI21,"")</f>
        <v>8.55290794233771</v>
      </c>
      <c r="AJ601" s="50" t="n">
        <f aca="false">IFERROR(AJ311/AJ21,"")</f>
        <v>8.13135363128492</v>
      </c>
      <c r="AK601" s="50" t="n">
        <f aca="false">IFERROR(AK311/AK21,"")</f>
        <v>9.39584547657512</v>
      </c>
      <c r="AL601" s="51" t="n">
        <f aca="false">IFERROR(AL311/AL21,"")</f>
        <v>8.55923773351861</v>
      </c>
      <c r="AM601" s="51" t="n">
        <f aca="false">IFERROR(AM311/AM21,"")</f>
        <v>8.03682</v>
      </c>
    </row>
    <row r="602" customFormat="false" ht="14.25" hidden="false" customHeight="false" outlineLevel="0" collapsed="false">
      <c r="A602" s="48" t="s">
        <v>138</v>
      </c>
      <c r="B602" s="48" t="str">
        <f aca="false">VLOOKUP(Data[[#This Row],[or_product]],Ref_products[#Data],2,FALSE())</f>
        <v>Soft wheat</v>
      </c>
      <c r="C602" s="48" t="str">
        <f aca="false">VLOOKUP(Data[[#This Row],[MS]],Ref_MS[#Data],2,FALSE())</f>
        <v>Austria</v>
      </c>
      <c r="D602" s="49" t="s">
        <v>72</v>
      </c>
      <c r="E602" s="49" t="s">
        <v>113</v>
      </c>
      <c r="F602" s="49" t="s">
        <v>114</v>
      </c>
      <c r="G602" s="50" t="n">
        <f aca="false">(SUM(AH602:AL602)-MAX(AH602:AL602)-MIN(AH602:AL602))/3</f>
        <v>5.83550504452478</v>
      </c>
      <c r="H602" s="50" t="n">
        <f aca="false">IFERROR(H312/H22,"")</f>
        <v>4.21759939577039</v>
      </c>
      <c r="I602" s="50" t="n">
        <f aca="false">IFERROR(I312/I22,"")</f>
        <v>5.20969206212252</v>
      </c>
      <c r="J602" s="50" t="n">
        <f aca="false">IFERROR(J312/J22,"")</f>
        <v>5.09227321428571</v>
      </c>
      <c r="K602" s="50" t="n">
        <f aca="false">IFERROR(K312/K22,"")</f>
        <v>5.02136197718631</v>
      </c>
      <c r="L602" s="50" t="n">
        <f aca="false">IFERROR(L312/L22,"")</f>
        <v>5.21917244444445</v>
      </c>
      <c r="M602" s="50" t="n">
        <f aca="false">IFERROR(M312/M22,"")</f>
        <v>5.11001025433993</v>
      </c>
      <c r="N602" s="50" t="n">
        <f aca="false">IFERROR(N312/N22,"")</f>
        <v>5.43441878636742</v>
      </c>
      <c r="O602" s="50" t="n">
        <f aca="false">IFERROR(O312/O22,"")</f>
        <v>4.52858489751888</v>
      </c>
      <c r="P602" s="50" t="n">
        <f aca="false">IFERROR(P312/P22,"")</f>
        <v>5.26222285092492</v>
      </c>
      <c r="Q602" s="50" t="n">
        <f aca="false">IFERROR(Q312/Q22,"")</f>
        <v>4.97465083272991</v>
      </c>
      <c r="R602" s="50" t="n">
        <f aca="false">IFERROR(R312/R22,"")</f>
        <v>4.38231382687035</v>
      </c>
      <c r="S602" s="50" t="n">
        <f aca="false">IFERROR(S312/S22,"")</f>
        <v>5.93572271559633</v>
      </c>
      <c r="T602" s="50" t="n">
        <f aca="false">IFERROR(T312/T22,"")</f>
        <v>5.04407634369287</v>
      </c>
      <c r="U602" s="50" t="n">
        <f aca="false">IFERROR(U312/U22,"")</f>
        <v>4.87311626349088</v>
      </c>
      <c r="V602" s="50" t="n">
        <f aca="false">IFERROR(V312/V22,"")</f>
        <v>4.81124070605187</v>
      </c>
      <c r="W602" s="50" t="n">
        <f aca="false">IFERROR(W312/W22,"")</f>
        <v>5.68638393689495</v>
      </c>
      <c r="X602" s="50" t="n">
        <f aca="false">IFERROR(X312/X22,"")</f>
        <v>4.94639883641342</v>
      </c>
      <c r="Y602" s="50" t="n">
        <f aca="false">IFERROR(Y312/Y22,"")</f>
        <v>5.00383828281058</v>
      </c>
      <c r="Z602" s="50" t="n">
        <f aca="false">IFERROR(Z312/Z22,"")</f>
        <v>5.84924935298595</v>
      </c>
      <c r="AA602" s="50" t="n">
        <f aca="false">IFERROR(AA312/AA22,"")</f>
        <v>4.15817304800463</v>
      </c>
      <c r="AB602" s="50" t="n">
        <f aca="false">IFERROR(AB312/AB22,"")</f>
        <v>5.34358234716081</v>
      </c>
      <c r="AC602" s="50" t="n">
        <f aca="false">IFERROR(AC312/AC22,"")</f>
        <v>5.93100771480679</v>
      </c>
      <c r="AD602" s="50" t="n">
        <f aca="false">IFERROR(AD312/AD22,"")</f>
        <v>5.72224936419036</v>
      </c>
      <c r="AE602" s="50" t="n">
        <f aca="false">IFERROR(AE312/AE22,"")</f>
        <v>6.24289908661845</v>
      </c>
      <c r="AF602" s="50" t="n">
        <f aca="false">IFERROR(AF312/AF22,"")</f>
        <v>4.88582292357593</v>
      </c>
      <c r="AG602" s="50" t="n">
        <f aca="false">IFERROR(AG312/AG22,"")</f>
        <v>4.6758230918903</v>
      </c>
      <c r="AH602" s="50" t="n">
        <f aca="false">IFERROR(AH312/AH22,"")</f>
        <v>5.78505236202416</v>
      </c>
      <c r="AI602" s="50" t="n">
        <f aca="false">IFERROR(AI312/AI22,"")</f>
        <v>5.98347512094777</v>
      </c>
      <c r="AJ602" s="50" t="n">
        <f aca="false">IFERROR(AJ312/AJ22,"")</f>
        <v>5.52839056067588</v>
      </c>
      <c r="AK602" s="50" t="n">
        <f aca="false">IFERROR(AK312/AK22,"")</f>
        <v>5.73798765060241</v>
      </c>
      <c r="AL602" s="51" t="n">
        <f aca="false">IFERROR(AL312/AL22,"")</f>
        <v>6.09038200100553</v>
      </c>
      <c r="AM602" s="51" t="n">
        <f aca="false">IFERROR(AM312/AM22,"")</f>
        <v>5.933356</v>
      </c>
    </row>
    <row r="603" customFormat="false" ht="14.25" hidden="false" customHeight="false" outlineLevel="0" collapsed="false">
      <c r="A603" s="48" t="s">
        <v>138</v>
      </c>
      <c r="B603" s="48" t="str">
        <f aca="false">VLOOKUP(Data[[#This Row],[or_product]],Ref_products[#Data],2,FALSE())</f>
        <v>Soft wheat</v>
      </c>
      <c r="C603" s="48" t="str">
        <f aca="false">VLOOKUP(Data[[#This Row],[MS]],Ref_MS[#Data],2,FALSE())</f>
        <v>Poland</v>
      </c>
      <c r="D603" s="49" t="s">
        <v>72</v>
      </c>
      <c r="E603" s="49" t="s">
        <v>115</v>
      </c>
      <c r="F603" s="49" t="s">
        <v>116</v>
      </c>
      <c r="G603" s="50" t="n">
        <f aca="false">(SUM(AH603:AL603)-MAX(AH603:AL603)-MIN(AH603:AL603))/3</f>
        <v>5.20633970611935</v>
      </c>
      <c r="H603" s="50" t="n">
        <f aca="false">IFERROR(H313/H23,"")</f>
        <v>3.30187207396342</v>
      </c>
      <c r="I603" s="50" t="n">
        <f aca="false">IFERROR(I313/I23,"")</f>
        <v>3.1569437889489</v>
      </c>
      <c r="J603" s="50" t="n">
        <f aca="false">IFERROR(J313/J23,"")</f>
        <v>3.57337111517367</v>
      </c>
      <c r="K603" s="50" t="n">
        <f aca="false">IFERROR(K313/K23,"")</f>
        <v>3.43049829866151</v>
      </c>
      <c r="L603" s="50" t="n">
        <f aca="false">IFERROR(L313/L23,"")</f>
        <v>3.18140070447341</v>
      </c>
      <c r="M603" s="50" t="n">
        <f aca="false">IFERROR(M313/M23,"")</f>
        <v>3.59602269600578</v>
      </c>
      <c r="N603" s="50" t="n">
        <f aca="false">IFERROR(N313/N23,"")</f>
        <v>3.47684857142857</v>
      </c>
      <c r="O603" s="50" t="n">
        <f aca="false">IFERROR(O313/O23,"")</f>
        <v>3.20161564267011</v>
      </c>
      <c r="P603" s="50" t="n">
        <f aca="false">IFERROR(P313/P23,"")</f>
        <v>3.50612584697373</v>
      </c>
      <c r="Q603" s="50" t="n">
        <f aca="false">IFERROR(Q313/Q23,"")</f>
        <v>3.82380449010024</v>
      </c>
      <c r="R603" s="50" t="n">
        <f aca="false">IFERROR(R313/R23,"")</f>
        <v>3.37820885615251</v>
      </c>
      <c r="S603" s="50" t="n">
        <f aca="false">IFERROR(S313/S23,"")</f>
        <v>4.24777708053837</v>
      </c>
      <c r="T603" s="50" t="n">
        <f aca="false">IFERROR(T313/T23,"")</f>
        <v>3.92362070240296</v>
      </c>
      <c r="U603" s="50" t="n">
        <f aca="false">IFERROR(U313/U23,"")</f>
        <v>3.21948537941812</v>
      </c>
      <c r="V603" s="50" t="n">
        <f aca="false">IFERROR(V313/V23,"")</f>
        <v>3.90739822916667</v>
      </c>
      <c r="W603" s="50" t="n">
        <f aca="false">IFERROR(W313/W23,"")</f>
        <v>4.03975231782265</v>
      </c>
      <c r="X603" s="50" t="n">
        <f aca="false">IFERROR(X313/X23,"")</f>
        <v>4.14011541215583</v>
      </c>
      <c r="Y603" s="50" t="n">
        <f aca="false">IFERROR(Y313/Y23,"")</f>
        <v>4.35896185851039</v>
      </c>
      <c r="Z603" s="50" t="n">
        <f aca="false">IFERROR(Z313/Z23,"")</f>
        <v>4.10251659804312</v>
      </c>
      <c r="AA603" s="50" t="n">
        <f aca="false">IFERROR(AA313/AA23,"")</f>
        <v>4.11152547660312</v>
      </c>
      <c r="AB603" s="50" t="n">
        <f aca="false">IFERROR(AB313/AB23,"")</f>
        <v>4.40208402638103</v>
      </c>
      <c r="AC603" s="50" t="n">
        <f aca="false">IFERROR(AC313/AC23,"")</f>
        <v>4.93332693712106</v>
      </c>
      <c r="AD603" s="50" t="n">
        <f aca="false">IFERROR(AD313/AD23,"")</f>
        <v>4.53864711333751</v>
      </c>
      <c r="AE603" s="50" t="n">
        <f aca="false">IFERROR(AE313/AE23,"")</f>
        <v>4.54441114166067</v>
      </c>
      <c r="AF603" s="50" t="n">
        <f aca="false">IFERROR(AF313/AF23,"")</f>
        <v>4.83922802015177</v>
      </c>
      <c r="AG603" s="50" t="n">
        <f aca="false">IFERROR(AG313/AG23,"")</f>
        <v>4.03094513306553</v>
      </c>
      <c r="AH603" s="50" t="n">
        <f aca="false">IFERROR(AH313/AH23,"")</f>
        <v>4.35087125706299</v>
      </c>
      <c r="AI603" s="50" t="n">
        <f aca="false">IFERROR(AI313/AI23,"")</f>
        <v>5.2918619749059</v>
      </c>
      <c r="AJ603" s="50" t="n">
        <f aca="false">IFERROR(AJ313/AJ23,"")</f>
        <v>5.03007364255476</v>
      </c>
      <c r="AK603" s="50" t="n">
        <f aca="false">IFERROR(AK313/AK23,"")</f>
        <v>5.29708350089738</v>
      </c>
      <c r="AL603" s="51" t="n">
        <f aca="false">IFERROR(AL313/AL23,"")</f>
        <v>5.33809862697146</v>
      </c>
      <c r="AM603" s="51" t="n">
        <f aca="false">IFERROR(AM313/AM23,"")</f>
        <v>5.139596</v>
      </c>
    </row>
    <row r="604" customFormat="false" ht="14.25" hidden="false" customHeight="false" outlineLevel="0" collapsed="false">
      <c r="A604" s="48" t="s">
        <v>138</v>
      </c>
      <c r="B604" s="48" t="str">
        <f aca="false">VLOOKUP(Data[[#This Row],[or_product]],Ref_products[#Data],2,FALSE())</f>
        <v>Soft wheat</v>
      </c>
      <c r="C604" s="48" t="str">
        <f aca="false">VLOOKUP(Data[[#This Row],[MS]],Ref_MS[#Data],2,FALSE())</f>
        <v>Portugal</v>
      </c>
      <c r="D604" s="49" t="s">
        <v>72</v>
      </c>
      <c r="E604" s="49" t="s">
        <v>117</v>
      </c>
      <c r="F604" s="49" t="s">
        <v>118</v>
      </c>
      <c r="G604" s="50" t="n">
        <f aca="false">(SUM(AH604:AL604)-MAX(AH604:AL604)-MIN(AH604:AL604))/3</f>
        <v>2.21373847727943</v>
      </c>
      <c r="H604" s="50" t="n">
        <f aca="false">IFERROR(H314/H24,"")</f>
        <v>1.68006974789916</v>
      </c>
      <c r="I604" s="50" t="n">
        <f aca="false">IFERROR(I314/I24,"")</f>
        <v>1.9382511627907</v>
      </c>
      <c r="J604" s="50" t="n">
        <f aca="false">IFERROR(J314/J24,"")</f>
        <v>1.38908</v>
      </c>
      <c r="K604" s="50" t="n">
        <f aca="false">IFERROR(K314/K24,"")</f>
        <v>1.71036380952381</v>
      </c>
      <c r="L604" s="50" t="n">
        <f aca="false">IFERROR(L314/L24,"")</f>
        <v>1.19023991935484</v>
      </c>
      <c r="M604" s="50" t="n">
        <f aca="false">IFERROR(M314/M24,"")</f>
        <v>1.00196735028712</v>
      </c>
      <c r="N604" s="50" t="n">
        <f aca="false">IFERROR(N314/N24,"")</f>
        <v>1.61742191780822</v>
      </c>
      <c r="O604" s="50" t="n">
        <f aca="false">IFERROR(O314/O24,"")</f>
        <v>2.0691180038915</v>
      </c>
      <c r="P604" s="50" t="n">
        <f aca="false">IFERROR(P314/P24,"")</f>
        <v>1.01126930930931</v>
      </c>
      <c r="Q604" s="50" t="n">
        <f aca="false">IFERROR(Q314/Q24,"")</f>
        <v>2.01015926362993</v>
      </c>
      <c r="R604" s="50" t="n">
        <f aca="false">IFERROR(R314/R24,"")</f>
        <v>1.19004744525547</v>
      </c>
      <c r="S604" s="50" t="n">
        <f aca="false">IFERROR(S314/S24,"")</f>
        <v>1.63422825656965</v>
      </c>
      <c r="T604" s="50" t="n">
        <f aca="false">IFERROR(T314/T24,"")</f>
        <v>0.661027955562925</v>
      </c>
      <c r="U604" s="50" t="n">
        <f aca="false">IFERROR(U314/U24,"")</f>
        <v>2.36875518737673</v>
      </c>
      <c r="V604" s="50" t="n">
        <f aca="false">IFERROR(V314/V24,"")</f>
        <v>1.85012844859813</v>
      </c>
      <c r="W604" s="50" t="n">
        <f aca="false">IFERROR(W314/W24,"")</f>
        <v>2.28326943272386</v>
      </c>
      <c r="X604" s="50" t="n">
        <f aca="false">IFERROR(X314/X24,"")</f>
        <v>1.66172682375726</v>
      </c>
      <c r="Y604" s="50" t="n">
        <f aca="false">IFERROR(Y314/Y24,"")</f>
        <v>1.36674988685456</v>
      </c>
      <c r="Z604" s="50" t="n">
        <f aca="false">IFERROR(Z314/Z24,"")</f>
        <v>1.17922331566995</v>
      </c>
      <c r="AA604" s="50" t="n">
        <f aca="false">IFERROR(AA314/AA24,"")</f>
        <v>1.06290493343774</v>
      </c>
      <c r="AB604" s="50" t="n">
        <f aca="false">IFERROR(AB314/AB24,"")</f>
        <v>1.74631891252955</v>
      </c>
      <c r="AC604" s="50" t="n">
        <f aca="false">IFERROR(AC314/AC24,"")</f>
        <v>2.03982056722234</v>
      </c>
      <c r="AD604" s="50" t="n">
        <f aca="false">IFERROR(AD314/AD24,"")</f>
        <v>1.99646077795786</v>
      </c>
      <c r="AE604" s="50" t="n">
        <f aca="false">IFERROR(AE314/AE24,"")</f>
        <v>2.28878125932557</v>
      </c>
      <c r="AF604" s="50" t="n">
        <f aca="false">IFERROR(AF314/AF24,"")</f>
        <v>2.00353443149859</v>
      </c>
      <c r="AG604" s="50" t="n">
        <f aca="false">IFERROR(AG314/AG24,"")</f>
        <v>2.45425247048535</v>
      </c>
      <c r="AH604" s="50" t="n">
        <f aca="false">IFERROR(AH314/AH24,"")</f>
        <v>2.55719967105263</v>
      </c>
      <c r="AI604" s="50" t="n">
        <f aca="false">IFERROR(AI314/AI24,"")</f>
        <v>2.6342685520362</v>
      </c>
      <c r="AJ604" s="50" t="n">
        <f aca="false">IFERROR(AJ314/AJ24,"")</f>
        <v>2.25366480263158</v>
      </c>
      <c r="AK604" s="50" t="n">
        <f aca="false">IFERROR(AK314/AK24,"")</f>
        <v>1.83035095815409</v>
      </c>
      <c r="AL604" s="51" t="n">
        <f aca="false">IFERROR(AL314/AL24,"")</f>
        <v>1.36935204678363</v>
      </c>
      <c r="AM604" s="51" t="n">
        <f aca="false">IFERROR(AM314/AM24,"")</f>
        <v>2.549954</v>
      </c>
    </row>
    <row r="605" customFormat="false" ht="14.25" hidden="false" customHeight="false" outlineLevel="0" collapsed="false">
      <c r="A605" s="48" t="s">
        <v>138</v>
      </c>
      <c r="B605" s="48" t="str">
        <f aca="false">VLOOKUP(Data[[#This Row],[or_product]],Ref_products[#Data],2,FALSE())</f>
        <v>Soft wheat</v>
      </c>
      <c r="C605" s="48" t="str">
        <f aca="false">VLOOKUP(Data[[#This Row],[MS]],Ref_MS[#Data],2,FALSE())</f>
        <v>Romania</v>
      </c>
      <c r="D605" s="49" t="s">
        <v>72</v>
      </c>
      <c r="E605" s="49" t="s">
        <v>119</v>
      </c>
      <c r="F605" s="49" t="s">
        <v>120</v>
      </c>
      <c r="G605" s="50" t="n">
        <f aca="false">(SUM(AH605:AL605)-MAX(AH605:AL605)-MIN(AH605:AL605))/3</f>
        <v>4.40043994339538</v>
      </c>
      <c r="H605" s="50" t="n">
        <f aca="false">IFERROR(H315/H25,"")</f>
        <v>2.31094408309958</v>
      </c>
      <c r="I605" s="50" t="n">
        <f aca="false">IFERROR(I315/I25,"")</f>
        <v>2.52360693972307</v>
      </c>
      <c r="J605" s="50" t="n">
        <f aca="false">IFERROR(J315/J25,"")</f>
        <v>3.06626915511125</v>
      </c>
      <c r="K605" s="50" t="n">
        <f aca="false">IFERROR(K315/K25,"")</f>
        <v>1.75073152607061</v>
      </c>
      <c r="L605" s="50" t="n">
        <f aca="false">IFERROR(L315/L25,"")</f>
        <v>2.94918204861833</v>
      </c>
      <c r="M605" s="50" t="n">
        <f aca="false">IFERROR(M315/M25,"")</f>
        <v>2.54709770394248</v>
      </c>
      <c r="N605" s="50" t="n">
        <f aca="false">IFERROR(N315/N25,"")</f>
        <v>2.76133983632997</v>
      </c>
      <c r="O605" s="50" t="n">
        <f aca="false">IFERROR(O315/O25,"")</f>
        <v>2.26849206563806</v>
      </c>
      <c r="P605" s="50" t="n">
        <f aca="false">IFERROR(P315/P25,"")</f>
        <v>3.01397121118586</v>
      </c>
      <c r="Q605" s="50" t="n">
        <f aca="false">IFERROR(Q315/Q25,"")</f>
        <v>1.90812349257127</v>
      </c>
      <c r="R605" s="50" t="n">
        <f aca="false">IFERROR(R315/R25,"")</f>
        <v>1.41765010467551</v>
      </c>
      <c r="S605" s="50" t="n">
        <f aca="false">IFERROR(S315/S25,"")</f>
        <v>3.37588527036402</v>
      </c>
      <c r="T605" s="50" t="n">
        <f aca="false">IFERROR(T315/T25,"")</f>
        <v>2.94188967492204</v>
      </c>
      <c r="U605" s="50" t="n">
        <f aca="false">IFERROR(U315/U25,"")</f>
        <v>2.725079292786</v>
      </c>
      <c r="V605" s="50" t="n">
        <f aca="false">IFERROR(V315/V25,"")</f>
        <v>1.53016732327558</v>
      </c>
      <c r="W605" s="50" t="n">
        <f aca="false">IFERROR(W315/W25,"")</f>
        <v>3.37665901518062</v>
      </c>
      <c r="X605" s="50" t="n">
        <f aca="false">IFERROR(X315/X25,"")</f>
        <v>2.40412005362957</v>
      </c>
      <c r="Y605" s="50" t="n">
        <f aca="false">IFERROR(Y315/Y25,"")</f>
        <v>2.66919928275067</v>
      </c>
      <c r="Z605" s="50" t="n">
        <f aca="false">IFERROR(Z315/Z25,"")</f>
        <v>3.63553976203838</v>
      </c>
      <c r="AA605" s="50" t="n">
        <f aca="false">IFERROR(AA315/AA25,"")</f>
        <v>2.63211147282144</v>
      </c>
      <c r="AB605" s="50" t="n">
        <f aca="false">IFERROR(AB315/AB25,"")</f>
        <v>3.4417631535333</v>
      </c>
      <c r="AC605" s="50" t="n">
        <f aca="false">IFERROR(AC315/AC25,"")</f>
        <v>3.55940793592838</v>
      </c>
      <c r="AD605" s="50" t="n">
        <f aca="false">IFERROR(AD315/AD25,"")</f>
        <v>3.7514924385166</v>
      </c>
      <c r="AE605" s="50" t="n">
        <f aca="false">IFERROR(AE315/AE25,"")</f>
        <v>3.91461506070746</v>
      </c>
      <c r="AF605" s="50" t="n">
        <f aca="false">IFERROR(AF315/AF25,"")</f>
        <v>4.85138533003276</v>
      </c>
      <c r="AG605" s="50" t="n">
        <f aca="false">IFERROR(AG315/AG25,"")</f>
        <v>4.75899366127779</v>
      </c>
      <c r="AH605" s="50" t="n">
        <f aca="false">IFERROR(AH315/AH25,"")</f>
        <v>4.71663868050161</v>
      </c>
      <c r="AI605" s="50" t="n">
        <f aca="false">IFERROR(AI315/AI25,"")</f>
        <v>2.94372024881566</v>
      </c>
      <c r="AJ605" s="50" t="n">
        <f aca="false">IFERROR(AJ315/AJ25,"")</f>
        <v>4.76211326924142</v>
      </c>
      <c r="AK605" s="50" t="n">
        <f aca="false">IFERROR(AK315/AK25,"")</f>
        <v>3.97468317099117</v>
      </c>
      <c r="AL605" s="51" t="n">
        <f aca="false">IFERROR(AL315/AL25,"")</f>
        <v>4.50999797869337</v>
      </c>
      <c r="AM605" s="51" t="n">
        <f aca="false">IFERROR(AM315/AM25,"")</f>
        <v>4.683184</v>
      </c>
    </row>
    <row r="606" customFormat="false" ht="14.25" hidden="false" customHeight="false" outlineLevel="0" collapsed="false">
      <c r="A606" s="48" t="s">
        <v>138</v>
      </c>
      <c r="B606" s="48" t="str">
        <f aca="false">VLOOKUP(Data[[#This Row],[or_product]],Ref_products[#Data],2,FALSE())</f>
        <v>Soft wheat</v>
      </c>
      <c r="C606" s="48" t="str">
        <f aca="false">VLOOKUP(Data[[#This Row],[MS]],Ref_MS[#Data],2,FALSE())</f>
        <v>Slovenia</v>
      </c>
      <c r="D606" s="49" t="s">
        <v>72</v>
      </c>
      <c r="E606" s="49" t="s">
        <v>121</v>
      </c>
      <c r="F606" s="49" t="s">
        <v>122</v>
      </c>
      <c r="G606" s="50" t="n">
        <f aca="false">(SUM(AH606:AL606)-MAX(AH606:AL606)-MIN(AH606:AL606))/3</f>
        <v>5.44563899769383</v>
      </c>
      <c r="H606" s="50" t="n">
        <f aca="false">IFERROR(H316/H26,"")</f>
        <v>3.81143494623656</v>
      </c>
      <c r="I606" s="50" t="n">
        <f aca="false">IFERROR(I316/I26,"")</f>
        <v>4.29216323119777</v>
      </c>
      <c r="J606" s="50" t="n">
        <f aca="false">IFERROR(J316/J26,"")</f>
        <v>4.19528043478261</v>
      </c>
      <c r="K606" s="50" t="n">
        <f aca="false">IFERROR(K316/K26,"")</f>
        <v>3.86450625</v>
      </c>
      <c r="L606" s="50" t="n">
        <f aca="false">IFERROR(L316/L26,"")</f>
        <v>4.12624491017964</v>
      </c>
      <c r="M606" s="50" t="n">
        <f aca="false">IFERROR(M316/M26,"")</f>
        <v>4.79374342857143</v>
      </c>
      <c r="N606" s="50" t="n">
        <f aca="false">IFERROR(N316/N26,"")</f>
        <v>3.68307151898734</v>
      </c>
      <c r="O606" s="50" t="n">
        <f aca="false">IFERROR(O316/O26,"")</f>
        <v>4.21568301097752</v>
      </c>
      <c r="P606" s="50" t="n">
        <f aca="false">IFERROR(P316/P26,"")</f>
        <v>4.56704565327911</v>
      </c>
      <c r="Q606" s="50" t="n">
        <f aca="false">IFERROR(Q316/Q26,"")</f>
        <v>4.85603173803527</v>
      </c>
      <c r="R606" s="50" t="n">
        <f aca="false">IFERROR(R316/R26,"")</f>
        <v>3.42683967406575</v>
      </c>
      <c r="S606" s="50" t="n">
        <f aca="false">IFERROR(S316/S26,"")</f>
        <v>4.49783037974684</v>
      </c>
      <c r="T606" s="50" t="n">
        <f aca="false">IFERROR(T316/T26,"")</f>
        <v>4.66360405854957</v>
      </c>
      <c r="U606" s="50" t="n">
        <f aca="false">IFERROR(U316/U26,"")</f>
        <v>4.15839432668329</v>
      </c>
      <c r="V606" s="50" t="n">
        <f aca="false">IFERROR(V316/V26,"")</f>
        <v>4.12921186017478</v>
      </c>
      <c r="W606" s="50" t="n">
        <f aca="false">IFERROR(W316/W26,"")</f>
        <v>4.49165941824344</v>
      </c>
      <c r="X606" s="50" t="n">
        <f aca="false">IFERROR(X316/X26,"")</f>
        <v>3.9337439907327</v>
      </c>
      <c r="Y606" s="50" t="n">
        <f aca="false">IFERROR(Y316/Y26,"")</f>
        <v>4.76628657276995</v>
      </c>
      <c r="Z606" s="50" t="n">
        <f aca="false">IFERROR(Z316/Z26,"")</f>
        <v>5.13589740478598</v>
      </c>
      <c r="AA606" s="50" t="n">
        <f aca="false">IFERROR(AA316/AA26,"")</f>
        <v>5.39471101474415</v>
      </c>
      <c r="AB606" s="50" t="n">
        <f aca="false">IFERROR(AB316/AB26,"")</f>
        <v>4.31869420654912</v>
      </c>
      <c r="AC606" s="50" t="n">
        <f aca="false">IFERROR(AC316/AC26,"")</f>
        <v>5.1898770531401</v>
      </c>
      <c r="AD606" s="50" t="n">
        <f aca="false">IFERROR(AD316/AD26,"")</f>
        <v>5.07110094370322</v>
      </c>
      <c r="AE606" s="50" t="n">
        <f aca="false">IFERROR(AE316/AE26,"")</f>
        <v>5.14613076923077</v>
      </c>
      <c r="AF606" s="50" t="n">
        <f aca="false">IFERROR(AF316/AF26,"")</f>
        <v>4.99145296216988</v>
      </c>
      <c r="AG606" s="50" t="n">
        <f aca="false">IFERROR(AG316/AG26,"")</f>
        <v>4.34756218547807</v>
      </c>
      <c r="AH606" s="50" t="n">
        <f aca="false">IFERROR(AH316/AH26,"")</f>
        <v>5.18965514403292</v>
      </c>
      <c r="AI606" s="50" t="n">
        <f aca="false">IFERROR(AI316/AI26,"")</f>
        <v>5.75105152070356</v>
      </c>
      <c r="AJ606" s="50" t="n">
        <f aca="false">IFERROR(AJ316/AJ26,"")</f>
        <v>5.72072264573991</v>
      </c>
      <c r="AK606" s="50" t="n">
        <f aca="false">IFERROR(AK316/AK26,"")</f>
        <v>5.42653920330866</v>
      </c>
      <c r="AL606" s="51" t="n">
        <f aca="false">IFERROR(AL316/AL26,"")</f>
        <v>5.02561850303157</v>
      </c>
      <c r="AM606" s="51" t="n">
        <f aca="false">IFERROR(AM316/AM26,"")</f>
        <v>5.35788</v>
      </c>
    </row>
    <row r="607" customFormat="false" ht="14.25" hidden="false" customHeight="false" outlineLevel="0" collapsed="false">
      <c r="A607" s="48" t="s">
        <v>138</v>
      </c>
      <c r="B607" s="48" t="str">
        <f aca="false">VLOOKUP(Data[[#This Row],[or_product]],Ref_products[#Data],2,FALSE())</f>
        <v>Soft wheat</v>
      </c>
      <c r="C607" s="48" t="str">
        <f aca="false">VLOOKUP(Data[[#This Row],[MS]],Ref_MS[#Data],2,FALSE())</f>
        <v>Slovakia</v>
      </c>
      <c r="D607" s="49" t="s">
        <v>72</v>
      </c>
      <c r="E607" s="49" t="s">
        <v>123</v>
      </c>
      <c r="F607" s="49" t="s">
        <v>124</v>
      </c>
      <c r="G607" s="50" t="n">
        <f aca="false">(SUM(AH607:AL607)-MAX(AH607:AL607)-MIN(AH607:AL607))/3</f>
        <v>5.32252507493943</v>
      </c>
      <c r="H607" s="50" t="n">
        <f aca="false">IFERROR(H317/H27,"")</f>
        <v>3.81721042033728</v>
      </c>
      <c r="I607" s="50" t="n">
        <f aca="false">IFERROR(I317/I27,"")</f>
        <v>4.81419031674208</v>
      </c>
      <c r="J607" s="50" t="n">
        <f aca="false">IFERROR(J317/J27,"")</f>
        <v>4.40298690176322</v>
      </c>
      <c r="K607" s="50" t="n">
        <f aca="false">IFERROR(K317/K27,"")</f>
        <v>4.09772859209257</v>
      </c>
      <c r="L607" s="50" t="n">
        <f aca="false">IFERROR(L317/L27,"")</f>
        <v>4.53645866666667</v>
      </c>
      <c r="M607" s="50" t="n">
        <f aca="false">IFERROR(M317/M27,"")</f>
        <v>4.1080317948718</v>
      </c>
      <c r="N607" s="50" t="n">
        <f aca="false">IFERROR(N317/N27,"")</f>
        <v>3.54227776087618</v>
      </c>
      <c r="O607" s="50" t="n">
        <f aca="false">IFERROR(O317/O27,"")</f>
        <v>3.06711389510316</v>
      </c>
      <c r="P607" s="50" t="n">
        <f aca="false">IFERROR(P317/P27,"")</f>
        <v>4.00531296</v>
      </c>
      <c r="Q607" s="50" t="n">
        <f aca="false">IFERROR(Q317/Q27,"")</f>
        <v>3.79764611566145</v>
      </c>
      <c r="R607" s="50" t="n">
        <f aca="false">IFERROR(R317/R27,"")</f>
        <v>3.00112702702703</v>
      </c>
      <c r="S607" s="50" t="n">
        <f aca="false">IFERROR(S317/S27,"")</f>
        <v>4.74416158940397</v>
      </c>
      <c r="T607" s="50" t="n">
        <f aca="false">IFERROR(T317/T27,"")</f>
        <v>4.2452884272997</v>
      </c>
      <c r="U607" s="50" t="n">
        <f aca="false">IFERROR(U317/U27,"")</f>
        <v>3.79027266435986</v>
      </c>
      <c r="V607" s="50" t="n">
        <f aca="false">IFERROR(V317/V27,"")</f>
        <v>3.7949150055991</v>
      </c>
      <c r="W607" s="50" t="n">
        <f aca="false">IFERROR(W317/W27,"")</f>
        <v>4.82683118865867</v>
      </c>
      <c r="X607" s="50" t="n">
        <f aca="false">IFERROR(X317/X27,"")</f>
        <v>3.99782571121846</v>
      </c>
      <c r="Y607" s="50" t="n">
        <f aca="false">IFERROR(Y317/Y27,"")</f>
        <v>3.42994445964432</v>
      </c>
      <c r="Z607" s="50" t="n">
        <f aca="false">IFERROR(Z317/Z27,"")</f>
        <v>4.46136753061806</v>
      </c>
      <c r="AA607" s="50" t="n">
        <f aca="false">IFERROR(AA317/AA27,"")</f>
        <v>3.2750822579364</v>
      </c>
      <c r="AB607" s="50" t="n">
        <f aca="false">IFERROR(AB317/AB27,"")</f>
        <v>4.54264722206681</v>
      </c>
      <c r="AC607" s="50" t="n">
        <f aca="false">IFERROR(AC317/AC27,"")</f>
        <v>5.42491814565235</v>
      </c>
      <c r="AD607" s="50" t="n">
        <f aca="false">IFERROR(AD317/AD27,"")</f>
        <v>5.48069199562326</v>
      </c>
      <c r="AE607" s="50" t="n">
        <f aca="false">IFERROR(AE317/AE27,"")</f>
        <v>5.81700477144613</v>
      </c>
      <c r="AF607" s="50" t="n">
        <f aca="false">IFERROR(AF317/AF27,"")</f>
        <v>4.75774762623822</v>
      </c>
      <c r="AG607" s="50" t="n">
        <f aca="false">IFERROR(AG317/AG27,"")</f>
        <v>4.75179548702943</v>
      </c>
      <c r="AH607" s="50" t="n">
        <f aca="false">IFERROR(AH317/AH27,"")</f>
        <v>4.78420094711049</v>
      </c>
      <c r="AI607" s="50" t="n">
        <f aca="false">IFERROR(AI317/AI27,"")</f>
        <v>5.5064093673897</v>
      </c>
      <c r="AJ607" s="50" t="n">
        <f aca="false">IFERROR(AJ317/AJ27,"")</f>
        <v>5.52431728952239</v>
      </c>
      <c r="AK607" s="50" t="n">
        <f aca="false">IFERROR(AK317/AK27,"")</f>
        <v>4.93684856790619</v>
      </c>
      <c r="AL607" s="51" t="n">
        <f aca="false">IFERROR(AL317/AL27,"")</f>
        <v>6.11347217943442</v>
      </c>
      <c r="AM607" s="51" t="n">
        <f aca="false">IFERROR(AM317/AM27,"")</f>
        <v>5.228894</v>
      </c>
    </row>
    <row r="608" customFormat="false" ht="14.25" hidden="false" customHeight="false" outlineLevel="0" collapsed="false">
      <c r="A608" s="48" t="s">
        <v>138</v>
      </c>
      <c r="B608" s="48" t="str">
        <f aca="false">VLOOKUP(Data[[#This Row],[or_product]],Ref_products[#Data],2,FALSE())</f>
        <v>Soft wheat</v>
      </c>
      <c r="C608" s="48" t="str">
        <f aca="false">VLOOKUP(Data[[#This Row],[MS]],Ref_MS[#Data],2,FALSE())</f>
        <v>Finland</v>
      </c>
      <c r="D608" s="49" t="s">
        <v>72</v>
      </c>
      <c r="E608" s="49" t="s">
        <v>125</v>
      </c>
      <c r="F608" s="49" t="s">
        <v>126</v>
      </c>
      <c r="G608" s="50" t="n">
        <f aca="false">(SUM(AH608:AL608)-MAX(AH608:AL608)-MIN(AH608:AL608))/3</f>
        <v>3.44960386776375</v>
      </c>
      <c r="H608" s="50" t="n">
        <f aca="false">IFERROR(H318/H28,"")</f>
        <v>3.59296666666667</v>
      </c>
      <c r="I608" s="50" t="n">
        <f aca="false">IFERROR(I318/I28,"")</f>
        <v>3.76567244094488</v>
      </c>
      <c r="J608" s="50" t="n">
        <f aca="false">IFERROR(J318/J28,"")</f>
        <v>3.73922442899702</v>
      </c>
      <c r="K608" s="50" t="n">
        <f aca="false">IFERROR(K318/K28,"")</f>
        <v>4.05082186666667</v>
      </c>
      <c r="L608" s="50" t="n">
        <f aca="false">IFERROR(L318/L28,"")</f>
        <v>3.68974375</v>
      </c>
      <c r="M608" s="50" t="n">
        <f aca="false">IFERROR(M318/M28,"")</f>
        <v>2.87029285714286</v>
      </c>
      <c r="N608" s="50" t="n">
        <f aca="false">IFERROR(N318/N28,"")</f>
        <v>2.14203925233645</v>
      </c>
      <c r="O608" s="50" t="n">
        <f aca="false">IFERROR(O318/O28,"")</f>
        <v>3.57258367892977</v>
      </c>
      <c r="P608" s="50" t="n">
        <f aca="false">IFERROR(P318/P28,"")</f>
        <v>3.35467897648686</v>
      </c>
      <c r="Q608" s="50" t="n">
        <f aca="false">IFERROR(Q318/Q28,"")</f>
        <v>3.24088289322618</v>
      </c>
      <c r="R608" s="50" t="n">
        <f aca="false">IFERROR(R318/R28,"")</f>
        <v>3.5161993736952</v>
      </c>
      <c r="S608" s="50" t="n">
        <f aca="false">IFERROR(S318/S28,"")</f>
        <v>3.29595779193206</v>
      </c>
      <c r="T608" s="50" t="n">
        <f aca="false">IFERROR(T318/T28,"")</f>
        <v>3.69572589493259</v>
      </c>
      <c r="U608" s="50" t="n">
        <f aca="false">IFERROR(U318/U28,"")</f>
        <v>3.52787952182952</v>
      </c>
      <c r="V608" s="50" t="n">
        <f aca="false">IFERROR(V318/V28,"")</f>
        <v>3.87731711623345</v>
      </c>
      <c r="W608" s="50" t="n">
        <f aca="false">IFERROR(W318/W28,"")</f>
        <v>3.55809426229508</v>
      </c>
      <c r="X608" s="50" t="n">
        <f aca="false">IFERROR(X318/X28,"")</f>
        <v>4.03152267521759</v>
      </c>
      <c r="Y608" s="50" t="n">
        <f aca="false">IFERROR(Y318/Y28,"")</f>
        <v>3.40317083333333</v>
      </c>
      <c r="Z608" s="50" t="n">
        <f aca="false">IFERROR(Z318/Z28,"")</f>
        <v>3.81687671665351</v>
      </c>
      <c r="AA608" s="50" t="n">
        <f aca="false">IFERROR(AA318/AA28,"")</f>
        <v>3.87233004839419</v>
      </c>
      <c r="AB608" s="50" t="n">
        <f aca="false">IFERROR(AB318/AB28,"")</f>
        <v>3.79173046153846</v>
      </c>
      <c r="AC608" s="50" t="n">
        <f aca="false">IFERROR(AC318/AC28,"")</f>
        <v>4.03781615557218</v>
      </c>
      <c r="AD608" s="50" t="n">
        <f aca="false">IFERROR(AD318/AD28,"")</f>
        <v>4.07097444168735</v>
      </c>
      <c r="AE608" s="50" t="n">
        <f aca="false">IFERROR(AE318/AE28,"")</f>
        <v>3.80043505346351</v>
      </c>
      <c r="AF608" s="50" t="n">
        <f aca="false">IFERROR(AF318/AF28,"")</f>
        <v>4.0954420998456</v>
      </c>
      <c r="AG608" s="50" t="n">
        <f aca="false">IFERROR(AG318/AG28,"")</f>
        <v>2.76063745781777</v>
      </c>
      <c r="AH608" s="50" t="n">
        <f aca="false">IFERROR(AH318/AH28,"")</f>
        <v>4.52716356275304</v>
      </c>
      <c r="AI608" s="50" t="n">
        <f aca="false">IFERROR(AI318/AI28,"")</f>
        <v>3.38086659959759</v>
      </c>
      <c r="AJ608" s="50" t="n">
        <f aca="false">IFERROR(AJ318/AJ28,"")</f>
        <v>3.16564163645779</v>
      </c>
      <c r="AK608" s="50" t="n">
        <f aca="false">IFERROR(AK318/AK28,"")</f>
        <v>3.7621293116008</v>
      </c>
      <c r="AL608" s="51" t="n">
        <f aca="false">IFERROR(AL318/AL28,"")</f>
        <v>3.20581569209286</v>
      </c>
      <c r="AM608" s="51" t="n">
        <f aca="false">IFERROR(AM318/AM28,"")</f>
        <v>3.64874435360953</v>
      </c>
    </row>
    <row r="609" customFormat="false" ht="14.25" hidden="false" customHeight="false" outlineLevel="0" collapsed="false">
      <c r="A609" s="48" t="s">
        <v>138</v>
      </c>
      <c r="B609" s="48" t="str">
        <f aca="false">VLOOKUP(Data[[#This Row],[or_product]],Ref_products[#Data],2,FALSE())</f>
        <v>Soft wheat</v>
      </c>
      <c r="C609" s="48" t="str">
        <f aca="false">VLOOKUP(Data[[#This Row],[MS]],Ref_MS[#Data],2,FALSE())</f>
        <v>Sweden</v>
      </c>
      <c r="D609" s="49" t="s">
        <v>72</v>
      </c>
      <c r="E609" s="49" t="s">
        <v>127</v>
      </c>
      <c r="F609" s="49" t="s">
        <v>128</v>
      </c>
      <c r="G609" s="50" t="n">
        <f aca="false">(SUM(AH609:AL609)-MAX(AH609:AL609)-MIN(AH609:AL609))/3</f>
        <v>6.77027573874129</v>
      </c>
      <c r="H609" s="50" t="n">
        <f aca="false">IFERROR(H319/H29,"")</f>
        <v>5.69960151315789</v>
      </c>
      <c r="I609" s="50" t="n">
        <f aca="false">IFERROR(I319/I29,"")</f>
        <v>5.29948284352661</v>
      </c>
      <c r="J609" s="50" t="n">
        <f aca="false">IFERROR(J319/J29,"")</f>
        <v>5.89778255547054</v>
      </c>
      <c r="K609" s="50" t="n">
        <f aca="false">IFERROR(K319/K29,"")</f>
        <v>6.0193268977884</v>
      </c>
      <c r="L609" s="50" t="n">
        <f aca="false">IFERROR(L319/L29,"")</f>
        <v>5.9272563625799</v>
      </c>
      <c r="M609" s="50" t="n">
        <f aca="false">IFERROR(M319/M29,"")</f>
        <v>5.60593</v>
      </c>
      <c r="N609" s="50" t="n">
        <f aca="false">IFERROR(N319/N29,"")</f>
        <v>5.97661793754539</v>
      </c>
      <c r="O609" s="50" t="n">
        <f aca="false">IFERROR(O319/O29,"")</f>
        <v>5.9351465104686</v>
      </c>
      <c r="P609" s="50" t="n">
        <f aca="false">IFERROR(P319/P29,"")</f>
        <v>5.83670486703462</v>
      </c>
      <c r="Q609" s="50" t="n">
        <f aca="false">IFERROR(Q319/Q29,"")</f>
        <v>6.18142648186376</v>
      </c>
      <c r="R609" s="50" t="n">
        <f aca="false">IFERROR(R319/R29,"")</f>
        <v>5.51069328467153</v>
      </c>
      <c r="S609" s="50" t="n">
        <f aca="false">IFERROR(S319/S29,"")</f>
        <v>5.93769302902506</v>
      </c>
      <c r="T609" s="50" t="n">
        <f aca="false">IFERROR(T319/T29,"")</f>
        <v>6.295608472183</v>
      </c>
      <c r="U609" s="50" t="n">
        <f aca="false">IFERROR(U319/U29,"")</f>
        <v>5.41936224319822</v>
      </c>
      <c r="V609" s="50" t="n">
        <f aca="false">IFERROR(V319/V29,"")</f>
        <v>6.20833714285714</v>
      </c>
      <c r="W609" s="50" t="n">
        <f aca="false">IFERROR(W319/W29,"")</f>
        <v>6.06108970873786</v>
      </c>
      <c r="X609" s="50" t="n">
        <f aca="false">IFERROR(X319/X29,"")</f>
        <v>6.04313470588235</v>
      </c>
      <c r="Y609" s="50" t="n">
        <f aca="false">IFERROR(Y319/Y29,"")</f>
        <v>5.35412736383552</v>
      </c>
      <c r="Z609" s="50" t="n">
        <f aca="false">IFERROR(Z319/Z29,"")</f>
        <v>5.32292136076712</v>
      </c>
      <c r="AA609" s="50" t="n">
        <f aca="false">IFERROR(AA319/AA29,"")</f>
        <v>6.19986205202391</v>
      </c>
      <c r="AB609" s="50" t="n">
        <f aca="false">IFERROR(AB319/AB29,"")</f>
        <v>5.73415680574027</v>
      </c>
      <c r="AC609" s="50" t="n">
        <f aca="false">IFERROR(AC319/AC29,"")</f>
        <v>6.75294628208521</v>
      </c>
      <c r="AD609" s="50" t="n">
        <f aca="false">IFERROR(AD319/AD29,"")</f>
        <v>7.1569377772921</v>
      </c>
      <c r="AE609" s="50" t="n">
        <f aca="false">IFERROR(AE319/AE29,"")</f>
        <v>6.27726933095848</v>
      </c>
      <c r="AF609" s="50" t="n">
        <f aca="false">IFERROR(AF319/AF29,"")</f>
        <v>6.93595888698158</v>
      </c>
      <c r="AG609" s="50" t="n">
        <f aca="false">IFERROR(AG319/AG29,"")</f>
        <v>4.31587022818792</v>
      </c>
      <c r="AH609" s="50" t="n">
        <f aca="false">IFERROR(AH319/AH29,"")</f>
        <v>7.347719781039</v>
      </c>
      <c r="AI609" s="50" t="n">
        <f aca="false">IFERROR(AI319/AI29,"")</f>
        <v>7.10027040986709</v>
      </c>
      <c r="AJ609" s="50" t="n">
        <f aca="false">IFERROR(AJ319/AJ29,"")</f>
        <v>6.27007943564377</v>
      </c>
      <c r="AK609" s="50" t="n">
        <f aca="false">IFERROR(AK319/AK29,"")</f>
        <v>6.940477370713</v>
      </c>
      <c r="AL609" s="51" t="n">
        <f aca="false">IFERROR(AL319/AL29,"")</f>
        <v>5.41511260443153</v>
      </c>
      <c r="AM609" s="51" t="n">
        <f aca="false">IFERROR(AM319/AM29,"")</f>
        <v>6.13140316070329</v>
      </c>
    </row>
    <row r="610" customFormat="false" ht="14.25" hidden="false" customHeight="false" outlineLevel="0" collapsed="false">
      <c r="A610" s="48" t="s">
        <v>138</v>
      </c>
      <c r="B610" s="48" t="str">
        <f aca="false">VLOOKUP(Data[[#This Row],[or_product]],Ref_products[#Data],2,FALSE())</f>
        <v>Soft wheat</v>
      </c>
      <c r="C610" s="48" t="str">
        <f aca="false">VLOOKUP(Data[[#This Row],[MS]],Ref_MS[#Data],2,FALSE())</f>
        <v>United Kingdom</v>
      </c>
      <c r="D610" s="49" t="s">
        <v>72</v>
      </c>
      <c r="E610" s="49" t="s">
        <v>129</v>
      </c>
      <c r="F610" s="49" t="s">
        <v>130</v>
      </c>
      <c r="G610" s="50" t="n">
        <f aca="false">(SUM(AH610:AL610)-MAX(AH610:AL610)-MIN(AH610:AL610))/3</f>
        <v>0</v>
      </c>
      <c r="H610" s="50" t="n">
        <f aca="false">IFERROR(H320/H30,"")</f>
        <v>7.27357446808511</v>
      </c>
      <c r="I610" s="50" t="n">
        <f aca="false">IFERROR(I320/I30,"")</f>
        <v>7.29623314917127</v>
      </c>
      <c r="J610" s="50" t="n">
        <f aca="false">IFERROR(J320/J30,"")</f>
        <v>7.64126464254953</v>
      </c>
      <c r="K610" s="50" t="n">
        <f aca="false">IFERROR(K320/K30,"")</f>
        <v>8.08680678481013</v>
      </c>
      <c r="L610" s="50" t="n">
        <f aca="false">IFERROR(L320/L30,"")</f>
        <v>7.31936432432432</v>
      </c>
      <c r="M610" s="50" t="n">
        <f aca="false">IFERROR(M320/M30,"")</f>
        <v>7.48373160469667</v>
      </c>
      <c r="N610" s="50" t="n">
        <f aca="false">IFERROR(N320/N30,"")</f>
        <v>7.98704875406284</v>
      </c>
      <c r="O610" s="50" t="n">
        <f aca="false">IFERROR(O320/O30,"")</f>
        <v>7.94045388302972</v>
      </c>
      <c r="P610" s="50" t="n">
        <f aca="false">IFERROR(P320/P30,"")</f>
        <v>7.02368366972477</v>
      </c>
      <c r="Q610" s="50" t="n">
        <f aca="false">IFERROR(Q320/Q30,"")</f>
        <v>7.93118716368555</v>
      </c>
      <c r="R610" s="50" t="n">
        <f aca="false">IFERROR(R320/R30,"")</f>
        <v>7.73578744961325</v>
      </c>
      <c r="S610" s="50" t="n">
        <f aca="false">IFERROR(S320/S30,"")</f>
        <v>7.70972011257413</v>
      </c>
      <c r="T610" s="50" t="n">
        <f aca="false">IFERROR(T320/T30,"")</f>
        <v>7.89902152956298</v>
      </c>
      <c r="U610" s="50" t="n">
        <f aca="false">IFERROR(U320/U30,"")</f>
        <v>7.96256576439192</v>
      </c>
      <c r="V610" s="50" t="n">
        <f aca="false">IFERROR(V320/V30,"")</f>
        <v>7.12074919420923</v>
      </c>
      <c r="W610" s="50" t="n">
        <f aca="false">IFERROR(W320/W30,"")</f>
        <v>8.21682020959523</v>
      </c>
      <c r="X610" s="50" t="n">
        <f aca="false">IFERROR(X320/X30,"")</f>
        <v>7.86828574647887</v>
      </c>
      <c r="Y610" s="50" t="n">
        <f aca="false">IFERROR(Y320/Y30,"")</f>
        <v>7.61317772047447</v>
      </c>
      <c r="Z610" s="50" t="n">
        <f aca="false">IFERROR(Z320/Z30,"")</f>
        <v>7.68816424581006</v>
      </c>
      <c r="AA610" s="50" t="n">
        <f aca="false">IFERROR(AA320/AA30,"")</f>
        <v>6.60520291164659</v>
      </c>
      <c r="AB610" s="50" t="n">
        <f aca="false">IFERROR(AB320/AB30,"")</f>
        <v>7.32384904024768</v>
      </c>
      <c r="AC610" s="50" t="n">
        <f aca="false">IFERROR(AC320/AC30,"")</f>
        <v>8.510575</v>
      </c>
      <c r="AD610" s="50" t="n">
        <f aca="false">IFERROR(AD320/AD30,"")</f>
        <v>8.90596986899563</v>
      </c>
      <c r="AE610" s="50" t="n">
        <f aca="false">IFERROR(AE320/AE30,"")</f>
        <v>7.82820219418541</v>
      </c>
      <c r="AF610" s="50" t="n">
        <f aca="false">IFERROR(AF320/AF30,"")</f>
        <v>8.21499520089286</v>
      </c>
      <c r="AG610" s="50" t="n">
        <f aca="false">IFERROR(AG320/AG30,"")</f>
        <v>7.69541168392745</v>
      </c>
      <c r="AH610" s="50" t="n">
        <f aca="false">IFERROR(AH320/AH30,"")</f>
        <v>8.86558879489806</v>
      </c>
      <c r="AI610" s="50" t="n">
        <f aca="false">IFERROR(AI320/AI30,"")</f>
        <v>7.10462120087907</v>
      </c>
      <c r="AJ610" s="50" t="str">
        <f aca="false">IFERROR(AJ320/AJ30,"")</f>
        <v/>
      </c>
      <c r="AK610" s="50" t="str">
        <f aca="false">IFERROR(AK320/AK30,"")</f>
        <v/>
      </c>
      <c r="AL610" s="51" t="str">
        <f aca="false">IFERROR(AL320/AL30,"")</f>
        <v/>
      </c>
      <c r="AM610" s="51" t="str">
        <f aca="false">IFERROR(AM320/AM30,"")</f>
        <v/>
      </c>
    </row>
    <row r="611" customFormat="false" ht="14.25" hidden="false" customHeight="false" outlineLevel="0" collapsed="false">
      <c r="A611" s="48" t="s">
        <v>138</v>
      </c>
      <c r="B611" s="48" t="str">
        <f aca="false">VLOOKUP(Data[[#This Row],[or_product]],Ref_products[#Data],2,FALSE())</f>
        <v>Durum wheat</v>
      </c>
      <c r="C611" s="48" t="str">
        <f aca="false">VLOOKUP(Data[[#This Row],[MS]],Ref_MS[#Data],2,FALSE())</f>
        <v>EU-27</v>
      </c>
      <c r="D611" s="49" t="s">
        <v>131</v>
      </c>
      <c r="E611" s="49" t="s">
        <v>73</v>
      </c>
      <c r="F611" s="49" t="s">
        <v>74</v>
      </c>
      <c r="G611" s="50" t="n">
        <f aca="false">(SUM(AH611:AL611)-MAX(AH611:AL611)-MIN(AH611:AL611))/3</f>
        <v>3.39843390122453</v>
      </c>
      <c r="H611" s="50" t="n">
        <f aca="false">IFERROR(H321/H31,"")</f>
        <v>2.37901074822564</v>
      </c>
      <c r="I611" s="50" t="n">
        <f aca="false">IFERROR(I321/I31,"")</f>
        <v>2.67199653494402</v>
      </c>
      <c r="J611" s="50" t="n">
        <f aca="false">IFERROR(J321/J31,"")</f>
        <v>2.22488175255935</v>
      </c>
      <c r="K611" s="50" t="n">
        <f aca="false">IFERROR(K321/K31,"")</f>
        <v>2.71636245397959</v>
      </c>
      <c r="L611" s="50" t="n">
        <f aca="false">IFERROR(L321/L31,"")</f>
        <v>2.25094843873751</v>
      </c>
      <c r="M611" s="50" t="n">
        <f aca="false">IFERROR(M321/M31,"")</f>
        <v>2.88810496432872</v>
      </c>
      <c r="N611" s="50" t="n">
        <f aca="false">IFERROR(N321/N31,"")</f>
        <v>2.31568445042075</v>
      </c>
      <c r="O611" s="50" t="n">
        <f aca="false">IFERROR(O321/O31,"")</f>
        <v>2.57909996480671</v>
      </c>
      <c r="P611" s="50" t="n">
        <f aca="false">IFERROR(P321/P31,"")</f>
        <v>2.23883842372</v>
      </c>
      <c r="Q611" s="50" t="n">
        <f aca="false">IFERROR(Q321/Q31,"")</f>
        <v>2.46430688048733</v>
      </c>
      <c r="R611" s="50" t="n">
        <f aca="false">IFERROR(R321/R31,"")</f>
        <v>2.22211165318252</v>
      </c>
      <c r="S611" s="50" t="n">
        <f aca="false">IFERROR(S321/S31,"")</f>
        <v>2.98519832143509</v>
      </c>
      <c r="T611" s="50" t="n">
        <f aca="false">IFERROR(T321/T31,"")</f>
        <v>2.45945654727481</v>
      </c>
      <c r="U611" s="50" t="n">
        <f aca="false">IFERROR(U321/U31,"")</f>
        <v>3.03235859136893</v>
      </c>
      <c r="V611" s="50" t="n">
        <f aca="false">IFERROR(V321/V31,"")</f>
        <v>2.85842105204307</v>
      </c>
      <c r="W611" s="50" t="n">
        <f aca="false">IFERROR(W321/W31,"")</f>
        <v>3.22634069887281</v>
      </c>
      <c r="X611" s="50" t="n">
        <f aca="false">IFERROR(X321/X31,"")</f>
        <v>3.0844338877782</v>
      </c>
      <c r="Y611" s="50" t="n">
        <f aca="false">IFERROR(Y321/Y31,"")</f>
        <v>3.23138641032203</v>
      </c>
      <c r="Z611" s="50" t="n">
        <f aca="false">IFERROR(Z321/Z31,"")</f>
        <v>3.39051954377238</v>
      </c>
      <c r="AA611" s="50" t="n">
        <f aca="false">IFERROR(AA321/AA31,"")</f>
        <v>3.20383014642218</v>
      </c>
      <c r="AB611" s="50" t="n">
        <f aca="false">IFERROR(AB321/AB31,"")</f>
        <v>3.30765728735193</v>
      </c>
      <c r="AC611" s="50" t="n">
        <f aca="false">IFERROR(AC321/AC31,"")</f>
        <v>3.31941148066799</v>
      </c>
      <c r="AD611" s="50" t="n">
        <f aca="false">IFERROR(AD321/AD31,"")</f>
        <v>3.40697990181793</v>
      </c>
      <c r="AE611" s="50" t="n">
        <f aca="false">IFERROR(AE321/AE31,"")</f>
        <v>3.4494506429727</v>
      </c>
      <c r="AF611" s="50" t="n">
        <f aca="false">IFERROR(AF321/AF31,"")</f>
        <v>3.42578213612072</v>
      </c>
      <c r="AG611" s="50" t="n">
        <f aca="false">IFERROR(AG321/AG31,"")</f>
        <v>3.49704786466396</v>
      </c>
      <c r="AH611" s="50" t="n">
        <f aca="false">IFERROR(AH321/AH31,"")</f>
        <v>3.44886040992549</v>
      </c>
      <c r="AI611" s="50" t="n">
        <f aca="false">IFERROR(AI321/AI31,"")</f>
        <v>3.47757740676907</v>
      </c>
      <c r="AJ611" s="50" t="n">
        <f aca="false">IFERROR(AJ321/AJ31,"")</f>
        <v>3.5744925182619</v>
      </c>
      <c r="AK611" s="50" t="n">
        <f aca="false">IFERROR(AK321/AK31,"")</f>
        <v>3.26886388697903</v>
      </c>
      <c r="AL611" s="51" t="n">
        <f aca="false">IFERROR(AL321/AL31,"")</f>
        <v>3.26275396758695</v>
      </c>
      <c r="AM611" s="51" t="n">
        <f aca="false">IFERROR(AM321/AM31,"")</f>
        <v>3.33727371644702</v>
      </c>
    </row>
    <row r="612" customFormat="false" ht="14.25" hidden="false" customHeight="false" outlineLevel="0" collapsed="false">
      <c r="A612" s="48" t="s">
        <v>138</v>
      </c>
      <c r="B612" s="48" t="str">
        <f aca="false">VLOOKUP(Data[[#This Row],[or_product]],Ref_products[#Data],2,FALSE())</f>
        <v>Durum wheat</v>
      </c>
      <c r="C612" s="48" t="str">
        <f aca="false">VLOOKUP(Data[[#This Row],[MS]],Ref_MS[#Data],2,FALSE())</f>
        <v>Belgium</v>
      </c>
      <c r="D612" s="49" t="s">
        <v>131</v>
      </c>
      <c r="E612" s="49" t="s">
        <v>75</v>
      </c>
      <c r="F612" s="49" t="s">
        <v>76</v>
      </c>
      <c r="G612" s="50" t="n">
        <f aca="false">(SUM(AH612:AL612)-MAX(AH612:AL612)-MIN(AH612:AL612))/3</f>
        <v>0</v>
      </c>
      <c r="H612" s="50" t="str">
        <f aca="false">IFERROR(H322/H32,"")</f>
        <v/>
      </c>
      <c r="I612" s="50" t="str">
        <f aca="false">IFERROR(I322/I32,"")</f>
        <v/>
      </c>
      <c r="J612" s="50" t="str">
        <f aca="false">IFERROR(J322/J32,"")</f>
        <v/>
      </c>
      <c r="K612" s="50" t="str">
        <f aca="false">IFERROR(K322/K32,"")</f>
        <v/>
      </c>
      <c r="L612" s="50" t="str">
        <f aca="false">IFERROR(L322/L32,"")</f>
        <v/>
      </c>
      <c r="M612" s="50" t="str">
        <f aca="false">IFERROR(M322/M32,"")</f>
        <v/>
      </c>
      <c r="N612" s="50" t="str">
        <f aca="false">IFERROR(N322/N32,"")</f>
        <v/>
      </c>
      <c r="O612" s="50" t="str">
        <f aca="false">IFERROR(O322/O32,"")</f>
        <v/>
      </c>
      <c r="P612" s="50" t="str">
        <f aca="false">IFERROR(P322/P32,"")</f>
        <v/>
      </c>
      <c r="Q612" s="50" t="str">
        <f aca="false">IFERROR(Q322/Q32,"")</f>
        <v/>
      </c>
      <c r="R612" s="50" t="str">
        <f aca="false">IFERROR(R322/R32,"")</f>
        <v/>
      </c>
      <c r="S612" s="50" t="str">
        <f aca="false">IFERROR(S322/S32,"")</f>
        <v/>
      </c>
      <c r="T612" s="50" t="str">
        <f aca="false">IFERROR(T322/T32,"")</f>
        <v/>
      </c>
      <c r="U612" s="50" t="str">
        <f aca="false">IFERROR(U322/U32,"")</f>
        <v/>
      </c>
      <c r="V612" s="50" t="str">
        <f aca="false">IFERROR(V322/V32,"")</f>
        <v/>
      </c>
      <c r="W612" s="50" t="str">
        <f aca="false">IFERROR(W322/W32,"")</f>
        <v/>
      </c>
      <c r="X612" s="50" t="str">
        <f aca="false">IFERROR(X322/X32,"")</f>
        <v/>
      </c>
      <c r="Y612" s="50" t="str">
        <f aca="false">IFERROR(Y322/Y32,"")</f>
        <v/>
      </c>
      <c r="Z612" s="50" t="str">
        <f aca="false">IFERROR(Z322/Z32,"")</f>
        <v/>
      </c>
      <c r="AA612" s="50" t="str">
        <f aca="false">IFERROR(AA322/AA32,"")</f>
        <v/>
      </c>
      <c r="AB612" s="50" t="str">
        <f aca="false">IFERROR(AB322/AB32,"")</f>
        <v/>
      </c>
      <c r="AC612" s="50" t="str">
        <f aca="false">IFERROR(AC322/AC32,"")</f>
        <v/>
      </c>
      <c r="AD612" s="50" t="str">
        <f aca="false">IFERROR(AD322/AD32,"")</f>
        <v/>
      </c>
      <c r="AE612" s="50" t="str">
        <f aca="false">IFERROR(AE322/AE32,"")</f>
        <v/>
      </c>
      <c r="AF612" s="50" t="str">
        <f aca="false">IFERROR(AF322/AF32,"")</f>
        <v/>
      </c>
      <c r="AG612" s="50" t="str">
        <f aca="false">IFERROR(AG322/AG32,"")</f>
        <v/>
      </c>
      <c r="AH612" s="50" t="str">
        <f aca="false">IFERROR(AH322/AH32,"")</f>
        <v/>
      </c>
      <c r="AI612" s="50" t="str">
        <f aca="false">IFERROR(AI322/AI32,"")</f>
        <v/>
      </c>
      <c r="AJ612" s="50" t="str">
        <f aca="false">IFERROR(AJ322/AJ32,"")</f>
        <v/>
      </c>
      <c r="AK612" s="50" t="str">
        <f aca="false">IFERROR(AK322/AK32,"")</f>
        <v/>
      </c>
      <c r="AL612" s="51" t="str">
        <f aca="false">IFERROR(AL322/AL32,"")</f>
        <v/>
      </c>
      <c r="AM612" s="51" t="str">
        <f aca="false">IFERROR(AM322/AM32,"")</f>
        <v/>
      </c>
    </row>
    <row r="613" customFormat="false" ht="14.25" hidden="false" customHeight="false" outlineLevel="0" collapsed="false">
      <c r="A613" s="48" t="s">
        <v>138</v>
      </c>
      <c r="B613" s="48" t="str">
        <f aca="false">VLOOKUP(Data[[#This Row],[or_product]],Ref_products[#Data],2,FALSE())</f>
        <v>Durum wheat</v>
      </c>
      <c r="C613" s="48" t="str">
        <f aca="false">VLOOKUP(Data[[#This Row],[MS]],Ref_MS[#Data],2,FALSE())</f>
        <v>Bulgaria</v>
      </c>
      <c r="D613" s="49" t="s">
        <v>131</v>
      </c>
      <c r="E613" s="49" t="s">
        <v>77</v>
      </c>
      <c r="F613" s="49" t="s">
        <v>78</v>
      </c>
      <c r="G613" s="50" t="n">
        <f aca="false">(SUM(AH613:AL613)-MAX(AH613:AL613)-MIN(AH613:AL613))/3</f>
        <v>4.48467818194732</v>
      </c>
      <c r="H613" s="50" t="n">
        <f aca="false">IFERROR(H323/H33,"")</f>
        <v>2.08315789473684</v>
      </c>
      <c r="I613" s="50" t="n">
        <f aca="false">IFERROR(I323/I33,"")</f>
        <v>2.08315789473684</v>
      </c>
      <c r="J613" s="50" t="n">
        <f aca="false">IFERROR(J323/J33,"")</f>
        <v>2.08315789473684</v>
      </c>
      <c r="K613" s="50" t="n">
        <f aca="false">IFERROR(K323/K33,"")</f>
        <v>2.08315789473684</v>
      </c>
      <c r="L613" s="50" t="n">
        <f aca="false">IFERROR(L323/L33,"")</f>
        <v>2.08315789473684</v>
      </c>
      <c r="M613" s="50" t="n">
        <f aca="false">IFERROR(M323/M33,"")</f>
        <v>2.53624473684211</v>
      </c>
      <c r="N613" s="50" t="n">
        <f aca="false">IFERROR(N323/N33,"")</f>
        <v>2.30473602484472</v>
      </c>
      <c r="O613" s="50" t="n">
        <f aca="false">IFERROR(O323/O33,"")</f>
        <v>2.64740397350993</v>
      </c>
      <c r="P613" s="50" t="n">
        <f aca="false">IFERROR(P323/P33,"")</f>
        <v>2.74861111111111</v>
      </c>
      <c r="Q613" s="50" t="n">
        <f aca="false">IFERROR(Q323/Q33,"")</f>
        <v>2.67165</v>
      </c>
      <c r="R613" s="50" t="n">
        <f aca="false">IFERROR(R323/R33,"")</f>
        <v>1.89796336206897</v>
      </c>
      <c r="S613" s="50" t="n">
        <f aca="false">IFERROR(S323/S33,"")</f>
        <v>3.15290681818182</v>
      </c>
      <c r="T613" s="50" t="n">
        <f aca="false">IFERROR(T323/T33,"")</f>
        <v>4.22294808743169</v>
      </c>
      <c r="U613" s="50" t="n">
        <f aca="false">IFERROR(U323/U33,"")</f>
        <v>13.2045776515152</v>
      </c>
      <c r="V613" s="50" t="n">
        <f aca="false">IFERROR(V323/V33,"")</f>
        <v>2.47375</v>
      </c>
      <c r="W613" s="50" t="n">
        <f aca="false">IFERROR(W323/W33,"")</f>
        <v>4.37359</v>
      </c>
      <c r="X613" s="50" t="n">
        <f aca="false">IFERROR(X323/X33,"")</f>
        <v>2.90242845786963</v>
      </c>
      <c r="Y613" s="50" t="n">
        <f aca="false">IFERROR(Y323/Y33,"")</f>
        <v>3.25844333102972</v>
      </c>
      <c r="Z613" s="50" t="n">
        <f aca="false">IFERROR(Z323/Z33,"")</f>
        <v>4.2516884809417</v>
      </c>
      <c r="AA613" s="50" t="n">
        <f aca="false">IFERROR(AA323/AA33,"")</f>
        <v>2.65630481283423</v>
      </c>
      <c r="AB613" s="50" t="n">
        <f aca="false">IFERROR(AB323/AB33,"")</f>
        <v>3.17837038491752</v>
      </c>
      <c r="AC613" s="50" t="n">
        <f aca="false">IFERROR(AC323/AC33,"")</f>
        <v>3.58981395348837</v>
      </c>
      <c r="AD613" s="50" t="n">
        <f aca="false">IFERROR(AD323/AD33,"")</f>
        <v>3.25964917695473</v>
      </c>
      <c r="AE613" s="50" t="n">
        <f aca="false">IFERROR(AE323/AE33,"")</f>
        <v>3.98880726464048</v>
      </c>
      <c r="AF613" s="50" t="n">
        <f aca="false">IFERROR(AF323/AF33,"")</f>
        <v>4.12718438077634</v>
      </c>
      <c r="AG613" s="50" t="n">
        <f aca="false">IFERROR(AG323/AG33,"")</f>
        <v>3.96530013413816</v>
      </c>
      <c r="AH613" s="50" t="n">
        <f aca="false">IFERROR(AH323/AH33,"")</f>
        <v>4.08752682403433</v>
      </c>
      <c r="AI613" s="50" t="n">
        <f aca="false">IFERROR(AI323/AI33,"")</f>
        <v>3.72614532650448</v>
      </c>
      <c r="AJ613" s="50" t="n">
        <f aca="false">IFERROR(AJ323/AJ33,"")</f>
        <v>5.38752346368715</v>
      </c>
      <c r="AK613" s="50" t="n">
        <f aca="false">IFERROR(AK323/AK33,"")</f>
        <v>4.60453897180763</v>
      </c>
      <c r="AL613" s="51" t="n">
        <f aca="false">IFERROR(AL323/AL33,"")</f>
        <v>4.76196875</v>
      </c>
      <c r="AM613" s="51" t="n">
        <f aca="false">IFERROR(AM323/AM33,"")</f>
        <v>4.818865</v>
      </c>
    </row>
    <row r="614" customFormat="false" ht="14.25" hidden="false" customHeight="false" outlineLevel="0" collapsed="false">
      <c r="A614" s="48" t="s">
        <v>138</v>
      </c>
      <c r="B614" s="48" t="str">
        <f aca="false">VLOOKUP(Data[[#This Row],[or_product]],Ref_products[#Data],2,FALSE())</f>
        <v>Durum wheat</v>
      </c>
      <c r="C614" s="48" t="str">
        <f aca="false">VLOOKUP(Data[[#This Row],[MS]],Ref_MS[#Data],2,FALSE())</f>
        <v>Czechia</v>
      </c>
      <c r="D614" s="49" t="s">
        <v>131</v>
      </c>
      <c r="E614" s="49" t="s">
        <v>79</v>
      </c>
      <c r="F614" s="49" t="s">
        <v>80</v>
      </c>
      <c r="G614" s="50" t="n">
        <f aca="false">(SUM(AH614:AL614)-MAX(AH614:AL614)-MIN(AH614:AL614))/3</f>
        <v>-1.82596493756004</v>
      </c>
      <c r="H614" s="50" t="str">
        <f aca="false">IFERROR(H324/H34,"")</f>
        <v/>
      </c>
      <c r="I614" s="50" t="str">
        <f aca="false">IFERROR(I324/I34,"")</f>
        <v/>
      </c>
      <c r="J614" s="50" t="str">
        <f aca="false">IFERROR(J324/J34,"")</f>
        <v/>
      </c>
      <c r="K614" s="50" t="str">
        <f aca="false">IFERROR(K324/K34,"")</f>
        <v/>
      </c>
      <c r="L614" s="50" t="str">
        <f aca="false">IFERROR(L324/L34,"")</f>
        <v/>
      </c>
      <c r="M614" s="50" t="str">
        <f aca="false">IFERROR(M324/M34,"")</f>
        <v/>
      </c>
      <c r="N614" s="50" t="str">
        <f aca="false">IFERROR(N324/N34,"")</f>
        <v/>
      </c>
      <c r="O614" s="50" t="str">
        <f aca="false">IFERROR(O324/O34,"")</f>
        <v/>
      </c>
      <c r="P614" s="50" t="str">
        <f aca="false">IFERROR(P324/P34,"")</f>
        <v/>
      </c>
      <c r="Q614" s="50" t="str">
        <f aca="false">IFERROR(Q324/Q34,"")</f>
        <v/>
      </c>
      <c r="R614" s="50" t="str">
        <f aca="false">IFERROR(R324/R34,"")</f>
        <v/>
      </c>
      <c r="S614" s="50" t="str">
        <f aca="false">IFERROR(S324/S34,"")</f>
        <v/>
      </c>
      <c r="T614" s="50" t="str">
        <f aca="false">IFERROR(T324/T34,"")</f>
        <v/>
      </c>
      <c r="U614" s="50" t="str">
        <f aca="false">IFERROR(U324/U34,"")</f>
        <v/>
      </c>
      <c r="V614" s="50" t="str">
        <f aca="false">IFERROR(V324/V34,"")</f>
        <v/>
      </c>
      <c r="W614" s="50" t="str">
        <f aca="false">IFERROR(W324/W34,"")</f>
        <v/>
      </c>
      <c r="X614" s="50" t="str">
        <f aca="false">IFERROR(X324/X34,"")</f>
        <v/>
      </c>
      <c r="Y614" s="50" t="str">
        <f aca="false">IFERROR(Y324/Y34,"")</f>
        <v/>
      </c>
      <c r="Z614" s="50" t="str">
        <f aca="false">IFERROR(Z324/Z34,"")</f>
        <v/>
      </c>
      <c r="AA614" s="50" t="str">
        <f aca="false">IFERROR(AA324/AA34,"")</f>
        <v/>
      </c>
      <c r="AB614" s="50" t="str">
        <f aca="false">IFERROR(AB324/AB34,"")</f>
        <v/>
      </c>
      <c r="AC614" s="50" t="str">
        <f aca="false">IFERROR(AC324/AC34,"")</f>
        <v/>
      </c>
      <c r="AD614" s="50" t="str">
        <f aca="false">IFERROR(AD324/AD34,"")</f>
        <v/>
      </c>
      <c r="AE614" s="50" t="str">
        <f aca="false">IFERROR(AE324/AE34,"")</f>
        <v/>
      </c>
      <c r="AF614" s="50" t="str">
        <f aca="false">IFERROR(AF324/AF34,"")</f>
        <v/>
      </c>
      <c r="AG614" s="50" t="str">
        <f aca="false">IFERROR(AG324/AG34,"")</f>
        <v/>
      </c>
      <c r="AH614" s="50" t="str">
        <f aca="false">IFERROR(AH324/AH34,"")</f>
        <v/>
      </c>
      <c r="AI614" s="50" t="str">
        <f aca="false">IFERROR(AI324/AI34,"")</f>
        <v/>
      </c>
      <c r="AJ614" s="50" t="str">
        <f aca="false">IFERROR(AJ324/AJ34,"")</f>
        <v/>
      </c>
      <c r="AK614" s="50" t="str">
        <f aca="false">IFERROR(AK324/AK34,"")</f>
        <v/>
      </c>
      <c r="AL614" s="51" t="n">
        <f aca="false">IFERROR(AL324/AL34,"")</f>
        <v>5.47789481268012</v>
      </c>
      <c r="AM614" s="51" t="n">
        <f aca="false">IFERROR(AM324/AM34,"")</f>
        <v>4.818865</v>
      </c>
    </row>
    <row r="615" customFormat="false" ht="14.25" hidden="false" customHeight="false" outlineLevel="0" collapsed="false">
      <c r="A615" s="48" t="s">
        <v>138</v>
      </c>
      <c r="B615" s="48" t="str">
        <f aca="false">VLOOKUP(Data[[#This Row],[or_product]],Ref_products[#Data],2,FALSE())</f>
        <v>Durum wheat</v>
      </c>
      <c r="C615" s="48" t="str">
        <f aca="false">VLOOKUP(Data[[#This Row],[MS]],Ref_MS[#Data],2,FALSE())</f>
        <v>Denmark</v>
      </c>
      <c r="D615" s="49" t="s">
        <v>131</v>
      </c>
      <c r="E615" s="49" t="s">
        <v>81</v>
      </c>
      <c r="F615" s="49" t="s">
        <v>82</v>
      </c>
      <c r="G615" s="50" t="n">
        <f aca="false">(SUM(AH615:AL615)-MAX(AH615:AL615)-MIN(AH615:AL615))/3</f>
        <v>0</v>
      </c>
      <c r="H615" s="50" t="str">
        <f aca="false">IFERROR(H325/H35,"")</f>
        <v/>
      </c>
      <c r="I615" s="50" t="str">
        <f aca="false">IFERROR(I325/I35,"")</f>
        <v/>
      </c>
      <c r="J615" s="50" t="str">
        <f aca="false">IFERROR(J325/J35,"")</f>
        <v/>
      </c>
      <c r="K615" s="50" t="str">
        <f aca="false">IFERROR(K325/K35,"")</f>
        <v/>
      </c>
      <c r="L615" s="50" t="str">
        <f aca="false">IFERROR(L325/L35,"")</f>
        <v/>
      </c>
      <c r="M615" s="50" t="str">
        <f aca="false">IFERROR(M325/M35,"")</f>
        <v/>
      </c>
      <c r="N615" s="50" t="str">
        <f aca="false">IFERROR(N325/N35,"")</f>
        <v/>
      </c>
      <c r="O615" s="50" t="str">
        <f aca="false">IFERROR(O325/O35,"")</f>
        <v/>
      </c>
      <c r="P615" s="50" t="str">
        <f aca="false">IFERROR(P325/P35,"")</f>
        <v/>
      </c>
      <c r="Q615" s="50" t="str">
        <f aca="false">IFERROR(Q325/Q35,"")</f>
        <v/>
      </c>
      <c r="R615" s="50" t="str">
        <f aca="false">IFERROR(R325/R35,"")</f>
        <v/>
      </c>
      <c r="S615" s="50" t="str">
        <f aca="false">IFERROR(S325/S35,"")</f>
        <v/>
      </c>
      <c r="T615" s="50" t="str">
        <f aca="false">IFERROR(T325/T35,"")</f>
        <v/>
      </c>
      <c r="U615" s="50" t="str">
        <f aca="false">IFERROR(U325/U35,"")</f>
        <v/>
      </c>
      <c r="V615" s="50" t="str">
        <f aca="false">IFERROR(V325/V35,"")</f>
        <v/>
      </c>
      <c r="W615" s="50" t="str">
        <f aca="false">IFERROR(W325/W35,"")</f>
        <v/>
      </c>
      <c r="X615" s="50" t="str">
        <f aca="false">IFERROR(X325/X35,"")</f>
        <v/>
      </c>
      <c r="Y615" s="50" t="str">
        <f aca="false">IFERROR(Y325/Y35,"")</f>
        <v/>
      </c>
      <c r="Z615" s="50" t="str">
        <f aca="false">IFERROR(Z325/Z35,"")</f>
        <v/>
      </c>
      <c r="AA615" s="50" t="str">
        <f aca="false">IFERROR(AA325/AA35,"")</f>
        <v/>
      </c>
      <c r="AB615" s="50" t="str">
        <f aca="false">IFERROR(AB325/AB35,"")</f>
        <v/>
      </c>
      <c r="AC615" s="50" t="str">
        <f aca="false">IFERROR(AC325/AC35,"")</f>
        <v/>
      </c>
      <c r="AD615" s="50" t="str">
        <f aca="false">IFERROR(AD325/AD35,"")</f>
        <v/>
      </c>
      <c r="AE615" s="50" t="str">
        <f aca="false">IFERROR(AE325/AE35,"")</f>
        <v/>
      </c>
      <c r="AF615" s="50" t="str">
        <f aca="false">IFERROR(AF325/AF35,"")</f>
        <v/>
      </c>
      <c r="AG615" s="50" t="str">
        <f aca="false">IFERROR(AG325/AG35,"")</f>
        <v/>
      </c>
      <c r="AH615" s="50" t="str">
        <f aca="false">IFERROR(AH325/AH35,"")</f>
        <v/>
      </c>
      <c r="AI615" s="50" t="str">
        <f aca="false">IFERROR(AI325/AI35,"")</f>
        <v/>
      </c>
      <c r="AJ615" s="50" t="str">
        <f aca="false">IFERROR(AJ325/AJ35,"")</f>
        <v/>
      </c>
      <c r="AK615" s="50" t="str">
        <f aca="false">IFERROR(AK325/AK35,"")</f>
        <v/>
      </c>
      <c r="AL615" s="51" t="str">
        <f aca="false">IFERROR(AL325/AL35,"")</f>
        <v/>
      </c>
      <c r="AM615" s="51" t="str">
        <f aca="false">IFERROR(AM325/AM35,"")</f>
        <v/>
      </c>
    </row>
    <row r="616" customFormat="false" ht="14.25" hidden="false" customHeight="false" outlineLevel="0" collapsed="false">
      <c r="A616" s="48" t="s">
        <v>138</v>
      </c>
      <c r="B616" s="48" t="str">
        <f aca="false">VLOOKUP(Data[[#This Row],[or_product]],Ref_products[#Data],2,FALSE())</f>
        <v>Durum wheat</v>
      </c>
      <c r="C616" s="48" t="str">
        <f aca="false">VLOOKUP(Data[[#This Row],[MS]],Ref_MS[#Data],2,FALSE())</f>
        <v>Germany</v>
      </c>
      <c r="D616" s="49" t="s">
        <v>131</v>
      </c>
      <c r="E616" s="49" t="s">
        <v>83</v>
      </c>
      <c r="F616" s="49" t="s">
        <v>84</v>
      </c>
      <c r="G616" s="50" t="n">
        <f aca="false">(SUM(AH616:AL616)-MAX(AH616:AL616)-MIN(AH616:AL616))/3</f>
        <v>5.3606582875817</v>
      </c>
      <c r="H616" s="50" t="n">
        <f aca="false">IFERROR(H326/H36,"")</f>
        <v>4.76196875</v>
      </c>
      <c r="I616" s="50" t="n">
        <f aca="false">IFERROR(I326/I36,"")</f>
        <v>5.27430733944954</v>
      </c>
      <c r="J616" s="50" t="n">
        <f aca="false">IFERROR(J326/J36,"")</f>
        <v>5.194875</v>
      </c>
      <c r="K616" s="50" t="n">
        <f aca="false">IFERROR(K326/K36,"")</f>
        <v>5.77620625</v>
      </c>
      <c r="L616" s="50" t="n">
        <f aca="false">IFERROR(L326/L36,"")</f>
        <v>5.02246212121212</v>
      </c>
      <c r="M616" s="50" t="n">
        <f aca="false">IFERROR(M326/M36,"")</f>
        <v>5.07435897435898</v>
      </c>
      <c r="N616" s="50" t="n">
        <f aca="false">IFERROR(N326/N36,"")</f>
        <v>5.32680833333333</v>
      </c>
      <c r="O616" s="50" t="n">
        <f aca="false">IFERROR(O326/O36,"")</f>
        <v>4.99352325581395</v>
      </c>
      <c r="P616" s="50" t="n">
        <f aca="false">IFERROR(P326/P36,"")</f>
        <v>5.01065957446809</v>
      </c>
      <c r="Q616" s="50" t="n">
        <f aca="false">IFERROR(Q326/Q36,"")</f>
        <v>5.3185625</v>
      </c>
      <c r="R616" s="50" t="n">
        <f aca="false">IFERROR(R326/R36,"")</f>
        <v>4.70351369863014</v>
      </c>
      <c r="S616" s="50" t="n">
        <f aca="false">IFERROR(S326/S36,"")</f>
        <v>6.04560365853659</v>
      </c>
      <c r="T616" s="50" t="n">
        <f aca="false">IFERROR(T326/T36,"")</f>
        <v>4.88025242718447</v>
      </c>
      <c r="U616" s="50" t="n">
        <f aca="false">IFERROR(U326/U36,"")</f>
        <v>5.24350427350427</v>
      </c>
      <c r="V616" s="50" t="n">
        <f aca="false">IFERROR(V326/V36,"")</f>
        <v>4.9475</v>
      </c>
      <c r="W616" s="50" t="n">
        <f aca="false">IFERROR(W326/W36,"")</f>
        <v>5.89133076923077</v>
      </c>
      <c r="X616" s="50" t="n">
        <f aca="false">IFERROR(X326/X36,"")</f>
        <v>5.73379910714286</v>
      </c>
      <c r="Y616" s="50" t="n">
        <f aca="false">IFERROR(Y326/Y36,"")</f>
        <v>5.250551994302</v>
      </c>
      <c r="Z616" s="50" t="n">
        <f aca="false">IFERROR(Z326/Z36,"")</f>
        <v>4.69527450980392</v>
      </c>
      <c r="AA616" s="50" t="n">
        <f aca="false">IFERROR(AA326/AA36,"")</f>
        <v>4.85447008547009</v>
      </c>
      <c r="AB616" s="50" t="n">
        <f aca="false">IFERROR(AB326/AB36,"")</f>
        <v>6.06356395348837</v>
      </c>
      <c r="AC616" s="50" t="n">
        <f aca="false">IFERROR(AC326/AC36,"")</f>
        <v>6.44488495575221</v>
      </c>
      <c r="AD616" s="50" t="n">
        <f aca="false">IFERROR(AD326/AD36,"")</f>
        <v>4.59485904255319</v>
      </c>
      <c r="AE616" s="50" t="n">
        <f aca="false">IFERROR(AE326/AE36,"")</f>
        <v>5.26429644268775</v>
      </c>
      <c r="AF616" s="50" t="n">
        <f aca="false">IFERROR(AF326/AF36,"")</f>
        <v>5.69631081081081</v>
      </c>
      <c r="AG616" s="50" t="n">
        <f aca="false">IFERROR(AG326/AG36,"")</f>
        <v>4.52483278145695</v>
      </c>
      <c r="AH616" s="50" t="n">
        <f aca="false">IFERROR(AH326/AH36,"")</f>
        <v>4.85954444444444</v>
      </c>
      <c r="AI616" s="50" t="n">
        <f aca="false">IFERROR(AI326/AI36,"")</f>
        <v>5.32583823529412</v>
      </c>
      <c r="AJ616" s="50" t="n">
        <f aca="false">IFERROR(AJ326/AJ36,"")</f>
        <v>5.45940133333333</v>
      </c>
      <c r="AK616" s="50" t="n">
        <f aca="false">IFERROR(AK326/AK36,"")</f>
        <v>5.29673529411765</v>
      </c>
      <c r="AL616" s="51" t="n">
        <f aca="false">IFERROR(AL326/AL36,"")</f>
        <v>5.68842995169082</v>
      </c>
      <c r="AM616" s="51" t="n">
        <f aca="false">IFERROR(AM326/AM36,"")</f>
        <v>5.24435</v>
      </c>
    </row>
    <row r="617" customFormat="false" ht="14.25" hidden="false" customHeight="false" outlineLevel="0" collapsed="false">
      <c r="A617" s="48" t="s">
        <v>138</v>
      </c>
      <c r="B617" s="48" t="str">
        <f aca="false">VLOOKUP(Data[[#This Row],[or_product]],Ref_products[#Data],2,FALSE())</f>
        <v>Durum wheat</v>
      </c>
      <c r="C617" s="48" t="str">
        <f aca="false">VLOOKUP(Data[[#This Row],[MS]],Ref_MS[#Data],2,FALSE())</f>
        <v>Estonia</v>
      </c>
      <c r="D617" s="49" t="s">
        <v>131</v>
      </c>
      <c r="E617" s="49" t="s">
        <v>85</v>
      </c>
      <c r="F617" s="49" t="s">
        <v>86</v>
      </c>
      <c r="G617" s="50" t="n">
        <f aca="false">(SUM(AH617:AL617)-MAX(AH617:AL617)-MIN(AH617:AL617))/3</f>
        <v>0</v>
      </c>
      <c r="H617" s="50" t="str">
        <f aca="false">IFERROR(H327/H37,"")</f>
        <v/>
      </c>
      <c r="I617" s="50" t="str">
        <f aca="false">IFERROR(I327/I37,"")</f>
        <v/>
      </c>
      <c r="J617" s="50" t="str">
        <f aca="false">IFERROR(J327/J37,"")</f>
        <v/>
      </c>
      <c r="K617" s="50" t="str">
        <f aca="false">IFERROR(K327/K37,"")</f>
        <v/>
      </c>
      <c r="L617" s="50" t="str">
        <f aca="false">IFERROR(L327/L37,"")</f>
        <v/>
      </c>
      <c r="M617" s="50" t="str">
        <f aca="false">IFERROR(M327/M37,"")</f>
        <v/>
      </c>
      <c r="N617" s="50" t="str">
        <f aca="false">IFERROR(N327/N37,"")</f>
        <v/>
      </c>
      <c r="O617" s="50" t="str">
        <f aca="false">IFERROR(O327/O37,"")</f>
        <v/>
      </c>
      <c r="P617" s="50" t="str">
        <f aca="false">IFERROR(P327/P37,"")</f>
        <v/>
      </c>
      <c r="Q617" s="50" t="str">
        <f aca="false">IFERROR(Q327/Q37,"")</f>
        <v/>
      </c>
      <c r="R617" s="50" t="str">
        <f aca="false">IFERROR(R327/R37,"")</f>
        <v/>
      </c>
      <c r="S617" s="50" t="str">
        <f aca="false">IFERROR(S327/S37,"")</f>
        <v/>
      </c>
      <c r="T617" s="50" t="str">
        <f aca="false">IFERROR(T327/T37,"")</f>
        <v/>
      </c>
      <c r="U617" s="50" t="str">
        <f aca="false">IFERROR(U327/U37,"")</f>
        <v/>
      </c>
      <c r="V617" s="50" t="str">
        <f aca="false">IFERROR(V327/V37,"")</f>
        <v/>
      </c>
      <c r="W617" s="50" t="str">
        <f aca="false">IFERROR(W327/W37,"")</f>
        <v/>
      </c>
      <c r="X617" s="50" t="str">
        <f aca="false">IFERROR(X327/X37,"")</f>
        <v/>
      </c>
      <c r="Y617" s="50" t="str">
        <f aca="false">IFERROR(Y327/Y37,"")</f>
        <v/>
      </c>
      <c r="Z617" s="50" t="str">
        <f aca="false">IFERROR(Z327/Z37,"")</f>
        <v/>
      </c>
      <c r="AA617" s="50" t="str">
        <f aca="false">IFERROR(AA327/AA37,"")</f>
        <v/>
      </c>
      <c r="AB617" s="50" t="str">
        <f aca="false">IFERROR(AB327/AB37,"")</f>
        <v/>
      </c>
      <c r="AC617" s="50" t="str">
        <f aca="false">IFERROR(AC327/AC37,"")</f>
        <v/>
      </c>
      <c r="AD617" s="50" t="str">
        <f aca="false">IFERROR(AD327/AD37,"")</f>
        <v/>
      </c>
      <c r="AE617" s="50" t="str">
        <f aca="false">IFERROR(AE327/AE37,"")</f>
        <v/>
      </c>
      <c r="AF617" s="50" t="str">
        <f aca="false">IFERROR(AF327/AF37,"")</f>
        <v/>
      </c>
      <c r="AG617" s="50" t="str">
        <f aca="false">IFERROR(AG327/AG37,"")</f>
        <v/>
      </c>
      <c r="AH617" s="50" t="str">
        <f aca="false">IFERROR(AH327/AH37,"")</f>
        <v/>
      </c>
      <c r="AI617" s="50" t="str">
        <f aca="false">IFERROR(AI327/AI37,"")</f>
        <v/>
      </c>
      <c r="AJ617" s="50" t="str">
        <f aca="false">IFERROR(AJ327/AJ37,"")</f>
        <v/>
      </c>
      <c r="AK617" s="50" t="str">
        <f aca="false">IFERROR(AK327/AK37,"")</f>
        <v/>
      </c>
      <c r="AL617" s="51" t="str">
        <f aca="false">IFERROR(AL327/AL37,"")</f>
        <v/>
      </c>
      <c r="AM617" s="51" t="str">
        <f aca="false">IFERROR(AM327/AM37,"")</f>
        <v/>
      </c>
    </row>
    <row r="618" customFormat="false" ht="14.25" hidden="false" customHeight="false" outlineLevel="0" collapsed="false">
      <c r="A618" s="48" t="s">
        <v>138</v>
      </c>
      <c r="B618" s="48" t="str">
        <f aca="false">VLOOKUP(Data[[#This Row],[or_product]],Ref_products[#Data],2,FALSE())</f>
        <v>Durum wheat</v>
      </c>
      <c r="C618" s="48" t="str">
        <f aca="false">VLOOKUP(Data[[#This Row],[MS]],Ref_MS[#Data],2,FALSE())</f>
        <v>Ireland</v>
      </c>
      <c r="D618" s="49" t="s">
        <v>131</v>
      </c>
      <c r="E618" s="49" t="s">
        <v>87</v>
      </c>
      <c r="F618" s="49" t="s">
        <v>88</v>
      </c>
      <c r="G618" s="50" t="n">
        <f aca="false">(SUM(AH618:AL618)-MAX(AH618:AL618)-MIN(AH618:AL618))/3</f>
        <v>0</v>
      </c>
      <c r="H618" s="50" t="str">
        <f aca="false">IFERROR(H328/H38,"")</f>
        <v/>
      </c>
      <c r="I618" s="50" t="str">
        <f aca="false">IFERROR(I328/I38,"")</f>
        <v/>
      </c>
      <c r="J618" s="50" t="str">
        <f aca="false">IFERROR(J328/J38,"")</f>
        <v/>
      </c>
      <c r="K618" s="50" t="str">
        <f aca="false">IFERROR(K328/K38,"")</f>
        <v/>
      </c>
      <c r="L618" s="50" t="str">
        <f aca="false">IFERROR(L328/L38,"")</f>
        <v/>
      </c>
      <c r="M618" s="50" t="str">
        <f aca="false">IFERROR(M328/M38,"")</f>
        <v/>
      </c>
      <c r="N618" s="50" t="str">
        <f aca="false">IFERROR(N328/N38,"")</f>
        <v/>
      </c>
      <c r="O618" s="50" t="str">
        <f aca="false">IFERROR(O328/O38,"")</f>
        <v/>
      </c>
      <c r="P618" s="50" t="str">
        <f aca="false">IFERROR(P328/P38,"")</f>
        <v/>
      </c>
      <c r="Q618" s="50" t="str">
        <f aca="false">IFERROR(Q328/Q38,"")</f>
        <v/>
      </c>
      <c r="R618" s="50" t="str">
        <f aca="false">IFERROR(R328/R38,"")</f>
        <v/>
      </c>
      <c r="S618" s="50" t="str">
        <f aca="false">IFERROR(S328/S38,"")</f>
        <v/>
      </c>
      <c r="T618" s="50" t="str">
        <f aca="false">IFERROR(T328/T38,"")</f>
        <v/>
      </c>
      <c r="U618" s="50" t="str">
        <f aca="false">IFERROR(U328/U38,"")</f>
        <v/>
      </c>
      <c r="V618" s="50" t="str">
        <f aca="false">IFERROR(V328/V38,"")</f>
        <v/>
      </c>
      <c r="W618" s="50" t="str">
        <f aca="false">IFERROR(W328/W38,"")</f>
        <v/>
      </c>
      <c r="X618" s="50" t="str">
        <f aca="false">IFERROR(X328/X38,"")</f>
        <v/>
      </c>
      <c r="Y618" s="50" t="str">
        <f aca="false">IFERROR(Y328/Y38,"")</f>
        <v/>
      </c>
      <c r="Z618" s="50" t="str">
        <f aca="false">IFERROR(Z328/Z38,"")</f>
        <v/>
      </c>
      <c r="AA618" s="50" t="str">
        <f aca="false">IFERROR(AA328/AA38,"")</f>
        <v/>
      </c>
      <c r="AB618" s="50" t="str">
        <f aca="false">IFERROR(AB328/AB38,"")</f>
        <v/>
      </c>
      <c r="AC618" s="50" t="str">
        <f aca="false">IFERROR(AC328/AC38,"")</f>
        <v/>
      </c>
      <c r="AD618" s="50" t="str">
        <f aca="false">IFERROR(AD328/AD38,"")</f>
        <v/>
      </c>
      <c r="AE618" s="50" t="str">
        <f aca="false">IFERROR(AE328/AE38,"")</f>
        <v/>
      </c>
      <c r="AF618" s="50" t="str">
        <f aca="false">IFERROR(AF328/AF38,"")</f>
        <v/>
      </c>
      <c r="AG618" s="50" t="str">
        <f aca="false">IFERROR(AG328/AG38,"")</f>
        <v/>
      </c>
      <c r="AH618" s="50" t="str">
        <f aca="false">IFERROR(AH328/AH38,"")</f>
        <v/>
      </c>
      <c r="AI618" s="50" t="str">
        <f aca="false">IFERROR(AI328/AI38,"")</f>
        <v/>
      </c>
      <c r="AJ618" s="50" t="str">
        <f aca="false">IFERROR(AJ328/AJ38,"")</f>
        <v/>
      </c>
      <c r="AK618" s="50" t="str">
        <f aca="false">IFERROR(AK328/AK38,"")</f>
        <v/>
      </c>
      <c r="AL618" s="51" t="str">
        <f aca="false">IFERROR(AL328/AL38,"")</f>
        <v/>
      </c>
      <c r="AM618" s="51" t="str">
        <f aca="false">IFERROR(AM328/AM38,"")</f>
        <v/>
      </c>
    </row>
    <row r="619" customFormat="false" ht="14.25" hidden="false" customHeight="false" outlineLevel="0" collapsed="false">
      <c r="A619" s="48" t="s">
        <v>138</v>
      </c>
      <c r="B619" s="48" t="str">
        <f aca="false">VLOOKUP(Data[[#This Row],[or_product]],Ref_products[#Data],2,FALSE())</f>
        <v>Durum wheat</v>
      </c>
      <c r="C619" s="48" t="str">
        <f aca="false">VLOOKUP(Data[[#This Row],[MS]],Ref_MS[#Data],2,FALSE())</f>
        <v>Greece</v>
      </c>
      <c r="D619" s="49" t="s">
        <v>131</v>
      </c>
      <c r="E619" s="49" t="s">
        <v>89</v>
      </c>
      <c r="F619" s="49" t="s">
        <v>90</v>
      </c>
      <c r="G619" s="50" t="n">
        <f aca="false">(SUM(AH619:AL619)-MAX(AH619:AL619)-MIN(AH619:AL619))/3</f>
        <v>2.89876311722989</v>
      </c>
      <c r="H619" s="50" t="n">
        <f aca="false">IFERROR(H329/H39,"")</f>
        <v>1.88023666609501</v>
      </c>
      <c r="I619" s="50" t="n">
        <f aca="false">IFERROR(I329/I39,"")</f>
        <v>2.82714285714286</v>
      </c>
      <c r="J619" s="50" t="n">
        <f aca="false">IFERROR(J329/J39,"")</f>
        <v>2.32573388429752</v>
      </c>
      <c r="K619" s="50" t="n">
        <f aca="false">IFERROR(K329/K39,"")</f>
        <v>2.32029768834193</v>
      </c>
      <c r="L619" s="50" t="n">
        <f aca="false">IFERROR(L329/L39,"")</f>
        <v>2.33745193084505</v>
      </c>
      <c r="M619" s="50" t="n">
        <f aca="false">IFERROR(M329/M39,"")</f>
        <v>2.35809415584416</v>
      </c>
      <c r="N619" s="50" t="n">
        <f aca="false">IFERROR(N329/N39,"")</f>
        <v>2.09893939393939</v>
      </c>
      <c r="O619" s="50" t="n">
        <f aca="false">IFERROR(O329/O39,"")</f>
        <v>2.14519115382891</v>
      </c>
      <c r="P619" s="50" t="n">
        <f aca="false">IFERROR(P329/P39,"")</f>
        <v>1.85796629154396</v>
      </c>
      <c r="Q619" s="50" t="n">
        <f aca="false">IFERROR(Q329/Q39,"")</f>
        <v>1.82449067473366</v>
      </c>
      <c r="R619" s="50" t="n">
        <f aca="false">IFERROR(R329/R39,"")</f>
        <v>1.78022897324806</v>
      </c>
      <c r="S619" s="50" t="n">
        <f aca="false">IFERROR(S329/S39,"")</f>
        <v>1.97789249833444</v>
      </c>
      <c r="T619" s="50" t="n">
        <f aca="false">IFERROR(T329/T39,"")</f>
        <v>1.92008356000364</v>
      </c>
      <c r="U619" s="50" t="n">
        <f aca="false">IFERROR(U329/U39,"")</f>
        <v>2.17665647291815</v>
      </c>
      <c r="V619" s="50" t="n">
        <f aca="false">IFERROR(V329/V39,"")</f>
        <v>1.85871549708197</v>
      </c>
      <c r="W619" s="50" t="n">
        <f aca="false">IFERROR(W329/W39,"")</f>
        <v>2.89620346069462</v>
      </c>
      <c r="X619" s="50" t="n">
        <f aca="false">IFERROR(X329/X39,"")</f>
        <v>2.70551835196687</v>
      </c>
      <c r="Y619" s="50" t="n">
        <f aca="false">IFERROR(Y329/Y39,"")</f>
        <v>3.11989709306915</v>
      </c>
      <c r="Z619" s="50" t="n">
        <f aca="false">IFERROR(Z329/Z39,"")</f>
        <v>3.445509472042</v>
      </c>
      <c r="AA619" s="50" t="n">
        <f aca="false">IFERROR(AA329/AA39,"")</f>
        <v>2.69379804572455</v>
      </c>
      <c r="AB619" s="50" t="n">
        <f aca="false">IFERROR(AB329/AB39,"")</f>
        <v>2.72203853007257</v>
      </c>
      <c r="AC619" s="50" t="n">
        <f aca="false">IFERROR(AC329/AC39,"")</f>
        <v>2.88975038139903</v>
      </c>
      <c r="AD619" s="50" t="n">
        <f aca="false">IFERROR(AD329/AD39,"")</f>
        <v>2.33211510424479</v>
      </c>
      <c r="AE619" s="50" t="n">
        <f aca="false">IFERROR(AE329/AE39,"")</f>
        <v>2.863194991885</v>
      </c>
      <c r="AF619" s="50" t="n">
        <f aca="false">IFERROR(AF329/AF39,"")</f>
        <v>2.40836784810127</v>
      </c>
      <c r="AG619" s="50" t="n">
        <f aca="false">IFERROR(AG329/AG39,"")</f>
        <v>2.5842006138487</v>
      </c>
      <c r="AH619" s="50" t="n">
        <f aca="false">IFERROR(AH329/AH39,"")</f>
        <v>2.66566342366472</v>
      </c>
      <c r="AI619" s="50" t="n">
        <f aca="false">IFERROR(AI329/AI39,"")</f>
        <v>2.98997156235724</v>
      </c>
      <c r="AJ619" s="50" t="n">
        <f aca="false">IFERROR(AJ329/AJ39,"")</f>
        <v>2.77699912392482</v>
      </c>
      <c r="AK619" s="50" t="n">
        <f aca="false">IFERROR(AK329/AK39,"")</f>
        <v>2.92931866540762</v>
      </c>
      <c r="AL619" s="51" t="n">
        <f aca="false">IFERROR(AL329/AL39,"")</f>
        <v>3.27175163904008</v>
      </c>
      <c r="AM619" s="51" t="n">
        <f aca="false">IFERROR(AM329/AM39,"")</f>
        <v>3.04766</v>
      </c>
    </row>
    <row r="620" customFormat="false" ht="14.25" hidden="false" customHeight="false" outlineLevel="0" collapsed="false">
      <c r="A620" s="48" t="s">
        <v>138</v>
      </c>
      <c r="B620" s="48" t="str">
        <f aca="false">VLOOKUP(Data[[#This Row],[or_product]],Ref_products[#Data],2,FALSE())</f>
        <v>Durum wheat</v>
      </c>
      <c r="C620" s="48" t="str">
        <f aca="false">VLOOKUP(Data[[#This Row],[MS]],Ref_MS[#Data],2,FALSE())</f>
        <v>Spain</v>
      </c>
      <c r="D620" s="49" t="s">
        <v>131</v>
      </c>
      <c r="E620" s="49" t="s">
        <v>91</v>
      </c>
      <c r="F620" s="49" t="s">
        <v>92</v>
      </c>
      <c r="G620" s="50" t="n">
        <f aca="false">(SUM(AH620:AL620)-MAX(AH620:AL620)-MIN(AH620:AL620))/3</f>
        <v>2.63822159793543</v>
      </c>
      <c r="H620" s="50" t="n">
        <f aca="false">IFERROR(H330/H40,"")</f>
        <v>1.19955042210284</v>
      </c>
      <c r="I620" s="50" t="n">
        <f aca="false">IFERROR(I330/I40,"")</f>
        <v>1.53006018518519</v>
      </c>
      <c r="J620" s="50" t="n">
        <f aca="false">IFERROR(J330/J40,"")</f>
        <v>0.648224407619638</v>
      </c>
      <c r="K620" s="50" t="n">
        <f aca="false">IFERROR(K330/K40,"")</f>
        <v>2.57194234303216</v>
      </c>
      <c r="L620" s="50" t="n">
        <f aca="false">IFERROR(L330/L40,"")</f>
        <v>1.76320641421947</v>
      </c>
      <c r="M620" s="50" t="n">
        <f aca="false">IFERROR(M330/M40,"")</f>
        <v>2.14666920998251</v>
      </c>
      <c r="N620" s="50" t="n">
        <f aca="false">IFERROR(N330/N40,"")</f>
        <v>0.868654171704958</v>
      </c>
      <c r="O620" s="50" t="n">
        <f aca="false">IFERROR(O330/O40,"")</f>
        <v>2.21242753372536</v>
      </c>
      <c r="P620" s="50" t="n">
        <f aca="false">IFERROR(P330/P40,"")</f>
        <v>2.12355129363914</v>
      </c>
      <c r="Q620" s="50" t="n">
        <f aca="false">IFERROR(Q330/Q40,"")</f>
        <v>2.3003578060894</v>
      </c>
      <c r="R620" s="50" t="n">
        <f aca="false">IFERROR(R330/R40,"")</f>
        <v>2.15540232150679</v>
      </c>
      <c r="S620" s="50" t="n">
        <f aca="false">IFERROR(S330/S40,"")</f>
        <v>2.82425223990724</v>
      </c>
      <c r="T620" s="50" t="n">
        <f aca="false">IFERROR(T330/T40,"")</f>
        <v>1.0155823723229</v>
      </c>
      <c r="U620" s="50" t="n">
        <f aca="false">IFERROR(U330/U40,"")</f>
        <v>2.64812117263844</v>
      </c>
      <c r="V620" s="50" t="n">
        <f aca="false">IFERROR(V330/V40,"")</f>
        <v>2.93714429124335</v>
      </c>
      <c r="W620" s="50" t="n">
        <f aca="false">IFERROR(W330/W40,"")</f>
        <v>2.20492683844273</v>
      </c>
      <c r="X620" s="50" t="n">
        <f aca="false">IFERROR(X330/X40,"")</f>
        <v>2.51203367971794</v>
      </c>
      <c r="Y620" s="50" t="n">
        <f aca="false">IFERROR(Y330/Y40,"")</f>
        <v>2.0260929942045</v>
      </c>
      <c r="Z620" s="50" t="n">
        <f aca="false">IFERROR(Z330/Z40,"")</f>
        <v>2.35655687078429</v>
      </c>
      <c r="AA620" s="50" t="n">
        <f aca="false">IFERROR(AA330/AA40,"")</f>
        <v>1.20239716579492</v>
      </c>
      <c r="AB620" s="50" t="n">
        <f aca="false">IFERROR(AB330/AB40,"")</f>
        <v>2.68895955036547</v>
      </c>
      <c r="AC620" s="50" t="n">
        <f aca="false">IFERROR(AC330/AC40,"")</f>
        <v>2.74884791680689</v>
      </c>
      <c r="AD620" s="50" t="n">
        <f aca="false">IFERROR(AD330/AD40,"")</f>
        <v>2.63055189262208</v>
      </c>
      <c r="AE620" s="50" t="n">
        <f aca="false">IFERROR(AE330/AE40,"")</f>
        <v>2.33577727820421</v>
      </c>
      <c r="AF620" s="50" t="n">
        <f aca="false">IFERROR(AF330/AF40,"")</f>
        <v>2.51563177997557</v>
      </c>
      <c r="AG620" s="50" t="n">
        <f aca="false">IFERROR(AG330/AG40,"")</f>
        <v>3.38758670350498</v>
      </c>
      <c r="AH620" s="50" t="n">
        <f aca="false">IFERROR(AH330/AH40,"")</f>
        <v>2.61287524377438</v>
      </c>
      <c r="AI620" s="50" t="n">
        <f aca="false">IFERROR(AI330/AI40,"")</f>
        <v>3.10558656835393</v>
      </c>
      <c r="AJ620" s="50" t="n">
        <f aca="false">IFERROR(AJ330/AJ40,"")</f>
        <v>2.94264145371729</v>
      </c>
      <c r="AK620" s="50" t="n">
        <f aca="false">IFERROR(AK330/AK40,"")</f>
        <v>2.35914809631464</v>
      </c>
      <c r="AL620" s="51" t="n">
        <f aca="false">IFERROR(AL330/AL40,"")</f>
        <v>1.59142617699642</v>
      </c>
      <c r="AM620" s="51" t="n">
        <f aca="false">IFERROR(AM330/AM40,"")</f>
        <v>3.176295</v>
      </c>
    </row>
    <row r="621" customFormat="false" ht="14.25" hidden="false" customHeight="false" outlineLevel="0" collapsed="false">
      <c r="A621" s="48" t="s">
        <v>138</v>
      </c>
      <c r="B621" s="48" t="str">
        <f aca="false">VLOOKUP(Data[[#This Row],[or_product]],Ref_products[#Data],2,FALSE())</f>
        <v>Durum wheat</v>
      </c>
      <c r="C621" s="48" t="str">
        <f aca="false">VLOOKUP(Data[[#This Row],[MS]],Ref_MS[#Data],2,FALSE())</f>
        <v>France</v>
      </c>
      <c r="D621" s="49" t="s">
        <v>131</v>
      </c>
      <c r="E621" s="49" t="s">
        <v>93</v>
      </c>
      <c r="F621" s="49" t="s">
        <v>94</v>
      </c>
      <c r="G621" s="50" t="n">
        <f aca="false">(SUM(AH621:AL621)-MAX(AH621:AL621)-MIN(AH621:AL621))/3</f>
        <v>5.33443016117684</v>
      </c>
      <c r="H621" s="50" t="n">
        <f aca="false">IFERROR(H331/H41,"")</f>
        <v>3.9509036306589</v>
      </c>
      <c r="I621" s="50" t="n">
        <f aca="false">IFERROR(I331/I41,"")</f>
        <v>4.37498555649958</v>
      </c>
      <c r="J621" s="50" t="n">
        <f aca="false">IFERROR(J331/J41,"")</f>
        <v>4.46092413043478</v>
      </c>
      <c r="K621" s="50" t="n">
        <f aca="false">IFERROR(K331/K41,"")</f>
        <v>4.58768181818182</v>
      </c>
      <c r="L621" s="50" t="n">
        <f aca="false">IFERROR(L331/L41,"")</f>
        <v>3.24709708737864</v>
      </c>
      <c r="M621" s="50" t="n">
        <f aca="false">IFERROR(M331/M41,"")</f>
        <v>5.15303708053691</v>
      </c>
      <c r="N621" s="50" t="n">
        <f aca="false">IFERROR(N331/N41,"")</f>
        <v>4.68794422492401</v>
      </c>
      <c r="O621" s="50" t="n">
        <f aca="false">IFERROR(O331/O41,"")</f>
        <v>4.93432228469962</v>
      </c>
      <c r="P621" s="50" t="n">
        <f aca="false">IFERROR(P331/P41,"")</f>
        <v>4.3649092689295</v>
      </c>
      <c r="Q621" s="50" t="n">
        <f aca="false">IFERROR(Q331/Q41,"")</f>
        <v>4.75933278688525</v>
      </c>
      <c r="R621" s="50" t="n">
        <f aca="false">IFERROR(R331/R41,"")</f>
        <v>4.0042907570173</v>
      </c>
      <c r="S621" s="50" t="n">
        <f aca="false">IFERROR(S331/S41,"")</f>
        <v>5.07425915908532</v>
      </c>
      <c r="T621" s="50" t="n">
        <f aca="false">IFERROR(T331/T41,"")</f>
        <v>4.78172479886417</v>
      </c>
      <c r="U621" s="50" t="n">
        <f aca="false">IFERROR(U331/U41,"")</f>
        <v>4.58968875635078</v>
      </c>
      <c r="V621" s="50" t="n">
        <f aca="false">IFERROR(V331/V41,"")</f>
        <v>4.32206132075472</v>
      </c>
      <c r="W621" s="50" t="n">
        <f aca="false">IFERROR(W331/W41,"")</f>
        <v>4.8607626227209</v>
      </c>
      <c r="X621" s="50" t="n">
        <f aca="false">IFERROR(X331/X41,"")</f>
        <v>5.00421378476421</v>
      </c>
      <c r="Y621" s="50" t="n">
        <f aca="false">IFERROR(Y331/Y41,"")</f>
        <v>4.97602243267239</v>
      </c>
      <c r="Z621" s="50" t="n">
        <f aca="false">IFERROR(Z331/Z41,"")</f>
        <v>4.79765770106676</v>
      </c>
      <c r="AA621" s="50" t="n">
        <f aca="false">IFERROR(AA331/AA41,"")</f>
        <v>5.39303414991194</v>
      </c>
      <c r="AB621" s="50" t="n">
        <f aca="false">IFERROR(AB331/AB41,"")</f>
        <v>5.24206554206831</v>
      </c>
      <c r="AC621" s="50" t="n">
        <f aca="false">IFERROR(AC331/AC41,"")</f>
        <v>5.12131382737576</v>
      </c>
      <c r="AD621" s="50" t="n">
        <f aca="false">IFERROR(AD331/AD41,"")</f>
        <v>5.6032664356063</v>
      </c>
      <c r="AE621" s="50" t="n">
        <f aca="false">IFERROR(AE331/AE41,"")</f>
        <v>4.16348698511166</v>
      </c>
      <c r="AF621" s="50" t="n">
        <f aca="false">IFERROR(AF331/AF41,"")</f>
        <v>5.66609826761439</v>
      </c>
      <c r="AG621" s="50" t="n">
        <f aca="false">IFERROR(AG331/AG41,"")</f>
        <v>5.02028161293057</v>
      </c>
      <c r="AH621" s="50" t="n">
        <f aca="false">IFERROR(AH331/AH41,"")</f>
        <v>6.31264725050917</v>
      </c>
      <c r="AI621" s="50" t="n">
        <f aca="false">IFERROR(AI331/AI41,"")</f>
        <v>5.19997389804979</v>
      </c>
      <c r="AJ621" s="50" t="n">
        <f aca="false">IFERROR(AJ331/AJ41,"")</f>
        <v>5.35755245896068</v>
      </c>
      <c r="AK621" s="50" t="n">
        <f aca="false">IFERROR(AK331/AK41,"")</f>
        <v>5.2653370231271</v>
      </c>
      <c r="AL621" s="51" t="n">
        <f aca="false">IFERROR(AL331/AL41,"")</f>
        <v>5.38040100144276</v>
      </c>
      <c r="AM621" s="51" t="n">
        <f aca="false">IFERROR(AM331/AM41,"")</f>
        <v>4.898025</v>
      </c>
    </row>
    <row r="622" customFormat="false" ht="14.25" hidden="false" customHeight="false" outlineLevel="0" collapsed="false">
      <c r="A622" s="48" t="s">
        <v>138</v>
      </c>
      <c r="B622" s="48" t="str">
        <f aca="false">VLOOKUP(Data[[#This Row],[or_product]],Ref_products[#Data],2,FALSE())</f>
        <v>Durum wheat</v>
      </c>
      <c r="C622" s="48" t="str">
        <f aca="false">VLOOKUP(Data[[#This Row],[MS]],Ref_MS[#Data],2,FALSE())</f>
        <v>Croatia</v>
      </c>
      <c r="D622" s="49" t="s">
        <v>131</v>
      </c>
      <c r="E622" s="49" t="s">
        <v>95</v>
      </c>
      <c r="F622" s="49" t="s">
        <v>96</v>
      </c>
      <c r="G622" s="50" t="n">
        <f aca="false">(SUM(AH622:AL622)-MAX(AH622:AL622)-MIN(AH622:AL622))/3</f>
        <v>4.54212604893257</v>
      </c>
      <c r="H622" s="50" t="str">
        <f aca="false">IFERROR(H332/H42,"")</f>
        <v/>
      </c>
      <c r="I622" s="50" t="str">
        <f aca="false">IFERROR(I332/I42,"")</f>
        <v/>
      </c>
      <c r="J622" s="50" t="str">
        <f aca="false">IFERROR(J332/J42,"")</f>
        <v/>
      </c>
      <c r="K622" s="50" t="str">
        <f aca="false">IFERROR(K332/K42,"")</f>
        <v/>
      </c>
      <c r="L622" s="50" t="str">
        <f aca="false">IFERROR(L332/L42,"")</f>
        <v/>
      </c>
      <c r="M622" s="50" t="str">
        <f aca="false">IFERROR(M332/M42,"")</f>
        <v/>
      </c>
      <c r="N622" s="50" t="str">
        <f aca="false">IFERROR(N332/N42,"")</f>
        <v/>
      </c>
      <c r="O622" s="50" t="n">
        <f aca="false">IFERROR(O332/O42,"")</f>
        <v>4.67400623702344</v>
      </c>
      <c r="P622" s="50" t="n">
        <f aca="false">IFERROR(P332/P42,"")</f>
        <v>4.67143255631537</v>
      </c>
      <c r="Q622" s="50" t="n">
        <f aca="false">IFERROR(Q332/Q42,"")</f>
        <v>4.5266940258261</v>
      </c>
      <c r="R622" s="50" t="n">
        <f aca="false">IFERROR(R332/R42,"")</f>
        <v>4.5264506123013</v>
      </c>
      <c r="S622" s="50" t="n">
        <f aca="false">IFERROR(S332/S42,"")</f>
        <v>4.63951305497892</v>
      </c>
      <c r="T622" s="50" t="n">
        <f aca="false">IFERROR(T332/T42,"")</f>
        <v>4.60178362197742</v>
      </c>
      <c r="U622" s="50" t="n">
        <f aca="false">IFERROR(U332/U42,"")</f>
        <v>4.65272177175121</v>
      </c>
      <c r="V622" s="50" t="n">
        <f aca="false">IFERROR(V332/V42,"")</f>
        <v>4.8786599019381</v>
      </c>
      <c r="W622" s="50" t="n">
        <f aca="false">IFERROR(W332/W42,"")</f>
        <v>4.89222067039106</v>
      </c>
      <c r="X622" s="50" t="n">
        <f aca="false">IFERROR(X332/X42,"")</f>
        <v>4.50867826086957</v>
      </c>
      <c r="Y622" s="50" t="n">
        <f aca="false">IFERROR(Y332/Y42,"")</f>
        <v>3.51328089887641</v>
      </c>
      <c r="Z622" s="50" t="n">
        <f aca="false">IFERROR(Z332/Z42,"")</f>
        <v>4.63780916030534</v>
      </c>
      <c r="AA622" s="50" t="n">
        <f aca="false">IFERROR(AA332/AA42,"")</f>
        <v>5.39322072072072</v>
      </c>
      <c r="AB622" s="50" t="n">
        <f aca="false">IFERROR(AB332/AB42,"")</f>
        <v>4.38861574074074</v>
      </c>
      <c r="AC622" s="50" t="n">
        <f aca="false">IFERROR(AC332/AC42,"")</f>
        <v>5.23522695035461</v>
      </c>
      <c r="AD622" s="50" t="n">
        <f aca="false">IFERROR(AD332/AD42,"")</f>
        <v>6.47378758169935</v>
      </c>
      <c r="AE622" s="50" t="n">
        <f aca="false">IFERROR(AE332/AE42,"")</f>
        <v>4.92771</v>
      </c>
      <c r="AF622" s="50" t="n">
        <f aca="false">IFERROR(AF332/AF42,"")</f>
        <v>5.0866484375</v>
      </c>
      <c r="AG622" s="50" t="n">
        <f aca="false">IFERROR(AG332/AG42,"")</f>
        <v>4.10857608695652</v>
      </c>
      <c r="AH622" s="50" t="n">
        <f aca="false">IFERROR(AH332/AH42,"")</f>
        <v>4.4280125</v>
      </c>
      <c r="AI622" s="50" t="n">
        <f aca="false">IFERROR(AI332/AI42,"")</f>
        <v>4.17933552631579</v>
      </c>
      <c r="AJ622" s="50" t="n">
        <f aca="false">IFERROR(AJ332/AJ42,"")</f>
        <v>5.03354347826087</v>
      </c>
      <c r="AK622" s="50" t="n">
        <f aca="false">IFERROR(AK332/AK42,"")</f>
        <v>5.01903012048193</v>
      </c>
      <c r="AL622" s="51" t="n">
        <f aca="false">IFERROR(AL332/AL42,"")</f>
        <v>3.958</v>
      </c>
      <c r="AM622" s="51" t="n">
        <f aca="false">IFERROR(AM332/AM42,"")</f>
        <v>4.05993107779297</v>
      </c>
    </row>
    <row r="623" customFormat="false" ht="14.25" hidden="false" customHeight="false" outlineLevel="0" collapsed="false">
      <c r="A623" s="48" t="s">
        <v>138</v>
      </c>
      <c r="B623" s="48" t="str">
        <f aca="false">VLOOKUP(Data[[#This Row],[or_product]],Ref_products[#Data],2,FALSE())</f>
        <v>Durum wheat</v>
      </c>
      <c r="C623" s="48" t="str">
        <f aca="false">VLOOKUP(Data[[#This Row],[MS]],Ref_MS[#Data],2,FALSE())</f>
        <v>Italy</v>
      </c>
      <c r="D623" s="49" t="s">
        <v>131</v>
      </c>
      <c r="E623" s="49" t="s">
        <v>97</v>
      </c>
      <c r="F623" s="49" t="s">
        <v>98</v>
      </c>
      <c r="G623" s="50" t="n">
        <f aca="false">(SUM(AH623:AL623)-MAX(AH623:AL623)-MIN(AH623:AL623))/3</f>
        <v>3.07911650143722</v>
      </c>
      <c r="H623" s="50" t="n">
        <f aca="false">IFERROR(H333/H43,"")</f>
        <v>2.85924168498688</v>
      </c>
      <c r="I623" s="50" t="n">
        <f aca="false">IFERROR(I333/I43,"")</f>
        <v>2.82355915492958</v>
      </c>
      <c r="J623" s="50" t="n">
        <f aca="false">IFERROR(J333/J43,"")</f>
        <v>2.49502498151799</v>
      </c>
      <c r="K623" s="50" t="n">
        <f aca="false">IFERROR(K333/K43,"")</f>
        <v>2.59493512961703</v>
      </c>
      <c r="L623" s="50" t="n">
        <f aca="false">IFERROR(L333/L43,"")</f>
        <v>2.2327926074946</v>
      </c>
      <c r="M623" s="50" t="n">
        <f aca="false">IFERROR(M333/M43,"")</f>
        <v>2.96977520711875</v>
      </c>
      <c r="N623" s="50" t="n">
        <f aca="false">IFERROR(N333/N43,"")</f>
        <v>2.64231500650657</v>
      </c>
      <c r="O623" s="50" t="n">
        <f aca="false">IFERROR(O333/O43,"")</f>
        <v>2.56451316817991</v>
      </c>
      <c r="P623" s="50" t="n">
        <f aca="false">IFERROR(P333/P43,"")</f>
        <v>2.15475784160558</v>
      </c>
      <c r="Q623" s="50" t="n">
        <f aca="false">IFERROR(Q333/Q43,"")</f>
        <v>2.43638614204119</v>
      </c>
      <c r="R623" s="50" t="n">
        <f aca="false">IFERROR(R333/R43,"")</f>
        <v>2.17815386665088</v>
      </c>
      <c r="S623" s="50" t="n">
        <f aca="false">IFERROR(S333/S43,"")</f>
        <v>3.09659169911405</v>
      </c>
      <c r="T623" s="50" t="n">
        <f aca="false">IFERROR(T333/T43,"")</f>
        <v>2.88433293862246</v>
      </c>
      <c r="U623" s="50" t="n">
        <f aca="false">IFERROR(U333/U43,"")</f>
        <v>2.93902647255939</v>
      </c>
      <c r="V623" s="50" t="n">
        <f aca="false">IFERROR(V333/V43,"")</f>
        <v>2.69699253057254</v>
      </c>
      <c r="W623" s="50" t="n">
        <f aca="false">IFERROR(W333/W43,"")</f>
        <v>3.18849974792034</v>
      </c>
      <c r="X623" s="50" t="n">
        <f aca="false">IFERROR(X333/X43,"")</f>
        <v>2.86060301925668</v>
      </c>
      <c r="Y623" s="50" t="n">
        <f aca="false">IFERROR(Y333/Y43,"")</f>
        <v>3.01041562522373</v>
      </c>
      <c r="Z623" s="50" t="n">
        <f aca="false">IFERROR(Z333/Z43,"")</f>
        <v>3.14112774816092</v>
      </c>
      <c r="AA623" s="50" t="n">
        <f aca="false">IFERROR(AA333/AA43,"")</f>
        <v>3.26661265018173</v>
      </c>
      <c r="AB623" s="50" t="n">
        <f aca="false">IFERROR(AB333/AB43,"")</f>
        <v>3.09215537312376</v>
      </c>
      <c r="AC623" s="50" t="n">
        <f aca="false">IFERROR(AC333/AC43,"")</f>
        <v>3.10174389543012</v>
      </c>
      <c r="AD623" s="50" t="n">
        <f aca="false">IFERROR(AD333/AD43,"")</f>
        <v>3.27507396133557</v>
      </c>
      <c r="AE623" s="50" t="n">
        <f aca="false">IFERROR(AE333/AE43,"")</f>
        <v>3.6108797843432</v>
      </c>
      <c r="AF623" s="50" t="n">
        <f aca="false">IFERROR(AF333/AF43,"")</f>
        <v>3.19462311282437</v>
      </c>
      <c r="AG623" s="50" t="n">
        <f aca="false">IFERROR(AG333/AG43,"")</f>
        <v>3.20794135247184</v>
      </c>
      <c r="AH623" s="50" t="n">
        <f aca="false">IFERROR(AH333/AH43,"")</f>
        <v>3.11180433184091</v>
      </c>
      <c r="AI623" s="50" t="n">
        <f aca="false">IFERROR(AI333/AI43,"")</f>
        <v>3.17610844995952</v>
      </c>
      <c r="AJ623" s="50" t="n">
        <f aca="false">IFERROR(AJ333/AJ43,"")</f>
        <v>3.27417777370777</v>
      </c>
      <c r="AK623" s="50" t="n">
        <f aca="false">IFERROR(AK333/AK43,"")</f>
        <v>2.94943672251123</v>
      </c>
      <c r="AL623" s="51" t="n">
        <f aca="false">IFERROR(AL333/AL43,"")</f>
        <v>2.87509196086001</v>
      </c>
      <c r="AM623" s="51" t="n">
        <f aca="false">IFERROR(AM333/AM43,"")</f>
        <v>2.75081</v>
      </c>
    </row>
    <row r="624" customFormat="false" ht="14.25" hidden="false" customHeight="false" outlineLevel="0" collapsed="false">
      <c r="A624" s="48" t="s">
        <v>138</v>
      </c>
      <c r="B624" s="48" t="str">
        <f aca="false">VLOOKUP(Data[[#This Row],[or_product]],Ref_products[#Data],2,FALSE())</f>
        <v>Durum wheat</v>
      </c>
      <c r="C624" s="48" t="str">
        <f aca="false">VLOOKUP(Data[[#This Row],[MS]],Ref_MS[#Data],2,FALSE())</f>
        <v>Cyprus</v>
      </c>
      <c r="D624" s="49" t="s">
        <v>131</v>
      </c>
      <c r="E624" s="49" t="s">
        <v>99</v>
      </c>
      <c r="F624" s="49" t="s">
        <v>100</v>
      </c>
      <c r="G624" s="50" t="n">
        <f aca="false">(SUM(AH624:AL624)-MAX(AH624:AL624)-MIN(AH624:AL624))/3</f>
        <v>2.49345421097063</v>
      </c>
      <c r="H624" s="50" t="n">
        <f aca="false">IFERROR(H334/H44,"")</f>
        <v>2.31543</v>
      </c>
      <c r="I624" s="50" t="n">
        <f aca="false">IFERROR(I334/I44,"")</f>
        <v>2.39878787878788</v>
      </c>
      <c r="J624" s="50" t="n">
        <f aca="false">IFERROR(J334/J44,"")</f>
        <v>2.94175675675676</v>
      </c>
      <c r="K624" s="50" t="n">
        <f aca="false">IFERROR(K334/K44,"")</f>
        <v>2.79641304347826</v>
      </c>
      <c r="L624" s="50" t="n">
        <f aca="false">IFERROR(L334/L44,"")</f>
        <v>2.14702830188679</v>
      </c>
      <c r="M624" s="50" t="n">
        <f aca="false">IFERROR(M334/M44,"")</f>
        <v>1.979</v>
      </c>
      <c r="N624" s="50" t="n">
        <f aca="false">IFERROR(N334/N44,"")</f>
        <v>2.09893939393939</v>
      </c>
      <c r="O624" s="50" t="n">
        <f aca="false">IFERROR(O334/O44,"")</f>
        <v>1.59596774193548</v>
      </c>
      <c r="P624" s="50" t="n">
        <f aca="false">IFERROR(P334/P44,"")</f>
        <v>1.92402777777778</v>
      </c>
      <c r="Q624" s="50" t="n">
        <f aca="false">IFERROR(Q334/Q44,"")</f>
        <v>2.16348305084746</v>
      </c>
      <c r="R624" s="50" t="n">
        <f aca="false">IFERROR(R334/R44,"")</f>
        <v>1.95436514522822</v>
      </c>
      <c r="S624" s="50" t="n">
        <f aca="false">IFERROR(S334/S44,"")</f>
        <v>1.31889060402685</v>
      </c>
      <c r="T624" s="50" t="n">
        <f aca="false">IFERROR(T334/T44,"")</f>
        <v>1.74009030418251</v>
      </c>
      <c r="U624" s="50" t="n">
        <f aca="false">IFERROR(U334/U44,"")</f>
        <v>1.38052690166976</v>
      </c>
      <c r="V624" s="50" t="n">
        <f aca="false">IFERROR(V334/V44,"")</f>
        <v>2.00331663516068</v>
      </c>
      <c r="W624" s="50" t="n">
        <f aca="false">IFERROR(W334/W44,"")</f>
        <v>0.489792585170341</v>
      </c>
      <c r="X624" s="50" t="n">
        <f aca="false">IFERROR(X334/X44,"")</f>
        <v>2.52356857638889</v>
      </c>
      <c r="Y624" s="50" t="n">
        <f aca="false">IFERROR(Y334/Y44,"")</f>
        <v>2.38718454661558</v>
      </c>
      <c r="Z624" s="50" t="n">
        <f aca="false">IFERROR(Z334/Z44,"")</f>
        <v>2.21819924457035</v>
      </c>
      <c r="AA624" s="50" t="n">
        <f aca="false">IFERROR(AA334/AA44,"")</f>
        <v>2.65255438596491</v>
      </c>
      <c r="AB624" s="50" t="n">
        <f aca="false">IFERROR(AB334/AB44,"")</f>
        <v>2.17060838150289</v>
      </c>
      <c r="AC624" s="50" t="n">
        <f aca="false">IFERROR(AC334/AC44,"")</f>
        <v>0.715534201954398</v>
      </c>
      <c r="AD624" s="50" t="n">
        <f aca="false">IFERROR(AD334/AD44,"")</f>
        <v>2.92303425229741</v>
      </c>
      <c r="AE624" s="50" t="n">
        <f aca="false">IFERROR(AE334/AE44,"")</f>
        <v>0.856873193166886</v>
      </c>
      <c r="AF624" s="50" t="n">
        <f aca="false">IFERROR(AF334/AF44,"")</f>
        <v>1.93161549295775</v>
      </c>
      <c r="AG624" s="50" t="n">
        <f aca="false">IFERROR(AG334/AG44,"")</f>
        <v>1.55110810810811</v>
      </c>
      <c r="AH624" s="50" t="n">
        <f aca="false">IFERROR(AH334/AH44,"")</f>
        <v>2.764415625</v>
      </c>
      <c r="AI624" s="50" t="n">
        <f aca="false">IFERROR(AI334/AI44,"")</f>
        <v>2.5537161629435</v>
      </c>
      <c r="AJ624" s="50" t="n">
        <f aca="false">IFERROR(AJ334/AJ44,"")</f>
        <v>2.09902021563342</v>
      </c>
      <c r="AK624" s="50" t="n">
        <f aca="false">IFERROR(AK334/AK44,"")</f>
        <v>2.64318493150685</v>
      </c>
      <c r="AL624" s="51" t="n">
        <f aca="false">IFERROR(AL334/AL44,"")</f>
        <v>2.28346153846154</v>
      </c>
      <c r="AM624" s="51" t="n">
        <f aca="false">IFERROR(AM334/AM44,"")</f>
        <v>2.74695455294338</v>
      </c>
    </row>
    <row r="625" customFormat="false" ht="14.25" hidden="false" customHeight="false" outlineLevel="0" collapsed="false">
      <c r="A625" s="48" t="s">
        <v>138</v>
      </c>
      <c r="B625" s="48" t="str">
        <f aca="false">VLOOKUP(Data[[#This Row],[or_product]],Ref_products[#Data],2,FALSE())</f>
        <v>Durum wheat</v>
      </c>
      <c r="C625" s="48" t="str">
        <f aca="false">VLOOKUP(Data[[#This Row],[MS]],Ref_MS[#Data],2,FALSE())</f>
        <v>Latvia</v>
      </c>
      <c r="D625" s="49" t="s">
        <v>131</v>
      </c>
      <c r="E625" s="49" t="s">
        <v>101</v>
      </c>
      <c r="F625" s="49" t="s">
        <v>102</v>
      </c>
      <c r="G625" s="50" t="n">
        <f aca="false">(SUM(AH625:AL625)-MAX(AH625:AL625)-MIN(AH625:AL625))/3</f>
        <v>0</v>
      </c>
      <c r="H625" s="50" t="str">
        <f aca="false">IFERROR(H335/H45,"")</f>
        <v/>
      </c>
      <c r="I625" s="50" t="str">
        <f aca="false">IFERROR(I335/I45,"")</f>
        <v/>
      </c>
      <c r="J625" s="50" t="str">
        <f aca="false">IFERROR(J335/J45,"")</f>
        <v/>
      </c>
      <c r="K625" s="50" t="str">
        <f aca="false">IFERROR(K335/K45,"")</f>
        <v/>
      </c>
      <c r="L625" s="50" t="str">
        <f aca="false">IFERROR(L335/L45,"")</f>
        <v/>
      </c>
      <c r="M625" s="50" t="str">
        <f aca="false">IFERROR(M335/M45,"")</f>
        <v/>
      </c>
      <c r="N625" s="50" t="str">
        <f aca="false">IFERROR(N335/N45,"")</f>
        <v/>
      </c>
      <c r="O625" s="50" t="str">
        <f aca="false">IFERROR(O335/O45,"")</f>
        <v/>
      </c>
      <c r="P625" s="50" t="str">
        <f aca="false">IFERROR(P335/P45,"")</f>
        <v/>
      </c>
      <c r="Q625" s="50" t="str">
        <f aca="false">IFERROR(Q335/Q45,"")</f>
        <v/>
      </c>
      <c r="R625" s="50" t="str">
        <f aca="false">IFERROR(R335/R45,"")</f>
        <v/>
      </c>
      <c r="S625" s="50" t="str">
        <f aca="false">IFERROR(S335/S45,"")</f>
        <v/>
      </c>
      <c r="T625" s="50" t="str">
        <f aca="false">IFERROR(T335/T45,"")</f>
        <v/>
      </c>
      <c r="U625" s="50" t="str">
        <f aca="false">IFERROR(U335/U45,"")</f>
        <v/>
      </c>
      <c r="V625" s="50" t="str">
        <f aca="false">IFERROR(V335/V45,"")</f>
        <v/>
      </c>
      <c r="W625" s="50" t="str">
        <f aca="false">IFERROR(W335/W45,"")</f>
        <v/>
      </c>
      <c r="X625" s="50" t="str">
        <f aca="false">IFERROR(X335/X45,"")</f>
        <v/>
      </c>
      <c r="Y625" s="50" t="str">
        <f aca="false">IFERROR(Y335/Y45,"")</f>
        <v/>
      </c>
      <c r="Z625" s="50" t="str">
        <f aca="false">IFERROR(Z335/Z45,"")</f>
        <v/>
      </c>
      <c r="AA625" s="50" t="str">
        <f aca="false">IFERROR(AA335/AA45,"")</f>
        <v/>
      </c>
      <c r="AB625" s="50" t="str">
        <f aca="false">IFERROR(AB335/AB45,"")</f>
        <v/>
      </c>
      <c r="AC625" s="50" t="str">
        <f aca="false">IFERROR(AC335/AC45,"")</f>
        <v/>
      </c>
      <c r="AD625" s="50" t="str">
        <f aca="false">IFERROR(AD335/AD45,"")</f>
        <v/>
      </c>
      <c r="AE625" s="50" t="str">
        <f aca="false">IFERROR(AE335/AE45,"")</f>
        <v/>
      </c>
      <c r="AF625" s="50" t="str">
        <f aca="false">IFERROR(AF335/AF45,"")</f>
        <v/>
      </c>
      <c r="AG625" s="50" t="str">
        <f aca="false">IFERROR(AG335/AG45,"")</f>
        <v/>
      </c>
      <c r="AH625" s="50" t="str">
        <f aca="false">IFERROR(AH335/AH45,"")</f>
        <v/>
      </c>
      <c r="AI625" s="50" t="str">
        <f aca="false">IFERROR(AI335/AI45,"")</f>
        <v/>
      </c>
      <c r="AJ625" s="50" t="str">
        <f aca="false">IFERROR(AJ335/AJ45,"")</f>
        <v/>
      </c>
      <c r="AK625" s="50" t="str">
        <f aca="false">IFERROR(AK335/AK45,"")</f>
        <v/>
      </c>
      <c r="AL625" s="51" t="str">
        <f aca="false">IFERROR(AL335/AL45,"")</f>
        <v/>
      </c>
      <c r="AM625" s="51" t="str">
        <f aca="false">IFERROR(AM335/AM45,"")</f>
        <v/>
      </c>
    </row>
    <row r="626" customFormat="false" ht="14.25" hidden="false" customHeight="false" outlineLevel="0" collapsed="false">
      <c r="A626" s="48" t="s">
        <v>138</v>
      </c>
      <c r="B626" s="48" t="str">
        <f aca="false">VLOOKUP(Data[[#This Row],[or_product]],Ref_products[#Data],2,FALSE())</f>
        <v>Durum wheat</v>
      </c>
      <c r="C626" s="48" t="str">
        <f aca="false">VLOOKUP(Data[[#This Row],[MS]],Ref_MS[#Data],2,FALSE())</f>
        <v>Lithuania</v>
      </c>
      <c r="D626" s="49" t="s">
        <v>131</v>
      </c>
      <c r="E626" s="49" t="s">
        <v>103</v>
      </c>
      <c r="F626" s="49" t="s">
        <v>104</v>
      </c>
      <c r="G626" s="50" t="n">
        <f aca="false">(SUM(AH626:AL626)-MAX(AH626:AL626)-MIN(AH626:AL626))/3</f>
        <v>0</v>
      </c>
      <c r="H626" s="50" t="str">
        <f aca="false">IFERROR(H336/H46,"")</f>
        <v/>
      </c>
      <c r="I626" s="50" t="str">
        <f aca="false">IFERROR(I336/I46,"")</f>
        <v/>
      </c>
      <c r="J626" s="50" t="str">
        <f aca="false">IFERROR(J336/J46,"")</f>
        <v/>
      </c>
      <c r="K626" s="50" t="str">
        <f aca="false">IFERROR(K336/K46,"")</f>
        <v/>
      </c>
      <c r="L626" s="50" t="str">
        <f aca="false">IFERROR(L336/L46,"")</f>
        <v/>
      </c>
      <c r="M626" s="50" t="str">
        <f aca="false">IFERROR(M336/M46,"")</f>
        <v/>
      </c>
      <c r="N626" s="50" t="str">
        <f aca="false">IFERROR(N336/N46,"")</f>
        <v/>
      </c>
      <c r="O626" s="50" t="str">
        <f aca="false">IFERROR(O336/O46,"")</f>
        <v/>
      </c>
      <c r="P626" s="50" t="str">
        <f aca="false">IFERROR(P336/P46,"")</f>
        <v/>
      </c>
      <c r="Q626" s="50" t="str">
        <f aca="false">IFERROR(Q336/Q46,"")</f>
        <v/>
      </c>
      <c r="R626" s="50" t="str">
        <f aca="false">IFERROR(R336/R46,"")</f>
        <v/>
      </c>
      <c r="S626" s="50" t="str">
        <f aca="false">IFERROR(S336/S46,"")</f>
        <v/>
      </c>
      <c r="T626" s="50" t="str">
        <f aca="false">IFERROR(T336/T46,"")</f>
        <v/>
      </c>
      <c r="U626" s="50" t="str">
        <f aca="false">IFERROR(U336/U46,"")</f>
        <v/>
      </c>
      <c r="V626" s="50" t="str">
        <f aca="false">IFERROR(V336/V46,"")</f>
        <v/>
      </c>
      <c r="W626" s="50" t="str">
        <f aca="false">IFERROR(W336/W46,"")</f>
        <v/>
      </c>
      <c r="X626" s="50" t="str">
        <f aca="false">IFERROR(X336/X46,"")</f>
        <v/>
      </c>
      <c r="Y626" s="50" t="str">
        <f aca="false">IFERROR(Y336/Y46,"")</f>
        <v/>
      </c>
      <c r="Z626" s="50" t="str">
        <f aca="false">IFERROR(Z336/Z46,"")</f>
        <v/>
      </c>
      <c r="AA626" s="50" t="str">
        <f aca="false">IFERROR(AA336/AA46,"")</f>
        <v/>
      </c>
      <c r="AB626" s="50" t="str">
        <f aca="false">IFERROR(AB336/AB46,"")</f>
        <v/>
      </c>
      <c r="AC626" s="50" t="str">
        <f aca="false">IFERROR(AC336/AC46,"")</f>
        <v/>
      </c>
      <c r="AD626" s="50" t="str">
        <f aca="false">IFERROR(AD336/AD46,"")</f>
        <v/>
      </c>
      <c r="AE626" s="50" t="str">
        <f aca="false">IFERROR(AE336/AE46,"")</f>
        <v/>
      </c>
      <c r="AF626" s="50" t="str">
        <f aca="false">IFERROR(AF336/AF46,"")</f>
        <v/>
      </c>
      <c r="AG626" s="50" t="str">
        <f aca="false">IFERROR(AG336/AG46,"")</f>
        <v/>
      </c>
      <c r="AH626" s="50" t="str">
        <f aca="false">IFERROR(AH336/AH46,"")</f>
        <v/>
      </c>
      <c r="AI626" s="50" t="str">
        <f aca="false">IFERROR(AI336/AI46,"")</f>
        <v/>
      </c>
      <c r="AJ626" s="50" t="str">
        <f aca="false">IFERROR(AJ336/AJ46,"")</f>
        <v/>
      </c>
      <c r="AK626" s="50" t="str">
        <f aca="false">IFERROR(AK336/AK46,"")</f>
        <v/>
      </c>
      <c r="AL626" s="51" t="str">
        <f aca="false">IFERROR(AL336/AL46,"")</f>
        <v/>
      </c>
      <c r="AM626" s="51" t="n">
        <f aca="false">IFERROR(AM336/AM46,"")</f>
        <v>0</v>
      </c>
    </row>
    <row r="627" customFormat="false" ht="14.25" hidden="false" customHeight="false" outlineLevel="0" collapsed="false">
      <c r="A627" s="48" t="s">
        <v>138</v>
      </c>
      <c r="B627" s="48" t="str">
        <f aca="false">VLOOKUP(Data[[#This Row],[or_product]],Ref_products[#Data],2,FALSE())</f>
        <v>Durum wheat</v>
      </c>
      <c r="C627" s="48" t="str">
        <f aca="false">VLOOKUP(Data[[#This Row],[MS]],Ref_MS[#Data],2,FALSE())</f>
        <v>Luxembourg</v>
      </c>
      <c r="D627" s="49" t="s">
        <v>131</v>
      </c>
      <c r="E627" s="49" t="s">
        <v>105</v>
      </c>
      <c r="F627" s="49" t="s">
        <v>106</v>
      </c>
      <c r="G627" s="50" t="n">
        <f aca="false">(SUM(AH627:AL627)-MAX(AH627:AL627)-MIN(AH627:AL627))/3</f>
        <v>2.9094996408046</v>
      </c>
      <c r="H627" s="50" t="str">
        <f aca="false">IFERROR(H337/H47,"")</f>
        <v/>
      </c>
      <c r="I627" s="50" t="str">
        <f aca="false">IFERROR(I337/I47,"")</f>
        <v/>
      </c>
      <c r="J627" s="50" t="str">
        <f aca="false">IFERROR(J337/J47,"")</f>
        <v/>
      </c>
      <c r="K627" s="50" t="str">
        <f aca="false">IFERROR(K337/K47,"")</f>
        <v/>
      </c>
      <c r="L627" s="50" t="str">
        <f aca="false">IFERROR(L337/L47,"")</f>
        <v/>
      </c>
      <c r="M627" s="50" t="str">
        <f aca="false">IFERROR(M337/M47,"")</f>
        <v/>
      </c>
      <c r="N627" s="50" t="str">
        <f aca="false">IFERROR(N337/N47,"")</f>
        <v/>
      </c>
      <c r="O627" s="50" t="str">
        <f aca="false">IFERROR(O337/O47,"")</f>
        <v/>
      </c>
      <c r="P627" s="50" t="str">
        <f aca="false">IFERROR(P337/P47,"")</f>
        <v/>
      </c>
      <c r="Q627" s="50" t="str">
        <f aca="false">IFERROR(Q337/Q47,"")</f>
        <v/>
      </c>
      <c r="R627" s="50" t="str">
        <f aca="false">IFERROR(R337/R47,"")</f>
        <v/>
      </c>
      <c r="S627" s="50" t="str">
        <f aca="false">IFERROR(S337/S47,"")</f>
        <v/>
      </c>
      <c r="T627" s="50" t="str">
        <f aca="false">IFERROR(T337/T47,"")</f>
        <v/>
      </c>
      <c r="U627" s="50" t="str">
        <f aca="false">IFERROR(U337/U47,"")</f>
        <v/>
      </c>
      <c r="V627" s="50" t="str">
        <f aca="false">IFERROR(V337/V47,"")</f>
        <v/>
      </c>
      <c r="W627" s="50" t="str">
        <f aca="false">IFERROR(W337/W47,"")</f>
        <v/>
      </c>
      <c r="X627" s="50" t="str">
        <f aca="false">IFERROR(X337/X47,"")</f>
        <v/>
      </c>
      <c r="Y627" s="50" t="str">
        <f aca="false">IFERROR(Y337/Y47,"")</f>
        <v/>
      </c>
      <c r="Z627" s="50" t="str">
        <f aca="false">IFERROR(Z337/Z47,"")</f>
        <v/>
      </c>
      <c r="AA627" s="50" t="str">
        <f aca="false">IFERROR(AA337/AA47,"")</f>
        <v/>
      </c>
      <c r="AB627" s="50" t="str">
        <f aca="false">IFERROR(AB337/AB47,"")</f>
        <v/>
      </c>
      <c r="AC627" s="50" t="str">
        <f aca="false">IFERROR(AC337/AC47,"")</f>
        <v/>
      </c>
      <c r="AD627" s="50" t="str">
        <f aca="false">IFERROR(AD337/AD47,"")</f>
        <v/>
      </c>
      <c r="AE627" s="50" t="str">
        <f aca="false">IFERROR(AE337/AE47,"")</f>
        <v/>
      </c>
      <c r="AF627" s="50" t="str">
        <f aca="false">IFERROR(AF337/AF47,"")</f>
        <v/>
      </c>
      <c r="AG627" s="50" t="str">
        <f aca="false">IFERROR(AG337/AG47,"")</f>
        <v/>
      </c>
      <c r="AH627" s="50" t="str">
        <f aca="false">IFERROR(AH337/AH47,"")</f>
        <v/>
      </c>
      <c r="AI627" s="50" t="n">
        <f aca="false">IFERROR(AI337/AI47,"")</f>
        <v>3.88188461538462</v>
      </c>
      <c r="AJ627" s="50" t="n">
        <f aca="false">IFERROR(AJ337/AJ47,"")</f>
        <v>4.70865517241379</v>
      </c>
      <c r="AK627" s="50" t="n">
        <f aca="false">IFERROR(AK337/AK47,"")</f>
        <v>4.80090740740741</v>
      </c>
      <c r="AL627" s="51" t="n">
        <f aca="false">IFERROR(AL337/AL47,"")</f>
        <v>4.01984375</v>
      </c>
      <c r="AM627" s="51" t="n">
        <f aca="false">IFERROR(AM337/AM47,"")</f>
        <v>4.47935514601139</v>
      </c>
    </row>
    <row r="628" customFormat="false" ht="14.25" hidden="false" customHeight="false" outlineLevel="0" collapsed="false">
      <c r="A628" s="48" t="s">
        <v>138</v>
      </c>
      <c r="B628" s="48" t="str">
        <f aca="false">VLOOKUP(Data[[#This Row],[or_product]],Ref_products[#Data],2,FALSE())</f>
        <v>Durum wheat</v>
      </c>
      <c r="C628" s="48" t="str">
        <f aca="false">VLOOKUP(Data[[#This Row],[MS]],Ref_MS[#Data],2,FALSE())</f>
        <v>Hungary</v>
      </c>
      <c r="D628" s="49" t="s">
        <v>131</v>
      </c>
      <c r="E628" s="49" t="s">
        <v>107</v>
      </c>
      <c r="F628" s="49" t="s">
        <v>108</v>
      </c>
      <c r="G628" s="50" t="n">
        <f aca="false">(SUM(AH628:AL628)-MAX(AH628:AL628)-MIN(AH628:AL628))/3</f>
        <v>4.63980750448486</v>
      </c>
      <c r="H628" s="50" t="n">
        <f aca="false">IFERROR(H338/H48,"")</f>
        <v>3.29833333333333</v>
      </c>
      <c r="I628" s="50" t="n">
        <f aca="false">IFERROR(I338/I48,"")</f>
        <v>3.29833333333333</v>
      </c>
      <c r="J628" s="50" t="n">
        <f aca="false">IFERROR(J338/J48,"")</f>
        <v>3.29833333333333</v>
      </c>
      <c r="K628" s="50" t="n">
        <f aca="false">IFERROR(K338/K48,"")</f>
        <v>3.29833333333333</v>
      </c>
      <c r="L628" s="50" t="n">
        <f aca="false">IFERROR(L338/L48,"")</f>
        <v>3.29833333333333</v>
      </c>
      <c r="M628" s="50" t="n">
        <f aca="false">IFERROR(M338/M48,"")</f>
        <v>3.60617777777778</v>
      </c>
      <c r="N628" s="50" t="n">
        <f aca="false">IFERROR(N338/N48,"")</f>
        <v>3.41827272727273</v>
      </c>
      <c r="O628" s="50" t="n">
        <f aca="false">IFERROR(O338/O48,"")</f>
        <v>2.97652297297297</v>
      </c>
      <c r="P628" s="50" t="n">
        <f aca="false">IFERROR(P338/P48,"")</f>
        <v>3.51917826086957</v>
      </c>
      <c r="Q628" s="50" t="n">
        <f aca="false">IFERROR(Q338/Q48,"")</f>
        <v>3.90302777777778</v>
      </c>
      <c r="R628" s="50" t="n">
        <f aca="false">IFERROR(R338/R48,"")</f>
        <v>2.12163063063063</v>
      </c>
      <c r="S628" s="50" t="n">
        <f aca="false">IFERROR(S338/S48,"")</f>
        <v>4.45275</v>
      </c>
      <c r="T628" s="50" t="n">
        <f aca="false">IFERROR(T338/T48,"")</f>
        <v>4.28783333333333</v>
      </c>
      <c r="U628" s="50" t="n">
        <f aca="false">IFERROR(U338/U48,"")</f>
        <v>4.06001030927835</v>
      </c>
      <c r="V628" s="50" t="n">
        <f aca="false">IFERROR(V338/V48,"")</f>
        <v>3.65739240506329</v>
      </c>
      <c r="W628" s="50" t="n">
        <f aca="false">IFERROR(W338/W48,"")</f>
        <v>4.26067058823529</v>
      </c>
      <c r="X628" s="50" t="n">
        <f aca="false">IFERROR(X338/X48,"")</f>
        <v>3.60298854961832</v>
      </c>
      <c r="Y628" s="50" t="n">
        <f aca="false">IFERROR(Y338/Y48,"")</f>
        <v>3.23436861584012</v>
      </c>
      <c r="Z628" s="50" t="n">
        <f aca="false">IFERROR(Z338/Z48,"")</f>
        <v>4.04059328968903</v>
      </c>
      <c r="AA628" s="50" t="n">
        <f aca="false">IFERROR(AA338/AA48,"")</f>
        <v>3.69786117936118</v>
      </c>
      <c r="AB628" s="50" t="n">
        <f aca="false">IFERROR(AB338/AB48,"")</f>
        <v>4.4041918325326</v>
      </c>
      <c r="AC628" s="50" t="n">
        <f aca="false">IFERROR(AC338/AC48,"")</f>
        <v>4.58786793103448</v>
      </c>
      <c r="AD628" s="50" t="n">
        <f aca="false">IFERROR(AD338/AD48,"")</f>
        <v>4.82464779220779</v>
      </c>
      <c r="AE628" s="50" t="n">
        <f aca="false">IFERROR(AE338/AE48,"")</f>
        <v>4.97839073514602</v>
      </c>
      <c r="AF628" s="50" t="n">
        <f aca="false">IFERROR(AF338/AF48,"")</f>
        <v>4.688190887433</v>
      </c>
      <c r="AG628" s="50" t="n">
        <f aca="false">IFERROR(AG338/AG48,"")</f>
        <v>4.67241542457091</v>
      </c>
      <c r="AH628" s="50" t="n">
        <f aca="false">IFERROR(AH338/AH48,"")</f>
        <v>4.35438962621885</v>
      </c>
      <c r="AI628" s="50" t="n">
        <f aca="false">IFERROR(AI338/AI48,"")</f>
        <v>4.41979108068098</v>
      </c>
      <c r="AJ628" s="50" t="n">
        <f aca="false">IFERROR(AJ338/AJ48,"")</f>
        <v>5.44409545608681</v>
      </c>
      <c r="AK628" s="50" t="n">
        <f aca="false">IFERROR(AK338/AK48,"")</f>
        <v>3.67228221193135</v>
      </c>
      <c r="AL628" s="51" t="n">
        <f aca="false">IFERROR(AL338/AL48,"")</f>
        <v>5.14524180655476</v>
      </c>
      <c r="AM628" s="51" t="n">
        <f aca="false">IFERROR(AM338/AM48,"")</f>
        <v>5.04645</v>
      </c>
    </row>
    <row r="629" customFormat="false" ht="14.25" hidden="false" customHeight="false" outlineLevel="0" collapsed="false">
      <c r="A629" s="48" t="s">
        <v>138</v>
      </c>
      <c r="B629" s="48" t="str">
        <f aca="false">VLOOKUP(Data[[#This Row],[or_product]],Ref_products[#Data],2,FALSE())</f>
        <v>Durum wheat</v>
      </c>
      <c r="C629" s="48" t="str">
        <f aca="false">VLOOKUP(Data[[#This Row],[MS]],Ref_MS[#Data],2,FALSE())</f>
        <v>Malta</v>
      </c>
      <c r="D629" s="49" t="s">
        <v>131</v>
      </c>
      <c r="E629" s="49" t="s">
        <v>109</v>
      </c>
      <c r="F629" s="49" t="s">
        <v>110</v>
      </c>
      <c r="G629" s="50" t="n">
        <f aca="false">(SUM(AH629:AL629)-MAX(AH629:AL629)-MIN(AH629:AL629))/3</f>
        <v>0</v>
      </c>
      <c r="H629" s="50" t="str">
        <f aca="false">IFERROR(H339/H49,"")</f>
        <v/>
      </c>
      <c r="I629" s="50" t="str">
        <f aca="false">IFERROR(I339/I49,"")</f>
        <v/>
      </c>
      <c r="J629" s="50" t="str">
        <f aca="false">IFERROR(J339/J49,"")</f>
        <v/>
      </c>
      <c r="K629" s="50" t="str">
        <f aca="false">IFERROR(K339/K49,"")</f>
        <v/>
      </c>
      <c r="L629" s="50" t="str">
        <f aca="false">IFERROR(L339/L49,"")</f>
        <v/>
      </c>
      <c r="M629" s="50" t="str">
        <f aca="false">IFERROR(M339/M49,"")</f>
        <v/>
      </c>
      <c r="N629" s="50" t="str">
        <f aca="false">IFERROR(N339/N49,"")</f>
        <v/>
      </c>
      <c r="O629" s="50" t="str">
        <f aca="false">IFERROR(O339/O49,"")</f>
        <v/>
      </c>
      <c r="P629" s="50" t="str">
        <f aca="false">IFERROR(P339/P49,"")</f>
        <v/>
      </c>
      <c r="Q629" s="50" t="str">
        <f aca="false">IFERROR(Q339/Q49,"")</f>
        <v/>
      </c>
      <c r="R629" s="50" t="str">
        <f aca="false">IFERROR(R339/R49,"")</f>
        <v/>
      </c>
      <c r="S629" s="50" t="str">
        <f aca="false">IFERROR(S339/S49,"")</f>
        <v/>
      </c>
      <c r="T629" s="50" t="str">
        <f aca="false">IFERROR(T339/T49,"")</f>
        <v/>
      </c>
      <c r="U629" s="50" t="str">
        <f aca="false">IFERROR(U339/U49,"")</f>
        <v/>
      </c>
      <c r="V629" s="50" t="str">
        <f aca="false">IFERROR(V339/V49,"")</f>
        <v/>
      </c>
      <c r="W629" s="50" t="str">
        <f aca="false">IFERROR(W339/W49,"")</f>
        <v/>
      </c>
      <c r="X629" s="50" t="str">
        <f aca="false">IFERROR(X339/X49,"")</f>
        <v/>
      </c>
      <c r="Y629" s="50" t="str">
        <f aca="false">IFERROR(Y339/Y49,"")</f>
        <v/>
      </c>
      <c r="Z629" s="50" t="str">
        <f aca="false">IFERROR(Z339/Z49,"")</f>
        <v/>
      </c>
      <c r="AA629" s="50" t="str">
        <f aca="false">IFERROR(AA339/AA49,"")</f>
        <v/>
      </c>
      <c r="AB629" s="50" t="str">
        <f aca="false">IFERROR(AB339/AB49,"")</f>
        <v/>
      </c>
      <c r="AC629" s="50" t="str">
        <f aca="false">IFERROR(AC339/AC49,"")</f>
        <v/>
      </c>
      <c r="AD629" s="50" t="str">
        <f aca="false">IFERROR(AD339/AD49,"")</f>
        <v/>
      </c>
      <c r="AE629" s="50" t="str">
        <f aca="false">IFERROR(AE339/AE49,"")</f>
        <v/>
      </c>
      <c r="AF629" s="50" t="str">
        <f aca="false">IFERROR(AF339/AF49,"")</f>
        <v/>
      </c>
      <c r="AG629" s="50" t="str">
        <f aca="false">IFERROR(AG339/AG49,"")</f>
        <v/>
      </c>
      <c r="AH629" s="50" t="str">
        <f aca="false">IFERROR(AH339/AH49,"")</f>
        <v/>
      </c>
      <c r="AI629" s="50" t="str">
        <f aca="false">IFERROR(AI339/AI49,"")</f>
        <v/>
      </c>
      <c r="AJ629" s="50" t="str">
        <f aca="false">IFERROR(AJ339/AJ49,"")</f>
        <v/>
      </c>
      <c r="AK629" s="50" t="str">
        <f aca="false">IFERROR(AK339/AK49,"")</f>
        <v/>
      </c>
      <c r="AL629" s="51" t="str">
        <f aca="false">IFERROR(AL339/AL49,"")</f>
        <v/>
      </c>
      <c r="AM629" s="51" t="str">
        <f aca="false">IFERROR(AM339/AM49,"")</f>
        <v/>
      </c>
    </row>
    <row r="630" customFormat="false" ht="14.25" hidden="false" customHeight="false" outlineLevel="0" collapsed="false">
      <c r="A630" s="48" t="s">
        <v>138</v>
      </c>
      <c r="B630" s="48" t="str">
        <f aca="false">VLOOKUP(Data[[#This Row],[or_product]],Ref_products[#Data],2,FALSE())</f>
        <v>Durum wheat</v>
      </c>
      <c r="C630" s="48" t="str">
        <f aca="false">VLOOKUP(Data[[#This Row],[MS]],Ref_MS[#Data],2,FALSE())</f>
        <v>Netherlands</v>
      </c>
      <c r="D630" s="49" t="s">
        <v>131</v>
      </c>
      <c r="E630" s="49" t="s">
        <v>111</v>
      </c>
      <c r="F630" s="49" t="s">
        <v>112</v>
      </c>
      <c r="G630" s="50" t="n">
        <f aca="false">(SUM(AH630:AL630)-MAX(AH630:AL630)-MIN(AH630:AL630))/3</f>
        <v>0</v>
      </c>
      <c r="H630" s="50" t="str">
        <f aca="false">IFERROR(H340/H50,"")</f>
        <v/>
      </c>
      <c r="I630" s="50" t="str">
        <f aca="false">IFERROR(I340/I50,"")</f>
        <v/>
      </c>
      <c r="J630" s="50" t="str">
        <f aca="false">IFERROR(J340/J50,"")</f>
        <v/>
      </c>
      <c r="K630" s="50" t="str">
        <f aca="false">IFERROR(K340/K50,"")</f>
        <v/>
      </c>
      <c r="L630" s="50" t="str">
        <f aca="false">IFERROR(L340/L50,"")</f>
        <v/>
      </c>
      <c r="M630" s="50" t="str">
        <f aca="false">IFERROR(M340/M50,"")</f>
        <v/>
      </c>
      <c r="N630" s="50" t="str">
        <f aca="false">IFERROR(N340/N50,"")</f>
        <v/>
      </c>
      <c r="O630" s="50" t="str">
        <f aca="false">IFERROR(O340/O50,"")</f>
        <v/>
      </c>
      <c r="P630" s="50" t="str">
        <f aca="false">IFERROR(P340/P50,"")</f>
        <v/>
      </c>
      <c r="Q630" s="50" t="str">
        <f aca="false">IFERROR(Q340/Q50,"")</f>
        <v/>
      </c>
      <c r="R630" s="50" t="str">
        <f aca="false">IFERROR(R340/R50,"")</f>
        <v/>
      </c>
      <c r="S630" s="50" t="str">
        <f aca="false">IFERROR(S340/S50,"")</f>
        <v/>
      </c>
      <c r="T630" s="50" t="str">
        <f aca="false">IFERROR(T340/T50,"")</f>
        <v/>
      </c>
      <c r="U630" s="50" t="str">
        <f aca="false">IFERROR(U340/U50,"")</f>
        <v/>
      </c>
      <c r="V630" s="50" t="str">
        <f aca="false">IFERROR(V340/V50,"")</f>
        <v/>
      </c>
      <c r="W630" s="50" t="str">
        <f aca="false">IFERROR(W340/W50,"")</f>
        <v/>
      </c>
      <c r="X630" s="50" t="str">
        <f aca="false">IFERROR(X340/X50,"")</f>
        <v/>
      </c>
      <c r="Y630" s="50" t="str">
        <f aca="false">IFERROR(Y340/Y50,"")</f>
        <v/>
      </c>
      <c r="Z630" s="50" t="str">
        <f aca="false">IFERROR(Z340/Z50,"")</f>
        <v/>
      </c>
      <c r="AA630" s="50" t="str">
        <f aca="false">IFERROR(AA340/AA50,"")</f>
        <v/>
      </c>
      <c r="AB630" s="50" t="str">
        <f aca="false">IFERROR(AB340/AB50,"")</f>
        <v/>
      </c>
      <c r="AC630" s="50" t="str">
        <f aca="false">IFERROR(AC340/AC50,"")</f>
        <v/>
      </c>
      <c r="AD630" s="50" t="str">
        <f aca="false">IFERROR(AD340/AD50,"")</f>
        <v/>
      </c>
      <c r="AE630" s="50" t="str">
        <f aca="false">IFERROR(AE340/AE50,"")</f>
        <v/>
      </c>
      <c r="AF630" s="50" t="str">
        <f aca="false">IFERROR(AF340/AF50,"")</f>
        <v/>
      </c>
      <c r="AG630" s="50" t="str">
        <f aca="false">IFERROR(AG340/AG50,"")</f>
        <v/>
      </c>
      <c r="AH630" s="50" t="str">
        <f aca="false">IFERROR(AH340/AH50,"")</f>
        <v/>
      </c>
      <c r="AI630" s="50" t="str">
        <f aca="false">IFERROR(AI340/AI50,"")</f>
        <v/>
      </c>
      <c r="AJ630" s="50" t="str">
        <f aca="false">IFERROR(AJ340/AJ50,"")</f>
        <v/>
      </c>
      <c r="AK630" s="50" t="str">
        <f aca="false">IFERROR(AK340/AK50,"")</f>
        <v/>
      </c>
      <c r="AL630" s="51" t="str">
        <f aca="false">IFERROR(AL340/AL50,"")</f>
        <v/>
      </c>
      <c r="AM630" s="51" t="str">
        <f aca="false">IFERROR(AM340/AM50,"")</f>
        <v/>
      </c>
    </row>
    <row r="631" customFormat="false" ht="14.25" hidden="false" customHeight="false" outlineLevel="0" collapsed="false">
      <c r="A631" s="48" t="s">
        <v>138</v>
      </c>
      <c r="B631" s="48" t="str">
        <f aca="false">VLOOKUP(Data[[#This Row],[or_product]],Ref_products[#Data],2,FALSE())</f>
        <v>Durum wheat</v>
      </c>
      <c r="C631" s="48" t="str">
        <f aca="false">VLOOKUP(Data[[#This Row],[MS]],Ref_MS[#Data],2,FALSE())</f>
        <v>Austria</v>
      </c>
      <c r="D631" s="49" t="s">
        <v>131</v>
      </c>
      <c r="E631" s="49" t="s">
        <v>113</v>
      </c>
      <c r="F631" s="49" t="s">
        <v>114</v>
      </c>
      <c r="G631" s="50" t="n">
        <f aca="false">(SUM(AH631:AL631)-MAX(AH631:AL631)-MIN(AH631:AL631))/3</f>
        <v>4.85869702670604</v>
      </c>
      <c r="H631" s="50" t="n">
        <f aca="false">IFERROR(H341/H51,"")</f>
        <v>3.5217688172043</v>
      </c>
      <c r="I631" s="50" t="n">
        <f aca="false">IFERROR(I341/I51,"")</f>
        <v>4.08706521739131</v>
      </c>
      <c r="J631" s="50" t="n">
        <f aca="false">IFERROR(J341/J51,"")</f>
        <v>3.83301052631579</v>
      </c>
      <c r="K631" s="50" t="n">
        <f aca="false">IFERROR(K341/K51,"")</f>
        <v>3.79459633027523</v>
      </c>
      <c r="L631" s="50" t="n">
        <f aca="false">IFERROR(L341/L51,"")</f>
        <v>4.05453658536585</v>
      </c>
      <c r="M631" s="50" t="n">
        <f aca="false">IFERROR(M341/M51,"")</f>
        <v>3.91652395209581</v>
      </c>
      <c r="N631" s="50" t="n">
        <f aca="false">IFERROR(N341/N51,"")</f>
        <v>4.86834</v>
      </c>
      <c r="O631" s="50" t="n">
        <f aca="false">IFERROR(O341/O51,"")</f>
        <v>2.75421337579618</v>
      </c>
      <c r="P631" s="50" t="n">
        <f aca="false">IFERROR(P341/P51,"")</f>
        <v>3.80132916666667</v>
      </c>
      <c r="Q631" s="50" t="n">
        <f aca="false">IFERROR(Q341/Q51,"")</f>
        <v>3.88732142857143</v>
      </c>
      <c r="R631" s="50" t="n">
        <f aca="false">IFERROR(R341/R51,"")</f>
        <v>3.78024550898204</v>
      </c>
      <c r="S631" s="50" t="n">
        <f aca="false">IFERROR(S341/S51,"")</f>
        <v>4.95309039548023</v>
      </c>
      <c r="T631" s="50" t="n">
        <f aca="false">IFERROR(T341/T51,"")</f>
        <v>4.00268709677419</v>
      </c>
      <c r="U631" s="50" t="n">
        <f aca="false">IFERROR(U341/U51,"")</f>
        <v>4.7670251572327</v>
      </c>
      <c r="V631" s="50" t="n">
        <f aca="false">IFERROR(V341/V51,"")</f>
        <v>3.41827272727273</v>
      </c>
      <c r="W631" s="50" t="n">
        <f aca="false">IFERROR(W341/W51,"")</f>
        <v>5.04700279329609</v>
      </c>
      <c r="X631" s="50" t="n">
        <f aca="false">IFERROR(X341/X51,"")</f>
        <v>3.90530473372781</v>
      </c>
      <c r="Y631" s="50" t="n">
        <f aca="false">IFERROR(Y341/Y51,"")</f>
        <v>4.45161914285714</v>
      </c>
      <c r="Z631" s="50" t="n">
        <f aca="false">IFERROR(Z341/Z51,"")</f>
        <v>5.03792428198433</v>
      </c>
      <c r="AA631" s="50" t="n">
        <f aca="false">IFERROR(AA341/AA51,"")</f>
        <v>3.03307789473684</v>
      </c>
      <c r="AB631" s="50" t="n">
        <f aca="false">IFERROR(AB341/AB51,"")</f>
        <v>5.05886882591093</v>
      </c>
      <c r="AC631" s="50" t="n">
        <f aca="false">IFERROR(AC341/AC51,"")</f>
        <v>4.71210612535613</v>
      </c>
      <c r="AD631" s="50" t="n">
        <f aca="false">IFERROR(AD341/AD51,"")</f>
        <v>4.58862473794549</v>
      </c>
      <c r="AE631" s="50" t="n">
        <f aca="false">IFERROR(AE341/AE51,"")</f>
        <v>5.27690774193548</v>
      </c>
      <c r="AF631" s="50" t="n">
        <f aca="false">IFERROR(AF341/AF51,"")</f>
        <v>3.96016142420271</v>
      </c>
      <c r="AG631" s="50" t="n">
        <f aca="false">IFERROR(AG341/AG51,"")</f>
        <v>4.12924223744292</v>
      </c>
      <c r="AH631" s="50" t="n">
        <f aca="false">IFERROR(AH341/AH51,"")</f>
        <v>4.78218832335329</v>
      </c>
      <c r="AI631" s="50" t="n">
        <f aca="false">IFERROR(AI341/AI51,"")</f>
        <v>4.75451453664446</v>
      </c>
      <c r="AJ631" s="50" t="n">
        <f aca="false">IFERROR(AJ341/AJ51,"")</f>
        <v>4.46190262076054</v>
      </c>
      <c r="AK631" s="50" t="n">
        <f aca="false">IFERROR(AK341/AK51,"")</f>
        <v>5.03938822012038</v>
      </c>
      <c r="AL631" s="51" t="n">
        <f aca="false">IFERROR(AL341/AL51,"")</f>
        <v>5.81569008970526</v>
      </c>
      <c r="AM631" s="51" t="n">
        <f aca="false">IFERROR(AM341/AM51,"")</f>
        <v>4.917815</v>
      </c>
    </row>
    <row r="632" customFormat="false" ht="14.25" hidden="false" customHeight="false" outlineLevel="0" collapsed="false">
      <c r="A632" s="48" t="s">
        <v>138</v>
      </c>
      <c r="B632" s="48" t="str">
        <f aca="false">VLOOKUP(Data[[#This Row],[or_product]],Ref_products[#Data],2,FALSE())</f>
        <v>Durum wheat</v>
      </c>
      <c r="C632" s="48" t="str">
        <f aca="false">VLOOKUP(Data[[#This Row],[MS]],Ref_MS[#Data],2,FALSE())</f>
        <v>Poland</v>
      </c>
      <c r="D632" s="49" t="s">
        <v>131</v>
      </c>
      <c r="E632" s="49" t="s">
        <v>115</v>
      </c>
      <c r="F632" s="49" t="s">
        <v>116</v>
      </c>
      <c r="G632" s="50" t="n">
        <f aca="false">(SUM(AH632:AL632)-MAX(AH632:AL632)-MIN(AH632:AL632))/3</f>
        <v>0</v>
      </c>
      <c r="H632" s="50" t="str">
        <f aca="false">IFERROR(H342/H52,"")</f>
        <v/>
      </c>
      <c r="I632" s="50" t="str">
        <f aca="false">IFERROR(I342/I52,"")</f>
        <v/>
      </c>
      <c r="J632" s="50" t="str">
        <f aca="false">IFERROR(J342/J52,"")</f>
        <v/>
      </c>
      <c r="K632" s="50" t="str">
        <f aca="false">IFERROR(K342/K52,"")</f>
        <v/>
      </c>
      <c r="L632" s="50" t="str">
        <f aca="false">IFERROR(L342/L52,"")</f>
        <v/>
      </c>
      <c r="M632" s="50" t="str">
        <f aca="false">IFERROR(M342/M52,"")</f>
        <v/>
      </c>
      <c r="N632" s="50" t="str">
        <f aca="false">IFERROR(N342/N52,"")</f>
        <v/>
      </c>
      <c r="O632" s="50" t="str">
        <f aca="false">IFERROR(O342/O52,"")</f>
        <v/>
      </c>
      <c r="P632" s="50" t="str">
        <f aca="false">IFERROR(P342/P52,"")</f>
        <v/>
      </c>
      <c r="Q632" s="50" t="str">
        <f aca="false">IFERROR(Q342/Q52,"")</f>
        <v/>
      </c>
      <c r="R632" s="50" t="str">
        <f aca="false">IFERROR(R342/R52,"")</f>
        <v/>
      </c>
      <c r="S632" s="50" t="str">
        <f aca="false">IFERROR(S342/S52,"")</f>
        <v/>
      </c>
      <c r="T632" s="50" t="str">
        <f aca="false">IFERROR(T342/T52,"")</f>
        <v/>
      </c>
      <c r="U632" s="50" t="str">
        <f aca="false">IFERROR(U342/U52,"")</f>
        <v/>
      </c>
      <c r="V632" s="50" t="str">
        <f aca="false">IFERROR(V342/V52,"")</f>
        <v/>
      </c>
      <c r="W632" s="50" t="str">
        <f aca="false">IFERROR(W342/W52,"")</f>
        <v/>
      </c>
      <c r="X632" s="50" t="str">
        <f aca="false">IFERROR(X342/X52,"")</f>
        <v/>
      </c>
      <c r="Y632" s="50" t="str">
        <f aca="false">IFERROR(Y342/Y52,"")</f>
        <v/>
      </c>
      <c r="Z632" s="50" t="str">
        <f aca="false">IFERROR(Z342/Z52,"")</f>
        <v/>
      </c>
      <c r="AA632" s="50" t="str">
        <f aca="false">IFERROR(AA342/AA52,"")</f>
        <v/>
      </c>
      <c r="AB632" s="50" t="str">
        <f aca="false">IFERROR(AB342/AB52,"")</f>
        <v/>
      </c>
      <c r="AC632" s="50" t="str">
        <f aca="false">IFERROR(AC342/AC52,"")</f>
        <v/>
      </c>
      <c r="AD632" s="50" t="str">
        <f aca="false">IFERROR(AD342/AD52,"")</f>
        <v/>
      </c>
      <c r="AE632" s="50" t="str">
        <f aca="false">IFERROR(AE342/AE52,"")</f>
        <v/>
      </c>
      <c r="AF632" s="50" t="str">
        <f aca="false">IFERROR(AF342/AF52,"")</f>
        <v/>
      </c>
      <c r="AG632" s="50" t="str">
        <f aca="false">IFERROR(AG342/AG52,"")</f>
        <v/>
      </c>
      <c r="AH632" s="50" t="str">
        <f aca="false">IFERROR(AH342/AH52,"")</f>
        <v/>
      </c>
      <c r="AI632" s="50" t="str">
        <f aca="false">IFERROR(AI342/AI52,"")</f>
        <v/>
      </c>
      <c r="AJ632" s="50" t="str">
        <f aca="false">IFERROR(AJ342/AJ52,"")</f>
        <v/>
      </c>
      <c r="AK632" s="50" t="str">
        <f aca="false">IFERROR(AK342/AK52,"")</f>
        <v/>
      </c>
      <c r="AL632" s="51" t="str">
        <f aca="false">IFERROR(AL342/AL52,"")</f>
        <v/>
      </c>
      <c r="AM632" s="51" t="str">
        <f aca="false">IFERROR(AM342/AM52,"")</f>
        <v/>
      </c>
    </row>
    <row r="633" customFormat="false" ht="14.25" hidden="false" customHeight="false" outlineLevel="0" collapsed="false">
      <c r="A633" s="48" t="s">
        <v>138</v>
      </c>
      <c r="B633" s="48" t="str">
        <f aca="false">VLOOKUP(Data[[#This Row],[or_product]],Ref_products[#Data],2,FALSE())</f>
        <v>Durum wheat</v>
      </c>
      <c r="C633" s="48" t="str">
        <f aca="false">VLOOKUP(Data[[#This Row],[MS]],Ref_MS[#Data],2,FALSE())</f>
        <v>Portugal</v>
      </c>
      <c r="D633" s="49" t="s">
        <v>131</v>
      </c>
      <c r="E633" s="49" t="s">
        <v>117</v>
      </c>
      <c r="F633" s="49" t="s">
        <v>118</v>
      </c>
      <c r="G633" s="50" t="n">
        <f aca="false">(SUM(AH633:AL633)-MAX(AH633:AL633)-MIN(AH633:AL633))/3</f>
        <v>2.58559017762455</v>
      </c>
      <c r="H633" s="50" t="n">
        <f aca="false">IFERROR(H343/H53,"")</f>
        <v>1.56670833333333</v>
      </c>
      <c r="I633" s="50" t="n">
        <f aca="false">IFERROR(I343/I53,"")</f>
        <v>2.02611904761905</v>
      </c>
      <c r="J633" s="50" t="n">
        <f aca="false">IFERROR(J343/J53,"")</f>
        <v>1.22698</v>
      </c>
      <c r="K633" s="50" t="n">
        <f aca="false">IFERROR(K343/K53,"")</f>
        <v>1.61251851851852</v>
      </c>
      <c r="L633" s="50" t="n">
        <f aca="false">IFERROR(L343/L53,"")</f>
        <v>1.09186206896552</v>
      </c>
      <c r="M633" s="50" t="n">
        <f aca="false">IFERROR(M343/M53,"")</f>
        <v>1.02614814814815</v>
      </c>
      <c r="N633" s="50" t="n">
        <f aca="false">IFERROR(N343/N53,"")</f>
        <v>1.51723333333333</v>
      </c>
      <c r="O633" s="50" t="n">
        <f aca="false">IFERROR(O343/O53,"")</f>
        <v>1.22902041183671</v>
      </c>
      <c r="P633" s="50" t="n">
        <f aca="false">IFERROR(P343/P53,"")</f>
        <v>0.760908753931406</v>
      </c>
      <c r="Q633" s="50" t="n">
        <f aca="false">IFERROR(Q343/Q53,"")</f>
        <v>1.71922472387426</v>
      </c>
      <c r="R633" s="50" t="n">
        <f aca="false">IFERROR(R343/R53,"")</f>
        <v>0.778503676470588</v>
      </c>
      <c r="S633" s="50" t="n">
        <f aca="false">IFERROR(S343/S53,"")</f>
        <v>1.52668317548014</v>
      </c>
      <c r="T633" s="50" t="n">
        <f aca="false">IFERROR(T343/T53,"")</f>
        <v>0.553930622009569</v>
      </c>
      <c r="U633" s="50" t="n">
        <f aca="false">IFERROR(U343/U53,"")</f>
        <v>2.27645705521472</v>
      </c>
      <c r="V633" s="50" t="n">
        <f aca="false">IFERROR(V343/V53,"")</f>
        <v>1.77967625899281</v>
      </c>
      <c r="W633" s="50" t="n">
        <f aca="false">IFERROR(W343/W53,"")</f>
        <v>2.32331925675676</v>
      </c>
      <c r="X633" s="50" t="n">
        <f aca="false">IFERROR(X343/X53,"")</f>
        <v>1.82828739800544</v>
      </c>
      <c r="Y633" s="50" t="n">
        <f aca="false">IFERROR(Y343/Y53,"")</f>
        <v>1.69473574561404</v>
      </c>
      <c r="Z633" s="50" t="n">
        <f aca="false">IFERROR(Z343/Z53,"")</f>
        <v>1.34806445993031</v>
      </c>
      <c r="AA633" s="50" t="n">
        <f aca="false">IFERROR(AA343/AA53,"")</f>
        <v>1.13885849056604</v>
      </c>
      <c r="AB633" s="50" t="n">
        <f aca="false">IFERROR(AB343/AB53,"")</f>
        <v>1.86750704225352</v>
      </c>
      <c r="AC633" s="50" t="n">
        <f aca="false">IFERROR(AC343/AC53,"")</f>
        <v>2.31687804878049</v>
      </c>
      <c r="AD633" s="50" t="n">
        <f aca="false">IFERROR(AD343/AD53,"")</f>
        <v>2.14634191176471</v>
      </c>
      <c r="AE633" s="50" t="n">
        <f aca="false">IFERROR(AE343/AE53,"")</f>
        <v>2.68367590618337</v>
      </c>
      <c r="AF633" s="50" t="n">
        <f aca="false">IFERROR(AF343/AF53,"")</f>
        <v>2.24015133171913</v>
      </c>
      <c r="AG633" s="50" t="n">
        <f aca="false">IFERROR(AG343/AG53,"")</f>
        <v>2.66568915662651</v>
      </c>
      <c r="AH633" s="50" t="n">
        <f aca="false">IFERROR(AH343/AH53,"")</f>
        <v>2.76450355450237</v>
      </c>
      <c r="AI633" s="50" t="n">
        <f aca="false">IFERROR(AI343/AI53,"")</f>
        <v>2.80722790055249</v>
      </c>
      <c r="AJ633" s="50" t="n">
        <f aca="false">IFERROR(AJ343/AJ53,"")</f>
        <v>2.70630529953917</v>
      </c>
      <c r="AK633" s="50" t="n">
        <f aca="false">IFERROR(AK343/AK53,"")</f>
        <v>2.28596167883212</v>
      </c>
      <c r="AL633" s="51" t="n">
        <f aca="false">IFERROR(AL343/AL53,"")</f>
        <v>1.83178170731707</v>
      </c>
      <c r="AM633" s="51" t="n">
        <f aca="false">IFERROR(AM343/AM53,"")</f>
        <v>2.39567372849694</v>
      </c>
    </row>
    <row r="634" customFormat="false" ht="14.25" hidden="false" customHeight="false" outlineLevel="0" collapsed="false">
      <c r="A634" s="48" t="s">
        <v>138</v>
      </c>
      <c r="B634" s="48" t="str">
        <f aca="false">VLOOKUP(Data[[#This Row],[or_product]],Ref_products[#Data],2,FALSE())</f>
        <v>Durum wheat</v>
      </c>
      <c r="C634" s="48" t="str">
        <f aca="false">VLOOKUP(Data[[#This Row],[MS]],Ref_MS[#Data],2,FALSE())</f>
        <v>Romania</v>
      </c>
      <c r="D634" s="49" t="s">
        <v>131</v>
      </c>
      <c r="E634" s="49" t="s">
        <v>119</v>
      </c>
      <c r="F634" s="49" t="s">
        <v>120</v>
      </c>
      <c r="G634" s="50" t="n">
        <f aca="false">(SUM(AH634:AL634)-MAX(AH634:AL634)-MIN(AH634:AL634))/3</f>
        <v>3.39211400406919</v>
      </c>
      <c r="H634" s="50" t="n">
        <f aca="false">IFERROR(H344/H54,"")</f>
        <v>2.82714285714286</v>
      </c>
      <c r="I634" s="50" t="n">
        <f aca="false">IFERROR(I344/I54,"")</f>
        <v>2.82714285714286</v>
      </c>
      <c r="J634" s="50" t="n">
        <f aca="false">IFERROR(J344/J54,"")</f>
        <v>2.82714285714286</v>
      </c>
      <c r="K634" s="50" t="n">
        <f aca="false">IFERROR(K344/K54,"")</f>
        <v>2.82714285714286</v>
      </c>
      <c r="L634" s="50" t="n">
        <f aca="false">IFERROR(L344/L54,"")</f>
        <v>2.61510714285714</v>
      </c>
      <c r="M634" s="50" t="n">
        <f aca="false">IFERROR(M344/M54,"")</f>
        <v>1.55921212121212</v>
      </c>
      <c r="N634" s="50" t="n">
        <f aca="false">IFERROR(N344/N54,"")</f>
        <v>1.89654166666667</v>
      </c>
      <c r="O634" s="50" t="n">
        <f aca="false">IFERROR(O344/O54,"")</f>
        <v>1.62191956521739</v>
      </c>
      <c r="P634" s="50" t="n">
        <f aca="false">IFERROR(P344/P54,"")</f>
        <v>3.15342295081967</v>
      </c>
      <c r="Q634" s="50" t="n">
        <f aca="false">IFERROR(Q344/Q54,"")</f>
        <v>2.73815737704918</v>
      </c>
      <c r="R634" s="50" t="n">
        <f aca="false">IFERROR(R344/R54,"")</f>
        <v>1.24262790697674</v>
      </c>
      <c r="S634" s="50" t="n">
        <f aca="false">IFERROR(S344/S54,"")</f>
        <v>3.52203217821782</v>
      </c>
      <c r="T634" s="50" t="n">
        <f aca="false">IFERROR(T344/T54,"")</f>
        <v>2.7619010989011</v>
      </c>
      <c r="U634" s="50" t="n">
        <f aca="false">IFERROR(U344/U54,"")</f>
        <v>2.3525014084507</v>
      </c>
      <c r="V634" s="50" t="n">
        <f aca="false">IFERROR(V344/V54,"")</f>
        <v>0.729402857142857</v>
      </c>
      <c r="W634" s="50" t="n">
        <f aca="false">IFERROR(W344/W54,"")</f>
        <v>2.95061746987952</v>
      </c>
      <c r="X634" s="50" t="n">
        <f aca="false">IFERROR(X344/X54,"")</f>
        <v>1.89955109489051</v>
      </c>
      <c r="Y634" s="50" t="n">
        <f aca="false">IFERROR(Y344/Y54,"")</f>
        <v>2.23369144684253</v>
      </c>
      <c r="Z634" s="50" t="n">
        <f aca="false">IFERROR(Z344/Z54,"")</f>
        <v>3.10170192307692</v>
      </c>
      <c r="AA634" s="50" t="n">
        <f aca="false">IFERROR(AA344/AA54,"")</f>
        <v>2.44992665173572</v>
      </c>
      <c r="AB634" s="50" t="n">
        <f aca="false">IFERROR(AB344/AB54,"")</f>
        <v>2.9685</v>
      </c>
      <c r="AC634" s="50" t="n">
        <f aca="false">IFERROR(AC344/AC54,"")</f>
        <v>4.83783249370277</v>
      </c>
      <c r="AD634" s="50" t="n">
        <f aca="false">IFERROR(AD344/AD54,"")</f>
        <v>2.81544784172662</v>
      </c>
      <c r="AE634" s="50" t="n">
        <f aca="false">IFERROR(AE344/AE54,"")</f>
        <v>3.47452635327635</v>
      </c>
      <c r="AF634" s="50" t="n">
        <f aca="false">IFERROR(AF344/AF54,"")</f>
        <v>4.26023221757322</v>
      </c>
      <c r="AG634" s="50" t="n">
        <f aca="false">IFERROR(AG344/AG54,"")</f>
        <v>3.64867140319716</v>
      </c>
      <c r="AH634" s="50" t="n">
        <f aca="false">IFERROR(AH344/AH54,"")</f>
        <v>2.85452617801047</v>
      </c>
      <c r="AI634" s="50" t="n">
        <f aca="false">IFERROR(AI344/AI54,"")</f>
        <v>2.47490866510539</v>
      </c>
      <c r="AJ634" s="50" t="n">
        <f aca="false">IFERROR(AJ344/AJ54,"")</f>
        <v>3.99026630434783</v>
      </c>
      <c r="AK634" s="50" t="n">
        <f aca="false">IFERROR(AK344/AK54,"")</f>
        <v>3.46701522070015</v>
      </c>
      <c r="AL634" s="51" t="n">
        <f aca="false">IFERROR(AL344/AL54,"")</f>
        <v>3.85480061349693</v>
      </c>
      <c r="AM634" s="51" t="n">
        <f aca="false">IFERROR(AM344/AM54,"")</f>
        <v>3.305898349238</v>
      </c>
    </row>
    <row r="635" customFormat="false" ht="14.25" hidden="false" customHeight="false" outlineLevel="0" collapsed="false">
      <c r="A635" s="48" t="s">
        <v>138</v>
      </c>
      <c r="B635" s="48" t="str">
        <f aca="false">VLOOKUP(Data[[#This Row],[or_product]],Ref_products[#Data],2,FALSE())</f>
        <v>Durum wheat</v>
      </c>
      <c r="C635" s="48" t="str">
        <f aca="false">VLOOKUP(Data[[#This Row],[MS]],Ref_MS[#Data],2,FALSE())</f>
        <v>Slovenia</v>
      </c>
      <c r="D635" s="49" t="s">
        <v>131</v>
      </c>
      <c r="E635" s="49" t="s">
        <v>121</v>
      </c>
      <c r="F635" s="49" t="s">
        <v>122</v>
      </c>
      <c r="G635" s="50" t="n">
        <f aca="false">(SUM(AH635:AL635)-MAX(AH635:AL635)-MIN(AH635:AL635))/3</f>
        <v>0</v>
      </c>
      <c r="H635" s="50" t="str">
        <f aca="false">IFERROR(H345/H55,"")</f>
        <v/>
      </c>
      <c r="I635" s="50" t="str">
        <f aca="false">IFERROR(I345/I55,"")</f>
        <v/>
      </c>
      <c r="J635" s="50" t="str">
        <f aca="false">IFERROR(J345/J55,"")</f>
        <v/>
      </c>
      <c r="K635" s="50" t="str">
        <f aca="false">IFERROR(K345/K55,"")</f>
        <v/>
      </c>
      <c r="L635" s="50" t="str">
        <f aca="false">IFERROR(L345/L55,"")</f>
        <v/>
      </c>
      <c r="M635" s="50" t="str">
        <f aca="false">IFERROR(M345/M55,"")</f>
        <v/>
      </c>
      <c r="N635" s="50" t="str">
        <f aca="false">IFERROR(N345/N55,"")</f>
        <v/>
      </c>
      <c r="O635" s="50" t="str">
        <f aca="false">IFERROR(O345/O55,"")</f>
        <v/>
      </c>
      <c r="P635" s="50" t="str">
        <f aca="false">IFERROR(P345/P55,"")</f>
        <v/>
      </c>
      <c r="Q635" s="50" t="str">
        <f aca="false">IFERROR(Q345/Q55,"")</f>
        <v/>
      </c>
      <c r="R635" s="50" t="str">
        <f aca="false">IFERROR(R345/R55,"")</f>
        <v/>
      </c>
      <c r="S635" s="50" t="str">
        <f aca="false">IFERROR(S345/S55,"")</f>
        <v/>
      </c>
      <c r="T635" s="50" t="str">
        <f aca="false">IFERROR(T345/T55,"")</f>
        <v/>
      </c>
      <c r="U635" s="50" t="str">
        <f aca="false">IFERROR(U345/U55,"")</f>
        <v/>
      </c>
      <c r="V635" s="50" t="str">
        <f aca="false">IFERROR(V345/V55,"")</f>
        <v/>
      </c>
      <c r="W635" s="50" t="str">
        <f aca="false">IFERROR(W345/W55,"")</f>
        <v/>
      </c>
      <c r="X635" s="50" t="str">
        <f aca="false">IFERROR(X345/X55,"")</f>
        <v/>
      </c>
      <c r="Y635" s="50" t="str">
        <f aca="false">IFERROR(Y345/Y55,"")</f>
        <v/>
      </c>
      <c r="Z635" s="50" t="str">
        <f aca="false">IFERROR(Z345/Z55,"")</f>
        <v/>
      </c>
      <c r="AA635" s="50" t="str">
        <f aca="false">IFERROR(AA345/AA55,"")</f>
        <v/>
      </c>
      <c r="AB635" s="50" t="str">
        <f aca="false">IFERROR(AB345/AB55,"")</f>
        <v/>
      </c>
      <c r="AC635" s="50" t="str">
        <f aca="false">IFERROR(AC345/AC55,"")</f>
        <v/>
      </c>
      <c r="AD635" s="50" t="str">
        <f aca="false">IFERROR(AD345/AD55,"")</f>
        <v/>
      </c>
      <c r="AE635" s="50" t="str">
        <f aca="false">IFERROR(AE345/AE55,"")</f>
        <v/>
      </c>
      <c r="AF635" s="50" t="str">
        <f aca="false">IFERROR(AF345/AF55,"")</f>
        <v/>
      </c>
      <c r="AG635" s="50" t="str">
        <f aca="false">IFERROR(AG345/AG55,"")</f>
        <v/>
      </c>
      <c r="AH635" s="50" t="str">
        <f aca="false">IFERROR(AH345/AH55,"")</f>
        <v/>
      </c>
      <c r="AI635" s="50" t="str">
        <f aca="false">IFERROR(AI345/AI55,"")</f>
        <v/>
      </c>
      <c r="AJ635" s="50" t="str">
        <f aca="false">IFERROR(AJ345/AJ55,"")</f>
        <v/>
      </c>
      <c r="AK635" s="50" t="str">
        <f aca="false">IFERROR(AK345/AK55,"")</f>
        <v/>
      </c>
      <c r="AL635" s="51" t="str">
        <f aca="false">IFERROR(AL345/AL55,"")</f>
        <v/>
      </c>
      <c r="AM635" s="51" t="str">
        <f aca="false">IFERROR(AM345/AM55,"")</f>
        <v/>
      </c>
    </row>
    <row r="636" customFormat="false" ht="14.25" hidden="false" customHeight="false" outlineLevel="0" collapsed="false">
      <c r="A636" s="48" t="s">
        <v>138</v>
      </c>
      <c r="B636" s="48" t="str">
        <f aca="false">VLOOKUP(Data[[#This Row],[or_product]],Ref_products[#Data],2,FALSE())</f>
        <v>Durum wheat</v>
      </c>
      <c r="C636" s="48" t="str">
        <f aca="false">VLOOKUP(Data[[#This Row],[MS]],Ref_MS[#Data],2,FALSE())</f>
        <v>Slovakia</v>
      </c>
      <c r="D636" s="49" t="s">
        <v>131</v>
      </c>
      <c r="E636" s="49" t="s">
        <v>123</v>
      </c>
      <c r="F636" s="49" t="s">
        <v>124</v>
      </c>
      <c r="G636" s="50" t="n">
        <f aca="false">(SUM(AH636:AL636)-MAX(AH636:AL636)-MIN(AH636:AL636))/3</f>
        <v>5.26067630644633</v>
      </c>
      <c r="H636" s="50" t="n">
        <f aca="false">IFERROR(H346/H56,"")</f>
        <v>4.76425925925926</v>
      </c>
      <c r="I636" s="50" t="n">
        <f aca="false">IFERROR(I346/I56,"")</f>
        <v>4.76425925925926</v>
      </c>
      <c r="J636" s="50" t="n">
        <f aca="false">IFERROR(J346/J56,"")</f>
        <v>4.76425925925926</v>
      </c>
      <c r="K636" s="50" t="n">
        <f aca="false">IFERROR(K346/K56,"")</f>
        <v>4.76425925925926</v>
      </c>
      <c r="L636" s="50" t="n">
        <f aca="false">IFERROR(L346/L56,"")</f>
        <v>4.76425925925926</v>
      </c>
      <c r="M636" s="50" t="n">
        <f aca="false">IFERROR(M346/M56,"")</f>
        <v>4.80090740740741</v>
      </c>
      <c r="N636" s="50" t="n">
        <f aca="false">IFERROR(N346/N56,"")</f>
        <v>3.10343181818182</v>
      </c>
      <c r="O636" s="50" t="n">
        <f aca="false">IFERROR(O346/O56,"")</f>
        <v>2.58235365853659</v>
      </c>
      <c r="P636" s="50" t="n">
        <f aca="false">IFERROR(P346/P56,"")</f>
        <v>3.68615934065934</v>
      </c>
      <c r="Q636" s="50" t="n">
        <f aca="false">IFERROR(Q346/Q56,"")</f>
        <v>3.8343125</v>
      </c>
      <c r="R636" s="50" t="n">
        <f aca="false">IFERROR(R346/R56,"")</f>
        <v>2.49354</v>
      </c>
      <c r="S636" s="50" t="n">
        <f aca="false">IFERROR(S346/S56,"")</f>
        <v>4.52342857142857</v>
      </c>
      <c r="T636" s="50" t="n">
        <f aca="false">IFERROR(T346/T56,"")</f>
        <v>4.14828846153846</v>
      </c>
      <c r="U636" s="50" t="n">
        <f aca="false">IFERROR(U346/U56,"")</f>
        <v>4.32001219512195</v>
      </c>
      <c r="V636" s="50" t="n">
        <f aca="false">IFERROR(V346/V56,"")</f>
        <v>3.81664285714286</v>
      </c>
      <c r="W636" s="50" t="n">
        <f aca="false">IFERROR(W346/W56,"")</f>
        <v>5.10756617647059</v>
      </c>
      <c r="X636" s="50" t="n">
        <f aca="false">IFERROR(X346/X56,"")</f>
        <v>4.64303846153846</v>
      </c>
      <c r="Y636" s="50" t="n">
        <f aca="false">IFERROR(Y346/Y56,"")</f>
        <v>3.54683569335938</v>
      </c>
      <c r="Z636" s="50" t="n">
        <f aca="false">IFERROR(Z346/Z56,"")</f>
        <v>4.43160683760684</v>
      </c>
      <c r="AA636" s="50" t="n">
        <f aca="false">IFERROR(AA346/AA56,"")</f>
        <v>2.70905215311005</v>
      </c>
      <c r="AB636" s="50" t="n">
        <f aca="false">IFERROR(AB346/AB56,"")</f>
        <v>4.61283040078201</v>
      </c>
      <c r="AC636" s="50" t="n">
        <f aca="false">IFERROR(AC346/AC56,"")</f>
        <v>5.27025102249489</v>
      </c>
      <c r="AD636" s="50" t="n">
        <f aca="false">IFERROR(AD346/AD56,"")</f>
        <v>5.22126013041453</v>
      </c>
      <c r="AE636" s="50" t="n">
        <f aca="false">IFERROR(AE346/AE56,"")</f>
        <v>5.82427522710533</v>
      </c>
      <c r="AF636" s="50" t="n">
        <f aca="false">IFERROR(AF346/AF56,"")</f>
        <v>4.25310587544066</v>
      </c>
      <c r="AG636" s="50" t="n">
        <f aca="false">IFERROR(AG346/AG56,"")</f>
        <v>4.65900761209593</v>
      </c>
      <c r="AH636" s="50" t="n">
        <f aca="false">IFERROR(AH346/AH56,"")</f>
        <v>4.26113506076588</v>
      </c>
      <c r="AI636" s="50" t="n">
        <f aca="false">IFERROR(AI346/AI56,"")</f>
        <v>5.0570882179676</v>
      </c>
      <c r="AJ636" s="50" t="n">
        <f aca="false">IFERROR(AJ346/AJ56,"")</f>
        <v>5.80669630461413</v>
      </c>
      <c r="AK636" s="50" t="n">
        <f aca="false">IFERROR(AK346/AK56,"")</f>
        <v>4.91824439675727</v>
      </c>
      <c r="AL636" s="51" t="n">
        <f aca="false">IFERROR(AL346/AL56,"")</f>
        <v>6.08044733231708</v>
      </c>
      <c r="AM636" s="51" t="n">
        <f aca="false">IFERROR(AM346/AM56,"")</f>
        <v>5.392775</v>
      </c>
    </row>
    <row r="637" customFormat="false" ht="14.25" hidden="false" customHeight="false" outlineLevel="0" collapsed="false">
      <c r="A637" s="48" t="s">
        <v>138</v>
      </c>
      <c r="B637" s="48" t="str">
        <f aca="false">VLOOKUP(Data[[#This Row],[or_product]],Ref_products[#Data],2,FALSE())</f>
        <v>Durum wheat</v>
      </c>
      <c r="C637" s="48" t="str">
        <f aca="false">VLOOKUP(Data[[#This Row],[MS]],Ref_MS[#Data],2,FALSE())</f>
        <v>Finland</v>
      </c>
      <c r="D637" s="49" t="s">
        <v>131</v>
      </c>
      <c r="E637" s="49" t="s">
        <v>125</v>
      </c>
      <c r="F637" s="49" t="s">
        <v>126</v>
      </c>
      <c r="G637" s="50" t="n">
        <f aca="false">(SUM(AH637:AL637)-MAX(AH637:AL637)-MIN(AH637:AL637))/3</f>
        <v>0</v>
      </c>
      <c r="H637" s="50" t="str">
        <f aca="false">IFERROR(H347/H57,"")</f>
        <v/>
      </c>
      <c r="I637" s="50" t="str">
        <f aca="false">IFERROR(I347/I57,"")</f>
        <v/>
      </c>
      <c r="J637" s="50" t="str">
        <f aca="false">IFERROR(J347/J57,"")</f>
        <v/>
      </c>
      <c r="K637" s="50" t="str">
        <f aca="false">IFERROR(K347/K57,"")</f>
        <v/>
      </c>
      <c r="L637" s="50" t="str">
        <f aca="false">IFERROR(L347/L57,"")</f>
        <v/>
      </c>
      <c r="M637" s="50" t="str">
        <f aca="false">IFERROR(M347/M57,"")</f>
        <v/>
      </c>
      <c r="N637" s="50" t="str">
        <f aca="false">IFERROR(N347/N57,"")</f>
        <v/>
      </c>
      <c r="O637" s="50" t="str">
        <f aca="false">IFERROR(O347/O57,"")</f>
        <v/>
      </c>
      <c r="P637" s="50" t="str">
        <f aca="false">IFERROR(P347/P57,"")</f>
        <v/>
      </c>
      <c r="Q637" s="50" t="str">
        <f aca="false">IFERROR(Q347/Q57,"")</f>
        <v/>
      </c>
      <c r="R637" s="50" t="str">
        <f aca="false">IFERROR(R347/R57,"")</f>
        <v/>
      </c>
      <c r="S637" s="50" t="str">
        <f aca="false">IFERROR(S347/S57,"")</f>
        <v/>
      </c>
      <c r="T637" s="50" t="str">
        <f aca="false">IFERROR(T347/T57,"")</f>
        <v/>
      </c>
      <c r="U637" s="50" t="str">
        <f aca="false">IFERROR(U347/U57,"")</f>
        <v/>
      </c>
      <c r="V637" s="50" t="str">
        <f aca="false">IFERROR(V347/V57,"")</f>
        <v/>
      </c>
      <c r="W637" s="50" t="str">
        <f aca="false">IFERROR(W347/W57,"")</f>
        <v/>
      </c>
      <c r="X637" s="50" t="str">
        <f aca="false">IFERROR(X347/X57,"")</f>
        <v/>
      </c>
      <c r="Y637" s="50" t="str">
        <f aca="false">IFERROR(Y347/Y57,"")</f>
        <v/>
      </c>
      <c r="Z637" s="50" t="str">
        <f aca="false">IFERROR(Z347/Z57,"")</f>
        <v/>
      </c>
      <c r="AA637" s="50" t="str">
        <f aca="false">IFERROR(AA347/AA57,"")</f>
        <v/>
      </c>
      <c r="AB637" s="50" t="str">
        <f aca="false">IFERROR(AB347/AB57,"")</f>
        <v/>
      </c>
      <c r="AC637" s="50" t="str">
        <f aca="false">IFERROR(AC347/AC57,"")</f>
        <v/>
      </c>
      <c r="AD637" s="50" t="str">
        <f aca="false">IFERROR(AD347/AD57,"")</f>
        <v/>
      </c>
      <c r="AE637" s="50" t="str">
        <f aca="false">IFERROR(AE347/AE57,"")</f>
        <v/>
      </c>
      <c r="AF637" s="50" t="str">
        <f aca="false">IFERROR(AF347/AF57,"")</f>
        <v/>
      </c>
      <c r="AG637" s="50" t="str">
        <f aca="false">IFERROR(AG347/AG57,"")</f>
        <v/>
      </c>
      <c r="AH637" s="50" t="str">
        <f aca="false">IFERROR(AH347/AH57,"")</f>
        <v/>
      </c>
      <c r="AI637" s="50" t="str">
        <f aca="false">IFERROR(AI347/AI57,"")</f>
        <v/>
      </c>
      <c r="AJ637" s="50" t="str">
        <f aca="false">IFERROR(AJ347/AJ57,"")</f>
        <v/>
      </c>
      <c r="AK637" s="50" t="str">
        <f aca="false">IFERROR(AK347/AK57,"")</f>
        <v/>
      </c>
      <c r="AL637" s="51" t="str">
        <f aca="false">IFERROR(AL347/AL57,"")</f>
        <v/>
      </c>
      <c r="AM637" s="51" t="str">
        <f aca="false">IFERROR(AM347/AM57,"")</f>
        <v/>
      </c>
    </row>
    <row r="638" customFormat="false" ht="14.25" hidden="false" customHeight="false" outlineLevel="0" collapsed="false">
      <c r="A638" s="48" t="s">
        <v>138</v>
      </c>
      <c r="B638" s="48" t="str">
        <f aca="false">VLOOKUP(Data[[#This Row],[or_product]],Ref_products[#Data],2,FALSE())</f>
        <v>Durum wheat</v>
      </c>
      <c r="C638" s="48" t="str">
        <f aca="false">VLOOKUP(Data[[#This Row],[MS]],Ref_MS[#Data],2,FALSE())</f>
        <v>Sweden</v>
      </c>
      <c r="D638" s="49" t="s">
        <v>131</v>
      </c>
      <c r="E638" s="49" t="s">
        <v>127</v>
      </c>
      <c r="F638" s="49" t="s">
        <v>128</v>
      </c>
      <c r="G638" s="50" t="n">
        <f aca="false">(SUM(AH638:AL638)-MAX(AH638:AL638)-MIN(AH638:AL638))/3</f>
        <v>0</v>
      </c>
      <c r="H638" s="50" t="str">
        <f aca="false">IFERROR(H348/H58,"")</f>
        <v/>
      </c>
      <c r="I638" s="50" t="str">
        <f aca="false">IFERROR(I348/I58,"")</f>
        <v/>
      </c>
      <c r="J638" s="50" t="str">
        <f aca="false">IFERROR(J348/J58,"")</f>
        <v/>
      </c>
      <c r="K638" s="50" t="str">
        <f aca="false">IFERROR(K348/K58,"")</f>
        <v/>
      </c>
      <c r="L638" s="50" t="str">
        <f aca="false">IFERROR(L348/L58,"")</f>
        <v/>
      </c>
      <c r="M638" s="50" t="str">
        <f aca="false">IFERROR(M348/M58,"")</f>
        <v/>
      </c>
      <c r="N638" s="50" t="str">
        <f aca="false">IFERROR(N348/N58,"")</f>
        <v/>
      </c>
      <c r="O638" s="50" t="str">
        <f aca="false">IFERROR(O348/O58,"")</f>
        <v/>
      </c>
      <c r="P638" s="50" t="str">
        <f aca="false">IFERROR(P348/P58,"")</f>
        <v/>
      </c>
      <c r="Q638" s="50" t="str">
        <f aca="false">IFERROR(Q348/Q58,"")</f>
        <v/>
      </c>
      <c r="R638" s="50" t="str">
        <f aca="false">IFERROR(R348/R58,"")</f>
        <v/>
      </c>
      <c r="S638" s="50" t="str">
        <f aca="false">IFERROR(S348/S58,"")</f>
        <v/>
      </c>
      <c r="T638" s="50" t="str">
        <f aca="false">IFERROR(T348/T58,"")</f>
        <v/>
      </c>
      <c r="U638" s="50" t="str">
        <f aca="false">IFERROR(U348/U58,"")</f>
        <v/>
      </c>
      <c r="V638" s="50" t="str">
        <f aca="false">IFERROR(V348/V58,"")</f>
        <v/>
      </c>
      <c r="W638" s="50" t="str">
        <f aca="false">IFERROR(W348/W58,"")</f>
        <v/>
      </c>
      <c r="X638" s="50" t="str">
        <f aca="false">IFERROR(X348/X58,"")</f>
        <v/>
      </c>
      <c r="Y638" s="50" t="str">
        <f aca="false">IFERROR(Y348/Y58,"")</f>
        <v/>
      </c>
      <c r="Z638" s="50" t="str">
        <f aca="false">IFERROR(Z348/Z58,"")</f>
        <v/>
      </c>
      <c r="AA638" s="50" t="str">
        <f aca="false">IFERROR(AA348/AA58,"")</f>
        <v/>
      </c>
      <c r="AB638" s="50" t="str">
        <f aca="false">IFERROR(AB348/AB58,"")</f>
        <v/>
      </c>
      <c r="AC638" s="50" t="str">
        <f aca="false">IFERROR(AC348/AC58,"")</f>
        <v/>
      </c>
      <c r="AD638" s="50" t="str">
        <f aca="false">IFERROR(AD348/AD58,"")</f>
        <v/>
      </c>
      <c r="AE638" s="50" t="str">
        <f aca="false">IFERROR(AE348/AE58,"")</f>
        <v/>
      </c>
      <c r="AF638" s="50" t="str">
        <f aca="false">IFERROR(AF348/AF58,"")</f>
        <v/>
      </c>
      <c r="AG638" s="50" t="str">
        <f aca="false">IFERROR(AG348/AG58,"")</f>
        <v/>
      </c>
      <c r="AH638" s="50" t="str">
        <f aca="false">IFERROR(AH348/AH58,"")</f>
        <v/>
      </c>
      <c r="AI638" s="50" t="str">
        <f aca="false">IFERROR(AI348/AI58,"")</f>
        <v/>
      </c>
      <c r="AJ638" s="50" t="str">
        <f aca="false">IFERROR(AJ348/AJ58,"")</f>
        <v/>
      </c>
      <c r="AK638" s="50" t="str">
        <f aca="false">IFERROR(AK348/AK58,"")</f>
        <v/>
      </c>
      <c r="AL638" s="51" t="str">
        <f aca="false">IFERROR(AL348/AL58,"")</f>
        <v/>
      </c>
      <c r="AM638" s="51" t="str">
        <f aca="false">IFERROR(AM348/AM58,"")</f>
        <v/>
      </c>
    </row>
    <row r="639" customFormat="false" ht="14.25" hidden="false" customHeight="false" outlineLevel="0" collapsed="false">
      <c r="A639" s="48" t="s">
        <v>138</v>
      </c>
      <c r="B639" s="48" t="str">
        <f aca="false">VLOOKUP(Data[[#This Row],[or_product]],Ref_products[#Data],2,FALSE())</f>
        <v>Durum wheat</v>
      </c>
      <c r="C639" s="48" t="str">
        <f aca="false">VLOOKUP(Data[[#This Row],[MS]],Ref_MS[#Data],2,FALSE())</f>
        <v>United Kingdom</v>
      </c>
      <c r="D639" s="49" t="s">
        <v>131</v>
      </c>
      <c r="E639" s="49" t="s">
        <v>129</v>
      </c>
      <c r="F639" s="49" t="s">
        <v>130</v>
      </c>
      <c r="G639" s="50" t="n">
        <f aca="false">(SUM(AH639:AL639)-MAX(AH639:AL639)-MIN(AH639:AL639))/3</f>
        <v>0</v>
      </c>
      <c r="H639" s="50" t="n">
        <f aca="false">IFERROR(H349/H59,"")</f>
        <v>4.9475</v>
      </c>
      <c r="I639" s="50" t="n">
        <f aca="false">IFERROR(I349/I59,"")</f>
        <v>5.937</v>
      </c>
      <c r="J639" s="50" t="n">
        <f aca="false">IFERROR(J349/J59,"")</f>
        <v>5.937</v>
      </c>
      <c r="K639" s="50" t="n">
        <f aca="false">IFERROR(K349/K59,"")</f>
        <v>5.937</v>
      </c>
      <c r="L639" s="50" t="n">
        <f aca="false">IFERROR(L349/L59,"")</f>
        <v>5.937</v>
      </c>
      <c r="M639" s="50" t="n">
        <f aca="false">IFERROR(M349/M59,"")</f>
        <v>5.937</v>
      </c>
      <c r="N639" s="50" t="n">
        <f aca="false">IFERROR(N349/N59,"")</f>
        <v>5.937</v>
      </c>
      <c r="O639" s="50" t="str">
        <f aca="false">IFERROR(O349/O59,"")</f>
        <v/>
      </c>
      <c r="P639" s="50" t="str">
        <f aca="false">IFERROR(P349/P59,"")</f>
        <v/>
      </c>
      <c r="Q639" s="50" t="str">
        <f aca="false">IFERROR(Q349/Q59,"")</f>
        <v/>
      </c>
      <c r="R639" s="50" t="str">
        <f aca="false">IFERROR(R349/R59,"")</f>
        <v/>
      </c>
      <c r="S639" s="50" t="str">
        <f aca="false">IFERROR(S349/S59,"")</f>
        <v/>
      </c>
      <c r="T639" s="50" t="str">
        <f aca="false">IFERROR(T349/T59,"")</f>
        <v/>
      </c>
      <c r="U639" s="50" t="str">
        <f aca="false">IFERROR(U349/U59,"")</f>
        <v/>
      </c>
      <c r="V639" s="50" t="str">
        <f aca="false">IFERROR(V349/V59,"")</f>
        <v/>
      </c>
      <c r="W639" s="50" t="str">
        <f aca="false">IFERROR(W349/W59,"")</f>
        <v/>
      </c>
      <c r="X639" s="50" t="str">
        <f aca="false">IFERROR(X349/X59,"")</f>
        <v/>
      </c>
      <c r="Y639" s="50" t="str">
        <f aca="false">IFERROR(Y349/Y59,"")</f>
        <v/>
      </c>
      <c r="Z639" s="50" t="str">
        <f aca="false">IFERROR(Z349/Z59,"")</f>
        <v/>
      </c>
      <c r="AA639" s="50" t="str">
        <f aca="false">IFERROR(AA349/AA59,"")</f>
        <v/>
      </c>
      <c r="AB639" s="50" t="str">
        <f aca="false">IFERROR(AB349/AB59,"")</f>
        <v/>
      </c>
      <c r="AC639" s="50" t="str">
        <f aca="false">IFERROR(AC349/AC59,"")</f>
        <v/>
      </c>
      <c r="AD639" s="50" t="str">
        <f aca="false">IFERROR(AD349/AD59,"")</f>
        <v/>
      </c>
      <c r="AE639" s="50" t="str">
        <f aca="false">IFERROR(AE349/AE59,"")</f>
        <v/>
      </c>
      <c r="AF639" s="50" t="str">
        <f aca="false">IFERROR(AF349/AF59,"")</f>
        <v/>
      </c>
      <c r="AG639" s="50" t="str">
        <f aca="false">IFERROR(AG349/AG59,"")</f>
        <v/>
      </c>
      <c r="AH639" s="50" t="str">
        <f aca="false">IFERROR(AH349/AH59,"")</f>
        <v/>
      </c>
      <c r="AI639" s="50" t="str">
        <f aca="false">IFERROR(AI349/AI59,"")</f>
        <v/>
      </c>
      <c r="AJ639" s="50" t="str">
        <f aca="false">IFERROR(AJ349/AJ59,"")</f>
        <v/>
      </c>
      <c r="AK639" s="50" t="str">
        <f aca="false">IFERROR(AK349/AK59,"")</f>
        <v/>
      </c>
      <c r="AL639" s="51" t="str">
        <f aca="false">IFERROR(AL349/AL59,"")</f>
        <v/>
      </c>
      <c r="AM639" s="51" t="str">
        <f aca="false">IFERROR(AM349/AM59,"")</f>
        <v/>
      </c>
    </row>
    <row r="640" customFormat="false" ht="14.25" hidden="false" customHeight="false" outlineLevel="0" collapsed="false">
      <c r="A640" s="48" t="s">
        <v>138</v>
      </c>
      <c r="B640" s="48" t="str">
        <f aca="false">VLOOKUP(Data[[#This Row],[or_product]],Ref_products[#Data],2,FALSE())</f>
        <v>Rye</v>
      </c>
      <c r="C640" s="48" t="str">
        <f aca="false">VLOOKUP(Data[[#This Row],[MS]],Ref_MS[#Data],2,FALSE())</f>
        <v>EU-27</v>
      </c>
      <c r="D640" s="49" t="s">
        <v>132</v>
      </c>
      <c r="E640" s="49" t="s">
        <v>73</v>
      </c>
      <c r="F640" s="49" t="s">
        <v>74</v>
      </c>
      <c r="G640" s="50" t="n">
        <f aca="false">(SUM(AH640:AL640)-MAX(AH640:AL640)-MIN(AH640:AL640))/3</f>
        <v>4.06523718648306</v>
      </c>
      <c r="H640" s="50" t="n">
        <f aca="false">IFERROR(H350/H60,"")</f>
        <v>2.62383094792891</v>
      </c>
      <c r="I640" s="50" t="n">
        <f aca="false">IFERROR(I350/I60,"")</f>
        <v>2.64606018586833</v>
      </c>
      <c r="J640" s="50" t="n">
        <f aca="false">IFERROR(J350/J60,"")</f>
        <v>3.04833750969663</v>
      </c>
      <c r="K640" s="50" t="n">
        <f aca="false">IFERROR(K350/K60,"")</f>
        <v>2.86910373019117</v>
      </c>
      <c r="L640" s="50" t="n">
        <f aca="false">IFERROR(L350/L60,"")</f>
        <v>2.96693905457023</v>
      </c>
      <c r="M640" s="50" t="n">
        <f aca="false">IFERROR(M350/M60,"")</f>
        <v>3.05033859754876</v>
      </c>
      <c r="N640" s="50" t="n">
        <f aca="false">IFERROR(N350/N60,"")</f>
        <v>3.00016441351878</v>
      </c>
      <c r="O640" s="50" t="n">
        <f aca="false">IFERROR(O350/O60,"")</f>
        <v>2.71974078072525</v>
      </c>
      <c r="P640" s="50" t="n">
        <f aca="false">IFERROR(P350/P60,"")</f>
        <v>3.27117144770653</v>
      </c>
      <c r="Q640" s="50" t="n">
        <f aca="false">IFERROR(Q350/Q60,"")</f>
        <v>3.08574106912816</v>
      </c>
      <c r="R640" s="50" t="n">
        <f aca="false">IFERROR(R350/R60,"")</f>
        <v>2.60947002451871</v>
      </c>
      <c r="S640" s="50" t="n">
        <f aca="false">IFERROR(S350/S60,"")</f>
        <v>3.539532080753</v>
      </c>
      <c r="T640" s="50" t="n">
        <f aca="false">IFERROR(T350/T60,"")</f>
        <v>3.01176761969292</v>
      </c>
      <c r="U640" s="50" t="n">
        <f aca="false">IFERROR(U350/U60,"")</f>
        <v>2.72310759380049</v>
      </c>
      <c r="V640" s="50" t="n">
        <f aca="false">IFERROR(V350/V60,"")</f>
        <v>2.88994460855859</v>
      </c>
      <c r="W640" s="50" t="n">
        <f aca="false">IFERROR(W350/W60,"")</f>
        <v>3.28114583037285</v>
      </c>
      <c r="X640" s="50" t="n">
        <f aca="false">IFERROR(X350/X60,"")</f>
        <v>3.46225327184166</v>
      </c>
      <c r="Y640" s="50" t="n">
        <f aca="false">IFERROR(Y350/Y60,"")</f>
        <v>2.91957122314151</v>
      </c>
      <c r="Z640" s="50" t="n">
        <f aca="false">IFERROR(Z350/Z60,"")</f>
        <v>2.99971712230914</v>
      </c>
      <c r="AA640" s="50" t="n">
        <f aca="false">IFERROR(AA350/AA60,"")</f>
        <v>3.59327603225245</v>
      </c>
      <c r="AB640" s="50" t="n">
        <f aca="false">IFERROR(AB350/AB60,"")</f>
        <v>3.84085111305734</v>
      </c>
      <c r="AC640" s="50" t="n">
        <f aca="false">IFERROR(AC350/AC60,"")</f>
        <v>4.0856188898607</v>
      </c>
      <c r="AD640" s="50" t="n">
        <f aca="false">IFERROR(AD350/AD60,"")</f>
        <v>3.89734835010584</v>
      </c>
      <c r="AE640" s="50" t="n">
        <f aca="false">IFERROR(AE350/AE60,"")</f>
        <v>3.78921972919783</v>
      </c>
      <c r="AF640" s="50" t="n">
        <f aca="false">IFERROR(AF350/AF60,"")</f>
        <v>3.73652720360833</v>
      </c>
      <c r="AG640" s="50" t="n">
        <f aca="false">IFERROR(AG350/AG60,"")</f>
        <v>3.16354949713841</v>
      </c>
      <c r="AH640" s="50" t="n">
        <f aca="false">IFERROR(AH350/AH60,"")</f>
        <v>3.7741908947999</v>
      </c>
      <c r="AI640" s="50" t="n">
        <f aca="false">IFERROR(AI350/AI60,"")</f>
        <v>4.21974793221556</v>
      </c>
      <c r="AJ640" s="50" t="n">
        <f aca="false">IFERROR(AJ350/AJ60,"")</f>
        <v>4.05666536492209</v>
      </c>
      <c r="AK640" s="50" t="n">
        <f aca="false">IFERROR(AK350/AK60,"")</f>
        <v>4.16310239985717</v>
      </c>
      <c r="AL640" s="51" t="n">
        <f aca="false">IFERROR(AL350/AL60,"")</f>
        <v>3.97594379466992</v>
      </c>
      <c r="AM640" s="51" t="n">
        <f aca="false">IFERROR(AM350/AM60,"")</f>
        <v>4.13639261819047</v>
      </c>
    </row>
    <row r="641" customFormat="false" ht="14.25" hidden="false" customHeight="false" outlineLevel="0" collapsed="false">
      <c r="A641" s="48" t="s">
        <v>138</v>
      </c>
      <c r="B641" s="48" t="str">
        <f aca="false">VLOOKUP(Data[[#This Row],[or_product]],Ref_products[#Data],2,FALSE())</f>
        <v>Rye</v>
      </c>
      <c r="C641" s="48" t="str">
        <f aca="false">VLOOKUP(Data[[#This Row],[MS]],Ref_MS[#Data],2,FALSE())</f>
        <v>Belgium</v>
      </c>
      <c r="D641" s="49" t="s">
        <v>132</v>
      </c>
      <c r="E641" s="49" t="s">
        <v>75</v>
      </c>
      <c r="F641" s="49" t="s">
        <v>76</v>
      </c>
      <c r="G641" s="50" t="n">
        <f aca="false">(SUM(AH641:AL641)-MAX(AH641:AL641)-MIN(AH641:AL641))/3</f>
        <v>3.85694559782593</v>
      </c>
      <c r="H641" s="50" t="n">
        <f aca="false">IFERROR(H351/H61,"")</f>
        <v>4.37973913043478</v>
      </c>
      <c r="I641" s="50" t="n">
        <f aca="false">IFERROR(I351/I61,"")</f>
        <v>4.401</v>
      </c>
      <c r="J641" s="50" t="n">
        <f aca="false">IFERROR(J351/J61,"")</f>
        <v>3.29622222222222</v>
      </c>
      <c r="K641" s="50" t="n">
        <f aca="false">IFERROR(K351/K61,"")</f>
        <v>4.727</v>
      </c>
      <c r="L641" s="50" t="n">
        <f aca="false">IFERROR(L351/L61,"")</f>
        <v>4.42976470588235</v>
      </c>
      <c r="M641" s="50" t="n">
        <f aca="false">IFERROR(M351/M61,"")</f>
        <v>4.08458823529412</v>
      </c>
      <c r="N641" s="50" t="n">
        <f aca="false">IFERROR(N351/N61,"")</f>
        <v>3.912</v>
      </c>
      <c r="O641" s="50" t="n">
        <f aca="false">IFERROR(O351/O61,"")</f>
        <v>4.26763636363636</v>
      </c>
      <c r="P641" s="50" t="n">
        <f aca="false">IFERROR(P351/P61,"")</f>
        <v>3.54525</v>
      </c>
      <c r="Q641" s="50" t="n">
        <f aca="false">IFERROR(Q351/Q61,"")</f>
        <v>3.912</v>
      </c>
      <c r="R641" s="50" t="n">
        <f aca="false">IFERROR(R351/R61,"")</f>
        <v>4.401</v>
      </c>
      <c r="S641" s="50" t="n">
        <f aca="false">IFERROR(S351/S61,"")</f>
        <v>4.47085714285714</v>
      </c>
      <c r="T641" s="50" t="n">
        <f aca="false">IFERROR(T351/T61,"")</f>
        <v>4.4988</v>
      </c>
      <c r="U641" s="50" t="n">
        <f aca="false">IFERROR(U351/U61,"")</f>
        <v>4.401</v>
      </c>
      <c r="V641" s="50" t="n">
        <f aca="false">IFERROR(V351/V61,"")</f>
        <v>3.35314285714286</v>
      </c>
      <c r="W641" s="50" t="n">
        <f aca="false">IFERROR(W351/W61,"")</f>
        <v>4.3032</v>
      </c>
      <c r="X641" s="50" t="n">
        <f aca="false">IFERROR(X351/X61,"")</f>
        <v>5.2812</v>
      </c>
      <c r="Y641" s="50" t="n">
        <f aca="false">IFERROR(Y351/Y61,"")</f>
        <v>1.50461538461538</v>
      </c>
      <c r="Z641" s="50" t="n">
        <f aca="false">IFERROR(Z351/Z61,"")</f>
        <v>5.06008695652174</v>
      </c>
      <c r="AA641" s="50" t="n">
        <f aca="false">IFERROR(AA351/AA61,"")</f>
        <v>5.0856</v>
      </c>
      <c r="AB641" s="50" t="n">
        <f aca="false">IFERROR(AB351/AB61,"")</f>
        <v>5.53584905660377</v>
      </c>
      <c r="AC641" s="50" t="n">
        <f aca="false">IFERROR(AC351/AC61,"")</f>
        <v>6.97138461538462</v>
      </c>
      <c r="AD641" s="50" t="n">
        <f aca="false">IFERROR(AD351/AD61,"")</f>
        <v>4.47085714285714</v>
      </c>
      <c r="AE641" s="50" t="n">
        <f aca="false">IFERROR(AE351/AE61,"")</f>
        <v>3.21579661016949</v>
      </c>
      <c r="AF641" s="50" t="n">
        <f aca="false">IFERROR(AF351/AF61,"")</f>
        <v>4.49503846153846</v>
      </c>
      <c r="AG641" s="50" t="n">
        <f aca="false">IFERROR(AG351/AG61,"")</f>
        <v>3.65961290322581</v>
      </c>
      <c r="AH641" s="50" t="n">
        <f aca="false">IFERROR(AH351/AH61,"")</f>
        <v>4.28033766233766</v>
      </c>
      <c r="AI641" s="50" t="n">
        <f aca="false">IFERROR(AI351/AI61,"")</f>
        <v>3.46491428571429</v>
      </c>
      <c r="AJ641" s="50" t="n">
        <f aca="false">IFERROR(AJ351/AJ61,"")</f>
        <v>4.10282926829268</v>
      </c>
      <c r="AK641" s="50" t="n">
        <f aca="false">IFERROR(AK351/AK61,"")</f>
        <v>3.84849350649351</v>
      </c>
      <c r="AL641" s="51" t="n">
        <f aca="false">IFERROR(AL351/AL61,"")</f>
        <v>3.61951401869159</v>
      </c>
      <c r="AM641" s="51" t="n">
        <f aca="false">IFERROR(AM351/AM61,"")</f>
        <v>3.54753202442333</v>
      </c>
    </row>
    <row r="642" customFormat="false" ht="14.25" hidden="false" customHeight="false" outlineLevel="0" collapsed="false">
      <c r="A642" s="48" t="s">
        <v>138</v>
      </c>
      <c r="B642" s="48" t="str">
        <f aca="false">VLOOKUP(Data[[#This Row],[or_product]],Ref_products[#Data],2,FALSE())</f>
        <v>Rye</v>
      </c>
      <c r="C642" s="48" t="str">
        <f aca="false">VLOOKUP(Data[[#This Row],[MS]],Ref_MS[#Data],2,FALSE())</f>
        <v>Bulgaria</v>
      </c>
      <c r="D642" s="49" t="s">
        <v>132</v>
      </c>
      <c r="E642" s="49" t="s">
        <v>77</v>
      </c>
      <c r="F642" s="49" t="s">
        <v>78</v>
      </c>
      <c r="G642" s="50" t="n">
        <f aca="false">(SUM(AH642:AL642)-MAX(AH642:AL642)-MIN(AH642:AL642))/3</f>
        <v>1.86833404186249</v>
      </c>
      <c r="H642" s="50" t="n">
        <f aca="false">IFERROR(H352/H62,"")</f>
        <v>1.2820414507772</v>
      </c>
      <c r="I642" s="50" t="n">
        <f aca="false">IFERROR(I352/I62,"")</f>
        <v>1.55781428571429</v>
      </c>
      <c r="J642" s="50" t="n">
        <f aca="false">IFERROR(J352/J62,"")</f>
        <v>1.3456170212766</v>
      </c>
      <c r="K642" s="50" t="n">
        <f aca="false">IFERROR(K352/K62,"")</f>
        <v>1.01585806451613</v>
      </c>
      <c r="L642" s="50" t="n">
        <f aca="false">IFERROR(L352/L62,"")</f>
        <v>1.44550549450549</v>
      </c>
      <c r="M642" s="50" t="n">
        <f aca="false">IFERROR(M352/M62,"")</f>
        <v>1.41384782608696</v>
      </c>
      <c r="N642" s="50" t="n">
        <f aca="false">IFERROR(N352/N62,"")</f>
        <v>1.45458883248731</v>
      </c>
      <c r="O642" s="50" t="n">
        <f aca="false">IFERROR(O352/O62,"")</f>
        <v>1.19883870967742</v>
      </c>
      <c r="P642" s="50" t="n">
        <f aca="false">IFERROR(P352/P62,"")</f>
        <v>1.956</v>
      </c>
      <c r="Q642" s="50" t="n">
        <f aca="false">IFERROR(Q352/Q62,"")</f>
        <v>1.36621374045802</v>
      </c>
      <c r="R642" s="50" t="n">
        <f aca="false">IFERROR(R352/R62,"")</f>
        <v>1.18757142857143</v>
      </c>
      <c r="S642" s="50" t="n">
        <f aca="false">IFERROR(S352/S62,"")</f>
        <v>1.956</v>
      </c>
      <c r="T642" s="50" t="n">
        <f aca="false">IFERROR(T352/T62,"")</f>
        <v>1.51145454545455</v>
      </c>
      <c r="U642" s="50" t="n">
        <f aca="false">IFERROR(U352/U62,"")</f>
        <v>1.67845945945946</v>
      </c>
      <c r="V642" s="50" t="n">
        <f aca="false">IFERROR(V352/V62,"")</f>
        <v>1.63</v>
      </c>
      <c r="W642" s="50" t="n">
        <f aca="false">IFERROR(W352/W62,"")</f>
        <v>1.956</v>
      </c>
      <c r="X642" s="50" t="n">
        <f aca="false">IFERROR(X352/X62,"")</f>
        <v>1.84842</v>
      </c>
      <c r="Y642" s="50" t="n">
        <f aca="false">IFERROR(Y352/Y62,"")</f>
        <v>1.58619091751622</v>
      </c>
      <c r="Z642" s="50" t="n">
        <f aca="false">IFERROR(Z352/Z62,"")</f>
        <v>1.88383689320388</v>
      </c>
      <c r="AA642" s="50" t="n">
        <f aca="false">IFERROR(AA352/AA62,"")</f>
        <v>1.70761904761905</v>
      </c>
      <c r="AB642" s="50" t="n">
        <f aca="false">IFERROR(AB352/AB62,"")</f>
        <v>1.8440297542044</v>
      </c>
      <c r="AC642" s="50" t="n">
        <f aca="false">IFERROR(AC352/AC62,"")</f>
        <v>1.91129916897507</v>
      </c>
      <c r="AD642" s="50" t="n">
        <f aca="false">IFERROR(AD352/AD62,"")</f>
        <v>1.74021904761905</v>
      </c>
      <c r="AE642" s="50" t="n">
        <f aca="false">IFERROR(AE352/AE62,"")</f>
        <v>1.98742168674699</v>
      </c>
      <c r="AF642" s="50" t="n">
        <f aca="false">IFERROR(AF352/AF62,"")</f>
        <v>2.05332524271845</v>
      </c>
      <c r="AG642" s="50" t="n">
        <f aca="false">IFERROR(AG352/AG62,"")</f>
        <v>1.6198125</v>
      </c>
      <c r="AH642" s="50" t="n">
        <f aca="false">IFERROR(AH352/AH62,"")</f>
        <v>1.89026557377049</v>
      </c>
      <c r="AI642" s="50" t="n">
        <f aca="false">IFERROR(AI352/AI62,"")</f>
        <v>1.79513271028037</v>
      </c>
      <c r="AJ642" s="50" t="n">
        <f aca="false">IFERROR(AJ352/AJ62,"")</f>
        <v>2.12391349934469</v>
      </c>
      <c r="AK642" s="50" t="n">
        <f aca="false">IFERROR(AK352/AK62,"")</f>
        <v>1.91960384153661</v>
      </c>
      <c r="AL642" s="51" t="n">
        <f aca="false">IFERROR(AL352/AL62,"")</f>
        <v>1.7115</v>
      </c>
      <c r="AM642" s="51" t="n">
        <f aca="false">IFERROR(AM352/AM62,"")</f>
        <v>1.86311051296891</v>
      </c>
    </row>
    <row r="643" customFormat="false" ht="14.25" hidden="false" customHeight="false" outlineLevel="0" collapsed="false">
      <c r="A643" s="48" t="s">
        <v>138</v>
      </c>
      <c r="B643" s="48" t="str">
        <f aca="false">VLOOKUP(Data[[#This Row],[or_product]],Ref_products[#Data],2,FALSE())</f>
        <v>Rye</v>
      </c>
      <c r="C643" s="48" t="str">
        <f aca="false">VLOOKUP(Data[[#This Row],[MS]],Ref_MS[#Data],2,FALSE())</f>
        <v>Czechia</v>
      </c>
      <c r="D643" s="49" t="s">
        <v>132</v>
      </c>
      <c r="E643" s="49" t="s">
        <v>79</v>
      </c>
      <c r="F643" s="49" t="s">
        <v>80</v>
      </c>
      <c r="G643" s="50" t="n">
        <f aca="false">(SUM(AH643:AL643)-MAX(AH643:AL643)-MIN(AH643:AL643))/3</f>
        <v>5.03452863295392</v>
      </c>
      <c r="H643" s="50" t="n">
        <f aca="false">IFERROR(H353/H63,"")</f>
        <v>3.73829552238806</v>
      </c>
      <c r="I643" s="50" t="n">
        <f aca="false">IFERROR(I353/I63,"")</f>
        <v>3.4118582278481</v>
      </c>
      <c r="J643" s="50" t="n">
        <f aca="false">IFERROR(J353/J63,"")</f>
        <v>3.22592191435768</v>
      </c>
      <c r="K643" s="50" t="n">
        <f aca="false">IFERROR(K353/K63,"")</f>
        <v>3.11708892355694</v>
      </c>
      <c r="L643" s="50" t="n">
        <f aca="false">IFERROR(L353/L63,"")</f>
        <v>3.35573015873016</v>
      </c>
      <c r="M643" s="50" t="n">
        <f aca="false">IFERROR(M353/M63,"")</f>
        <v>3.55290125173853</v>
      </c>
      <c r="N643" s="50" t="n">
        <f aca="false">IFERROR(N353/N63,"")</f>
        <v>3.59250816696915</v>
      </c>
      <c r="O643" s="50" t="n">
        <f aca="false">IFERROR(O353/O63,"")</f>
        <v>3.34391343963554</v>
      </c>
      <c r="P643" s="50" t="n">
        <f aca="false">IFERROR(P353/P63,"")</f>
        <v>3.64128179551122</v>
      </c>
      <c r="Q643" s="50" t="n">
        <f aca="false">IFERROR(Q353/Q63,"")</f>
        <v>3.30248158640227</v>
      </c>
      <c r="R643" s="50" t="n">
        <f aca="false">IFERROR(R353/R63,"")</f>
        <v>3.71826730310263</v>
      </c>
      <c r="S643" s="50" t="n">
        <f aca="false">IFERROR(S353/S63,"")</f>
        <v>5.17580067567568</v>
      </c>
      <c r="T643" s="50" t="n">
        <f aca="false">IFERROR(T353/T63,"")</f>
        <v>4.10384648187633</v>
      </c>
      <c r="U643" s="50" t="n">
        <f aca="false">IFERROR(U353/U63,"")</f>
        <v>3.25130666666667</v>
      </c>
      <c r="V643" s="50" t="n">
        <f aca="false">IFERROR(V353/V63,"")</f>
        <v>4.6292</v>
      </c>
      <c r="W643" s="50" t="n">
        <f aca="false">IFERROR(W353/W63,"")</f>
        <v>4.72752580645161</v>
      </c>
      <c r="X643" s="50" t="n">
        <f aca="false">IFERROR(X353/X63,"")</f>
        <v>4.5242025974026</v>
      </c>
      <c r="Y643" s="50" t="n">
        <f aca="false">IFERROR(Y353/Y63,"")</f>
        <v>3.82147438016529</v>
      </c>
      <c r="Z643" s="50" t="n">
        <f aca="false">IFERROR(Z353/Z63,"")</f>
        <v>4.63600960384154</v>
      </c>
      <c r="AA643" s="50" t="n">
        <f aca="false">IFERROR(AA353/AA63,"")</f>
        <v>4.70310471204189</v>
      </c>
      <c r="AB643" s="50" t="n">
        <f aca="false">IFERROR(AB353/AB63,"")</f>
        <v>4.5973824</v>
      </c>
      <c r="AC643" s="50" t="n">
        <f aca="false">IFERROR(AC353/AC63,"")</f>
        <v>5.02071121718377</v>
      </c>
      <c r="AD643" s="50" t="n">
        <f aca="false">IFERROR(AD353/AD63,"")</f>
        <v>4.79967515923567</v>
      </c>
      <c r="AE643" s="50" t="n">
        <f aca="false">IFERROR(AE353/AE63,"")</f>
        <v>4.87132696897375</v>
      </c>
      <c r="AF643" s="50" t="n">
        <f aca="false">IFERROR(AF353/AF63,"")</f>
        <v>4.80813321332133</v>
      </c>
      <c r="AG643" s="50" t="n">
        <f aca="false">IFERROR(AG353/AG63,"")</f>
        <v>4.63393059936909</v>
      </c>
      <c r="AH643" s="50" t="n">
        <f aca="false">IFERROR(AH353/AH63,"")</f>
        <v>4.95000578220366</v>
      </c>
      <c r="AI643" s="50" t="n">
        <f aca="false">IFERROR(AI353/AI63,"")</f>
        <v>5.36328603245307</v>
      </c>
      <c r="AJ643" s="50" t="n">
        <f aca="false">IFERROR(AJ353/AJ63,"")</f>
        <v>4.922275944334</v>
      </c>
      <c r="AK643" s="50" t="n">
        <f aca="false">IFERROR(AK353/AK63,"")</f>
        <v>5.19613184079602</v>
      </c>
      <c r="AL643" s="51" t="n">
        <f aca="false">IFERROR(AL353/AL63,"")</f>
        <v>4.95744827586207</v>
      </c>
      <c r="AM643" s="51" t="n">
        <f aca="false">IFERROR(AM353/AM63,"")</f>
        <v>4.89</v>
      </c>
    </row>
    <row r="644" customFormat="false" ht="14.25" hidden="false" customHeight="false" outlineLevel="0" collapsed="false">
      <c r="A644" s="48" t="s">
        <v>138</v>
      </c>
      <c r="B644" s="48" t="str">
        <f aca="false">VLOOKUP(Data[[#This Row],[or_product]],Ref_products[#Data],2,FALSE())</f>
        <v>Rye</v>
      </c>
      <c r="C644" s="48" t="str">
        <f aca="false">VLOOKUP(Data[[#This Row],[MS]],Ref_MS[#Data],2,FALSE())</f>
        <v>Denmark</v>
      </c>
      <c r="D644" s="49" t="s">
        <v>132</v>
      </c>
      <c r="E644" s="49" t="s">
        <v>81</v>
      </c>
      <c r="F644" s="49" t="s">
        <v>82</v>
      </c>
      <c r="G644" s="50" t="n">
        <f aca="false">(SUM(AH644:AL644)-MAX(AH644:AL644)-MIN(AH644:AL644))/3</f>
        <v>6.03658328450789</v>
      </c>
      <c r="H644" s="50" t="n">
        <f aca="false">IFERROR(H354/H64,"")</f>
        <v>4.4428429118774</v>
      </c>
      <c r="I644" s="50" t="n">
        <f aca="false">IFERROR(I354/I64,"")</f>
        <v>4.67033634311513</v>
      </c>
      <c r="J644" s="50" t="n">
        <f aca="false">IFERROR(J354/J64,"")</f>
        <v>5.0387375</v>
      </c>
      <c r="K644" s="50" t="n">
        <f aca="false">IFERROR(K354/K64,"")</f>
        <v>4.471416</v>
      </c>
      <c r="L644" s="50" t="n">
        <f aca="false">IFERROR(L354/L64,"")</f>
        <v>5.27421428571429</v>
      </c>
      <c r="M644" s="50" t="n">
        <f aca="false">IFERROR(M354/M64,"")</f>
        <v>5.01108571428572</v>
      </c>
      <c r="N644" s="50" t="n">
        <f aca="false">IFERROR(N354/N64,"")</f>
        <v>4.75576470588235</v>
      </c>
      <c r="O644" s="50" t="n">
        <f aca="false">IFERROR(O354/O64,"")</f>
        <v>5.08366336633663</v>
      </c>
      <c r="P644" s="50" t="n">
        <f aca="false">IFERROR(P354/P64,"")</f>
        <v>4.97836447166922</v>
      </c>
      <c r="Q644" s="50" t="n">
        <f aca="false">IFERROR(Q354/Q64,"")</f>
        <v>4.84775377969763</v>
      </c>
      <c r="R644" s="50" t="n">
        <f aca="false">IFERROR(R354/R64,"")</f>
        <v>5.00890577507599</v>
      </c>
      <c r="S644" s="50" t="n">
        <f aca="false">IFERROR(S354/S64,"")</f>
        <v>4.52479746835443</v>
      </c>
      <c r="T644" s="50" t="n">
        <f aca="false">IFERROR(T354/T64,"")</f>
        <v>4.72879120879121</v>
      </c>
      <c r="U644" s="50" t="n">
        <f aca="false">IFERROR(U354/U64,"")</f>
        <v>4.62327272727273</v>
      </c>
      <c r="V644" s="50" t="n">
        <f aca="false">IFERROR(V354/V64,"")</f>
        <v>4.36710891089109</v>
      </c>
      <c r="W644" s="50" t="n">
        <f aca="false">IFERROR(W354/W64,"")</f>
        <v>5.12688581314879</v>
      </c>
      <c r="X644" s="50" t="n">
        <f aca="false">IFERROR(X354/X64,"")</f>
        <v>5.25647404063205</v>
      </c>
      <c r="Y644" s="50" t="n">
        <f aca="false">IFERROR(Y354/Y64,"")</f>
        <v>4.69289827255278</v>
      </c>
      <c r="Z644" s="50" t="n">
        <f aca="false">IFERROR(Z354/Z64,"")</f>
        <v>4.99696875</v>
      </c>
      <c r="AA644" s="50" t="n">
        <f aca="false">IFERROR(AA354/AA64,"")</f>
        <v>5.81955417956656</v>
      </c>
      <c r="AB644" s="50" t="n">
        <f aca="false">IFERROR(AB354/AB64,"")</f>
        <v>5.90837614678899</v>
      </c>
      <c r="AC644" s="50" t="n">
        <f aca="false">IFERROR(AC354/AC64,"")</f>
        <v>6.22430422535211</v>
      </c>
      <c r="AD644" s="50" t="n">
        <f aca="false">IFERROR(AD354/AD64,"")</f>
        <v>6.18865573770492</v>
      </c>
      <c r="AE644" s="50" t="n">
        <f aca="false">IFERROR(AE354/AE64,"")</f>
        <v>5.66768674698795</v>
      </c>
      <c r="AF644" s="50" t="n">
        <f aca="false">IFERROR(AF354/AF64,"")</f>
        <v>6.34909874326751</v>
      </c>
      <c r="AG644" s="50" t="n">
        <f aca="false">IFERROR(AG354/AG64,"")</f>
        <v>5.08728802588997</v>
      </c>
      <c r="AH644" s="50" t="n">
        <f aca="false">IFERROR(AH354/AH64,"")</f>
        <v>5.96339836289222</v>
      </c>
      <c r="AI644" s="50" t="n">
        <f aca="false">IFERROR(AI354/AI64,"")</f>
        <v>6.00201908065915</v>
      </c>
      <c r="AJ644" s="50" t="n">
        <f aca="false">IFERROR(AJ354/AJ64,"")</f>
        <v>6.1443324099723</v>
      </c>
      <c r="AK644" s="50" t="n">
        <f aca="false">IFERROR(AK354/AK64,"")</f>
        <v>6.27714495412844</v>
      </c>
      <c r="AL644" s="51" t="n">
        <f aca="false">IFERROR(AL354/AL64,"")</f>
        <v>5.47716022099448</v>
      </c>
      <c r="AM644" s="51" t="n">
        <f aca="false">IFERROR(AM354/AM64,"")</f>
        <v>5.9658</v>
      </c>
    </row>
    <row r="645" customFormat="false" ht="14.25" hidden="false" customHeight="false" outlineLevel="0" collapsed="false">
      <c r="A645" s="48" t="s">
        <v>138</v>
      </c>
      <c r="B645" s="48" t="str">
        <f aca="false">VLOOKUP(Data[[#This Row],[or_product]],Ref_products[#Data],2,FALSE())</f>
        <v>Rye</v>
      </c>
      <c r="C645" s="48" t="str">
        <f aca="false">VLOOKUP(Data[[#This Row],[MS]],Ref_MS[#Data],2,FALSE())</f>
        <v>Germany</v>
      </c>
      <c r="D645" s="49" t="s">
        <v>132</v>
      </c>
      <c r="E645" s="49" t="s">
        <v>83</v>
      </c>
      <c r="F645" s="49" t="s">
        <v>84</v>
      </c>
      <c r="G645" s="50" t="n">
        <f aca="false">(SUM(AH645:AL645)-MAX(AH645:AL645)-MIN(AH645:AL645))/3</f>
        <v>5.15950494100143</v>
      </c>
      <c r="H645" s="50" t="n">
        <f aca="false">IFERROR(H355/H65,"")</f>
        <v>4.40912783318223</v>
      </c>
      <c r="I645" s="50" t="n">
        <f aca="false">IFERROR(I355/I65,"")</f>
        <v>4.67084678200692</v>
      </c>
      <c r="J645" s="50" t="n">
        <f aca="false">IFERROR(J355/J65,"")</f>
        <v>5.13330787090782</v>
      </c>
      <c r="K645" s="50" t="n">
        <f aca="false">IFERROR(K355/K65,"")</f>
        <v>5.09355357804969</v>
      </c>
      <c r="L645" s="50" t="n">
        <f aca="false">IFERROR(L355/L65,"")</f>
        <v>5.31104790135167</v>
      </c>
      <c r="M645" s="50" t="n">
        <f aca="false">IFERROR(M355/M65,"")</f>
        <v>4.98692268261427</v>
      </c>
      <c r="N645" s="50" t="n">
        <f aca="false">IFERROR(N355/N65,"")</f>
        <v>5.65820449077787</v>
      </c>
      <c r="O645" s="50" t="n">
        <f aca="false">IFERROR(O355/O65,"")</f>
        <v>4.82106301174795</v>
      </c>
      <c r="P645" s="50" t="n">
        <f aca="false">IFERROR(P355/P65,"")</f>
        <v>5.99688100358423</v>
      </c>
      <c r="Q645" s="50" t="n">
        <f aca="false">IFERROR(Q355/Q65,"")</f>
        <v>4.92222405271829</v>
      </c>
      <c r="R645" s="50" t="n">
        <f aca="false">IFERROR(R355/R65,"")</f>
        <v>4.19295406626506</v>
      </c>
      <c r="S645" s="50" t="n">
        <f aca="false">IFERROR(S355/S65,"")</f>
        <v>5.99414306289006</v>
      </c>
      <c r="T645" s="50" t="n">
        <f aca="false">IFERROR(T355/T65,"")</f>
        <v>4.9754926242943</v>
      </c>
      <c r="U645" s="50" t="n">
        <f aca="false">IFERROR(U355/U65,"")</f>
        <v>4.7978077565411</v>
      </c>
      <c r="V645" s="50" t="n">
        <f aca="false">IFERROR(V355/V65,"")</f>
        <v>3.93342882694888</v>
      </c>
      <c r="W645" s="50" t="n">
        <f aca="false">IFERROR(W355/W65,"")</f>
        <v>4.96923273171394</v>
      </c>
      <c r="X645" s="50" t="n">
        <f aca="false">IFERROR(X355/X65,"")</f>
        <v>5.57253803042434</v>
      </c>
      <c r="Y645" s="50" t="n">
        <f aca="false">IFERROR(Y355/Y65,"")</f>
        <v>4.51348711500981</v>
      </c>
      <c r="Z645" s="50" t="n">
        <f aca="false">IFERROR(Z355/Z65,"")</f>
        <v>3.99858646563406</v>
      </c>
      <c r="AA645" s="50" t="n">
        <f aca="false">IFERROR(AA355/AA65,"")</f>
        <v>5.35562613031413</v>
      </c>
      <c r="AB645" s="50" t="n">
        <f aca="false">IFERROR(AB355/AB65,"")</f>
        <v>5.85286602093766</v>
      </c>
      <c r="AC645" s="50" t="n">
        <f aca="false">IFERROR(AC355/AC65,"")</f>
        <v>5.99615257656582</v>
      </c>
      <c r="AD645" s="50" t="n">
        <f aca="false">IFERROR(AD355/AD65,"")</f>
        <v>5.54278512644164</v>
      </c>
      <c r="AE645" s="50" t="n">
        <f aca="false">IFERROR(AE355/AE65,"")</f>
        <v>5.44093499304128</v>
      </c>
      <c r="AF645" s="50" t="n">
        <f aca="false">IFERROR(AF355/AF65,"")</f>
        <v>4.99869057126429</v>
      </c>
      <c r="AG645" s="50" t="n">
        <f aca="false">IFERROR(AG355/AG65,"")</f>
        <v>4.20130582100796</v>
      </c>
      <c r="AH645" s="50" t="n">
        <f aca="false">IFERROR(AH355/AH65,"")</f>
        <v>5.12088322907313</v>
      </c>
      <c r="AI645" s="50" t="n">
        <f aca="false">IFERROR(AI355/AI65,"")</f>
        <v>5.40606449347752</v>
      </c>
      <c r="AJ645" s="50" t="n">
        <f aca="false">IFERROR(AJ355/AJ65,"")</f>
        <v>5.15291425115844</v>
      </c>
      <c r="AK645" s="50" t="n">
        <f aca="false">IFERROR(AK355/AK65,"")</f>
        <v>5.20471734277272</v>
      </c>
      <c r="AL645" s="51" t="n">
        <f aca="false">IFERROR(AL355/AL65,"")</f>
        <v>4.879725432023</v>
      </c>
      <c r="AM645" s="51" t="n">
        <f aca="false">IFERROR(AM355/AM65,"")</f>
        <v>5.07582</v>
      </c>
    </row>
    <row r="646" customFormat="false" ht="14.25" hidden="false" customHeight="false" outlineLevel="0" collapsed="false">
      <c r="A646" s="48" t="s">
        <v>138</v>
      </c>
      <c r="B646" s="48" t="str">
        <f aca="false">VLOOKUP(Data[[#This Row],[or_product]],Ref_products[#Data],2,FALSE())</f>
        <v>Rye</v>
      </c>
      <c r="C646" s="48" t="str">
        <f aca="false">VLOOKUP(Data[[#This Row],[MS]],Ref_MS[#Data],2,FALSE())</f>
        <v>Estonia</v>
      </c>
      <c r="D646" s="49" t="s">
        <v>132</v>
      </c>
      <c r="E646" s="49" t="s">
        <v>85</v>
      </c>
      <c r="F646" s="49" t="s">
        <v>86</v>
      </c>
      <c r="G646" s="50" t="n">
        <f aca="false">(SUM(AH646:AL646)-MAX(AH646:AL646)-MIN(AH646:AL646))/3</f>
        <v>3.68753205984418</v>
      </c>
      <c r="H646" s="50" t="n">
        <f aca="false">IFERROR(H356/H66,"")</f>
        <v>1.93546042003231</v>
      </c>
      <c r="I646" s="50" t="n">
        <f aca="false">IFERROR(I356/I66,"")</f>
        <v>1.86135483870968</v>
      </c>
      <c r="J646" s="50" t="n">
        <f aca="false">IFERROR(J356/J66,"")</f>
        <v>1.7787375</v>
      </c>
      <c r="K646" s="50" t="n">
        <f aca="false">IFERROR(K356/K66,"")</f>
        <v>1.92195569620253</v>
      </c>
      <c r="L646" s="50" t="n">
        <f aca="false">IFERROR(L356/L66,"")</f>
        <v>2.05009329446064</v>
      </c>
      <c r="M646" s="50" t="n">
        <f aca="false">IFERROR(M356/M66,"")</f>
        <v>1.37625773195876</v>
      </c>
      <c r="N646" s="50" t="n">
        <f aca="false">IFERROR(N356/N66,"")</f>
        <v>1.56803305785124</v>
      </c>
      <c r="O646" s="50" t="n">
        <f aca="false">IFERROR(O356/O66,"")</f>
        <v>2.05752249134948</v>
      </c>
      <c r="P646" s="50" t="n">
        <f aca="false">IFERROR(P356/P66,"")</f>
        <v>2.00747368421053</v>
      </c>
      <c r="Q646" s="50" t="n">
        <f aca="false">IFERROR(Q356/Q66,"")</f>
        <v>2.26743016759777</v>
      </c>
      <c r="R646" s="50" t="n">
        <f aca="false">IFERROR(R356/R66,"")</f>
        <v>1.49917105263158</v>
      </c>
      <c r="S646" s="50" t="n">
        <f aca="false">IFERROR(S356/S66,"")</f>
        <v>2.18540740740741</v>
      </c>
      <c r="T646" s="50" t="n">
        <f aca="false">IFERROR(T356/T66,"")</f>
        <v>2.69610810810811</v>
      </c>
      <c r="U646" s="50" t="n">
        <f aca="false">IFERROR(U356/U66,"")</f>
        <v>2.38471232876712</v>
      </c>
      <c r="V646" s="50" t="n">
        <f aca="false">IFERROR(V356/V66,"")</f>
        <v>3.55107142857143</v>
      </c>
      <c r="W646" s="50" t="n">
        <f aca="false">IFERROR(W356/W66,"")</f>
        <v>2.99798130841121</v>
      </c>
      <c r="X646" s="50" t="n">
        <f aca="false">IFERROR(X356/X66,"")</f>
        <v>2.49933333333333</v>
      </c>
      <c r="Y646" s="50" t="n">
        <f aca="false">IFERROR(Y356/Y66,"")</f>
        <v>1.94047619047619</v>
      </c>
      <c r="Z646" s="50" t="n">
        <f aca="false">IFERROR(Z356/Z66,"")</f>
        <v>2.27954887218045</v>
      </c>
      <c r="AA646" s="50" t="n">
        <f aca="false">IFERROR(AA356/AA66,"")</f>
        <v>3.30436686390533</v>
      </c>
      <c r="AB646" s="50" t="n">
        <f aca="false">IFERROR(AB356/AB66,"")</f>
        <v>1.86245217391304</v>
      </c>
      <c r="AC646" s="50" t="n">
        <f aca="false">IFERROR(AC356/AC66,"")</f>
        <v>3.14992207792208</v>
      </c>
      <c r="AD646" s="50" t="n">
        <f aca="false">IFERROR(AD356/AD66,"")</f>
        <v>3.74102097902098</v>
      </c>
      <c r="AE646" s="50" t="n">
        <f aca="false">IFERROR(AE356/AE66,"")</f>
        <v>2.55541935483871</v>
      </c>
      <c r="AF646" s="50" t="n">
        <f aca="false">IFERROR(AF356/AF66,"")</f>
        <v>3.84733884297521</v>
      </c>
      <c r="AG646" s="50" t="n">
        <f aca="false">IFERROR(AG356/AG66,"")</f>
        <v>2.6599797235023</v>
      </c>
      <c r="AH646" s="50" t="n">
        <f aca="false">IFERROR(AH356/AH66,"")</f>
        <v>4.02638200692042</v>
      </c>
      <c r="AI646" s="50" t="n">
        <f aca="false">IFERROR(AI356/AI66,"")</f>
        <v>3.72197776703722</v>
      </c>
      <c r="AJ646" s="50" t="n">
        <f aca="false">IFERROR(AJ356/AJ66,"")</f>
        <v>3.53066218487395</v>
      </c>
      <c r="AK646" s="50" t="n">
        <f aca="false">IFERROR(AK356/AK66,"")</f>
        <v>3.76368468468468</v>
      </c>
      <c r="AL646" s="51" t="n">
        <f aca="false">IFERROR(AL356/AL66,"")</f>
        <v>3.57693372781065</v>
      </c>
      <c r="AM646" s="51" t="n">
        <f aca="false">IFERROR(AM356/AM66,"")</f>
        <v>3.64794</v>
      </c>
    </row>
    <row r="647" customFormat="false" ht="14.25" hidden="false" customHeight="false" outlineLevel="0" collapsed="false">
      <c r="A647" s="48" t="s">
        <v>138</v>
      </c>
      <c r="B647" s="48" t="str">
        <f aca="false">VLOOKUP(Data[[#This Row],[or_product]],Ref_products[#Data],2,FALSE())</f>
        <v>Rye</v>
      </c>
      <c r="C647" s="48" t="str">
        <f aca="false">VLOOKUP(Data[[#This Row],[MS]],Ref_MS[#Data],2,FALSE())</f>
        <v>Ireland</v>
      </c>
      <c r="D647" s="49" t="s">
        <v>132</v>
      </c>
      <c r="E647" s="49" t="s">
        <v>87</v>
      </c>
      <c r="F647" s="49" t="s">
        <v>88</v>
      </c>
      <c r="G647" s="50" t="n">
        <f aca="false">(SUM(AH647:AL647)-MAX(AH647:AL647)-MIN(AH647:AL647))/3</f>
        <v>0</v>
      </c>
      <c r="H647" s="50" t="str">
        <f aca="false">IFERROR(H357/H67,"")</f>
        <v/>
      </c>
      <c r="I647" s="50" t="str">
        <f aca="false">IFERROR(I357/I67,"")</f>
        <v/>
      </c>
      <c r="J647" s="50" t="str">
        <f aca="false">IFERROR(J357/J67,"")</f>
        <v/>
      </c>
      <c r="K647" s="50" t="str">
        <f aca="false">IFERROR(K357/K67,"")</f>
        <v/>
      </c>
      <c r="L647" s="50" t="str">
        <f aca="false">IFERROR(L357/L67,"")</f>
        <v/>
      </c>
      <c r="M647" s="50" t="str">
        <f aca="false">IFERROR(M357/M67,"")</f>
        <v/>
      </c>
      <c r="N647" s="50" t="str">
        <f aca="false">IFERROR(N357/N67,"")</f>
        <v/>
      </c>
      <c r="O647" s="50" t="str">
        <f aca="false">IFERROR(O357/O67,"")</f>
        <v/>
      </c>
      <c r="P647" s="50" t="str">
        <f aca="false">IFERROR(P357/P67,"")</f>
        <v/>
      </c>
      <c r="Q647" s="50" t="str">
        <f aca="false">IFERROR(Q357/Q67,"")</f>
        <v/>
      </c>
      <c r="R647" s="50" t="str">
        <f aca="false">IFERROR(R357/R67,"")</f>
        <v/>
      </c>
      <c r="S647" s="50" t="str">
        <f aca="false">IFERROR(S357/S67,"")</f>
        <v/>
      </c>
      <c r="T647" s="50" t="str">
        <f aca="false">IFERROR(T357/T67,"")</f>
        <v/>
      </c>
      <c r="U647" s="50" t="str">
        <f aca="false">IFERROR(U357/U67,"")</f>
        <v/>
      </c>
      <c r="V647" s="50" t="str">
        <f aca="false">IFERROR(V357/V67,"")</f>
        <v/>
      </c>
      <c r="W647" s="50" t="str">
        <f aca="false">IFERROR(W357/W67,"")</f>
        <v/>
      </c>
      <c r="X647" s="50" t="str">
        <f aca="false">IFERROR(X357/X67,"")</f>
        <v/>
      </c>
      <c r="Y647" s="50" t="str">
        <f aca="false">IFERROR(Y357/Y67,"")</f>
        <v/>
      </c>
      <c r="Z647" s="50" t="str">
        <f aca="false">IFERROR(Z357/Z67,"")</f>
        <v/>
      </c>
      <c r="AA647" s="50" t="str">
        <f aca="false">IFERROR(AA357/AA67,"")</f>
        <v/>
      </c>
      <c r="AB647" s="50" t="str">
        <f aca="false">IFERROR(AB357/AB67,"")</f>
        <v/>
      </c>
      <c r="AC647" s="50" t="str">
        <f aca="false">IFERROR(AC357/AC67,"")</f>
        <v/>
      </c>
      <c r="AD647" s="50" t="str">
        <f aca="false">IFERROR(AD357/AD67,"")</f>
        <v/>
      </c>
      <c r="AE647" s="50" t="str">
        <f aca="false">IFERROR(AE357/AE67,"")</f>
        <v/>
      </c>
      <c r="AF647" s="50" t="str">
        <f aca="false">IFERROR(AF357/AF67,"")</f>
        <v/>
      </c>
      <c r="AG647" s="50" t="str">
        <f aca="false">IFERROR(AG357/AG67,"")</f>
        <v/>
      </c>
      <c r="AH647" s="50" t="str">
        <f aca="false">IFERROR(AH357/AH67,"")</f>
        <v/>
      </c>
      <c r="AI647" s="50" t="str">
        <f aca="false">IFERROR(AI357/AI67,"")</f>
        <v/>
      </c>
      <c r="AJ647" s="50" t="str">
        <f aca="false">IFERROR(AJ357/AJ67,"")</f>
        <v/>
      </c>
      <c r="AK647" s="50" t="str">
        <f aca="false">IFERROR(AK357/AK67,"")</f>
        <v/>
      </c>
      <c r="AL647" s="51" t="str">
        <f aca="false">IFERROR(AL357/AL67,"")</f>
        <v/>
      </c>
      <c r="AM647" s="51" t="str">
        <f aca="false">IFERROR(AM357/AM67,"")</f>
        <v/>
      </c>
    </row>
    <row r="648" customFormat="false" ht="14.25" hidden="false" customHeight="false" outlineLevel="0" collapsed="false">
      <c r="A648" s="48" t="s">
        <v>138</v>
      </c>
      <c r="B648" s="48" t="str">
        <f aca="false">VLOOKUP(Data[[#This Row],[or_product]],Ref_products[#Data],2,FALSE())</f>
        <v>Rye</v>
      </c>
      <c r="C648" s="48" t="str">
        <f aca="false">VLOOKUP(Data[[#This Row],[MS]],Ref_MS[#Data],2,FALSE())</f>
        <v>Greece</v>
      </c>
      <c r="D648" s="49" t="s">
        <v>132</v>
      </c>
      <c r="E648" s="49" t="s">
        <v>89</v>
      </c>
      <c r="F648" s="49" t="s">
        <v>90</v>
      </c>
      <c r="G648" s="50" t="n">
        <f aca="false">(SUM(AH648:AL648)-MAX(AH648:AL648)-MIN(AH648:AL648))/3</f>
        <v>1.97455008400321</v>
      </c>
      <c r="H648" s="50" t="n">
        <f aca="false">IFERROR(H358/H68,"")</f>
        <v>2.16928723404255</v>
      </c>
      <c r="I648" s="50" t="n">
        <f aca="false">IFERROR(I358/I68,"")</f>
        <v>2.24459016393443</v>
      </c>
      <c r="J648" s="50" t="n">
        <f aca="false">IFERROR(J358/J68,"")</f>
        <v>2.16682634730539</v>
      </c>
      <c r="K648" s="50" t="n">
        <f aca="false">IFERROR(K358/K68,"")</f>
        <v>1.89672727272727</v>
      </c>
      <c r="L648" s="50" t="n">
        <f aca="false">IFERROR(L358/L68,"")</f>
        <v>1.98</v>
      </c>
      <c r="M648" s="50" t="n">
        <f aca="false">IFERROR(M358/M68,"")</f>
        <v>2.40210526315789</v>
      </c>
      <c r="N648" s="50" t="n">
        <f aca="false">IFERROR(N358/N68,"")</f>
        <v>2.10541666666667</v>
      </c>
      <c r="O648" s="50" t="n">
        <f aca="false">IFERROR(O358/O68,"")</f>
        <v>1.61091455696203</v>
      </c>
      <c r="P648" s="50" t="n">
        <f aca="false">IFERROR(P358/P68,"")</f>
        <v>1.47064019851117</v>
      </c>
      <c r="Q648" s="50" t="n">
        <f aca="false">IFERROR(Q358/Q68,"")</f>
        <v>1.61731266490765</v>
      </c>
      <c r="R648" s="50" t="n">
        <f aca="false">IFERROR(R358/R68,"")</f>
        <v>1.66695806028834</v>
      </c>
      <c r="S648" s="50" t="n">
        <f aca="false">IFERROR(S358/S68,"")</f>
        <v>1.69253459119497</v>
      </c>
      <c r="T648" s="50" t="n">
        <f aca="false">IFERROR(T358/T68,"")</f>
        <v>1.33377884615385</v>
      </c>
      <c r="U648" s="50" t="n">
        <f aca="false">IFERROR(U358/U68,"")</f>
        <v>2.01465743944637</v>
      </c>
      <c r="V648" s="50" t="n">
        <f aca="false">IFERROR(V358/V68,"")</f>
        <v>1.98772182517867</v>
      </c>
      <c r="W648" s="50" t="n">
        <f aca="false">IFERROR(W358/W68,"")</f>
        <v>1.74330780559647</v>
      </c>
      <c r="X648" s="50" t="n">
        <f aca="false">IFERROR(X358/X68,"")</f>
        <v>1.94251698670606</v>
      </c>
      <c r="Y648" s="50" t="n">
        <f aca="false">IFERROR(Y358/Y68,"")</f>
        <v>2.46045438282648</v>
      </c>
      <c r="Z648" s="50" t="n">
        <f aca="false">IFERROR(Z358/Z68,"")</f>
        <v>2.03833447098976</v>
      </c>
      <c r="AA648" s="50" t="n">
        <f aca="false">IFERROR(AA358/AA68,"")</f>
        <v>1.7609067357513</v>
      </c>
      <c r="AB648" s="50" t="n">
        <f aca="false">IFERROR(AB358/AB68,"")</f>
        <v>1.92812216404887</v>
      </c>
      <c r="AC648" s="50" t="n">
        <f aca="false">IFERROR(AC358/AC68,"")</f>
        <v>1.7535234375</v>
      </c>
      <c r="AD648" s="50" t="n">
        <f aca="false">IFERROR(AD358/AD68,"")</f>
        <v>1.35439312977099</v>
      </c>
      <c r="AE648" s="50" t="n">
        <f aca="false">IFERROR(AE358/AE68,"")</f>
        <v>1.86787398373984</v>
      </c>
      <c r="AF648" s="50" t="n">
        <f aca="false">IFERROR(AF358/AF68,"")</f>
        <v>1.64407973421927</v>
      </c>
      <c r="AG648" s="50" t="n">
        <f aca="false">IFERROR(AG358/AG68,"")</f>
        <v>1.81971344455348</v>
      </c>
      <c r="AH648" s="50" t="n">
        <f aca="false">IFERROR(AH358/AH68,"")</f>
        <v>2.05116295427902</v>
      </c>
      <c r="AI648" s="50" t="n">
        <f aca="false">IFERROR(AI358/AI68,"")</f>
        <v>2.07147469879518</v>
      </c>
      <c r="AJ648" s="50" t="n">
        <f aca="false">IFERROR(AJ358/AJ68,"")</f>
        <v>1.82045628997868</v>
      </c>
      <c r="AK648" s="50" t="n">
        <f aca="false">IFERROR(AK358/AK68,"")</f>
        <v>1.73960954446855</v>
      </c>
      <c r="AL648" s="51" t="n">
        <f aca="false">IFERROR(AL358/AL68,"")</f>
        <v>2.05203100775194</v>
      </c>
      <c r="AM648" s="51" t="n">
        <f aca="false">IFERROR(AM358/AM68,"")</f>
        <v>2.03941945483228</v>
      </c>
    </row>
    <row r="649" customFormat="false" ht="14.25" hidden="false" customHeight="false" outlineLevel="0" collapsed="false">
      <c r="A649" s="48" t="s">
        <v>138</v>
      </c>
      <c r="B649" s="48" t="str">
        <f aca="false">VLOOKUP(Data[[#This Row],[or_product]],Ref_products[#Data],2,FALSE())</f>
        <v>Rye</v>
      </c>
      <c r="C649" s="48" t="str">
        <f aca="false">VLOOKUP(Data[[#This Row],[MS]],Ref_MS[#Data],2,FALSE())</f>
        <v>Spain</v>
      </c>
      <c r="D649" s="49" t="s">
        <v>132</v>
      </c>
      <c r="E649" s="49" t="s">
        <v>91</v>
      </c>
      <c r="F649" s="49" t="s">
        <v>92</v>
      </c>
      <c r="G649" s="50" t="n">
        <f aca="false">(SUM(AH649:AL649)-MAX(AH649:AL649)-MIN(AH649:AL649))/3</f>
        <v>2.02404652171153</v>
      </c>
      <c r="H649" s="50" t="n">
        <f aca="false">IFERROR(H359/H69,"")</f>
        <v>1.86317667238422</v>
      </c>
      <c r="I649" s="50" t="n">
        <f aca="false">IFERROR(I359/I69,"")</f>
        <v>1.31353216374269</v>
      </c>
      <c r="J649" s="50" t="n">
        <f aca="false">IFERROR(J359/J69,"")</f>
        <v>0.996352300242131</v>
      </c>
      <c r="K649" s="50" t="n">
        <f aca="false">IFERROR(K359/K69,"")</f>
        <v>1.73066786355476</v>
      </c>
      <c r="L649" s="50" t="n">
        <f aca="false">IFERROR(L359/L69,"")</f>
        <v>1.45056302521008</v>
      </c>
      <c r="M649" s="50" t="n">
        <f aca="false">IFERROR(M359/M69,"")</f>
        <v>1.68219147224457</v>
      </c>
      <c r="N649" s="50" t="n">
        <f aca="false">IFERROR(N359/N69,"")</f>
        <v>1.76201652892562</v>
      </c>
      <c r="O649" s="50" t="n">
        <f aca="false">IFERROR(O359/O69,"")</f>
        <v>1.96313868613139</v>
      </c>
      <c r="P649" s="50" t="n">
        <f aca="false">IFERROR(P359/P69,"")</f>
        <v>0.972252693437806</v>
      </c>
      <c r="Q649" s="50" t="n">
        <f aca="false">IFERROR(Q359/Q69,"")</f>
        <v>1.69162389813908</v>
      </c>
      <c r="R649" s="50" t="n">
        <f aca="false">IFERROR(R359/R69,"")</f>
        <v>1.60044588344126</v>
      </c>
      <c r="S649" s="50" t="n">
        <f aca="false">IFERROR(S359/S69,"")</f>
        <v>1.75436163175303</v>
      </c>
      <c r="T649" s="50" t="n">
        <f aca="false">IFERROR(T359/T69,"")</f>
        <v>1.36703867403315</v>
      </c>
      <c r="U649" s="50" t="n">
        <f aca="false">IFERROR(U359/U69,"")</f>
        <v>1.52092365692743</v>
      </c>
      <c r="V649" s="50" t="n">
        <f aca="false">IFERROR(V359/V69,"")</f>
        <v>2.28871262309758</v>
      </c>
      <c r="W649" s="50" t="n">
        <f aca="false">IFERROR(W359/W69,"")</f>
        <v>2.48403228699552</v>
      </c>
      <c r="X649" s="50" t="n">
        <f aca="false">IFERROR(X359/X69,"")</f>
        <v>1.33788619119879</v>
      </c>
      <c r="Y649" s="50" t="n">
        <f aca="false">IFERROR(Y359/Y69,"")</f>
        <v>1.86505682656827</v>
      </c>
      <c r="Z649" s="50" t="n">
        <f aca="false">IFERROR(Z359/Z69,"")</f>
        <v>2.49712618636608</v>
      </c>
      <c r="AA649" s="50" t="n">
        <f aca="false">IFERROR(AA359/AA69,"")</f>
        <v>1.41576345246726</v>
      </c>
      <c r="AB649" s="50" t="n">
        <f aca="false">IFERROR(AB359/AB69,"")</f>
        <v>2.35603081564862</v>
      </c>
      <c r="AC649" s="50" t="n">
        <f aca="false">IFERROR(AC359/AC69,"")</f>
        <v>1.73392053863978</v>
      </c>
      <c r="AD649" s="50" t="n">
        <f aca="false">IFERROR(AD359/AD69,"")</f>
        <v>1.87669549205483</v>
      </c>
      <c r="AE649" s="50" t="n">
        <f aca="false">IFERROR(AE359/AE69,"")</f>
        <v>2.37703259049337</v>
      </c>
      <c r="AF649" s="50" t="n">
        <f aca="false">IFERROR(AF359/AF69,"")</f>
        <v>1.25941931902295</v>
      </c>
      <c r="AG649" s="50" t="n">
        <f aca="false">IFERROR(AG359/AG69,"")</f>
        <v>2.78843053211009</v>
      </c>
      <c r="AH649" s="50" t="n">
        <f aca="false">IFERROR(AH359/AH69,"")</f>
        <v>1.7799330871171</v>
      </c>
      <c r="AI649" s="50" t="n">
        <f aca="false">IFERROR(AI359/AI69,"")</f>
        <v>2.7840907042663</v>
      </c>
      <c r="AJ649" s="50" t="n">
        <f aca="false">IFERROR(AJ359/AJ69,"")</f>
        <v>2.5103654822335</v>
      </c>
      <c r="AK649" s="50" t="n">
        <f aca="false">IFERROR(AK359/AK69,"")</f>
        <v>1.78184099578398</v>
      </c>
      <c r="AL649" s="51" t="n">
        <f aca="false">IFERROR(AL359/AL69,"")</f>
        <v>1.38134749941301</v>
      </c>
      <c r="AM649" s="51" t="n">
        <f aca="false">IFERROR(AM359/AM69,"")</f>
        <v>2.36676</v>
      </c>
    </row>
    <row r="650" customFormat="false" ht="14.25" hidden="false" customHeight="false" outlineLevel="0" collapsed="false">
      <c r="A650" s="48" t="s">
        <v>138</v>
      </c>
      <c r="B650" s="48" t="str">
        <f aca="false">VLOOKUP(Data[[#This Row],[or_product]],Ref_products[#Data],2,FALSE())</f>
        <v>Rye</v>
      </c>
      <c r="C650" s="48" t="str">
        <f aca="false">VLOOKUP(Data[[#This Row],[MS]],Ref_MS[#Data],2,FALSE())</f>
        <v>France</v>
      </c>
      <c r="D650" s="49" t="s">
        <v>132</v>
      </c>
      <c r="E650" s="49" t="s">
        <v>93</v>
      </c>
      <c r="F650" s="49" t="s">
        <v>94</v>
      </c>
      <c r="G650" s="50" t="n">
        <f aca="false">(SUM(AH650:AL650)-MAX(AH650:AL650)-MIN(AH650:AL650))/3</f>
        <v>4.26278126572339</v>
      </c>
      <c r="H650" s="50" t="n">
        <f aca="false">IFERROR(H360/H70,"")</f>
        <v>3.85406161137441</v>
      </c>
      <c r="I650" s="50" t="n">
        <f aca="false">IFERROR(I360/I70,"")</f>
        <v>3.82756834532374</v>
      </c>
      <c r="J650" s="50" t="n">
        <f aca="false">IFERROR(J360/J70,"")</f>
        <v>4.01161111111111</v>
      </c>
      <c r="K650" s="50" t="n">
        <f aca="false">IFERROR(K360/K70,"")</f>
        <v>4.42719642857143</v>
      </c>
      <c r="L650" s="50" t="n">
        <f aca="false">IFERROR(L360/L70,"")</f>
        <v>4.26417518248175</v>
      </c>
      <c r="M650" s="50" t="n">
        <f aca="false">IFERROR(M360/M70,"")</f>
        <v>4.59969343065693</v>
      </c>
      <c r="N650" s="50" t="n">
        <f aca="false">IFERROR(N360/N70,"")</f>
        <v>4.45503314917127</v>
      </c>
      <c r="O650" s="50" t="n">
        <f aca="false">IFERROR(O360/O70,"")</f>
        <v>4.51241772151899</v>
      </c>
      <c r="P650" s="50" t="n">
        <f aca="false">IFERROR(P360/P70,"")</f>
        <v>3.99464788732394</v>
      </c>
      <c r="Q650" s="50" t="n">
        <f aca="false">IFERROR(Q360/Q70,"")</f>
        <v>4.76005594405594</v>
      </c>
      <c r="R650" s="50" t="n">
        <f aca="false">IFERROR(R360/R70,"")</f>
        <v>3.9365376344086</v>
      </c>
      <c r="S650" s="50" t="n">
        <f aca="false">IFERROR(S360/S70,"")</f>
        <v>4.94208284023669</v>
      </c>
      <c r="T650" s="50" t="n">
        <f aca="false">IFERROR(T360/T70,"")</f>
        <v>4.64707741935484</v>
      </c>
      <c r="U650" s="50" t="n">
        <f aca="false">IFERROR(U360/U70,"")</f>
        <v>4.46718045112782</v>
      </c>
      <c r="V650" s="50" t="n">
        <f aca="false">IFERROR(V360/V70,"")</f>
        <v>4.26232835820896</v>
      </c>
      <c r="W650" s="50" t="n">
        <f aca="false">IFERROR(W360/W70,"")</f>
        <v>4.68151162790698</v>
      </c>
      <c r="X650" s="50" t="n">
        <f aca="false">IFERROR(X360/X70,"")</f>
        <v>5.05754581673307</v>
      </c>
      <c r="Y650" s="50" t="n">
        <f aca="false">IFERROR(Y360/Y70,"")</f>
        <v>5.00736</v>
      </c>
      <c r="Z650" s="50" t="n">
        <f aca="false">IFERROR(Z360/Z70,"")</f>
        <v>4.39887852494577</v>
      </c>
      <c r="AA650" s="50" t="n">
        <f aca="false">IFERROR(AA360/AA70,"")</f>
        <v>4.96904595879556</v>
      </c>
      <c r="AB650" s="50" t="n">
        <f aca="false">IFERROR(AB360/AB70,"")</f>
        <v>4.2924</v>
      </c>
      <c r="AC650" s="50" t="n">
        <f aca="false">IFERROR(AC360/AC70,"")</f>
        <v>4.79096675582728</v>
      </c>
      <c r="AD650" s="50" t="n">
        <f aca="false">IFERROR(AD360/AD70,"")</f>
        <v>4.60812123522684</v>
      </c>
      <c r="AE650" s="50" t="n">
        <f aca="false">IFERROR(AE360/AE70,"")</f>
        <v>3.89114027891715</v>
      </c>
      <c r="AF650" s="50" t="n">
        <f aca="false">IFERROR(AF360/AF70,"")</f>
        <v>4.43556758991319</v>
      </c>
      <c r="AG650" s="50" t="n">
        <f aca="false">IFERROR(AG360/AG70,"")</f>
        <v>4.3928</v>
      </c>
      <c r="AH650" s="50" t="n">
        <f aca="false">IFERROR(AH360/AH70,"")</f>
        <v>4.66192481726418</v>
      </c>
      <c r="AI650" s="50" t="n">
        <f aca="false">IFERROR(AI360/AI70,"")</f>
        <v>4.09988861076345</v>
      </c>
      <c r="AJ650" s="50" t="n">
        <f aca="false">IFERROR(AJ360/AJ70,"")</f>
        <v>4.4482933826932</v>
      </c>
      <c r="AK650" s="50" t="n">
        <f aca="false">IFERROR(AK360/AK70,"")</f>
        <v>3.75496437168994</v>
      </c>
      <c r="AL650" s="51" t="n">
        <f aca="false">IFERROR(AL360/AL70,"")</f>
        <v>4.24016180371353</v>
      </c>
      <c r="AM650" s="51" t="n">
        <f aca="false">IFERROR(AM360/AM70,"")</f>
        <v>3.88045161290323</v>
      </c>
    </row>
    <row r="651" customFormat="false" ht="14.25" hidden="false" customHeight="false" outlineLevel="0" collapsed="false">
      <c r="A651" s="48" t="s">
        <v>138</v>
      </c>
      <c r="B651" s="48" t="str">
        <f aca="false">VLOOKUP(Data[[#This Row],[or_product]],Ref_products[#Data],2,FALSE())</f>
        <v>Rye</v>
      </c>
      <c r="C651" s="48" t="str">
        <f aca="false">VLOOKUP(Data[[#This Row],[MS]],Ref_MS[#Data],2,FALSE())</f>
        <v>Croatia</v>
      </c>
      <c r="D651" s="49" t="s">
        <v>132</v>
      </c>
      <c r="E651" s="49" t="s">
        <v>95</v>
      </c>
      <c r="F651" s="49" t="s">
        <v>96</v>
      </c>
      <c r="G651" s="50" t="n">
        <f aca="false">(SUM(AH651:AL651)-MAX(AH651:AL651)-MIN(AH651:AL651))/3</f>
        <v>3.81454975952645</v>
      </c>
      <c r="H651" s="50" t="n">
        <f aca="false">IFERROR(H361/H71,"")</f>
        <v>2.50101671422748</v>
      </c>
      <c r="I651" s="50" t="n">
        <f aca="false">IFERROR(I361/I71,"")</f>
        <v>2.35868646641917</v>
      </c>
      <c r="J651" s="50" t="n">
        <f aca="false">IFERROR(J361/J71,"")</f>
        <v>2.55952227979275</v>
      </c>
      <c r="K651" s="50" t="n">
        <f aca="false">IFERROR(K361/K71,"")</f>
        <v>2.64103083700441</v>
      </c>
      <c r="L651" s="50" t="n">
        <f aca="false">IFERROR(L361/L71,"")</f>
        <v>2.50066462480858</v>
      </c>
      <c r="M651" s="50" t="n">
        <f aca="false">IFERROR(M361/M71,"")</f>
        <v>2.52019571295433</v>
      </c>
      <c r="N651" s="50" t="n">
        <f aca="false">IFERROR(N361/N71,"")</f>
        <v>2.49737857726901</v>
      </c>
      <c r="O651" s="50" t="n">
        <f aca="false">IFERROR(O361/O71,"")</f>
        <v>2.58420437956204</v>
      </c>
      <c r="P651" s="50" t="n">
        <f aca="false">IFERROR(P361/P71,"")</f>
        <v>3.54442953020134</v>
      </c>
      <c r="Q651" s="50" t="n">
        <f aca="false">IFERROR(Q361/Q71,"")</f>
        <v>2.78005555555556</v>
      </c>
      <c r="R651" s="50" t="n">
        <f aca="false">IFERROR(R361/R71,"")</f>
        <v>1.97252027027027</v>
      </c>
      <c r="S651" s="50" t="n">
        <f aca="false">IFERROR(S361/S71,"")</f>
        <v>3.06349128919861</v>
      </c>
      <c r="T651" s="50" t="n">
        <f aca="false">IFERROR(T361/T71,"")</f>
        <v>2.50579459459459</v>
      </c>
      <c r="U651" s="50" t="n">
        <f aca="false">IFERROR(U361/U71,"")</f>
        <v>2.67125373134328</v>
      </c>
      <c r="V651" s="50" t="n">
        <f aca="false">IFERROR(V361/V71,"")</f>
        <v>2.46478612716763</v>
      </c>
      <c r="W651" s="50" t="n">
        <f aca="false">IFERROR(W361/W71,"")</f>
        <v>2.91258394160584</v>
      </c>
      <c r="X651" s="50" t="n">
        <f aca="false">IFERROR(X361/X71,"")</f>
        <v>2.79708</v>
      </c>
      <c r="Y651" s="50" t="n">
        <f aca="false">IFERROR(Y361/Y71,"")</f>
        <v>2.36036538461538</v>
      </c>
      <c r="Z651" s="50" t="n">
        <f aca="false">IFERROR(Z361/Z71,"")</f>
        <v>3.31620689655172</v>
      </c>
      <c r="AA651" s="50" t="n">
        <f aca="false">IFERROR(AA361/AA71,"")</f>
        <v>2.79592941176471</v>
      </c>
      <c r="AB651" s="50" t="n">
        <f aca="false">IFERROR(AB361/AB71,"")</f>
        <v>2.83811764705882</v>
      </c>
      <c r="AC651" s="50" t="n">
        <f aca="false">IFERROR(AC361/AC71,"")</f>
        <v>1.99883211678832</v>
      </c>
      <c r="AD651" s="50" t="n">
        <f aca="false">IFERROR(AD361/AD71,"")</f>
        <v>3.01475229357798</v>
      </c>
      <c r="AE651" s="50" t="n">
        <f aca="false">IFERROR(AE361/AE71,"")</f>
        <v>3.5253488372093</v>
      </c>
      <c r="AF651" s="50" t="n">
        <f aca="false">IFERROR(AF361/AF71,"")</f>
        <v>3.26423376623377</v>
      </c>
      <c r="AG651" s="50" t="n">
        <f aca="false">IFERROR(AG361/AG71,"")</f>
        <v>3.10837209302326</v>
      </c>
      <c r="AH651" s="50" t="n">
        <f aca="false">IFERROR(AH361/AH71,"")</f>
        <v>4.27720253164557</v>
      </c>
      <c r="AI651" s="50" t="n">
        <f aca="false">IFERROR(AI361/AI71,"")</f>
        <v>4.03194339622642</v>
      </c>
      <c r="AJ651" s="50" t="n">
        <f aca="false">IFERROR(AJ361/AJ71,"")</f>
        <v>3.98870588235294</v>
      </c>
      <c r="AK651" s="50" t="n">
        <f aca="false">IFERROR(AK361/AK71,"")</f>
        <v>3.423</v>
      </c>
      <c r="AL651" s="51" t="n">
        <f aca="false">IFERROR(AL361/AL71,"")</f>
        <v>2.771</v>
      </c>
      <c r="AM651" s="51" t="n">
        <f aca="false">IFERROR(AM361/AM71,"")</f>
        <v>3.86020540664502</v>
      </c>
    </row>
    <row r="652" customFormat="false" ht="14.25" hidden="false" customHeight="false" outlineLevel="0" collapsed="false">
      <c r="A652" s="48" t="s">
        <v>138</v>
      </c>
      <c r="B652" s="48" t="str">
        <f aca="false">VLOOKUP(Data[[#This Row],[or_product]],Ref_products[#Data],2,FALSE())</f>
        <v>Rye</v>
      </c>
      <c r="C652" s="48" t="str">
        <f aca="false">VLOOKUP(Data[[#This Row],[MS]],Ref_MS[#Data],2,FALSE())</f>
        <v>Italy</v>
      </c>
      <c r="D652" s="49" t="s">
        <v>132</v>
      </c>
      <c r="E652" s="49" t="s">
        <v>97</v>
      </c>
      <c r="F652" s="49" t="s">
        <v>98</v>
      </c>
      <c r="G652" s="50" t="n">
        <f aca="false">(SUM(AH652:AL652)-MAX(AH652:AL652)-MIN(AH652:AL652))/3</f>
        <v>3.07589546712822</v>
      </c>
      <c r="H652" s="50" t="n">
        <f aca="false">IFERROR(H362/H72,"")</f>
        <v>2.7873</v>
      </c>
      <c r="I652" s="50" t="n">
        <f aca="false">IFERROR(I362/I72,"")</f>
        <v>2.79625352112676</v>
      </c>
      <c r="J652" s="50" t="n">
        <f aca="false">IFERROR(J362/J72,"")</f>
        <v>2.72738028169014</v>
      </c>
      <c r="K652" s="50" t="n">
        <f aca="false">IFERROR(K362/K72,"")</f>
        <v>2.55541935483871</v>
      </c>
      <c r="L652" s="50" t="n">
        <f aca="false">IFERROR(L362/L72,"")</f>
        <v>0</v>
      </c>
      <c r="M652" s="50" t="str">
        <f aca="false">IFERROR(M362/M72,"")</f>
        <v/>
      </c>
      <c r="N652" s="50" t="n">
        <f aca="false">IFERROR(N362/N72,"")</f>
        <v>2.75618181818182</v>
      </c>
      <c r="O652" s="50" t="n">
        <f aca="false">IFERROR(O362/O72,"")</f>
        <v>2.87811428571429</v>
      </c>
      <c r="P652" s="50" t="n">
        <f aca="false">IFERROR(P362/P72,"")</f>
        <v>2.8036</v>
      </c>
      <c r="Q652" s="50" t="n">
        <f aca="false">IFERROR(Q362/Q72,"")</f>
        <v>2.76141176470588</v>
      </c>
      <c r="R652" s="50" t="n">
        <f aca="false">IFERROR(R362/R72,"")</f>
        <v>2.49933333333333</v>
      </c>
      <c r="S652" s="50" t="n">
        <f aca="false">IFERROR(S362/S72,"")</f>
        <v>2.66420689655172</v>
      </c>
      <c r="T652" s="50" t="n">
        <f aca="false">IFERROR(T362/T72,"")</f>
        <v>2.86155555555556</v>
      </c>
      <c r="U652" s="50" t="n">
        <f aca="false">IFERROR(U362/U72,"")</f>
        <v>3.00385714285714</v>
      </c>
      <c r="V652" s="50" t="n">
        <f aca="false">IFERROR(V362/V72,"")</f>
        <v>2.934</v>
      </c>
      <c r="W652" s="50" t="n">
        <f aca="false">IFERROR(W362/W72,"")</f>
        <v>2.24731914893617</v>
      </c>
      <c r="X652" s="50" t="n">
        <f aca="false">IFERROR(X362/X72,"")</f>
        <v>2.48752173913043</v>
      </c>
      <c r="Y652" s="50" t="n">
        <f aca="false">IFERROR(Y362/Y72,"")</f>
        <v>3.02290909090909</v>
      </c>
      <c r="Z652" s="50" t="n">
        <f aca="false">IFERROR(Z362/Z72,"")</f>
        <v>2.89971958762887</v>
      </c>
      <c r="AA652" s="50" t="n">
        <f aca="false">IFERROR(AA362/AA72,"")</f>
        <v>3.15155110220441</v>
      </c>
      <c r="AB652" s="50" t="n">
        <f aca="false">IFERROR(AB362/AB72,"")</f>
        <v>2.89755279503106</v>
      </c>
      <c r="AC652" s="50" t="n">
        <f aca="false">IFERROR(AC362/AC72,"")</f>
        <v>2.936546875</v>
      </c>
      <c r="AD652" s="50" t="n">
        <f aca="false">IFERROR(AD362/AD72,"")</f>
        <v>3.13626277372263</v>
      </c>
      <c r="AE652" s="50" t="n">
        <f aca="false">IFERROR(AE362/AE72,"")</f>
        <v>3.08879136690648</v>
      </c>
      <c r="AF652" s="50" t="n">
        <f aca="false">IFERROR(AF362/AF72,"")</f>
        <v>3.02389972144847</v>
      </c>
      <c r="AG652" s="50" t="n">
        <f aca="false">IFERROR(AG362/AG72,"")</f>
        <v>2.93952542372881</v>
      </c>
      <c r="AH652" s="50" t="n">
        <f aca="false">IFERROR(AH362/AH72,"")</f>
        <v>3.12909974424552</v>
      </c>
      <c r="AI652" s="50" t="n">
        <f aca="false">IFERROR(AI362/AI72,"")</f>
        <v>3.13615642458101</v>
      </c>
      <c r="AJ652" s="50" t="n">
        <f aca="false">IFERROR(AJ362/AJ72,"")</f>
        <v>3.15101183431953</v>
      </c>
      <c r="AK652" s="50" t="n">
        <f aca="false">IFERROR(AK362/AK72,"")</f>
        <v>2.96243023255814</v>
      </c>
      <c r="AL652" s="51" t="n">
        <f aca="false">IFERROR(AL362/AL72,"")</f>
        <v>2.89858495821727</v>
      </c>
      <c r="AM652" s="51" t="n">
        <f aca="false">IFERROR(AM362/AM72,"")</f>
        <v>3.01619632639891</v>
      </c>
    </row>
    <row r="653" customFormat="false" ht="14.25" hidden="false" customHeight="false" outlineLevel="0" collapsed="false">
      <c r="A653" s="48" t="s">
        <v>138</v>
      </c>
      <c r="B653" s="48" t="str">
        <f aca="false">VLOOKUP(Data[[#This Row],[or_product]],Ref_products[#Data],2,FALSE())</f>
        <v>Rye</v>
      </c>
      <c r="C653" s="48" t="str">
        <f aca="false">VLOOKUP(Data[[#This Row],[MS]],Ref_MS[#Data],2,FALSE())</f>
        <v>Cyprus</v>
      </c>
      <c r="D653" s="49" t="s">
        <v>132</v>
      </c>
      <c r="E653" s="49" t="s">
        <v>99</v>
      </c>
      <c r="F653" s="49" t="s">
        <v>100</v>
      </c>
      <c r="G653" s="50" t="n">
        <f aca="false">(SUM(AH653:AL653)-MAX(AH653:AL653)-MIN(AH653:AL653))/3</f>
        <v>0</v>
      </c>
      <c r="H653" s="50" t="str">
        <f aca="false">IFERROR(H363/H73,"")</f>
        <v/>
      </c>
      <c r="I653" s="50" t="str">
        <f aca="false">IFERROR(I363/I73,"")</f>
        <v/>
      </c>
      <c r="J653" s="50" t="str">
        <f aca="false">IFERROR(J363/J73,"")</f>
        <v/>
      </c>
      <c r="K653" s="50" t="str">
        <f aca="false">IFERROR(K363/K73,"")</f>
        <v/>
      </c>
      <c r="L653" s="50" t="str">
        <f aca="false">IFERROR(L363/L73,"")</f>
        <v/>
      </c>
      <c r="M653" s="50" t="str">
        <f aca="false">IFERROR(M363/M73,"")</f>
        <v/>
      </c>
      <c r="N653" s="50" t="str">
        <f aca="false">IFERROR(N363/N73,"")</f>
        <v/>
      </c>
      <c r="O653" s="50" t="str">
        <f aca="false">IFERROR(O363/O73,"")</f>
        <v/>
      </c>
      <c r="P653" s="50" t="str">
        <f aca="false">IFERROR(P363/P73,"")</f>
        <v/>
      </c>
      <c r="Q653" s="50" t="str">
        <f aca="false">IFERROR(Q363/Q73,"")</f>
        <v/>
      </c>
      <c r="R653" s="50" t="str">
        <f aca="false">IFERROR(R363/R73,"")</f>
        <v/>
      </c>
      <c r="S653" s="50" t="str">
        <f aca="false">IFERROR(S363/S73,"")</f>
        <v/>
      </c>
      <c r="T653" s="50" t="str">
        <f aca="false">IFERROR(T363/T73,"")</f>
        <v/>
      </c>
      <c r="U653" s="50" t="str">
        <f aca="false">IFERROR(U363/U73,"")</f>
        <v/>
      </c>
      <c r="V653" s="50" t="str">
        <f aca="false">IFERROR(V363/V73,"")</f>
        <v/>
      </c>
      <c r="W653" s="50" t="str">
        <f aca="false">IFERROR(W363/W73,"")</f>
        <v/>
      </c>
      <c r="X653" s="50" t="str">
        <f aca="false">IFERROR(X363/X73,"")</f>
        <v/>
      </c>
      <c r="Y653" s="50" t="str">
        <f aca="false">IFERROR(Y363/Y73,"")</f>
        <v/>
      </c>
      <c r="Z653" s="50" t="str">
        <f aca="false">IFERROR(Z363/Z73,"")</f>
        <v/>
      </c>
      <c r="AA653" s="50" t="str">
        <f aca="false">IFERROR(AA363/AA73,"")</f>
        <v/>
      </c>
      <c r="AB653" s="50" t="str">
        <f aca="false">IFERROR(AB363/AB73,"")</f>
        <v/>
      </c>
      <c r="AC653" s="50" t="str">
        <f aca="false">IFERROR(AC363/AC73,"")</f>
        <v/>
      </c>
      <c r="AD653" s="50" t="str">
        <f aca="false">IFERROR(AD363/AD73,"")</f>
        <v/>
      </c>
      <c r="AE653" s="50" t="str">
        <f aca="false">IFERROR(AE363/AE73,"")</f>
        <v/>
      </c>
      <c r="AF653" s="50" t="str">
        <f aca="false">IFERROR(AF363/AF73,"")</f>
        <v/>
      </c>
      <c r="AG653" s="50" t="str">
        <f aca="false">IFERROR(AG363/AG73,"")</f>
        <v/>
      </c>
      <c r="AH653" s="50" t="str">
        <f aca="false">IFERROR(AH363/AH73,"")</f>
        <v/>
      </c>
      <c r="AI653" s="50" t="str">
        <f aca="false">IFERROR(AI363/AI73,"")</f>
        <v/>
      </c>
      <c r="AJ653" s="50" t="str">
        <f aca="false">IFERROR(AJ363/AJ73,"")</f>
        <v/>
      </c>
      <c r="AK653" s="50" t="str">
        <f aca="false">IFERROR(AK363/AK73,"")</f>
        <v/>
      </c>
      <c r="AL653" s="51" t="str">
        <f aca="false">IFERROR(AL363/AL73,"")</f>
        <v/>
      </c>
      <c r="AM653" s="51" t="str">
        <f aca="false">IFERROR(AM363/AM73,"")</f>
        <v/>
      </c>
    </row>
    <row r="654" customFormat="false" ht="14.25" hidden="false" customHeight="false" outlineLevel="0" collapsed="false">
      <c r="A654" s="48" t="s">
        <v>138</v>
      </c>
      <c r="B654" s="48" t="str">
        <f aca="false">VLOOKUP(Data[[#This Row],[or_product]],Ref_products[#Data],2,FALSE())</f>
        <v>Rye</v>
      </c>
      <c r="C654" s="48" t="str">
        <f aca="false">VLOOKUP(Data[[#This Row],[MS]],Ref_MS[#Data],2,FALSE())</f>
        <v>Latvia</v>
      </c>
      <c r="D654" s="49" t="s">
        <v>132</v>
      </c>
      <c r="E654" s="49" t="s">
        <v>101</v>
      </c>
      <c r="F654" s="49" t="s">
        <v>102</v>
      </c>
      <c r="G654" s="50" t="n">
        <f aca="false">(SUM(AH654:AL654)-MAX(AH654:AL654)-MIN(AH654:AL654))/3</f>
        <v>3.85619850258028</v>
      </c>
      <c r="H654" s="50" t="n">
        <f aca="false">IFERROR(H364/H74,"")</f>
        <v>1.77614392324094</v>
      </c>
      <c r="I654" s="50" t="n">
        <f aca="false">IFERROR(I364/I74,"")</f>
        <v>1.76882296650718</v>
      </c>
      <c r="J654" s="50" t="n">
        <f aca="false">IFERROR(J364/J74,"")</f>
        <v>1.72602475247525</v>
      </c>
      <c r="K654" s="50" t="n">
        <f aca="false">IFERROR(K364/K74,"")</f>
        <v>1.95773404255319</v>
      </c>
      <c r="L654" s="50" t="n">
        <f aca="false">IFERROR(L364/L74,"")</f>
        <v>2.089008</v>
      </c>
      <c r="M654" s="50" t="n">
        <f aca="false">IFERROR(M364/M74,"")</f>
        <v>1.77633275563258</v>
      </c>
      <c r="N654" s="50" t="n">
        <f aca="false">IFERROR(N364/N74,"")</f>
        <v>1.83789406779661</v>
      </c>
      <c r="O654" s="50" t="n">
        <f aca="false">IFERROR(O364/O74,"")</f>
        <v>1.97563138686131</v>
      </c>
      <c r="P654" s="50" t="n">
        <f aca="false">IFERROR(P364/P74,"")</f>
        <v>1.87888172043011</v>
      </c>
      <c r="Q654" s="50" t="n">
        <f aca="false">IFERROR(Q364/Q74,"")</f>
        <v>2.34673758865248</v>
      </c>
      <c r="R654" s="50" t="n">
        <f aca="false">IFERROR(R364/R74,"")</f>
        <v>1.93829864253394</v>
      </c>
      <c r="S654" s="50" t="n">
        <f aca="false">IFERROR(S364/S74,"")</f>
        <v>2.09912195121951</v>
      </c>
      <c r="T654" s="50" t="n">
        <f aca="false">IFERROR(T364/T74,"")</f>
        <v>2.17001526717557</v>
      </c>
      <c r="U654" s="50" t="n">
        <f aca="false">IFERROR(U364/U74,"")</f>
        <v>2.66893457943925</v>
      </c>
      <c r="V654" s="50" t="n">
        <f aca="false">IFERROR(V364/V74,"")</f>
        <v>3.0802747826087</v>
      </c>
      <c r="W654" s="50" t="n">
        <f aca="false">IFERROR(W364/W74,"")</f>
        <v>3.23071525423729</v>
      </c>
      <c r="X654" s="50" t="n">
        <f aca="false">IFERROR(X364/X74,"")</f>
        <v>2.68867118644068</v>
      </c>
      <c r="Y654" s="50" t="n">
        <f aca="false">IFERROR(Y364/Y74,"")</f>
        <v>2.08679635258359</v>
      </c>
      <c r="Z654" s="50" t="n">
        <f aca="false">IFERROR(Z364/Z74,"")</f>
        <v>2.30117647058824</v>
      </c>
      <c r="AA654" s="50" t="n">
        <f aca="false">IFERROR(AA364/AA74,"")</f>
        <v>3.34621487603306</v>
      </c>
      <c r="AB654" s="50" t="n">
        <f aca="false">IFERROR(AB364/AB74,"")</f>
        <v>2.61260777385159</v>
      </c>
      <c r="AC654" s="50" t="n">
        <f aca="false">IFERROR(AC364/AC74,"")</f>
        <v>3.49329375</v>
      </c>
      <c r="AD654" s="50" t="n">
        <f aca="false">IFERROR(AD364/AD74,"")</f>
        <v>4.18468632707775</v>
      </c>
      <c r="AE654" s="50" t="n">
        <f aca="false">IFERROR(AE364/AE74,"")</f>
        <v>3.84916759776536</v>
      </c>
      <c r="AF654" s="50" t="n">
        <f aca="false">IFERROR(AF364/AF74,"")</f>
        <v>3.97966037735849</v>
      </c>
      <c r="AG654" s="50" t="n">
        <f aca="false">IFERROR(AG364/AG74,"")</f>
        <v>3.67764055299539</v>
      </c>
      <c r="AH654" s="50" t="n">
        <f aca="false">IFERROR(AH364/AH74,"")</f>
        <v>4.32855555555556</v>
      </c>
      <c r="AI654" s="50" t="n">
        <f aca="false">IFERROR(AI364/AI74,"")</f>
        <v>4.22458111380145</v>
      </c>
      <c r="AJ654" s="50" t="n">
        <f aca="false">IFERROR(AJ364/AJ74,"")</f>
        <v>3.75986666666667</v>
      </c>
      <c r="AK654" s="50" t="n">
        <f aca="false">IFERROR(AK364/AK74,"")</f>
        <v>3.58414772727273</v>
      </c>
      <c r="AL654" s="51" t="n">
        <f aca="false">IFERROR(AL364/AL74,"")</f>
        <v>3.132</v>
      </c>
      <c r="AM654" s="51" t="n">
        <f aca="false">IFERROR(AM364/AM74,"")</f>
        <v>3.73596</v>
      </c>
    </row>
    <row r="655" customFormat="false" ht="14.25" hidden="false" customHeight="false" outlineLevel="0" collapsed="false">
      <c r="A655" s="48" t="s">
        <v>138</v>
      </c>
      <c r="B655" s="48" t="str">
        <f aca="false">VLOOKUP(Data[[#This Row],[or_product]],Ref_products[#Data],2,FALSE())</f>
        <v>Rye</v>
      </c>
      <c r="C655" s="48" t="str">
        <f aca="false">VLOOKUP(Data[[#This Row],[MS]],Ref_MS[#Data],2,FALSE())</f>
        <v>Lithuania</v>
      </c>
      <c r="D655" s="49" t="s">
        <v>132</v>
      </c>
      <c r="E655" s="49" t="s">
        <v>103</v>
      </c>
      <c r="F655" s="49" t="s">
        <v>104</v>
      </c>
      <c r="G655" s="50" t="n">
        <f aca="false">(SUM(AH655:AL655)-MAX(AH655:AL655)-MIN(AH655:AL655))/3</f>
        <v>2.43556926497451</v>
      </c>
      <c r="H655" s="50" t="n">
        <f aca="false">IFERROR(H365/H75,"")</f>
        <v>1.83628806228374</v>
      </c>
      <c r="I655" s="50" t="n">
        <f aca="false">IFERROR(I365/I75,"")</f>
        <v>1.5042457002457</v>
      </c>
      <c r="J655" s="50" t="n">
        <f aca="false">IFERROR(J365/J75,"")</f>
        <v>1.7374565701559</v>
      </c>
      <c r="K655" s="50" t="n">
        <f aca="false">IFERROR(K365/K75,"")</f>
        <v>1.84290670170828</v>
      </c>
      <c r="L655" s="50" t="n">
        <f aca="false">IFERROR(L365/L75,"")</f>
        <v>2.14580718336484</v>
      </c>
      <c r="M655" s="50" t="n">
        <f aca="false">IFERROR(M365/M75,"")</f>
        <v>1.95656110154905</v>
      </c>
      <c r="N655" s="50" t="n">
        <f aca="false">IFERROR(N365/N75,"")</f>
        <v>1.89287982195846</v>
      </c>
      <c r="O655" s="50" t="n">
        <f aca="false">IFERROR(O365/O75,"")</f>
        <v>2.28812321562735</v>
      </c>
      <c r="P655" s="50" t="n">
        <f aca="false">IFERROR(P365/P75,"")</f>
        <v>2.03069002695418</v>
      </c>
      <c r="Q655" s="50" t="n">
        <f aca="false">IFERROR(Q365/Q75,"")</f>
        <v>2.23130831099196</v>
      </c>
      <c r="R655" s="50" t="n">
        <f aca="false">IFERROR(R365/R75,"")</f>
        <v>2.4057491638796</v>
      </c>
      <c r="S655" s="50" t="n">
        <f aca="false">IFERROR(S365/S75,"")</f>
        <v>2.4776</v>
      </c>
      <c r="T655" s="50" t="n">
        <f aca="false">IFERROR(T365/T75,"")</f>
        <v>2.08089194499018</v>
      </c>
      <c r="U655" s="50" t="n">
        <f aca="false">IFERROR(U365/U75,"")</f>
        <v>1.72250489236791</v>
      </c>
      <c r="V655" s="50" t="n">
        <f aca="false">IFERROR(V365/V75,"")</f>
        <v>2.31469340974212</v>
      </c>
      <c r="W655" s="50" t="n">
        <f aca="false">IFERROR(W365/W75,"")</f>
        <v>2.69706864064603</v>
      </c>
      <c r="X655" s="50" t="n">
        <f aca="false">IFERROR(X365/X75,"")</f>
        <v>2.47355474452555</v>
      </c>
      <c r="Y655" s="50" t="n">
        <f aca="false">IFERROR(Y365/Y75,"")</f>
        <v>1.71890909090909</v>
      </c>
      <c r="Z655" s="50" t="n">
        <f aca="false">IFERROR(Z365/Z75,"")</f>
        <v>1.97928571428571</v>
      </c>
      <c r="AA655" s="50" t="n">
        <f aca="false">IFERROR(AA365/AA75,"")</f>
        <v>2.73979964221825</v>
      </c>
      <c r="AB655" s="50" t="n">
        <f aca="false">IFERROR(AB365/AB75,"")</f>
        <v>1.91046558704453</v>
      </c>
      <c r="AC655" s="50" t="n">
        <f aca="false">IFERROR(AC365/AC75,"")</f>
        <v>2.20114511873351</v>
      </c>
      <c r="AD655" s="50" t="n">
        <f aca="false">IFERROR(AD365/AD75,"")</f>
        <v>2.72104024767802</v>
      </c>
      <c r="AE655" s="50" t="n">
        <f aca="false">IFERROR(AE365/AE75,"")</f>
        <v>2.32635442260442</v>
      </c>
      <c r="AF655" s="50" t="n">
        <f aca="false">IFERROR(AF365/AF75,"")</f>
        <v>2.38709210526316</v>
      </c>
      <c r="AG655" s="50" t="n">
        <f aca="false">IFERROR(AG365/AG75,"")</f>
        <v>2.02172086466165</v>
      </c>
      <c r="AH655" s="50" t="n">
        <f aca="false">IFERROR(AH365/AH75,"")</f>
        <v>2.57010408560311</v>
      </c>
      <c r="AI655" s="50" t="n">
        <f aca="false">IFERROR(AI365/AI75,"")</f>
        <v>2.91230194805195</v>
      </c>
      <c r="AJ655" s="50" t="n">
        <f aca="false">IFERROR(AJ365/AJ75,"")</f>
        <v>2.37739027192647</v>
      </c>
      <c r="AK655" s="50" t="n">
        <f aca="false">IFERROR(AK365/AK75,"")</f>
        <v>2.35921343739396</v>
      </c>
      <c r="AL655" s="51" t="n">
        <f aca="false">IFERROR(AL365/AL75,"")</f>
        <v>2.30764827340691</v>
      </c>
      <c r="AM655" s="51" t="n">
        <f aca="false">IFERROR(AM365/AM75,"")</f>
        <v>2.4939</v>
      </c>
    </row>
    <row r="656" customFormat="false" ht="14.25" hidden="false" customHeight="false" outlineLevel="0" collapsed="false">
      <c r="A656" s="48" t="s">
        <v>138</v>
      </c>
      <c r="B656" s="48" t="str">
        <f aca="false">VLOOKUP(Data[[#This Row],[or_product]],Ref_products[#Data],2,FALSE())</f>
        <v>Rye</v>
      </c>
      <c r="C656" s="48" t="str">
        <f aca="false">VLOOKUP(Data[[#This Row],[MS]],Ref_MS[#Data],2,FALSE())</f>
        <v>Luxembourg</v>
      </c>
      <c r="D656" s="49" t="s">
        <v>132</v>
      </c>
      <c r="E656" s="49" t="s">
        <v>105</v>
      </c>
      <c r="F656" s="49" t="s">
        <v>106</v>
      </c>
      <c r="G656" s="50" t="n">
        <f aca="false">(SUM(AH656:AL656)-MAX(AH656:AL656)-MIN(AH656:AL656))/3</f>
        <v>5.00215475440929</v>
      </c>
      <c r="H656" s="50" t="n">
        <f aca="false">IFERROR(H366/H76,"")</f>
        <v>4.401</v>
      </c>
      <c r="I656" s="50" t="n">
        <f aca="false">IFERROR(I366/I76,"")</f>
        <v>3.6675</v>
      </c>
      <c r="J656" s="50" t="n">
        <f aca="false">IFERROR(J366/J76,"")</f>
        <v>4.1565</v>
      </c>
      <c r="K656" s="50" t="n">
        <f aca="false">IFERROR(K366/K76,"")</f>
        <v>4.4988</v>
      </c>
      <c r="L656" s="50" t="n">
        <f aca="false">IFERROR(L366/L76,"")</f>
        <v>5.2812</v>
      </c>
      <c r="M656" s="50" t="n">
        <f aca="false">IFERROR(M366/M76,"")</f>
        <v>5.72828571428571</v>
      </c>
      <c r="N656" s="50" t="n">
        <f aca="false">IFERROR(N366/N76,"")</f>
        <v>5.705</v>
      </c>
      <c r="O656" s="50" t="n">
        <f aca="false">IFERROR(O366/O76,"")</f>
        <v>5.02971428571429</v>
      </c>
      <c r="P656" s="50" t="n">
        <f aca="false">IFERROR(P366/P76,"")</f>
        <v>6.70628571428571</v>
      </c>
      <c r="Q656" s="50" t="n">
        <f aca="false">IFERROR(Q366/Q76,"")</f>
        <v>6.66818181818182</v>
      </c>
      <c r="R656" s="50" t="n">
        <f aca="false">IFERROR(R366/R76,"")</f>
        <v>6.42685714285714</v>
      </c>
      <c r="S656" s="50" t="n">
        <f aca="false">IFERROR(S366/S76,"")</f>
        <v>7.02381818181818</v>
      </c>
      <c r="T656" s="50" t="n">
        <f aca="false">IFERROR(T366/T76,"")</f>
        <v>6.194</v>
      </c>
      <c r="U656" s="50" t="n">
        <f aca="false">IFERROR(U366/U76,"")</f>
        <v>5.51236363636364</v>
      </c>
      <c r="V656" s="50" t="n">
        <f aca="false">IFERROR(V366/V76,"")</f>
        <v>5.26615384615385</v>
      </c>
      <c r="W656" s="50" t="n">
        <f aca="false">IFERROR(W366/W76,"")</f>
        <v>6.54507692307692</v>
      </c>
      <c r="X656" s="50" t="n">
        <f aca="false">IFERROR(X366/X76,"")</f>
        <v>6.13472727272727</v>
      </c>
      <c r="Y656" s="50" t="n">
        <f aca="false">IFERROR(Y366/Y76,"")</f>
        <v>6.13472727272727</v>
      </c>
      <c r="Z656" s="50" t="n">
        <f aca="false">IFERROR(Z366/Z76,"")</f>
        <v>4.45995744680851</v>
      </c>
      <c r="AA656" s="50" t="n">
        <f aca="false">IFERROR(AA366/AA76,"")</f>
        <v>4.57467261904762</v>
      </c>
      <c r="AB656" s="50" t="n">
        <f aca="false">IFERROR(AB366/AB76,"")</f>
        <v>5.16590543735225</v>
      </c>
      <c r="AC656" s="50" t="n">
        <f aca="false">IFERROR(AC366/AC76,"")</f>
        <v>5.90969912180221</v>
      </c>
      <c r="AD656" s="50" t="n">
        <f aca="false">IFERROR(AD366/AD76,"")</f>
        <v>6.0962</v>
      </c>
      <c r="AE656" s="50" t="n">
        <f aca="false">IFERROR(AE366/AE76,"")</f>
        <v>4.5314</v>
      </c>
      <c r="AF656" s="50" t="n">
        <f aca="false">IFERROR(AF366/AF76,"")</f>
        <v>4.77675789473684</v>
      </c>
      <c r="AG656" s="50" t="n">
        <f aca="false">IFERROR(AG366/AG76,"")</f>
        <v>5.47861111111111</v>
      </c>
      <c r="AH656" s="50" t="n">
        <f aca="false">IFERROR(AH366/AH76,"")</f>
        <v>5.46478947368421</v>
      </c>
      <c r="AI656" s="50" t="n">
        <f aca="false">IFERROR(AI366/AI76,"")</f>
        <v>4.43423300970874</v>
      </c>
      <c r="AJ656" s="50" t="n">
        <f aca="false">IFERROR(AJ366/AJ76,"")</f>
        <v>4.69175675675676</v>
      </c>
      <c r="AK656" s="50" t="n">
        <f aca="false">IFERROR(AK366/AK76,"")</f>
        <v>4.84991803278689</v>
      </c>
      <c r="AL656" s="51" t="n">
        <f aca="false">IFERROR(AL366/AL76,"")</f>
        <v>5.68784210526316</v>
      </c>
      <c r="AM656" s="51" t="n">
        <f aca="false">IFERROR(AM366/AM76,"")</f>
        <v>4.82677743631596</v>
      </c>
    </row>
    <row r="657" customFormat="false" ht="14.25" hidden="false" customHeight="false" outlineLevel="0" collapsed="false">
      <c r="A657" s="48" t="s">
        <v>138</v>
      </c>
      <c r="B657" s="48" t="str">
        <f aca="false">VLOOKUP(Data[[#This Row],[or_product]],Ref_products[#Data],2,FALSE())</f>
        <v>Rye</v>
      </c>
      <c r="C657" s="48" t="str">
        <f aca="false">VLOOKUP(Data[[#This Row],[MS]],Ref_MS[#Data],2,FALSE())</f>
        <v>Hungary</v>
      </c>
      <c r="D657" s="49" t="s">
        <v>132</v>
      </c>
      <c r="E657" s="49" t="s">
        <v>107</v>
      </c>
      <c r="F657" s="49" t="s">
        <v>108</v>
      </c>
      <c r="G657" s="50" t="n">
        <f aca="false">(SUM(AH657:AL657)-MAX(AH657:AL657)-MIN(AH657:AL657))/3</f>
        <v>3.2130366825446</v>
      </c>
      <c r="H657" s="50" t="n">
        <f aca="false">IFERROR(H367/H77,"")</f>
        <v>1.62520588235294</v>
      </c>
      <c r="I657" s="50" t="n">
        <f aca="false">IFERROR(I367/I77,"")</f>
        <v>2.14493181818182</v>
      </c>
      <c r="J657" s="50" t="n">
        <f aca="false">IFERROR(J367/J77,"")</f>
        <v>2.17192207792208</v>
      </c>
      <c r="K657" s="50" t="n">
        <f aca="false">IFERROR(K367/K77,"")</f>
        <v>1.62447457627119</v>
      </c>
      <c r="L657" s="50" t="n">
        <f aca="false">IFERROR(L367/L77,"")</f>
        <v>2.23334328358209</v>
      </c>
      <c r="M657" s="50" t="n">
        <f aca="false">IFERROR(M367/M77,"")</f>
        <v>2.03499838449112</v>
      </c>
      <c r="N657" s="50" t="n">
        <f aca="false">IFERROR(N367/N77,"")</f>
        <v>1.98818734177215</v>
      </c>
      <c r="O657" s="50" t="n">
        <f aca="false">IFERROR(O367/O77,"")</f>
        <v>1.96280742459397</v>
      </c>
      <c r="P657" s="50" t="n">
        <f aca="false">IFERROR(P367/P77,"")</f>
        <v>2.32948818897638</v>
      </c>
      <c r="Q657" s="50" t="n">
        <f aca="false">IFERROR(Q367/Q77,"")</f>
        <v>1.91977777777778</v>
      </c>
      <c r="R657" s="50" t="n">
        <f aca="false">IFERROR(R367/R77,"")</f>
        <v>1.42447826086957</v>
      </c>
      <c r="S657" s="50" t="n">
        <f aca="false">IFERROR(S367/S77,"")</f>
        <v>2.69488546255507</v>
      </c>
      <c r="T657" s="50" t="n">
        <f aca="false">IFERROR(T367/T77,"")</f>
        <v>2.51051196172249</v>
      </c>
      <c r="U657" s="50" t="n">
        <f aca="false">IFERROR(U367/U77,"")</f>
        <v>2.48145501285347</v>
      </c>
      <c r="V657" s="50" t="n">
        <f aca="false">IFERROR(V367/V77,"")</f>
        <v>1.99285929648241</v>
      </c>
      <c r="W657" s="50" t="n">
        <f aca="false">IFERROR(W367/W77,"")</f>
        <v>2.52350917431193</v>
      </c>
      <c r="X657" s="50" t="n">
        <f aca="false">IFERROR(X367/X77,"")</f>
        <v>1.772625</v>
      </c>
      <c r="Y657" s="50" t="n">
        <f aca="false">IFERROR(Y367/Y77,"")</f>
        <v>2.12167213114754</v>
      </c>
      <c r="Z657" s="50" t="n">
        <f aca="false">IFERROR(Z367/Z77,"")</f>
        <v>2.12927927927928</v>
      </c>
      <c r="AA657" s="50" t="n">
        <f aca="false">IFERROR(AA367/AA77,"")</f>
        <v>2.1819346082925</v>
      </c>
      <c r="AB657" s="50" t="n">
        <f aca="false">IFERROR(AB367/AB77,"")</f>
        <v>2.98859474098281</v>
      </c>
      <c r="AC657" s="50" t="n">
        <f aca="false">IFERROR(AC367/AC77,"")</f>
        <v>2.79253928571429</v>
      </c>
      <c r="AD657" s="50" t="n">
        <f aca="false">IFERROR(AD367/AD77,"")</f>
        <v>2.69591885441527</v>
      </c>
      <c r="AE657" s="50" t="n">
        <f aca="false">IFERROR(AE367/AE77,"")</f>
        <v>3.01948071979434</v>
      </c>
      <c r="AF657" s="50" t="n">
        <f aca="false">IFERROR(AF367/AF77,"")</f>
        <v>3.2154335347432</v>
      </c>
      <c r="AG657" s="50" t="n">
        <f aca="false">IFERROR(AG367/AG77,"")</f>
        <v>3.29194128860084</v>
      </c>
      <c r="AH657" s="50" t="n">
        <f aca="false">IFERROR(AH367/AH77,"")</f>
        <v>3.41357440246723</v>
      </c>
      <c r="AI657" s="50" t="n">
        <f aca="false">IFERROR(AI367/AI77,"")</f>
        <v>3.13428191489362</v>
      </c>
      <c r="AJ657" s="50" t="n">
        <f aca="false">IFERROR(AJ367/AJ77,"")</f>
        <v>3.23501089494163</v>
      </c>
      <c r="AK657" s="50" t="n">
        <f aca="false">IFERROR(AK367/AK77,"")</f>
        <v>2.87996416127427</v>
      </c>
      <c r="AL657" s="51" t="n">
        <f aca="false">IFERROR(AL367/AL77,"")</f>
        <v>3.26981723779855</v>
      </c>
      <c r="AM657" s="51" t="n">
        <f aca="false">IFERROR(AM367/AM77,"")</f>
        <v>3.21762</v>
      </c>
    </row>
    <row r="658" customFormat="false" ht="14.25" hidden="false" customHeight="false" outlineLevel="0" collapsed="false">
      <c r="A658" s="48" t="s">
        <v>138</v>
      </c>
      <c r="B658" s="48" t="str">
        <f aca="false">VLOOKUP(Data[[#This Row],[or_product]],Ref_products[#Data],2,FALSE())</f>
        <v>Rye</v>
      </c>
      <c r="C658" s="48" t="str">
        <f aca="false">VLOOKUP(Data[[#This Row],[MS]],Ref_MS[#Data],2,FALSE())</f>
        <v>Malta</v>
      </c>
      <c r="D658" s="49" t="s">
        <v>132</v>
      </c>
      <c r="E658" s="49" t="s">
        <v>109</v>
      </c>
      <c r="F658" s="49" t="s">
        <v>110</v>
      </c>
      <c r="G658" s="50" t="n">
        <f aca="false">(SUM(AH658:AL658)-MAX(AH658:AL658)-MIN(AH658:AL658))/3</f>
        <v>0</v>
      </c>
      <c r="H658" s="50" t="str">
        <f aca="false">IFERROR(H368/H78,"")</f>
        <v/>
      </c>
      <c r="I658" s="50" t="str">
        <f aca="false">IFERROR(I368/I78,"")</f>
        <v/>
      </c>
      <c r="J658" s="50" t="str">
        <f aca="false">IFERROR(J368/J78,"")</f>
        <v/>
      </c>
      <c r="K658" s="50" t="str">
        <f aca="false">IFERROR(K368/K78,"")</f>
        <v/>
      </c>
      <c r="L658" s="50" t="str">
        <f aca="false">IFERROR(L368/L78,"")</f>
        <v/>
      </c>
      <c r="M658" s="50" t="str">
        <f aca="false">IFERROR(M368/M78,"")</f>
        <v/>
      </c>
      <c r="N658" s="50" t="str">
        <f aca="false">IFERROR(N368/N78,"")</f>
        <v/>
      </c>
      <c r="O658" s="50" t="str">
        <f aca="false">IFERROR(O368/O78,"")</f>
        <v/>
      </c>
      <c r="P658" s="50" t="str">
        <f aca="false">IFERROR(P368/P78,"")</f>
        <v/>
      </c>
      <c r="Q658" s="50" t="str">
        <f aca="false">IFERROR(Q368/Q78,"")</f>
        <v/>
      </c>
      <c r="R658" s="50" t="str">
        <f aca="false">IFERROR(R368/R78,"")</f>
        <v/>
      </c>
      <c r="S658" s="50" t="str">
        <f aca="false">IFERROR(S368/S78,"")</f>
        <v/>
      </c>
      <c r="T658" s="50" t="str">
        <f aca="false">IFERROR(T368/T78,"")</f>
        <v/>
      </c>
      <c r="U658" s="50" t="str">
        <f aca="false">IFERROR(U368/U78,"")</f>
        <v/>
      </c>
      <c r="V658" s="50" t="str">
        <f aca="false">IFERROR(V368/V78,"")</f>
        <v/>
      </c>
      <c r="W658" s="50" t="str">
        <f aca="false">IFERROR(W368/W78,"")</f>
        <v/>
      </c>
      <c r="X658" s="50" t="str">
        <f aca="false">IFERROR(X368/X78,"")</f>
        <v/>
      </c>
      <c r="Y658" s="50" t="str">
        <f aca="false">IFERROR(Y368/Y78,"")</f>
        <v/>
      </c>
      <c r="Z658" s="50" t="str">
        <f aca="false">IFERROR(Z368/Z78,"")</f>
        <v/>
      </c>
      <c r="AA658" s="50" t="str">
        <f aca="false">IFERROR(AA368/AA78,"")</f>
        <v/>
      </c>
      <c r="AB658" s="50" t="str">
        <f aca="false">IFERROR(AB368/AB78,"")</f>
        <v/>
      </c>
      <c r="AC658" s="50" t="str">
        <f aca="false">IFERROR(AC368/AC78,"")</f>
        <v/>
      </c>
      <c r="AD658" s="50" t="str">
        <f aca="false">IFERROR(AD368/AD78,"")</f>
        <v/>
      </c>
      <c r="AE658" s="50" t="str">
        <f aca="false">IFERROR(AE368/AE78,"")</f>
        <v/>
      </c>
      <c r="AF658" s="50" t="str">
        <f aca="false">IFERROR(AF368/AF78,"")</f>
        <v/>
      </c>
      <c r="AG658" s="50" t="str">
        <f aca="false">IFERROR(AG368/AG78,"")</f>
        <v/>
      </c>
      <c r="AH658" s="50" t="str">
        <f aca="false">IFERROR(AH368/AH78,"")</f>
        <v/>
      </c>
      <c r="AI658" s="50" t="str">
        <f aca="false">IFERROR(AI368/AI78,"")</f>
        <v/>
      </c>
      <c r="AJ658" s="50" t="str">
        <f aca="false">IFERROR(AJ368/AJ78,"")</f>
        <v/>
      </c>
      <c r="AK658" s="50" t="str">
        <f aca="false">IFERROR(AK368/AK78,"")</f>
        <v/>
      </c>
      <c r="AL658" s="51" t="str">
        <f aca="false">IFERROR(AL368/AL78,"")</f>
        <v/>
      </c>
      <c r="AM658" s="51" t="str">
        <f aca="false">IFERROR(AM368/AM78,"")</f>
        <v/>
      </c>
    </row>
    <row r="659" customFormat="false" ht="14.25" hidden="false" customHeight="false" outlineLevel="0" collapsed="false">
      <c r="A659" s="48" t="s">
        <v>138</v>
      </c>
      <c r="B659" s="48" t="str">
        <f aca="false">VLOOKUP(Data[[#This Row],[or_product]],Ref_products[#Data],2,FALSE())</f>
        <v>Rye</v>
      </c>
      <c r="C659" s="48" t="str">
        <f aca="false">VLOOKUP(Data[[#This Row],[MS]],Ref_MS[#Data],2,FALSE())</f>
        <v>Netherlands</v>
      </c>
      <c r="D659" s="49" t="s">
        <v>132</v>
      </c>
      <c r="E659" s="49" t="s">
        <v>111</v>
      </c>
      <c r="F659" s="49" t="s">
        <v>112</v>
      </c>
      <c r="G659" s="50" t="n">
        <f aca="false">(SUM(AH659:AL659)-MAX(AH659:AL659)-MIN(AH659:AL659))/3</f>
        <v>3.75127289627535</v>
      </c>
      <c r="H659" s="50" t="n">
        <f aca="false">IFERROR(H369/H79,"")</f>
        <v>5.44508108108108</v>
      </c>
      <c r="I659" s="50" t="n">
        <f aca="false">IFERROR(I369/I79,"")</f>
        <v>4.62803571428571</v>
      </c>
      <c r="J659" s="50" t="n">
        <f aca="false">IFERROR(J369/J79,"")</f>
        <v>5.06890243902439</v>
      </c>
      <c r="K659" s="50" t="n">
        <f aca="false">IFERROR(K369/K79,"")</f>
        <v>5.4144347826087</v>
      </c>
      <c r="L659" s="50" t="n">
        <f aca="false">IFERROR(L369/L79,"")</f>
        <v>5.45724</v>
      </c>
      <c r="M659" s="50" t="n">
        <f aca="false">IFERROR(M369/M79,"")</f>
        <v>4.70371428571429</v>
      </c>
      <c r="N659" s="50" t="n">
        <f aca="false">IFERROR(N369/N79,"")</f>
        <v>5.07111111111111</v>
      </c>
      <c r="O659" s="50" t="n">
        <f aca="false">IFERROR(O369/O79,"")</f>
        <v>4.727</v>
      </c>
      <c r="P659" s="50" t="n">
        <f aca="false">IFERROR(P369/P79,"")</f>
        <v>4.61833333333333</v>
      </c>
      <c r="Q659" s="50" t="n">
        <f aca="false">IFERROR(Q369/Q79,"")</f>
        <v>4.564</v>
      </c>
      <c r="R659" s="50" t="n">
        <f aca="false">IFERROR(R369/R79,"")</f>
        <v>5.00177142857143</v>
      </c>
      <c r="S659" s="50" t="n">
        <f aca="false">IFERROR(S369/S79,"")</f>
        <v>4.77494117647059</v>
      </c>
      <c r="T659" s="50" t="n">
        <f aca="false">IFERROR(T369/T79,"")</f>
        <v>4.26408</v>
      </c>
      <c r="U659" s="50" t="n">
        <f aca="false">IFERROR(U369/U79,"")</f>
        <v>4.44175</v>
      </c>
      <c r="V659" s="50" t="n">
        <f aca="false">IFERROR(V369/V79,"")</f>
        <v>2.65457142857143</v>
      </c>
      <c r="W659" s="50" t="n">
        <f aca="false">IFERROR(W369/W79,"")</f>
        <v>3.72571428571429</v>
      </c>
      <c r="X659" s="50" t="n">
        <f aca="false">IFERROR(X369/X79,"")</f>
        <v>4.7624347826087</v>
      </c>
      <c r="Y659" s="50" t="n">
        <f aca="false">IFERROR(Y369/Y79,"")</f>
        <v>4.84925</v>
      </c>
      <c r="Z659" s="50" t="n">
        <f aca="false">IFERROR(Z369/Z79,"")</f>
        <v>2.934</v>
      </c>
      <c r="AA659" s="50" t="n">
        <f aca="false">IFERROR(AA369/AA79,"")</f>
        <v>4.401</v>
      </c>
      <c r="AB659" s="50" t="n">
        <f aca="false">IFERROR(AB369/AB79,"")</f>
        <v>3.423</v>
      </c>
      <c r="AC659" s="50" t="n">
        <f aca="false">IFERROR(AC369/AC79,"")</f>
        <v>3.423</v>
      </c>
      <c r="AD659" s="50" t="n">
        <f aca="false">IFERROR(AD369/AD79,"")</f>
        <v>3.684</v>
      </c>
      <c r="AE659" s="50" t="n">
        <f aca="false">IFERROR(AE369/AE79,"")</f>
        <v>3.38538461538462</v>
      </c>
      <c r="AF659" s="50" t="n">
        <f aca="false">IFERROR(AF369/AF79,"")</f>
        <v>3.13388321167883</v>
      </c>
      <c r="AG659" s="50" t="n">
        <f aca="false">IFERROR(AG369/AG79,"")</f>
        <v>2.72084615384615</v>
      </c>
      <c r="AH659" s="50" t="n">
        <f aca="false">IFERROR(AH369/AH79,"")</f>
        <v>3.49848322147651</v>
      </c>
      <c r="AI659" s="50" t="n">
        <f aca="false">IFERROR(AI369/AI79,"")</f>
        <v>4.24166292134832</v>
      </c>
      <c r="AJ659" s="50" t="n">
        <f aca="false">IFERROR(AJ369/AJ79,"")</f>
        <v>3.70997183098592</v>
      </c>
      <c r="AK659" s="50" t="n">
        <f aca="false">IFERROR(AK369/AK79,"")</f>
        <v>4.04536363636364</v>
      </c>
      <c r="AL659" s="51" t="n">
        <f aca="false">IFERROR(AL369/AL79,"")</f>
        <v>3.1976347826087</v>
      </c>
      <c r="AM659" s="51" t="n">
        <f aca="false">IFERROR(AM369/AM79,"")</f>
        <v>3.71152872979157</v>
      </c>
    </row>
    <row r="660" customFormat="false" ht="14.25" hidden="false" customHeight="false" outlineLevel="0" collapsed="false">
      <c r="A660" s="48" t="s">
        <v>138</v>
      </c>
      <c r="B660" s="48" t="str">
        <f aca="false">VLOOKUP(Data[[#This Row],[or_product]],Ref_products[#Data],2,FALSE())</f>
        <v>Rye</v>
      </c>
      <c r="C660" s="48" t="str">
        <f aca="false">VLOOKUP(Data[[#This Row],[MS]],Ref_MS[#Data],2,FALSE())</f>
        <v>Austria</v>
      </c>
      <c r="D660" s="49" t="s">
        <v>132</v>
      </c>
      <c r="E660" s="49" t="s">
        <v>113</v>
      </c>
      <c r="F660" s="49" t="s">
        <v>114</v>
      </c>
      <c r="G660" s="50" t="n">
        <f aca="false">(SUM(AH660:AL660)-MAX(AH660:AL660)-MIN(AH660:AL660))/3</f>
        <v>4.58939094128998</v>
      </c>
      <c r="H660" s="50" t="n">
        <f aca="false">IFERROR(H370/H80,"")</f>
        <v>3.86953595658073</v>
      </c>
      <c r="I660" s="50" t="n">
        <f aca="false">IFERROR(I370/I80,"")</f>
        <v>4.04917402597403</v>
      </c>
      <c r="J660" s="50" t="n">
        <f aca="false">IFERROR(J370/J80,"")</f>
        <v>3.996046875</v>
      </c>
      <c r="K660" s="50" t="n">
        <f aca="false">IFERROR(K370/K80,"")</f>
        <v>2.9836640625</v>
      </c>
      <c r="L660" s="50" t="n">
        <f aca="false">IFERROR(L370/L80,"")</f>
        <v>3.50591003460208</v>
      </c>
      <c r="M660" s="50" t="n">
        <f aca="false">IFERROR(M370/M80,"")</f>
        <v>3.89880607082631</v>
      </c>
      <c r="N660" s="50" t="n">
        <f aca="false">IFERROR(N370/N80,"")</f>
        <v>3.81752415026834</v>
      </c>
      <c r="O660" s="50" t="n">
        <f aca="false">IFERROR(O370/O80,"")</f>
        <v>3.40530285714286</v>
      </c>
      <c r="P660" s="50" t="n">
        <f aca="false">IFERROR(P370/P80,"")</f>
        <v>4.07818359375</v>
      </c>
      <c r="Q660" s="50" t="n">
        <f aca="false">IFERROR(Q370/Q80,"")</f>
        <v>3.55277707006369</v>
      </c>
      <c r="R660" s="50" t="n">
        <f aca="false">IFERROR(R370/R80,"")</f>
        <v>3.24696</v>
      </c>
      <c r="S660" s="50" t="n">
        <f aca="false">IFERROR(S370/S80,"")</f>
        <v>4.56899343544858</v>
      </c>
      <c r="T660" s="50" t="n">
        <f aca="false">IFERROR(T370/T80,"")</f>
        <v>3.7406214953271</v>
      </c>
      <c r="U660" s="50" t="n">
        <f aca="false">IFERROR(U370/U80,"")</f>
        <v>3.4102750929368</v>
      </c>
      <c r="V660" s="50" t="n">
        <f aca="false">IFERROR(V370/V80,"")</f>
        <v>3.94969593147752</v>
      </c>
      <c r="W660" s="50" t="n">
        <f aca="false">IFERROR(W370/W80,"")</f>
        <v>4.01678571428571</v>
      </c>
      <c r="X660" s="50" t="n">
        <f aca="false">IFERROR(X370/X80,"")</f>
        <v>3.70228453608247</v>
      </c>
      <c r="Y660" s="50" t="n">
        <f aca="false">IFERROR(Y370/Y80,"")</f>
        <v>3.44868052516411</v>
      </c>
      <c r="Z660" s="50" t="n">
        <f aca="false">IFERROR(Z370/Z80,"")</f>
        <v>4.30030474531998</v>
      </c>
      <c r="AA660" s="50" t="n">
        <f aca="false">IFERROR(AA370/AA80,"")</f>
        <v>4.12521327014218</v>
      </c>
      <c r="AB660" s="50" t="n">
        <f aca="false">IFERROR(AB370/AB80,"")</f>
        <v>4.09065799322759</v>
      </c>
      <c r="AC660" s="50" t="n">
        <f aca="false">IFERROR(AC370/AC80,"")</f>
        <v>4.7142276119403</v>
      </c>
      <c r="AD660" s="50" t="n">
        <f aca="false">IFERROR(AD370/AD80,"")</f>
        <v>4.22918250758342</v>
      </c>
      <c r="AE660" s="50" t="n">
        <f aca="false">IFERROR(AE370/AE80,"")</f>
        <v>4.93796944518896</v>
      </c>
      <c r="AF660" s="50" t="n">
        <f aca="false">IFERROR(AF370/AF80,"")</f>
        <v>3.66097621809745</v>
      </c>
      <c r="AG660" s="50" t="n">
        <f aca="false">IFERROR(AG370/AG80,"")</f>
        <v>4.26089123496195</v>
      </c>
      <c r="AH660" s="50" t="n">
        <f aca="false">IFERROR(AH370/AH80,"")</f>
        <v>4.49682967032967</v>
      </c>
      <c r="AI660" s="50" t="n">
        <f aca="false">IFERROR(AI370/AI80,"")</f>
        <v>5.01608282639214</v>
      </c>
      <c r="AJ660" s="50" t="n">
        <f aca="false">IFERROR(AJ370/AJ80,"")</f>
        <v>4.50945177973836</v>
      </c>
      <c r="AK660" s="50" t="n">
        <f aca="false">IFERROR(AK370/AK80,"")</f>
        <v>4.76189137380192</v>
      </c>
      <c r="AL660" s="51" t="n">
        <f aca="false">IFERROR(AL370/AL80,"")</f>
        <v>4.44104029113595</v>
      </c>
      <c r="AM660" s="51" t="n">
        <f aca="false">IFERROR(AM370/AM80,"")</f>
        <v>4.76286</v>
      </c>
    </row>
    <row r="661" customFormat="false" ht="14.25" hidden="false" customHeight="false" outlineLevel="0" collapsed="false">
      <c r="A661" s="48" t="s">
        <v>138</v>
      </c>
      <c r="B661" s="48" t="str">
        <f aca="false">VLOOKUP(Data[[#This Row],[or_product]],Ref_products[#Data],2,FALSE())</f>
        <v>Rye</v>
      </c>
      <c r="C661" s="48" t="str">
        <f aca="false">VLOOKUP(Data[[#This Row],[MS]],Ref_MS[#Data],2,FALSE())</f>
        <v>Poland</v>
      </c>
      <c r="D661" s="49" t="s">
        <v>132</v>
      </c>
      <c r="E661" s="49" t="s">
        <v>115</v>
      </c>
      <c r="F661" s="49" t="s">
        <v>116</v>
      </c>
      <c r="G661" s="50" t="n">
        <f aca="false">(SUM(AH661:AL661)-MAX(AH661:AL661)-MIN(AH661:AL661))/3</f>
        <v>3.37853652887218</v>
      </c>
      <c r="H661" s="50" t="n">
        <f aca="false">IFERROR(H371/H81,"")</f>
        <v>2.2063782537961</v>
      </c>
      <c r="I661" s="50" t="n">
        <f aca="false">IFERROR(I371/I81,"")</f>
        <v>2.12761063908386</v>
      </c>
      <c r="J661" s="50" t="n">
        <f aca="false">IFERROR(J371/J81,"")</f>
        <v>2.50830910425844</v>
      </c>
      <c r="K661" s="50" t="n">
        <f aca="false">IFERROR(K371/K81,"")</f>
        <v>2.28908695652174</v>
      </c>
      <c r="L661" s="50" t="n">
        <f aca="false">IFERROR(L371/L81,"")</f>
        <v>2.25549893380913</v>
      </c>
      <c r="M661" s="50" t="n">
        <f aca="false">IFERROR(M371/M81,"")</f>
        <v>2.4178700947226</v>
      </c>
      <c r="N661" s="50" t="n">
        <f aca="false">IFERROR(N371/N81,"")</f>
        <v>2.2594089632107</v>
      </c>
      <c r="O661" s="50" t="n">
        <f aca="false">IFERROR(O371/O81,"")</f>
        <v>1.89594362923144</v>
      </c>
      <c r="P661" s="50" t="n">
        <f aca="false">IFERROR(P371/P81,"")</f>
        <v>2.37556849622934</v>
      </c>
      <c r="Q661" s="50" t="n">
        <f aca="false">IFERROR(Q371/Q81,"")</f>
        <v>2.40128052297635</v>
      </c>
      <c r="R661" s="50" t="n">
        <f aca="false">IFERROR(R371/R81,"")</f>
        <v>2.09721598053133</v>
      </c>
      <c r="S661" s="50" t="n">
        <f aca="false">IFERROR(S371/S81,"")</f>
        <v>2.701680820857</v>
      </c>
      <c r="T661" s="50" t="n">
        <f aca="false">IFERROR(T371/T81,"")</f>
        <v>2.35243792835441</v>
      </c>
      <c r="U661" s="50" t="n">
        <f aca="false">IFERROR(U371/U81,"")</f>
        <v>1.94531471927162</v>
      </c>
      <c r="V661" s="50" t="n">
        <f aca="false">IFERROR(V371/V81,"")</f>
        <v>2.32254566175353</v>
      </c>
      <c r="W661" s="50" t="n">
        <f aca="false">IFERROR(W371/W81,"")</f>
        <v>2.4150612244898</v>
      </c>
      <c r="X661" s="50" t="n">
        <f aca="false">IFERROR(X371/X81,"")</f>
        <v>2.60171684459411</v>
      </c>
      <c r="Y661" s="50" t="n">
        <f aca="false">IFERROR(Y371/Y81,"")</f>
        <v>2.2917407566638</v>
      </c>
      <c r="Z661" s="50" t="n">
        <f aca="false">IFERROR(Z371/Z81,"")</f>
        <v>2.37594283951227</v>
      </c>
      <c r="AA661" s="50" t="n">
        <f aca="false">IFERROR(AA371/AA81,"")</f>
        <v>2.72014352953253</v>
      </c>
      <c r="AB661" s="50" t="n">
        <f aca="false">IFERROR(AB371/AB81,"")</f>
        <v>2.84230283836685</v>
      </c>
      <c r="AC661" s="50" t="n">
        <f aca="false">IFERROR(AC371/AC81,"")</f>
        <v>3.13795179972723</v>
      </c>
      <c r="AD661" s="50" t="n">
        <f aca="false">IFERROR(AD371/AD81,"")</f>
        <v>2.71447924996553</v>
      </c>
      <c r="AE661" s="50" t="n">
        <f aca="false">IFERROR(AE371/AE81,"")</f>
        <v>2.77540574642945</v>
      </c>
      <c r="AF661" s="50" t="n">
        <f aca="false">IFERROR(AF371/AF81,"")</f>
        <v>2.99445720437003</v>
      </c>
      <c r="AG661" s="50" t="n">
        <f aca="false">IFERROR(AG371/AG81,"")</f>
        <v>2.3705855295539</v>
      </c>
      <c r="AH661" s="50" t="n">
        <f aca="false">IFERROR(AH371/AH81,"")</f>
        <v>2.66350801062182</v>
      </c>
      <c r="AI661" s="50" t="n">
        <f aca="false">IFERROR(AI371/AI81,"")</f>
        <v>3.43238151552912</v>
      </c>
      <c r="AJ661" s="50" t="n">
        <f aca="false">IFERROR(AJ371/AJ81,"")</f>
        <v>3.23552560264692</v>
      </c>
      <c r="AK661" s="50" t="n">
        <f aca="false">IFERROR(AK371/AK81,"")</f>
        <v>3.51607536231884</v>
      </c>
      <c r="AL661" s="51" t="n">
        <f aca="false">IFERROR(AL371/AL81,"")</f>
        <v>3.4677024684405</v>
      </c>
      <c r="AM661" s="51" t="n">
        <f aca="false">IFERROR(AM371/AM81,"")</f>
        <v>3.49285714285714</v>
      </c>
    </row>
    <row r="662" customFormat="false" ht="14.25" hidden="false" customHeight="false" outlineLevel="0" collapsed="false">
      <c r="A662" s="48" t="s">
        <v>138</v>
      </c>
      <c r="B662" s="48" t="str">
        <f aca="false">VLOOKUP(Data[[#This Row],[or_product]],Ref_products[#Data],2,FALSE())</f>
        <v>Rye</v>
      </c>
      <c r="C662" s="48" t="str">
        <f aca="false">VLOOKUP(Data[[#This Row],[MS]],Ref_MS[#Data],2,FALSE())</f>
        <v>Portugal</v>
      </c>
      <c r="D662" s="49" t="s">
        <v>132</v>
      </c>
      <c r="E662" s="49" t="s">
        <v>117</v>
      </c>
      <c r="F662" s="49" t="s">
        <v>118</v>
      </c>
      <c r="G662" s="50" t="n">
        <f aca="false">(SUM(AH662:AL662)-MAX(AH662:AL662)-MIN(AH662:AL662))/3</f>
        <v>1.04478499828386</v>
      </c>
      <c r="H662" s="50" t="n">
        <f aca="false">IFERROR(H372/H82,"")</f>
        <v>0.89976</v>
      </c>
      <c r="I662" s="50" t="n">
        <f aca="false">IFERROR(I372/I82,"")</f>
        <v>0.948363636363636</v>
      </c>
      <c r="J662" s="50" t="n">
        <f aca="false">IFERROR(J372/J82,"")</f>
        <v>0.567870967741936</v>
      </c>
      <c r="K662" s="50" t="n">
        <f aca="false">IFERROR(K372/K82,"")</f>
        <v>0.865770491803279</v>
      </c>
      <c r="L662" s="50" t="n">
        <f aca="false">IFERROR(L372/L82,"")</f>
        <v>0.679627118644068</v>
      </c>
      <c r="M662" s="50" t="n">
        <f aca="false">IFERROR(M372/M82,"")</f>
        <v>0.623235294117647</v>
      </c>
      <c r="N662" s="50" t="n">
        <f aca="false">IFERROR(N372/N82,"")</f>
        <v>1.11771428571429</v>
      </c>
      <c r="O662" s="50" t="n">
        <f aca="false">IFERROR(O372/O82,"")</f>
        <v>1.01674350940018</v>
      </c>
      <c r="P662" s="50" t="n">
        <f aca="false">IFERROR(P372/P82,"")</f>
        <v>0.629960074527549</v>
      </c>
      <c r="Q662" s="50" t="n">
        <f aca="false">IFERROR(Q372/Q82,"")</f>
        <v>1.0013552238806</v>
      </c>
      <c r="R662" s="50" t="n">
        <f aca="false">IFERROR(R372/R82,"")</f>
        <v>0.868760461285008</v>
      </c>
      <c r="S662" s="50" t="n">
        <f aca="false">IFERROR(S372/S82,"")</f>
        <v>0.931867924528302</v>
      </c>
      <c r="T662" s="50" t="n">
        <f aca="false">IFERROR(T372/T82,"")</f>
        <v>0.761351990540008</v>
      </c>
      <c r="U662" s="50" t="n">
        <f aca="false">IFERROR(U372/U82,"")</f>
        <v>0.991328790459966</v>
      </c>
      <c r="V662" s="50" t="n">
        <f aca="false">IFERROR(V372/V82,"")</f>
        <v>0.999126912691269</v>
      </c>
      <c r="W662" s="50" t="n">
        <f aca="false">IFERROR(W372/W82,"")</f>
        <v>1.01882645403377</v>
      </c>
      <c r="X662" s="50" t="n">
        <f aca="false">IFERROR(X372/X82,"")</f>
        <v>0.924723735408561</v>
      </c>
      <c r="Y662" s="50" t="n">
        <f aca="false">IFERROR(Y372/Y82,"")</f>
        <v>0.839721135029354</v>
      </c>
      <c r="Z662" s="50" t="n">
        <f aca="false">IFERROR(Z372/Z82,"")</f>
        <v>0.912039553752536</v>
      </c>
      <c r="AA662" s="50" t="n">
        <f aca="false">IFERROR(AA372/AA82,"")</f>
        <v>0.740893900563813</v>
      </c>
      <c r="AB662" s="50" t="n">
        <f aca="false">IFERROR(AB372/AB82,"")</f>
        <v>0.845649572649573</v>
      </c>
      <c r="AC662" s="50" t="n">
        <f aca="false">IFERROR(AC372/AC82,"")</f>
        <v>0.871255179383527</v>
      </c>
      <c r="AD662" s="50" t="n">
        <f aca="false">IFERROR(AD372/AD82,"")</f>
        <v>0.836973480662983</v>
      </c>
      <c r="AE662" s="50" t="n">
        <f aca="false">IFERROR(AE372/AE82,"")</f>
        <v>0.882861609727852</v>
      </c>
      <c r="AF662" s="50" t="n">
        <f aca="false">IFERROR(AF372/AF82,"")</f>
        <v>0.869065846153846</v>
      </c>
      <c r="AG662" s="50" t="n">
        <f aca="false">IFERROR(AG372/AG82,"")</f>
        <v>1.03695304568528</v>
      </c>
      <c r="AH662" s="50" t="n">
        <f aca="false">IFERROR(AH372/AH82,"")</f>
        <v>1.08793283070596</v>
      </c>
      <c r="AI662" s="50" t="n">
        <f aca="false">IFERROR(AI372/AI82,"")</f>
        <v>1.16951080139373</v>
      </c>
      <c r="AJ662" s="50" t="n">
        <f aca="false">IFERROR(AJ372/AJ82,"")</f>
        <v>1.11671846044191</v>
      </c>
      <c r="AK662" s="50" t="n">
        <f aca="false">IFERROR(AK372/AK82,"")</f>
        <v>0.929703703703704</v>
      </c>
      <c r="AL662" s="51" t="n">
        <f aca="false">IFERROR(AL372/AL82,"")</f>
        <v>0.879453435114504</v>
      </c>
      <c r="AM662" s="51" t="n">
        <f aca="false">IFERROR(AM372/AM82,"")</f>
        <v>1.14426</v>
      </c>
    </row>
    <row r="663" customFormat="false" ht="14.25" hidden="false" customHeight="false" outlineLevel="0" collapsed="false">
      <c r="A663" s="48" t="s">
        <v>138</v>
      </c>
      <c r="B663" s="48" t="str">
        <f aca="false">VLOOKUP(Data[[#This Row],[or_product]],Ref_products[#Data],2,FALSE())</f>
        <v>Rye</v>
      </c>
      <c r="C663" s="48" t="str">
        <f aca="false">VLOOKUP(Data[[#This Row],[MS]],Ref_MS[#Data],2,FALSE())</f>
        <v>Romania</v>
      </c>
      <c r="D663" s="49" t="s">
        <v>132</v>
      </c>
      <c r="E663" s="49" t="s">
        <v>119</v>
      </c>
      <c r="F663" s="49" t="s">
        <v>120</v>
      </c>
      <c r="G663" s="50" t="n">
        <f aca="false">(SUM(AH663:AL663)-MAX(AH663:AL663)-MIN(AH663:AL663))/3</f>
        <v>2.75269911262393</v>
      </c>
      <c r="H663" s="50" t="n">
        <f aca="false">IFERROR(H373/H83,"")</f>
        <v>1.53144186046512</v>
      </c>
      <c r="I663" s="50" t="n">
        <f aca="false">IFERROR(I373/I83,"")</f>
        <v>1.74472473867596</v>
      </c>
      <c r="J663" s="50" t="n">
        <f aca="false">IFERROR(J373/J83,"")</f>
        <v>2.02721359223301</v>
      </c>
      <c r="K663" s="50" t="n">
        <f aca="false">IFERROR(K373/K83,"")</f>
        <v>1.2408375</v>
      </c>
      <c r="L663" s="50" t="n">
        <f aca="false">IFERROR(L373/L83,"")</f>
        <v>1.77983850931677</v>
      </c>
      <c r="M663" s="50" t="n">
        <f aca="false">IFERROR(M373/M83,"")</f>
        <v>1.87689705882353</v>
      </c>
      <c r="N663" s="50" t="n">
        <f aca="false">IFERROR(N373/N83,"")</f>
        <v>1.79441739130435</v>
      </c>
      <c r="O663" s="50" t="n">
        <f aca="false">IFERROR(O373/O83,"")</f>
        <v>1.5153091684435</v>
      </c>
      <c r="P663" s="50" t="n">
        <f aca="false">IFERROR(P373/P83,"")</f>
        <v>2.27458489033306</v>
      </c>
      <c r="Q663" s="50" t="n">
        <f aca="false">IFERROR(Q373/Q83,"")</f>
        <v>1.60050855745721</v>
      </c>
      <c r="R663" s="50" t="n">
        <f aca="false">IFERROR(R373/R83,"")</f>
        <v>1.32537704918033</v>
      </c>
      <c r="S663" s="50" t="n">
        <f aca="false">IFERROR(S373/S83,"")</f>
        <v>2.45504335919671</v>
      </c>
      <c r="T663" s="50" t="n">
        <f aca="false">IFERROR(T373/T83,"")</f>
        <v>2.31878353510896</v>
      </c>
      <c r="U663" s="50" t="n">
        <f aca="false">IFERROR(U373/U83,"")</f>
        <v>2.026343387471</v>
      </c>
      <c r="V663" s="50" t="n">
        <f aca="false">IFERROR(V373/V83,"")</f>
        <v>1.6647841191067</v>
      </c>
      <c r="W663" s="50" t="n">
        <f aca="false">IFERROR(W373/W83,"")</f>
        <v>2.3623732718894</v>
      </c>
      <c r="X663" s="50" t="n">
        <f aca="false">IFERROR(X373/X83,"")</f>
        <v>2.07698969072165</v>
      </c>
      <c r="Y663" s="50" t="n">
        <f aca="false">IFERROR(Y373/Y83,"")</f>
        <v>2.3025989010989</v>
      </c>
      <c r="Z663" s="50" t="n">
        <f aca="false">IFERROR(Z373/Z83,"")</f>
        <v>2.48499109311741</v>
      </c>
      <c r="AA663" s="50" t="n">
        <f aca="false">IFERROR(AA373/AA83,"")</f>
        <v>2.05752249134948</v>
      </c>
      <c r="AB663" s="50" t="n">
        <f aca="false">IFERROR(AB373/AB83,"")</f>
        <v>2.16817318435754</v>
      </c>
      <c r="AC663" s="50" t="n">
        <f aca="false">IFERROR(AC373/AC83,"")</f>
        <v>2.34258407079646</v>
      </c>
      <c r="AD663" s="50" t="n">
        <f aca="false">IFERROR(AD373/AD83,"")</f>
        <v>2.4776</v>
      </c>
      <c r="AE663" s="50" t="n">
        <f aca="false">IFERROR(AE373/AE83,"")</f>
        <v>2.42443021032505</v>
      </c>
      <c r="AF663" s="50" t="n">
        <f aca="false">IFERROR(AF373/AF83,"")</f>
        <v>2.87179144942649</v>
      </c>
      <c r="AG663" s="50" t="n">
        <f aca="false">IFERROR(AG373/AG83,"")</f>
        <v>2.73001169590643</v>
      </c>
      <c r="AH663" s="50" t="n">
        <f aca="false">IFERROR(AH373/AH83,"")</f>
        <v>2.73547435897436</v>
      </c>
      <c r="AI663" s="50" t="n">
        <f aca="false">IFERROR(AI373/AI83,"")</f>
        <v>2.47673066666667</v>
      </c>
      <c r="AJ663" s="50" t="n">
        <f aca="false">IFERROR(AJ373/AJ83,"")</f>
        <v>2.83466556564823</v>
      </c>
      <c r="AK663" s="50" t="n">
        <f aca="false">IFERROR(AK373/AK83,"")</f>
        <v>2.68795741324921</v>
      </c>
      <c r="AL663" s="51" t="n">
        <f aca="false">IFERROR(AL373/AL83,"")</f>
        <v>3.18991</v>
      </c>
      <c r="AM663" s="51" t="n">
        <f aca="false">IFERROR(AM373/AM83,"")</f>
        <v>3.00944528799864</v>
      </c>
    </row>
    <row r="664" customFormat="false" ht="14.25" hidden="false" customHeight="false" outlineLevel="0" collapsed="false">
      <c r="A664" s="48" t="s">
        <v>138</v>
      </c>
      <c r="B664" s="48" t="str">
        <f aca="false">VLOOKUP(Data[[#This Row],[or_product]],Ref_products[#Data],2,FALSE())</f>
        <v>Rye</v>
      </c>
      <c r="C664" s="48" t="str">
        <f aca="false">VLOOKUP(Data[[#This Row],[MS]],Ref_MS[#Data],2,FALSE())</f>
        <v>Slovenia</v>
      </c>
      <c r="D664" s="49" t="s">
        <v>132</v>
      </c>
      <c r="E664" s="49" t="s">
        <v>121</v>
      </c>
      <c r="F664" s="49" t="s">
        <v>122</v>
      </c>
      <c r="G664" s="50" t="n">
        <f aca="false">(SUM(AH664:AL664)-MAX(AH664:AL664)-MIN(AH664:AL664))/3</f>
        <v>3.83448866525424</v>
      </c>
      <c r="H664" s="50" t="n">
        <f aca="false">IFERROR(H374/H84,"")</f>
        <v>2.18169230769231</v>
      </c>
      <c r="I664" s="50" t="n">
        <f aca="false">IFERROR(I374/I84,"")</f>
        <v>2.84085714285714</v>
      </c>
      <c r="J664" s="50" t="n">
        <f aca="false">IFERROR(J374/J84,"")</f>
        <v>2.98547368421053</v>
      </c>
      <c r="K664" s="50" t="n">
        <f aca="false">IFERROR(K374/K84,"")</f>
        <v>2.83105263157895</v>
      </c>
      <c r="L664" s="50" t="n">
        <f aca="false">IFERROR(L374/L84,"")</f>
        <v>2.63307692307692</v>
      </c>
      <c r="M664" s="50" t="n">
        <f aca="false">IFERROR(M374/M84,"")</f>
        <v>3.1785</v>
      </c>
      <c r="N664" s="50" t="n">
        <f aca="false">IFERROR(N374/N84,"")</f>
        <v>2.82533333333333</v>
      </c>
      <c r="O664" s="50" t="n">
        <f aca="false">IFERROR(O374/O84,"")</f>
        <v>2.51485714285714</v>
      </c>
      <c r="P664" s="50" t="n">
        <f aca="false">IFERROR(P374/P84,"")</f>
        <v>3.21342857142857</v>
      </c>
      <c r="Q664" s="50" t="n">
        <f aca="false">IFERROR(Q374/Q84,"")</f>
        <v>3.26</v>
      </c>
      <c r="R664" s="50" t="n">
        <f aca="false">IFERROR(R374/R84,"")</f>
        <v>2.282</v>
      </c>
      <c r="S664" s="50" t="n">
        <f aca="false">IFERROR(S374/S84,"")</f>
        <v>3.11181818181818</v>
      </c>
      <c r="T664" s="50" t="n">
        <f aca="false">IFERROR(T374/T84,"")</f>
        <v>3.03772727272727</v>
      </c>
      <c r="U664" s="50" t="n">
        <f aca="false">IFERROR(U374/U84,"")</f>
        <v>2.66727272727273</v>
      </c>
      <c r="V664" s="50" t="n">
        <f aca="false">IFERROR(V374/V84,"")</f>
        <v>2.98170731707317</v>
      </c>
      <c r="W664" s="50" t="n">
        <f aca="false">IFERROR(W374/W84,"")</f>
        <v>2.89267605633803</v>
      </c>
      <c r="X664" s="50" t="n">
        <f aca="false">IFERROR(X374/X84,"")</f>
        <v>2.52741573033708</v>
      </c>
      <c r="Y664" s="50" t="n">
        <f aca="false">IFERROR(Y374/Y84,"")</f>
        <v>3.05625</v>
      </c>
      <c r="Z664" s="50" t="n">
        <f aca="false">IFERROR(Z374/Z84,"")</f>
        <v>3.42903703703704</v>
      </c>
      <c r="AA664" s="50" t="n">
        <f aca="false">IFERROR(AA374/AA84,"")</f>
        <v>3.7164</v>
      </c>
      <c r="AB664" s="50" t="n">
        <f aca="false">IFERROR(AB374/AB84,"")</f>
        <v>3.28844295302013</v>
      </c>
      <c r="AC664" s="50" t="n">
        <f aca="false">IFERROR(AC374/AC84,"")</f>
        <v>4.01934146341463</v>
      </c>
      <c r="AD664" s="50" t="n">
        <f aca="false">IFERROR(AD374/AD84,"")</f>
        <v>3.67538709677419</v>
      </c>
      <c r="AE664" s="50" t="n">
        <f aca="false">IFERROR(AE374/AE84,"")</f>
        <v>4.01282474226804</v>
      </c>
      <c r="AF664" s="50" t="n">
        <f aca="false">IFERROR(AF374/AF84,"")</f>
        <v>4.00255555555556</v>
      </c>
      <c r="AG664" s="50" t="n">
        <f aca="false">IFERROR(AG374/AG84,"")</f>
        <v>3.41547692307692</v>
      </c>
      <c r="AH664" s="50" t="n">
        <f aca="false">IFERROR(AH374/AH84,"")</f>
        <v>3.71308474576271</v>
      </c>
      <c r="AI664" s="50" t="n">
        <f aca="false">IFERROR(AI374/AI84,"")</f>
        <v>4.02842857142857</v>
      </c>
      <c r="AJ664" s="50" t="n">
        <f aca="false">IFERROR(AJ374/AJ84,"")</f>
        <v>3.86615625</v>
      </c>
      <c r="AK664" s="50" t="n">
        <f aca="false">IFERROR(AK374/AK84,"")</f>
        <v>3.924225</v>
      </c>
      <c r="AL664" s="51" t="n">
        <f aca="false">IFERROR(AL374/AL84,"")</f>
        <v>3.51888235294118</v>
      </c>
      <c r="AM664" s="51" t="n">
        <f aca="false">IFERROR(AM374/AM84,"")</f>
        <v>3.71362352803165</v>
      </c>
    </row>
    <row r="665" customFormat="false" ht="14.25" hidden="false" customHeight="false" outlineLevel="0" collapsed="false">
      <c r="A665" s="48" t="s">
        <v>138</v>
      </c>
      <c r="B665" s="48" t="str">
        <f aca="false">VLOOKUP(Data[[#This Row],[or_product]],Ref_products[#Data],2,FALSE())</f>
        <v>Rye</v>
      </c>
      <c r="C665" s="48" t="str">
        <f aca="false">VLOOKUP(Data[[#This Row],[MS]],Ref_MS[#Data],2,FALSE())</f>
        <v>Slovakia</v>
      </c>
      <c r="D665" s="49" t="s">
        <v>132</v>
      </c>
      <c r="E665" s="49" t="s">
        <v>123</v>
      </c>
      <c r="F665" s="49" t="s">
        <v>124</v>
      </c>
      <c r="G665" s="50" t="n">
        <f aca="false">(SUM(AH665:AL665)-MAX(AH665:AL665)-MIN(AH665:AL665))/3</f>
        <v>3.45448847769315</v>
      </c>
      <c r="H665" s="50" t="n">
        <f aca="false">IFERROR(H375/H85,"")</f>
        <v>2.95962445414847</v>
      </c>
      <c r="I665" s="50" t="n">
        <f aca="false">IFERROR(I375/I85,"")</f>
        <v>3.0155</v>
      </c>
      <c r="J665" s="50" t="n">
        <f aca="false">IFERROR(J375/J85,"")</f>
        <v>2.82638834951456</v>
      </c>
      <c r="K665" s="50" t="n">
        <f aca="false">IFERROR(K375/K85,"")</f>
        <v>2.43307317073171</v>
      </c>
      <c r="L665" s="50" t="n">
        <f aca="false">IFERROR(L375/L85,"")</f>
        <v>2.77264646464647</v>
      </c>
      <c r="M665" s="50" t="n">
        <f aca="false">IFERROR(M375/M85,"")</f>
        <v>2.73498837209302</v>
      </c>
      <c r="N665" s="50" t="n">
        <f aca="false">IFERROR(N375/N85,"")</f>
        <v>2.28418791946309</v>
      </c>
      <c r="O665" s="50" t="n">
        <f aca="false">IFERROR(O375/O85,"")</f>
        <v>1.98068138801262</v>
      </c>
      <c r="P665" s="50" t="n">
        <f aca="false">IFERROR(P375/P85,"")</f>
        <v>2.82616923076923</v>
      </c>
      <c r="Q665" s="50" t="n">
        <f aca="false">IFERROR(Q375/Q85,"")</f>
        <v>2.47060209424084</v>
      </c>
      <c r="R665" s="50" t="n">
        <f aca="false">IFERROR(R375/R85,"")</f>
        <v>2.4082766798419</v>
      </c>
      <c r="S665" s="50" t="n">
        <f aca="false">IFERROR(S375/S85,"")</f>
        <v>3.729</v>
      </c>
      <c r="T665" s="50" t="n">
        <f aca="false">IFERROR(T375/T85,"")</f>
        <v>2.7384</v>
      </c>
      <c r="U665" s="50" t="n">
        <f aca="false">IFERROR(U375/U85,"")</f>
        <v>2.30746875</v>
      </c>
      <c r="V665" s="50" t="n">
        <f aca="false">IFERROR(V375/V85,"")</f>
        <v>2.57020289855072</v>
      </c>
      <c r="W665" s="50" t="n">
        <f aca="false">IFERROR(W375/W85,"")</f>
        <v>3.03217760617761</v>
      </c>
      <c r="X665" s="50" t="n">
        <f aca="false">IFERROR(X375/X85,"")</f>
        <v>2.75486138613861</v>
      </c>
      <c r="Y665" s="50" t="n">
        <f aca="false">IFERROR(Y375/Y85,"")</f>
        <v>2.16310588235294</v>
      </c>
      <c r="Z665" s="50" t="n">
        <f aca="false">IFERROR(Z375/Z85,"")</f>
        <v>3.13835820895522</v>
      </c>
      <c r="AA665" s="50" t="n">
        <f aca="false">IFERROR(AA375/AA85,"")</f>
        <v>3.07335877862595</v>
      </c>
      <c r="AB665" s="50" t="n">
        <f aca="false">IFERROR(AB375/AB85,"")</f>
        <v>3.77702813756141</v>
      </c>
      <c r="AC665" s="50" t="n">
        <f aca="false">IFERROR(AC375/AC85,"")</f>
        <v>3.58689376285127</v>
      </c>
      <c r="AD665" s="50" t="n">
        <f aca="false">IFERROR(AD375/AD85,"")</f>
        <v>3.51674611398964</v>
      </c>
      <c r="AE665" s="50" t="n">
        <f aca="false">IFERROR(AE375/AE85,"")</f>
        <v>3.13051401869159</v>
      </c>
      <c r="AF665" s="50" t="n">
        <f aca="false">IFERROR(AF375/AF85,"")</f>
        <v>3.18414042126379</v>
      </c>
      <c r="AG665" s="50" t="n">
        <f aca="false">IFERROR(AG375/AG85,"")</f>
        <v>3.29021985233798</v>
      </c>
      <c r="AH665" s="50" t="n">
        <f aca="false">IFERROR(AH375/AH85,"")</f>
        <v>3.42581438848921</v>
      </c>
      <c r="AI665" s="50" t="n">
        <f aca="false">IFERROR(AI375/AI85,"")</f>
        <v>3.81231621187801</v>
      </c>
      <c r="AJ665" s="50" t="n">
        <f aca="false">IFERROR(AJ375/AJ85,"")</f>
        <v>3.46334970530452</v>
      </c>
      <c r="AK665" s="50" t="n">
        <f aca="false">IFERROR(AK375/AK85,"")</f>
        <v>3.47430133928571</v>
      </c>
      <c r="AL665" s="51" t="n">
        <f aca="false">IFERROR(AL375/AL85,"")</f>
        <v>3.33484693877551</v>
      </c>
      <c r="AM665" s="51" t="n">
        <f aca="false">IFERROR(AM375/AM85,"")</f>
        <v>3.45920645866836</v>
      </c>
    </row>
    <row r="666" customFormat="false" ht="14.25" hidden="false" customHeight="false" outlineLevel="0" collapsed="false">
      <c r="A666" s="48" t="s">
        <v>138</v>
      </c>
      <c r="B666" s="48" t="str">
        <f aca="false">VLOOKUP(Data[[#This Row],[or_product]],Ref_products[#Data],2,FALSE())</f>
        <v>Rye</v>
      </c>
      <c r="C666" s="48" t="str">
        <f aca="false">VLOOKUP(Data[[#This Row],[MS]],Ref_MS[#Data],2,FALSE())</f>
        <v>Finland</v>
      </c>
      <c r="D666" s="49" t="s">
        <v>132</v>
      </c>
      <c r="E666" s="49" t="s">
        <v>125</v>
      </c>
      <c r="F666" s="49" t="s">
        <v>126</v>
      </c>
      <c r="G666" s="50" t="n">
        <f aca="false">(SUM(AH666:AL666)-MAX(AH666:AL666)-MIN(AH666:AL666))/3</f>
        <v>3.52290751731928</v>
      </c>
      <c r="H666" s="50" t="n">
        <f aca="false">IFERROR(H376/H86,"")</f>
        <v>2.70996475770925</v>
      </c>
      <c r="I666" s="50" t="n">
        <f aca="false">IFERROR(I376/I86,"")</f>
        <v>2.52460465116279</v>
      </c>
      <c r="J666" s="50" t="n">
        <f aca="false">IFERROR(J376/J86,"")</f>
        <v>2.71300961538462</v>
      </c>
      <c r="K666" s="50" t="n">
        <f aca="false">IFERROR(K376/K86,"")</f>
        <v>2.40759773371105</v>
      </c>
      <c r="L666" s="50" t="n">
        <f aca="false">IFERROR(L376/L86,"")</f>
        <v>2.02892105263158</v>
      </c>
      <c r="M666" s="50" t="n">
        <f aca="false">IFERROR(M376/M86,"")</f>
        <v>1.53552229299363</v>
      </c>
      <c r="N666" s="50" t="n">
        <f aca="false">IFERROR(N376/N86,"")</f>
        <v>1.87648780487805</v>
      </c>
      <c r="O666" s="50" t="n">
        <f aca="false">IFERROR(O376/O86,"")</f>
        <v>2.37796853932584</v>
      </c>
      <c r="P666" s="50" t="n">
        <f aca="false">IFERROR(P376/P86,"")</f>
        <v>2.16171724137931</v>
      </c>
      <c r="Q666" s="50" t="n">
        <f aca="false">IFERROR(Q376/Q86,"")</f>
        <v>2.3407868852459</v>
      </c>
      <c r="R666" s="50" t="n">
        <f aca="false">IFERROR(R376/R86,"")</f>
        <v>2.3191661237785</v>
      </c>
      <c r="S666" s="50" t="n">
        <f aca="false">IFERROR(S376/S86,"")</f>
        <v>1.96861935483871</v>
      </c>
      <c r="T666" s="50" t="n">
        <f aca="false">IFERROR(T376/T86,"")</f>
        <v>2.21588811188811</v>
      </c>
      <c r="U666" s="50" t="n">
        <f aca="false">IFERROR(U376/U86,"")</f>
        <v>2.27306849315069</v>
      </c>
      <c r="V666" s="50" t="n">
        <f aca="false">IFERROR(V376/V86,"")</f>
        <v>2.64976875</v>
      </c>
      <c r="W666" s="50" t="n">
        <f aca="false">IFERROR(W376/W86,"")</f>
        <v>2.49842016806723</v>
      </c>
      <c r="X666" s="50" t="n">
        <f aca="false">IFERROR(X376/X86,"")</f>
        <v>2.48674390243902</v>
      </c>
      <c r="Y666" s="50" t="n">
        <f aca="false">IFERROR(Y376/Y86,"")</f>
        <v>2.67785714285714</v>
      </c>
      <c r="Z666" s="50" t="n">
        <f aca="false">IFERROR(Z376/Z86,"")</f>
        <v>2.85037918215613</v>
      </c>
      <c r="AA666" s="50" t="n">
        <f aca="false">IFERROR(AA376/AA86,"")</f>
        <v>3.02849275362319</v>
      </c>
      <c r="AB666" s="50" t="n">
        <f aca="false">IFERROR(AB376/AB86,"")</f>
        <v>2.04346341463415</v>
      </c>
      <c r="AC666" s="50" t="n">
        <f aca="false">IFERROR(AC376/AC86,"")</f>
        <v>3.09081012658228</v>
      </c>
      <c r="AD666" s="50" t="n">
        <f aca="false">IFERROR(AD376/AD86,"")</f>
        <v>3.34824840764331</v>
      </c>
      <c r="AE666" s="50" t="n">
        <f aca="false">IFERROR(AE376/AE86,"")</f>
        <v>3.26501538461538</v>
      </c>
      <c r="AF666" s="50" t="n">
        <f aca="false">IFERROR(AF376/AF86,"")</f>
        <v>3.83661320428621</v>
      </c>
      <c r="AG666" s="50" t="n">
        <f aca="false">IFERROR(AG376/AG86,"")</f>
        <v>2.5225243902439</v>
      </c>
      <c r="AH666" s="50" t="n">
        <f aca="false">IFERROR(AH376/AH86,"")</f>
        <v>4.70936675461741</v>
      </c>
      <c r="AI666" s="50" t="n">
        <f aca="false">IFERROR(AI376/AI86,"")</f>
        <v>3.52498395721925</v>
      </c>
      <c r="AJ666" s="50" t="n">
        <f aca="false">IFERROR(AJ376/AJ86,"")</f>
        <v>3.58958241758242</v>
      </c>
      <c r="AK666" s="50" t="n">
        <f aca="false">IFERROR(AK376/AK86,"")</f>
        <v>3.30287217254077</v>
      </c>
      <c r="AL666" s="51" t="n">
        <f aca="false">IFERROR(AL376/AL86,"")</f>
        <v>3.45415617715618</v>
      </c>
      <c r="AM666" s="51" t="n">
        <f aca="false">IFERROR(AM376/AM86,"")</f>
        <v>3.05625</v>
      </c>
    </row>
    <row r="667" customFormat="false" ht="14.25" hidden="false" customHeight="false" outlineLevel="0" collapsed="false">
      <c r="A667" s="48" t="s">
        <v>138</v>
      </c>
      <c r="B667" s="48" t="str">
        <f aca="false">VLOOKUP(Data[[#This Row],[or_product]],Ref_products[#Data],2,FALSE())</f>
        <v>Rye</v>
      </c>
      <c r="C667" s="48" t="str">
        <f aca="false">VLOOKUP(Data[[#This Row],[MS]],Ref_MS[#Data],2,FALSE())</f>
        <v>Sweden</v>
      </c>
      <c r="D667" s="49" t="s">
        <v>132</v>
      </c>
      <c r="E667" s="49" t="s">
        <v>127</v>
      </c>
      <c r="F667" s="49" t="s">
        <v>128</v>
      </c>
      <c r="G667" s="50" t="n">
        <f aca="false">(SUM(AH667:AL667)-MAX(AH667:AL667)-MIN(AH667:AL667))/3</f>
        <v>5.91123306049536</v>
      </c>
      <c r="H667" s="50" t="n">
        <f aca="false">IFERROR(H377/H87,"")</f>
        <v>4.89</v>
      </c>
      <c r="I667" s="50" t="n">
        <f aca="false">IFERROR(I377/I87,"")</f>
        <v>4.34833846153846</v>
      </c>
      <c r="J667" s="50" t="n">
        <f aca="false">IFERROR(J377/J87,"")</f>
        <v>5.08461460957179</v>
      </c>
      <c r="K667" s="50" t="n">
        <f aca="false">IFERROR(K377/K87,"")</f>
        <v>4.82305357142857</v>
      </c>
      <c r="L667" s="50" t="n">
        <f aca="false">IFERROR(L377/L87,"")</f>
        <v>4.61389795918367</v>
      </c>
      <c r="M667" s="50" t="n">
        <f aca="false">IFERROR(M377/M87,"")</f>
        <v>4.53667630057803</v>
      </c>
      <c r="N667" s="50" t="n">
        <f aca="false">IFERROR(N377/N87,"")</f>
        <v>4.68641632653061</v>
      </c>
      <c r="O667" s="50" t="n">
        <f aca="false">IFERROR(O377/O87,"")</f>
        <v>5.30954782608696</v>
      </c>
      <c r="P667" s="50" t="n">
        <f aca="false">IFERROR(P377/P87,"")</f>
        <v>5.1624633431085</v>
      </c>
      <c r="Q667" s="50" t="n">
        <f aca="false">IFERROR(Q377/Q87,"")</f>
        <v>5.20247302904564</v>
      </c>
      <c r="R667" s="50" t="n">
        <f aca="false">IFERROR(R377/R87,"")</f>
        <v>4.812575</v>
      </c>
      <c r="S667" s="50" t="n">
        <f aca="false">IFERROR(S377/S87,"")</f>
        <v>5.39112396694215</v>
      </c>
      <c r="T667" s="50" t="n">
        <f aca="false">IFERROR(T377/T87,"")</f>
        <v>5.15630985915493</v>
      </c>
      <c r="U667" s="50" t="n">
        <f aca="false">IFERROR(U377/U87,"")</f>
        <v>4.88576623376623</v>
      </c>
      <c r="V667" s="50" t="n">
        <f aca="false">IFERROR(V377/V87,"")</f>
        <v>5.44829149797571</v>
      </c>
      <c r="W667" s="50" t="n">
        <f aca="false">IFERROR(W377/W87,"")</f>
        <v>6.00314181818182</v>
      </c>
      <c r="X667" s="50" t="n">
        <f aca="false">IFERROR(X377/X87,"")</f>
        <v>5.83593442622951</v>
      </c>
      <c r="Y667" s="50" t="n">
        <f aca="false">IFERROR(Y377/Y87,"")</f>
        <v>4.76440762220381</v>
      </c>
      <c r="Z667" s="50" t="n">
        <f aca="false">IFERROR(Z377/Z87,"")</f>
        <v>5.17211538461538</v>
      </c>
      <c r="AA667" s="50" t="n">
        <f aca="false">IFERROR(AA377/AA87,"")</f>
        <v>6.21636528850523</v>
      </c>
      <c r="AB667" s="50" t="n">
        <f aca="false">IFERROR(AB377/AB87,"")</f>
        <v>5.55059952038369</v>
      </c>
      <c r="AC667" s="50" t="n">
        <f aca="false">IFERROR(AC377/AC87,"")</f>
        <v>6.30920847268673</v>
      </c>
      <c r="AD667" s="50" t="n">
        <f aca="false">IFERROR(AD377/AD87,"")</f>
        <v>6.20134296642584</v>
      </c>
      <c r="AE667" s="50" t="n">
        <f aca="false">IFERROR(AE377/AE87,"")</f>
        <v>5.9858313253012</v>
      </c>
      <c r="AF667" s="50" t="n">
        <f aca="false">IFERROR(AF377/AF87,"")</f>
        <v>6.5077616142656</v>
      </c>
      <c r="AG667" s="50" t="n">
        <f aca="false">IFERROR(AG377/AG87,"")</f>
        <v>4.40549540347293</v>
      </c>
      <c r="AH667" s="50" t="n">
        <f aca="false">IFERROR(AH377/AH87,"")</f>
        <v>6.60859236641221</v>
      </c>
      <c r="AI667" s="50" t="n">
        <f aca="false">IFERROR(AI377/AI87,"")</f>
        <v>6.06571148184495</v>
      </c>
      <c r="AJ667" s="50" t="n">
        <f aca="false">IFERROR(AJ377/AJ87,"")</f>
        <v>5.5813981042654</v>
      </c>
      <c r="AK667" s="50" t="n">
        <f aca="false">IFERROR(AK377/AK87,"")</f>
        <v>6.08658959537572</v>
      </c>
      <c r="AL667" s="51" t="n">
        <f aca="false">IFERROR(AL377/AL87,"")</f>
        <v>5.13240402534476</v>
      </c>
      <c r="AM667" s="51" t="n">
        <f aca="false">IFERROR(AM377/AM87,"")</f>
        <v>5.81165873206151</v>
      </c>
    </row>
    <row r="668" customFormat="false" ht="14.25" hidden="false" customHeight="false" outlineLevel="0" collapsed="false">
      <c r="A668" s="48" t="s">
        <v>138</v>
      </c>
      <c r="B668" s="48" t="str">
        <f aca="false">VLOOKUP(Data[[#This Row],[or_product]],Ref_products[#Data],2,FALSE())</f>
        <v>Rye</v>
      </c>
      <c r="C668" s="48" t="str">
        <f aca="false">VLOOKUP(Data[[#This Row],[MS]],Ref_MS[#Data],2,FALSE())</f>
        <v>United Kingdom</v>
      </c>
      <c r="D668" s="49" t="s">
        <v>132</v>
      </c>
      <c r="E668" s="49" t="s">
        <v>129</v>
      </c>
      <c r="F668" s="49" t="s">
        <v>130</v>
      </c>
      <c r="G668" s="50" t="n">
        <f aca="false">(SUM(AH668:AL668)-MAX(AH668:AL668)-MIN(AH668:AL668))/3</f>
        <v>0</v>
      </c>
      <c r="H668" s="50" t="n">
        <f aca="false">IFERROR(H378/H88,"")</f>
        <v>5.09234482758621</v>
      </c>
      <c r="I668" s="50" t="n">
        <f aca="false">IFERROR(I378/I88,"")</f>
        <v>6.00771428571429</v>
      </c>
      <c r="J668" s="50" t="n">
        <f aca="false">IFERROR(J378/J88,"")</f>
        <v>5.25675</v>
      </c>
      <c r="K668" s="50" t="n">
        <f aca="false">IFERROR(K378/K88,"")</f>
        <v>6.08268292682927</v>
      </c>
      <c r="L668" s="50" t="n">
        <f aca="false">IFERROR(L378/L88,"")</f>
        <v>5.57354838709677</v>
      </c>
      <c r="M668" s="50" t="n">
        <f aca="false">IFERROR(M378/M88,"")</f>
        <v>4.73876288659794</v>
      </c>
      <c r="N668" s="50" t="n">
        <f aca="false">IFERROR(N378/N88,"")</f>
        <v>5.25675</v>
      </c>
      <c r="O668" s="50" t="n">
        <f aca="false">IFERROR(O378/O88,"")</f>
        <v>5.97666666666667</v>
      </c>
      <c r="P668" s="50" t="n">
        <f aca="false">IFERROR(P378/P88,"")</f>
        <v>4.76775</v>
      </c>
      <c r="Q668" s="50" t="n">
        <f aca="false">IFERROR(Q378/Q88,"")</f>
        <v>5.63328</v>
      </c>
      <c r="R668" s="50" t="n">
        <f aca="false">IFERROR(R378/R88,"")</f>
        <v>6.14093023255814</v>
      </c>
      <c r="S668" s="50" t="n">
        <f aca="false">IFERROR(S378/S88,"")</f>
        <v>5.57631578947368</v>
      </c>
      <c r="T668" s="50" t="n">
        <f aca="false">IFERROR(T378/T88,"")</f>
        <v>9.02645901639344</v>
      </c>
      <c r="U668" s="50" t="n">
        <f aca="false">IFERROR(U378/U88,"")</f>
        <v>8.45271428571429</v>
      </c>
      <c r="V668" s="50" t="n">
        <f aca="false">IFERROR(V378/V88,"")</f>
        <v>10.6648571428571</v>
      </c>
      <c r="W668" s="50" t="n">
        <f aca="false">IFERROR(W378/W88,"")</f>
        <v>15.2906538461538</v>
      </c>
      <c r="X668" s="50" t="n">
        <f aca="false">IFERROR(X378/X88,"")</f>
        <v>7.0416</v>
      </c>
      <c r="Y668" s="50" t="n">
        <f aca="false">IFERROR(Y378/Y88,"")</f>
        <v>6.194</v>
      </c>
      <c r="Z668" s="50" t="n">
        <f aca="false">IFERROR(Z378/Z88,"")</f>
        <v>5.16942857142857</v>
      </c>
      <c r="AA668" s="50" t="n">
        <f aca="false">IFERROR(AA378/AA88,"")</f>
        <v>5.379</v>
      </c>
      <c r="AB668" s="50" t="n">
        <f aca="false">IFERROR(AB378/AB88,"")</f>
        <v>5.42627258320127</v>
      </c>
      <c r="AC668" s="50" t="n">
        <f aca="false">IFERROR(AC378/AC88,"")</f>
        <v>5.53342105263158</v>
      </c>
      <c r="AD668" s="50" t="n">
        <f aca="false">IFERROR(AD378/AD88,"")</f>
        <v>2.53390909090909</v>
      </c>
      <c r="AE668" s="50" t="n">
        <f aca="false">IFERROR(AE378/AE88,"")</f>
        <v>1.84315384615385</v>
      </c>
      <c r="AF668" s="50" t="n">
        <f aca="false">IFERROR(AF378/AF88,"")</f>
        <v>1.37027472527473</v>
      </c>
      <c r="AG668" s="50" t="n">
        <f aca="false">IFERROR(AG378/AG88,"")</f>
        <v>2.95256962025317</v>
      </c>
      <c r="AH668" s="50" t="n">
        <f aca="false">IFERROR(AH378/AH88,"")</f>
        <v>2.3313152866242</v>
      </c>
      <c r="AI668" s="50" t="n">
        <f aca="false">IFERROR(AI378/AI88,"")</f>
        <v>3.32700991407799</v>
      </c>
      <c r="AJ668" s="50" t="str">
        <f aca="false">IFERROR(AJ378/AJ88,"")</f>
        <v/>
      </c>
      <c r="AK668" s="50" t="str">
        <f aca="false">IFERROR(AK378/AK88,"")</f>
        <v/>
      </c>
      <c r="AL668" s="51" t="str">
        <f aca="false">IFERROR(AL378/AL88,"")</f>
        <v/>
      </c>
      <c r="AM668" s="51" t="str">
        <f aca="false">IFERROR(AM378/AM88,"")</f>
        <v/>
      </c>
    </row>
    <row r="669" customFormat="false" ht="14.25" hidden="false" customHeight="false" outlineLevel="0" collapsed="false">
      <c r="A669" s="48" t="s">
        <v>138</v>
      </c>
      <c r="B669" s="48" t="str">
        <f aca="false">VLOOKUP(Data[[#This Row],[or_product]],Ref_products[#Data],2,FALSE())</f>
        <v>Barley</v>
      </c>
      <c r="C669" s="48" t="str">
        <f aca="false">VLOOKUP(Data[[#This Row],[MS]],Ref_MS[#Data],2,FALSE())</f>
        <v>EU-27</v>
      </c>
      <c r="D669" s="49" t="s">
        <v>133</v>
      </c>
      <c r="E669" s="49" t="s">
        <v>73</v>
      </c>
      <c r="F669" s="49" t="s">
        <v>74</v>
      </c>
      <c r="G669" s="50" t="n">
        <f aca="false">(SUM(AH669:AL669)-MAX(AH669:AL669)-MIN(AH669:AL669))/3</f>
        <v>4.94466244108592</v>
      </c>
      <c r="H669" s="50" t="n">
        <f aca="false">IFERROR(H379/H89,"")</f>
        <v>3.7152351388581</v>
      </c>
      <c r="I669" s="50" t="n">
        <f aca="false">IFERROR(I379/I89,"")</f>
        <v>3.5858555984124</v>
      </c>
      <c r="J669" s="50" t="n">
        <f aca="false">IFERROR(J379/J89,"")</f>
        <v>3.6284823718965</v>
      </c>
      <c r="K669" s="50" t="n">
        <f aca="false">IFERROR(K379/K89,"")</f>
        <v>4.10151117685363</v>
      </c>
      <c r="L669" s="50" t="n">
        <f aca="false">IFERROR(L379/L89,"")</f>
        <v>4.01441687633146</v>
      </c>
      <c r="M669" s="50" t="n">
        <f aca="false">IFERROR(M379/M89,"")</f>
        <v>4.07644709318034</v>
      </c>
      <c r="N669" s="50" t="n">
        <f aca="false">IFERROR(N379/N89,"")</f>
        <v>4.01918405901178</v>
      </c>
      <c r="O669" s="50" t="n">
        <f aca="false">IFERROR(O379/O89,"")</f>
        <v>4.0807814899575</v>
      </c>
      <c r="P669" s="50" t="n">
        <f aca="false">IFERROR(P379/P89,"")</f>
        <v>3.9718464182398</v>
      </c>
      <c r="Q669" s="50" t="n">
        <f aca="false">IFERROR(Q379/Q89,"")</f>
        <v>3.95943392353141</v>
      </c>
      <c r="R669" s="50" t="n">
        <f aca="false">IFERROR(R379/R89,"")</f>
        <v>3.7824799522708</v>
      </c>
      <c r="S669" s="50" t="n">
        <f aca="false">IFERROR(S379/S89,"")</f>
        <v>4.54787326060506</v>
      </c>
      <c r="T669" s="50" t="n">
        <f aca="false">IFERROR(T379/T89,"")</f>
        <v>3.78041081286155</v>
      </c>
      <c r="U669" s="50" t="n">
        <f aca="false">IFERROR(U379/U89,"")</f>
        <v>3.90822531412206</v>
      </c>
      <c r="V669" s="50" t="n">
        <f aca="false">IFERROR(V379/V89,"")</f>
        <v>4.08008468304186</v>
      </c>
      <c r="W669" s="50" t="n">
        <f aca="false">IFERROR(W379/W89,"")</f>
        <v>4.36882875492353</v>
      </c>
      <c r="X669" s="50" t="n">
        <f aca="false">IFERROR(X379/X89,"")</f>
        <v>4.30212996162813</v>
      </c>
      <c r="Y669" s="50" t="n">
        <f aca="false">IFERROR(Y379/Y89,"")</f>
        <v>4.19483090868962</v>
      </c>
      <c r="Z669" s="50" t="n">
        <f aca="false">IFERROR(Z379/Z89,"")</f>
        <v>4.21336891013893</v>
      </c>
      <c r="AA669" s="50" t="n">
        <f aca="false">IFERROR(AA379/AA89,"")</f>
        <v>4.34236398434029</v>
      </c>
      <c r="AB669" s="50" t="n">
        <f aca="false">IFERROR(AB379/AB89,"")</f>
        <v>4.54531939032178</v>
      </c>
      <c r="AC669" s="50" t="n">
        <f aca="false">IFERROR(AC379/AC89,"")</f>
        <v>4.69767299077444</v>
      </c>
      <c r="AD669" s="50" t="n">
        <f aca="false">IFERROR(AD379/AD89,"")</f>
        <v>4.86806280618064</v>
      </c>
      <c r="AE669" s="50" t="n">
        <f aca="false">IFERROR(AE379/AE89,"")</f>
        <v>4.72871973017765</v>
      </c>
      <c r="AF669" s="50" t="n">
        <f aca="false">IFERROR(AF379/AF89,"")</f>
        <v>4.71434234073755</v>
      </c>
      <c r="AG669" s="50" t="n">
        <f aca="false">IFERROR(AG379/AG89,"")</f>
        <v>4.44209316166614</v>
      </c>
      <c r="AH669" s="50" t="n">
        <f aca="false">IFERROR(AH379/AH89,"")</f>
        <v>4.94138440986914</v>
      </c>
      <c r="AI669" s="50" t="n">
        <f aca="false">IFERROR(AI379/AI89,"")</f>
        <v>4.89510837930875</v>
      </c>
      <c r="AJ669" s="50" t="n">
        <f aca="false">IFERROR(AJ379/AJ89,"")</f>
        <v>5.01006533159328</v>
      </c>
      <c r="AK669" s="50" t="n">
        <f aca="false">IFERROR(AK379/AK89,"")</f>
        <v>4.99749453407988</v>
      </c>
      <c r="AL669" s="51" t="n">
        <f aca="false">IFERROR(AL379/AL89,"")</f>
        <v>4.59326530780122</v>
      </c>
      <c r="AM669" s="51" t="n">
        <f aca="false">IFERROR(AM379/AM89,"")</f>
        <v>4.96185901437282</v>
      </c>
    </row>
    <row r="670" customFormat="false" ht="14.25" hidden="false" customHeight="false" outlineLevel="0" collapsed="false">
      <c r="A670" s="48" t="s">
        <v>138</v>
      </c>
      <c r="B670" s="48" t="str">
        <f aca="false">VLOOKUP(Data[[#This Row],[or_product]],Ref_products[#Data],2,FALSE())</f>
        <v>Barley</v>
      </c>
      <c r="C670" s="48" t="str">
        <f aca="false">VLOOKUP(Data[[#This Row],[MS]],Ref_MS[#Data],2,FALSE())</f>
        <v>Belgium</v>
      </c>
      <c r="D670" s="49" t="s">
        <v>133</v>
      </c>
      <c r="E670" s="49" t="s">
        <v>75</v>
      </c>
      <c r="F670" s="49" t="s">
        <v>76</v>
      </c>
      <c r="G670" s="50" t="n">
        <f aca="false">(SUM(AH670:AL670)-MAX(AH670:AL670)-MIN(AH670:AL670))/3</f>
        <v>7.87551709557641</v>
      </c>
      <c r="H670" s="50" t="n">
        <f aca="false">IFERROR(H380/H90,"")</f>
        <v>5.8501495468278</v>
      </c>
      <c r="I670" s="50" t="n">
        <f aca="false">IFERROR(I380/I90,"")</f>
        <v>5.93870761245675</v>
      </c>
      <c r="J670" s="50" t="n">
        <f aca="false">IFERROR(J380/J90,"")</f>
        <v>6.58045810055866</v>
      </c>
      <c r="K670" s="50" t="n">
        <f aca="false">IFERROR(K380/K90,"")</f>
        <v>7.50791287128713</v>
      </c>
      <c r="L670" s="50" t="n">
        <f aca="false">IFERROR(L380/L90,"")</f>
        <v>7.34261928429424</v>
      </c>
      <c r="M670" s="50" t="n">
        <f aca="false">IFERROR(M380/M90,"")</f>
        <v>6.92755130597015</v>
      </c>
      <c r="N670" s="50" t="n">
        <f aca="false">IFERROR(N380/N90,"")</f>
        <v>7.30618631178707</v>
      </c>
      <c r="O670" s="50" t="n">
        <f aca="false">IFERROR(O380/O90,"")</f>
        <v>6.88679375</v>
      </c>
      <c r="P670" s="50" t="n">
        <f aca="false">IFERROR(P380/P90,"")</f>
        <v>7.03011634615385</v>
      </c>
      <c r="Q670" s="50" t="n">
        <f aca="false">IFERROR(Q380/Q90,"")</f>
        <v>7.386675</v>
      </c>
      <c r="R670" s="50" t="n">
        <f aca="false">IFERROR(R380/R90,"")</f>
        <v>6.55115487804878</v>
      </c>
      <c r="S670" s="50" t="n">
        <f aca="false">IFERROR(S380/S90,"")</f>
        <v>7.74895384615385</v>
      </c>
      <c r="T670" s="50" t="n">
        <f aca="false">IFERROR(T380/T90,"")</f>
        <v>7.47591</v>
      </c>
      <c r="U670" s="50" t="n">
        <f aca="false">IFERROR(U380/U90,"")</f>
        <v>7.43220306122449</v>
      </c>
      <c r="V670" s="50" t="n">
        <f aca="false">IFERROR(V380/V90,"")</f>
        <v>7.57789285714286</v>
      </c>
      <c r="W670" s="50" t="n">
        <f aca="false">IFERROR(W380/W90,"")</f>
        <v>7.73009454545455</v>
      </c>
      <c r="X670" s="50" t="n">
        <f aca="false">IFERROR(X380/X90,"")</f>
        <v>8.32565677179963</v>
      </c>
      <c r="Y670" s="50" t="n">
        <f aca="false">IFERROR(Y380/Y90,"")</f>
        <v>9.06750183688464</v>
      </c>
      <c r="Z670" s="50" t="n">
        <f aca="false">IFERROR(Z380/Z90,"")</f>
        <v>7.62965314907114</v>
      </c>
      <c r="AA670" s="50" t="n">
        <f aca="false">IFERROR(AA380/AA90,"")</f>
        <v>7.99355654101996</v>
      </c>
      <c r="AB670" s="50" t="n">
        <f aca="false">IFERROR(AB380/AB90,"")</f>
        <v>8.30251124919649</v>
      </c>
      <c r="AC670" s="50" t="n">
        <f aca="false">IFERROR(AC380/AC90,"")</f>
        <v>8.43587013401404</v>
      </c>
      <c r="AD670" s="50" t="n">
        <f aca="false">IFERROR(AD380/AD90,"")</f>
        <v>8.89726767259198</v>
      </c>
      <c r="AE670" s="50" t="n">
        <f aca="false">IFERROR(AE380/AE90,"")</f>
        <v>6.18386189788923</v>
      </c>
      <c r="AF670" s="50" t="n">
        <f aca="false">IFERROR(AF380/AF90,"")</f>
        <v>8.3456359319788</v>
      </c>
      <c r="AG670" s="50" t="n">
        <f aca="false">IFERROR(AG380/AG90,"")</f>
        <v>7.53323689826891</v>
      </c>
      <c r="AH670" s="50" t="n">
        <f aca="false">IFERROR(AH380/AH90,"")</f>
        <v>8.42764395721925</v>
      </c>
      <c r="AI670" s="50" t="n">
        <f aca="false">IFERROR(AI380/AI90,"")</f>
        <v>7.37795963156698</v>
      </c>
      <c r="AJ670" s="50" t="n">
        <f aca="false">IFERROR(AJ380/AJ90,"")</f>
        <v>7.75132666666667</v>
      </c>
      <c r="AK670" s="50" t="n">
        <f aca="false">IFERROR(AK380/AK90,"")</f>
        <v>7.89763369214209</v>
      </c>
      <c r="AL670" s="51" t="n">
        <f aca="false">IFERROR(AL380/AL90,"")</f>
        <v>7.97759092792046</v>
      </c>
      <c r="AM670" s="51" t="n">
        <f aca="false">IFERROR(AM380/AM90,"")</f>
        <v>7.37391621783632</v>
      </c>
    </row>
    <row r="671" customFormat="false" ht="14.25" hidden="false" customHeight="false" outlineLevel="0" collapsed="false">
      <c r="A671" s="48" t="s">
        <v>138</v>
      </c>
      <c r="B671" s="48" t="str">
        <f aca="false">VLOOKUP(Data[[#This Row],[or_product]],Ref_products[#Data],2,FALSE())</f>
        <v>Barley</v>
      </c>
      <c r="C671" s="48" t="str">
        <f aca="false">VLOOKUP(Data[[#This Row],[MS]],Ref_MS[#Data],2,FALSE())</f>
        <v>Bulgaria</v>
      </c>
      <c r="D671" s="49" t="s">
        <v>133</v>
      </c>
      <c r="E671" s="49" t="s">
        <v>77</v>
      </c>
      <c r="F671" s="49" t="s">
        <v>78</v>
      </c>
      <c r="G671" s="50" t="n">
        <f aca="false">(SUM(AH671:AL671)-MAX(AH671:AL671)-MIN(AH671:AL671))/3</f>
        <v>4.9473483279101</v>
      </c>
      <c r="H671" s="50" t="n">
        <f aca="false">IFERROR(H381/H91,"")</f>
        <v>2.55407113259669</v>
      </c>
      <c r="I671" s="50" t="n">
        <f aca="false">IFERROR(I381/I91,"")</f>
        <v>2.90636615384615</v>
      </c>
      <c r="J671" s="50" t="n">
        <f aca="false">IFERROR(J381/J91,"")</f>
        <v>2.93546062594649</v>
      </c>
      <c r="K671" s="50" t="n">
        <f aca="false">IFERROR(K381/K91,"")</f>
        <v>1.7382650671785</v>
      </c>
      <c r="L671" s="50" t="n">
        <f aca="false">IFERROR(L381/L91,"")</f>
        <v>2.75632234809475</v>
      </c>
      <c r="M671" s="50" t="n">
        <f aca="false">IFERROR(M381/M91,"")</f>
        <v>2.45118676585748</v>
      </c>
      <c r="N671" s="50" t="n">
        <f aca="false">IFERROR(N381/N91,"")</f>
        <v>2.54997844827586</v>
      </c>
      <c r="O671" s="50" t="n">
        <f aca="false">IFERROR(O381/O91,"")</f>
        <v>2.78258267195767</v>
      </c>
      <c r="P671" s="50" t="n">
        <f aca="false">IFERROR(P381/P91,"")</f>
        <v>3.15875205338809</v>
      </c>
      <c r="Q671" s="50" t="n">
        <f aca="false">IFERROR(Q381/Q91,"")</f>
        <v>3.08925694444444</v>
      </c>
      <c r="R671" s="50" t="n">
        <f aca="false">IFERROR(R381/R91,"")</f>
        <v>1.92364190687361</v>
      </c>
      <c r="S671" s="50" t="n">
        <f aca="false">IFERROR(S381/S91,"")</f>
        <v>3.55855075987842</v>
      </c>
      <c r="T671" s="50" t="n">
        <f aca="false">IFERROR(T381/T91,"")</f>
        <v>2.46526020408163</v>
      </c>
      <c r="U671" s="50" t="n">
        <f aca="false">IFERROR(U381/U91,"")</f>
        <v>2.91683602584814</v>
      </c>
      <c r="V671" s="50" t="n">
        <f aca="false">IFERROR(V381/V91,"")</f>
        <v>2.22702889245586</v>
      </c>
      <c r="W671" s="50" t="n">
        <f aca="false">IFERROR(W381/W91,"")</f>
        <v>3.90901212393354</v>
      </c>
      <c r="X671" s="50" t="n">
        <f aca="false">IFERROR(X381/X91,"")</f>
        <v>3.29362108317215</v>
      </c>
      <c r="Y671" s="50" t="n">
        <f aca="false">IFERROR(Y381/Y91,"")</f>
        <v>3.36779392222403</v>
      </c>
      <c r="Z671" s="50" t="n">
        <f aca="false">IFERROR(Z381/Z91,"")</f>
        <v>3.91647762444829</v>
      </c>
      <c r="AA671" s="50" t="n">
        <f aca="false">IFERROR(AA381/AA91,"")</f>
        <v>3.42880799373041</v>
      </c>
      <c r="AB671" s="50" t="n">
        <f aca="false">IFERROR(AB381/AB91,"")</f>
        <v>3.65951719248494</v>
      </c>
      <c r="AC671" s="50" t="n">
        <f aca="false">IFERROR(AC381/AC91,"")</f>
        <v>3.93565926874709</v>
      </c>
      <c r="AD671" s="50" t="n">
        <f aca="false">IFERROR(AD381/AD91,"")</f>
        <v>4.02792648897477</v>
      </c>
      <c r="AE671" s="50" t="n">
        <f aca="false">IFERROR(AE381/AE91,"")</f>
        <v>4.39912600888444</v>
      </c>
      <c r="AF671" s="50" t="n">
        <f aca="false">IFERROR(AF381/AF91,"")</f>
        <v>4.76423628856342</v>
      </c>
      <c r="AG671" s="50" t="n">
        <f aca="false">IFERROR(AG381/AG91,"")</f>
        <v>4.18838626050014</v>
      </c>
      <c r="AH671" s="50" t="n">
        <f aca="false">IFERROR(AH381/AH91,"")</f>
        <v>4.84324252432384</v>
      </c>
      <c r="AI671" s="50" t="n">
        <f aca="false">IFERROR(AI381/AI91,"")</f>
        <v>4.16345074946467</v>
      </c>
      <c r="AJ671" s="50" t="n">
        <f aca="false">IFERROR(AJ381/AJ91,"")</f>
        <v>5.36458724566543</v>
      </c>
      <c r="AK671" s="50" t="n">
        <f aca="false">IFERROR(AK381/AK91,"")</f>
        <v>4.88825212383598</v>
      </c>
      <c r="AL671" s="51" t="n">
        <f aca="false">IFERROR(AL381/AL91,"")</f>
        <v>5.11055033557047</v>
      </c>
      <c r="AM671" s="51" t="n">
        <f aca="false">IFERROR(AM381/AM91,"")</f>
        <v>5.46817861485088</v>
      </c>
    </row>
    <row r="672" customFormat="false" ht="14.25" hidden="false" customHeight="false" outlineLevel="0" collapsed="false">
      <c r="A672" s="48" t="s">
        <v>138</v>
      </c>
      <c r="B672" s="48" t="str">
        <f aca="false">VLOOKUP(Data[[#This Row],[or_product]],Ref_products[#Data],2,FALSE())</f>
        <v>Barley</v>
      </c>
      <c r="C672" s="48" t="str">
        <f aca="false">VLOOKUP(Data[[#This Row],[MS]],Ref_MS[#Data],2,FALSE())</f>
        <v>Czechia</v>
      </c>
      <c r="D672" s="49" t="s">
        <v>133</v>
      </c>
      <c r="E672" s="49" t="s">
        <v>79</v>
      </c>
      <c r="F672" s="49" t="s">
        <v>80</v>
      </c>
      <c r="G672" s="50" t="n">
        <f aca="false">(SUM(AH672:AL672)-MAX(AH672:AL672)-MIN(AH672:AL672))/3</f>
        <v>5.40086136534406</v>
      </c>
      <c r="H672" s="50" t="n">
        <f aca="false">IFERROR(H382/H92,"")</f>
        <v>3.75853095611285</v>
      </c>
      <c r="I672" s="50" t="n">
        <f aca="false">IFERROR(I382/I92,"")</f>
        <v>3.74217776911076</v>
      </c>
      <c r="J672" s="50" t="n">
        <f aca="false">IFERROR(J382/J92,"")</f>
        <v>3.78983169642857</v>
      </c>
      <c r="K672" s="50" t="n">
        <f aca="false">IFERROR(K382/K92,"")</f>
        <v>3.71369279801325</v>
      </c>
      <c r="L672" s="50" t="n">
        <f aca="false">IFERROR(L382/L92,"")</f>
        <v>3.81033526682135</v>
      </c>
      <c r="M672" s="50" t="n">
        <f aca="false">IFERROR(M382/M92,"")</f>
        <v>3.59236394322313</v>
      </c>
      <c r="N672" s="50" t="n">
        <f aca="false">IFERROR(N382/N92,"")</f>
        <v>3.9035404310186</v>
      </c>
      <c r="O672" s="50" t="n">
        <f aca="false">IFERROR(O382/O92,"")</f>
        <v>3.26571679805943</v>
      </c>
      <c r="P672" s="50" t="n">
        <f aca="false">IFERROR(P382/P92,"")</f>
        <v>3.93636113916381</v>
      </c>
      <c r="Q672" s="50" t="n">
        <f aca="false">IFERROR(Q382/Q92,"")</f>
        <v>3.64139090350338</v>
      </c>
      <c r="R672" s="50" t="n">
        <f aca="false">IFERROR(R382/R92,"")</f>
        <v>3.72930190909091</v>
      </c>
      <c r="S672" s="50" t="n">
        <f aca="false">IFERROR(S382/S92,"")</f>
        <v>4.92705735607676</v>
      </c>
      <c r="T672" s="50" t="n">
        <f aca="false">IFERROR(T382/T92,"")</f>
        <v>4.17395833173538</v>
      </c>
      <c r="U672" s="50" t="n">
        <f aca="false">IFERROR(U382/U92,"")</f>
        <v>3.56290390077637</v>
      </c>
      <c r="V672" s="50" t="n">
        <f aca="false">IFERROR(V382/V92,"")</f>
        <v>3.76439963906156</v>
      </c>
      <c r="W672" s="50" t="n">
        <f aca="false">IFERROR(W382/W92,"")</f>
        <v>4.61199595771144</v>
      </c>
      <c r="X672" s="50" t="n">
        <f aca="false">IFERROR(X382/X92,"")</f>
        <v>4.36669854881267</v>
      </c>
      <c r="Y672" s="50" t="n">
        <f aca="false">IFERROR(Y382/Y92,"")</f>
        <v>4.03926693749518</v>
      </c>
      <c r="Z672" s="50" t="n">
        <f aca="false">IFERROR(Z382/Z92,"")</f>
        <v>4.82392757122163</v>
      </c>
      <c r="AA672" s="50" t="n">
        <f aca="false">IFERROR(AA382/AA92,"")</f>
        <v>4.1920069181074</v>
      </c>
      <c r="AB672" s="50" t="n">
        <f aca="false">IFERROR(AB382/AB92,"")</f>
        <v>4.52796080116909</v>
      </c>
      <c r="AC672" s="50" t="n">
        <f aca="false">IFERROR(AC382/AC92,"")</f>
        <v>5.56410497261212</v>
      </c>
      <c r="AD672" s="50" t="n">
        <f aca="false">IFERROR(AD382/AD92,"")</f>
        <v>5.3955265200164</v>
      </c>
      <c r="AE672" s="50" t="n">
        <f aca="false">IFERROR(AE382/AE92,"")</f>
        <v>5.61681569090965</v>
      </c>
      <c r="AF672" s="50" t="n">
        <f aca="false">IFERROR(AF382/AF92,"")</f>
        <v>5.18057312868085</v>
      </c>
      <c r="AG672" s="50" t="n">
        <f aca="false">IFERROR(AG382/AG92,"")</f>
        <v>4.90385176459719</v>
      </c>
      <c r="AH672" s="50" t="n">
        <f aca="false">IFERROR(AH382/AH92,"")</f>
        <v>5.3301307612879</v>
      </c>
      <c r="AI672" s="50" t="n">
        <f aca="false">IFERROR(AI382/AI92,"")</f>
        <v>5.42539384170408</v>
      </c>
      <c r="AJ672" s="50" t="n">
        <f aca="false">IFERROR(AJ382/AJ92,"")</f>
        <v>5.30761253251722</v>
      </c>
      <c r="AK672" s="50" t="n">
        <f aca="false">IFERROR(AK382/AK92,"")</f>
        <v>5.56473076233184</v>
      </c>
      <c r="AL672" s="51" t="n">
        <f aca="false">IFERROR(AL382/AL92,"")</f>
        <v>5.4470594930402</v>
      </c>
      <c r="AM672" s="51" t="n">
        <f aca="false">IFERROR(AM382/AM92,"")</f>
        <v>5.45176956593718</v>
      </c>
    </row>
    <row r="673" customFormat="false" ht="14.25" hidden="false" customHeight="false" outlineLevel="0" collapsed="false">
      <c r="A673" s="48" t="s">
        <v>138</v>
      </c>
      <c r="B673" s="48" t="str">
        <f aca="false">VLOOKUP(Data[[#This Row],[or_product]],Ref_products[#Data],2,FALSE())</f>
        <v>Barley</v>
      </c>
      <c r="C673" s="48" t="str">
        <f aca="false">VLOOKUP(Data[[#This Row],[MS]],Ref_MS[#Data],2,FALSE())</f>
        <v>Denmark</v>
      </c>
      <c r="D673" s="49" t="s">
        <v>133</v>
      </c>
      <c r="E673" s="49" t="s">
        <v>81</v>
      </c>
      <c r="F673" s="49" t="s">
        <v>82</v>
      </c>
      <c r="G673" s="50" t="n">
        <f aca="false">(SUM(AH673:AL673)-MAX(AH673:AL673)-MIN(AH673:AL673))/3</f>
        <v>6.06847988022736</v>
      </c>
      <c r="H673" s="50" t="n">
        <f aca="false">IFERROR(H383/H93,"")</f>
        <v>4.70861183932347</v>
      </c>
      <c r="I673" s="50" t="n">
        <f aca="false">IFERROR(I383/I93,"")</f>
        <v>4.8811545</v>
      </c>
      <c r="J673" s="50" t="n">
        <f aca="false">IFERROR(J383/J93,"")</f>
        <v>5.37588817802504</v>
      </c>
      <c r="K673" s="50" t="n">
        <f aca="false">IFERROR(K383/K93,"")</f>
        <v>5.13010405759162</v>
      </c>
      <c r="L673" s="50" t="n">
        <f aca="false">IFERROR(L383/L93,"")</f>
        <v>5.35272291666667</v>
      </c>
      <c r="M673" s="50" t="n">
        <f aca="false">IFERROR(M383/M93,"")</f>
        <v>5.15262026239067</v>
      </c>
      <c r="N673" s="50" t="n">
        <f aca="false">IFERROR(N383/N93,"")</f>
        <v>5.00516826923077</v>
      </c>
      <c r="O673" s="50" t="n">
        <f aca="false">IFERROR(O383/O93,"")</f>
        <v>5.39730775543701</v>
      </c>
      <c r="P673" s="50" t="n">
        <f aca="false">IFERROR(P383/P93,"")</f>
        <v>5.28702245227212</v>
      </c>
      <c r="Q673" s="50" t="n">
        <f aca="false">IFERROR(Q383/Q93,"")</f>
        <v>4.95557592480291</v>
      </c>
      <c r="R673" s="50" t="n">
        <f aca="false">IFERROR(R383/R93,"")</f>
        <v>5.2732883504719</v>
      </c>
      <c r="S673" s="50" t="n">
        <f aca="false">IFERROR(S383/S93,"")</f>
        <v>5.10485246019223</v>
      </c>
      <c r="T673" s="50" t="n">
        <f aca="false">IFERROR(T383/T93,"")</f>
        <v>5.3397006807545</v>
      </c>
      <c r="U673" s="50" t="n">
        <f aca="false">IFERROR(U383/U93,"")</f>
        <v>4.77470541893683</v>
      </c>
      <c r="V673" s="50" t="n">
        <f aca="false">IFERROR(V383/V93,"")</f>
        <v>4.87381520190024</v>
      </c>
      <c r="W673" s="50" t="n">
        <f aca="false">IFERROR(W383/W93,"")</f>
        <v>4.69417816813049</v>
      </c>
      <c r="X673" s="50" t="n">
        <f aca="false">IFERROR(X383/X93,"")</f>
        <v>5.67428929173693</v>
      </c>
      <c r="Y673" s="50" t="n">
        <f aca="false">IFERROR(Y383/Y93,"")</f>
        <v>5.13901069193324</v>
      </c>
      <c r="Z673" s="50" t="n">
        <f aca="false">IFERROR(Z383/Z93,"")</f>
        <v>5.345349535501</v>
      </c>
      <c r="AA673" s="50" t="n">
        <f aca="false">IFERROR(AA383/AA93,"")</f>
        <v>5.56289888028753</v>
      </c>
      <c r="AB673" s="50" t="n">
        <f aca="false">IFERROR(AB383/AB93,"")</f>
        <v>5.68159850573045</v>
      </c>
      <c r="AC673" s="50" t="n">
        <f aca="false">IFERROR(AC383/AC93,"")</f>
        <v>5.81973097286565</v>
      </c>
      <c r="AD673" s="50" t="n">
        <f aca="false">IFERROR(AD383/AD93,"")</f>
        <v>6.05899207606973</v>
      </c>
      <c r="AE673" s="50" t="n">
        <f aca="false">IFERROR(AE383/AE93,"")</f>
        <v>5.53972046965625</v>
      </c>
      <c r="AF673" s="50" t="n">
        <f aca="false">IFERROR(AF383/AF93,"")</f>
        <v>5.94885099188458</v>
      </c>
      <c r="AG673" s="50" t="n">
        <f aca="false">IFERROR(AG383/AG93,"")</f>
        <v>4.34561995473406</v>
      </c>
      <c r="AH673" s="50" t="n">
        <f aca="false">IFERROR(AH383/AH93,"")</f>
        <v>6.23461728395062</v>
      </c>
      <c r="AI673" s="50" t="n">
        <f aca="false">IFERROR(AI383/AI93,"")</f>
        <v>6.38342636252297</v>
      </c>
      <c r="AJ673" s="50" t="n">
        <f aca="false">IFERROR(AJ383/AJ93,"")</f>
        <v>5.58739599420849</v>
      </c>
      <c r="AK673" s="50" t="n">
        <f aca="false">IFERROR(AK383/AK93,"")</f>
        <v>6.73009869812856</v>
      </c>
      <c r="AL673" s="51" t="n">
        <f aca="false">IFERROR(AL383/AL93,"")</f>
        <v>4.54481684491979</v>
      </c>
      <c r="AM673" s="51" t="n">
        <f aca="false">IFERROR(AM383/AM93,"")</f>
        <v>6.05251430891614</v>
      </c>
    </row>
    <row r="674" customFormat="false" ht="14.25" hidden="false" customHeight="false" outlineLevel="0" collapsed="false">
      <c r="A674" s="48" t="s">
        <v>138</v>
      </c>
      <c r="B674" s="48" t="str">
        <f aca="false">VLOOKUP(Data[[#This Row],[or_product]],Ref_products[#Data],2,FALSE())</f>
        <v>Barley</v>
      </c>
      <c r="C674" s="48" t="str">
        <f aca="false">VLOOKUP(Data[[#This Row],[MS]],Ref_MS[#Data],2,FALSE())</f>
        <v>Germany</v>
      </c>
      <c r="D674" s="49" t="s">
        <v>133</v>
      </c>
      <c r="E674" s="49" t="s">
        <v>83</v>
      </c>
      <c r="F674" s="49" t="s">
        <v>84</v>
      </c>
      <c r="G674" s="50" t="n">
        <f aca="false">(SUM(AH674:AL674)-MAX(AH674:AL674)-MIN(AH674:AL674))/3</f>
        <v>6.73194731600618</v>
      </c>
      <c r="H674" s="50" t="n">
        <f aca="false">IFERROR(H384/H94,"")</f>
        <v>4.95822082878953</v>
      </c>
      <c r="I674" s="50" t="n">
        <f aca="false">IFERROR(I384/I94,"")</f>
        <v>5.22340118386084</v>
      </c>
      <c r="J674" s="50" t="n">
        <f aca="false">IFERROR(J384/J94,"")</f>
        <v>5.59113465642339</v>
      </c>
      <c r="K674" s="50" t="n">
        <f aca="false">IFERROR(K384/K94,"")</f>
        <v>5.42087943760188</v>
      </c>
      <c r="L674" s="50" t="n">
        <f aca="false">IFERROR(L384/L94,"")</f>
        <v>5.84208891820581</v>
      </c>
      <c r="M674" s="50" t="n">
        <f aca="false">IFERROR(M384/M94,"")</f>
        <v>5.68871306401321</v>
      </c>
      <c r="N674" s="50" t="n">
        <f aca="false">IFERROR(N384/N94,"")</f>
        <v>5.9663144679696</v>
      </c>
      <c r="O674" s="50" t="n">
        <f aca="false">IFERROR(O384/O94,"")</f>
        <v>5.805233459083</v>
      </c>
      <c r="P674" s="50" t="n">
        <f aca="false">IFERROR(P384/P94,"")</f>
        <v>6.33577796192821</v>
      </c>
      <c r="Q674" s="50" t="n">
        <f aca="false">IFERROR(Q384/Q94,"")</f>
        <v>5.49921940821195</v>
      </c>
      <c r="R674" s="50" t="n">
        <f aca="false">IFERROR(R384/R94,"")</f>
        <v>5.06388576111058</v>
      </c>
      <c r="S674" s="50" t="n">
        <f aca="false">IFERROR(S384/S94,"")</f>
        <v>6.50793652437484</v>
      </c>
      <c r="T674" s="50" t="n">
        <f aca="false">IFERROR(T384/T94,"")</f>
        <v>5.91487708033696</v>
      </c>
      <c r="U674" s="50" t="n">
        <f aca="false">IFERROR(U384/U94,"")</f>
        <v>5.85833402458895</v>
      </c>
      <c r="V674" s="50" t="n">
        <f aca="false">IFERROR(V384/V94,"")</f>
        <v>5.37113793103448</v>
      </c>
      <c r="W674" s="50" t="n">
        <f aca="false">IFERROR(W384/W94,"")</f>
        <v>6.04851896314421</v>
      </c>
      <c r="X674" s="50" t="n">
        <f aca="false">IFERROR(X384/X94,"")</f>
        <v>6.48791264178071</v>
      </c>
      <c r="Y674" s="50" t="n">
        <f aca="false">IFERROR(Y384/Y94,"")</f>
        <v>6.23835765115882</v>
      </c>
      <c r="Z674" s="50" t="n">
        <f aca="false">IFERROR(Z384/Z94,"")</f>
        <v>5.41900043804756</v>
      </c>
      <c r="AA674" s="50" t="n">
        <f aca="false">IFERROR(AA384/AA94,"")</f>
        <v>6.14076406603886</v>
      </c>
      <c r="AB674" s="50" t="n">
        <f aca="false">IFERROR(AB384/AB94,"")</f>
        <v>6.53061602139582</v>
      </c>
      <c r="AC674" s="50" t="n">
        <f aca="false">IFERROR(AC384/AC94,"")</f>
        <v>7.28507097922095</v>
      </c>
      <c r="AD674" s="50" t="n">
        <f aca="false">IFERROR(AD384/AD94,"")</f>
        <v>7.11002950425453</v>
      </c>
      <c r="AE674" s="50" t="n">
        <f aca="false">IFERROR(AE384/AE94,"")</f>
        <v>6.62884158878505</v>
      </c>
      <c r="AF674" s="50" t="n">
        <f aca="false">IFERROR(AF384/AF94,"")</f>
        <v>6.87130202413639</v>
      </c>
      <c r="AG674" s="50" t="n">
        <f aca="false">IFERROR(AG384/AG94,"")</f>
        <v>5.71729205776173</v>
      </c>
      <c r="AH674" s="50" t="n">
        <f aca="false">IFERROR(AH384/AH94,"")</f>
        <v>6.72575623244382</v>
      </c>
      <c r="AI674" s="50" t="n">
        <f aca="false">IFERROR(AI384/AI94,"")</f>
        <v>6.4037794170565</v>
      </c>
      <c r="AJ674" s="50" t="n">
        <f aca="false">IFERROR(AJ384/AJ94,"")</f>
        <v>6.70516768431309</v>
      </c>
      <c r="AK674" s="50" t="n">
        <f aca="false">IFERROR(AK384/AK94,"")</f>
        <v>7.02125593959308</v>
      </c>
      <c r="AL674" s="51" t="n">
        <f aca="false">IFERROR(AL384/AL94,"")</f>
        <v>6.76491803126163</v>
      </c>
      <c r="AM674" s="51" t="n">
        <f aca="false">IFERROR(AM384/AM94,"")</f>
        <v>6.41651988158129</v>
      </c>
    </row>
    <row r="675" customFormat="false" ht="14.25" hidden="false" customHeight="false" outlineLevel="0" collapsed="false">
      <c r="A675" s="48" t="s">
        <v>138</v>
      </c>
      <c r="B675" s="48" t="str">
        <f aca="false">VLOOKUP(Data[[#This Row],[or_product]],Ref_products[#Data],2,FALSE())</f>
        <v>Barley</v>
      </c>
      <c r="C675" s="48" t="str">
        <f aca="false">VLOOKUP(Data[[#This Row],[MS]],Ref_MS[#Data],2,FALSE())</f>
        <v>Estonia</v>
      </c>
      <c r="D675" s="49" t="s">
        <v>133</v>
      </c>
      <c r="E675" s="49" t="s">
        <v>85</v>
      </c>
      <c r="F675" s="49" t="s">
        <v>86</v>
      </c>
      <c r="G675" s="50" t="n">
        <f aca="false">(SUM(AH675:AL675)-MAX(AH675:AL675)-MIN(AH675:AL675))/3</f>
        <v>3.86740665525789</v>
      </c>
      <c r="H675" s="50" t="n">
        <f aca="false">IFERROR(H385/H95,"")</f>
        <v>2.16711623108666</v>
      </c>
      <c r="I675" s="50" t="n">
        <f aca="false">IFERROR(I385/I95,"")</f>
        <v>1.54481069297843</v>
      </c>
      <c r="J675" s="50" t="n">
        <f aca="false">IFERROR(J385/J95,"")</f>
        <v>1.48538927613941</v>
      </c>
      <c r="K675" s="50" t="n">
        <f aca="false">IFERROR(K385/K95,"")</f>
        <v>2.12435574324324</v>
      </c>
      <c r="L675" s="50" t="n">
        <f aca="false">IFERROR(L385/L95,"")</f>
        <v>1.8651210018105</v>
      </c>
      <c r="M675" s="50" t="n">
        <f aca="false">IFERROR(M385/M95,"")</f>
        <v>1.62158992805755</v>
      </c>
      <c r="N675" s="50" t="n">
        <f aca="false">IFERROR(N385/N95,"")</f>
        <v>1.20088109161793</v>
      </c>
      <c r="O675" s="50" t="n">
        <f aca="false">IFERROR(O385/O95,"")</f>
        <v>2.08689430648092</v>
      </c>
      <c r="P675" s="50" t="n">
        <f aca="false">IFERROR(P385/P95,"")</f>
        <v>1.99333581533879</v>
      </c>
      <c r="Q675" s="50" t="n">
        <f aca="false">IFERROR(Q385/Q95,"")</f>
        <v>1.90361893764434</v>
      </c>
      <c r="R675" s="50" t="n">
        <f aca="false">IFERROR(R385/R95,"")</f>
        <v>1.9135799086758</v>
      </c>
      <c r="S675" s="50" t="n">
        <f aca="false">IFERROR(S385/S95,"")</f>
        <v>2.28645672698663</v>
      </c>
      <c r="T675" s="50" t="n">
        <f aca="false">IFERROR(T385/T95,"")</f>
        <v>2.522128125</v>
      </c>
      <c r="U675" s="50" t="n">
        <f aca="false">IFERROR(U385/U95,"")</f>
        <v>2.11445416078984</v>
      </c>
      <c r="V675" s="50" t="n">
        <f aca="false">IFERROR(V385/V95,"")</f>
        <v>2.644</v>
      </c>
      <c r="W675" s="50" t="n">
        <f aca="false">IFERROR(W385/W95,"")</f>
        <v>2.5365814380044</v>
      </c>
      <c r="X675" s="50" t="n">
        <f aca="false">IFERROR(X385/X95,"")</f>
        <v>2.65504800853485</v>
      </c>
      <c r="Y675" s="50" t="n">
        <f aca="false">IFERROR(Y385/Y95,"")</f>
        <v>2.40684732824428</v>
      </c>
      <c r="Z675" s="50" t="n">
        <f aca="false">IFERROR(Z385/Z95,"")</f>
        <v>2.46911158072697</v>
      </c>
      <c r="AA675" s="50" t="n">
        <f aca="false">IFERROR(AA385/AA95,"")</f>
        <v>3.10457752293578</v>
      </c>
      <c r="AB675" s="50" t="n">
        <f aca="false">IFERROR(AB385/AB95,"")</f>
        <v>3.28513523666416</v>
      </c>
      <c r="AC675" s="50" t="n">
        <f aca="false">IFERROR(AC385/AC95,"")</f>
        <v>3.61054173290938</v>
      </c>
      <c r="AD675" s="50" t="n">
        <f aca="false">IFERROR(AD385/AD95,"")</f>
        <v>4.19991552511416</v>
      </c>
      <c r="AE675" s="50" t="n">
        <f aca="false">IFERROR(AE385/AE95,"")</f>
        <v>2.61714992614476</v>
      </c>
      <c r="AF675" s="50" t="n">
        <f aca="false">IFERROR(AF385/AF95,"")</f>
        <v>4.11847892271663</v>
      </c>
      <c r="AG675" s="50" t="n">
        <f aca="false">IFERROR(AG385/AG95,"")</f>
        <v>2.4880578422877</v>
      </c>
      <c r="AH675" s="50" t="n">
        <f aca="false">IFERROR(AH385/AH95,"")</f>
        <v>4.20403071810666</v>
      </c>
      <c r="AI675" s="50" t="n">
        <f aca="false">IFERROR(AI385/AI95,"")</f>
        <v>4.25572156352788</v>
      </c>
      <c r="AJ675" s="50" t="n">
        <f aca="false">IFERROR(AJ385/AJ95,"")</f>
        <v>3.23404258558262</v>
      </c>
      <c r="AK675" s="50" t="n">
        <f aca="false">IFERROR(AK385/AK95,"")</f>
        <v>4.16414666208437</v>
      </c>
      <c r="AL675" s="51" t="n">
        <f aca="false">IFERROR(AL385/AL95,"")</f>
        <v>2.92771864150272</v>
      </c>
      <c r="AM675" s="51" t="n">
        <f aca="false">IFERROR(AM385/AM95,"")</f>
        <v>3.80156663790662</v>
      </c>
    </row>
    <row r="676" customFormat="false" ht="14.25" hidden="false" customHeight="false" outlineLevel="0" collapsed="false">
      <c r="A676" s="48" t="s">
        <v>138</v>
      </c>
      <c r="B676" s="48" t="str">
        <f aca="false">VLOOKUP(Data[[#This Row],[or_product]],Ref_products[#Data],2,FALSE())</f>
        <v>Barley</v>
      </c>
      <c r="C676" s="48" t="str">
        <f aca="false">VLOOKUP(Data[[#This Row],[MS]],Ref_MS[#Data],2,FALSE())</f>
        <v>Ireland</v>
      </c>
      <c r="D676" s="49" t="s">
        <v>133</v>
      </c>
      <c r="E676" s="49" t="s">
        <v>87</v>
      </c>
      <c r="F676" s="49" t="s">
        <v>88</v>
      </c>
      <c r="G676" s="50" t="n">
        <f aca="false">(SUM(AH676:AL676)-MAX(AH676:AL676)-MIN(AH676:AL676))/3</f>
        <v>7.99763619643489</v>
      </c>
      <c r="H676" s="50" t="n">
        <f aca="false">IFERROR(H386/H96,"")</f>
        <v>5.25582743362832</v>
      </c>
      <c r="I676" s="50" t="n">
        <f aca="false">IFERROR(I386/I96,"")</f>
        <v>5.31565527401296</v>
      </c>
      <c r="J676" s="50" t="n">
        <f aca="false">IFERROR(J386/J96,"")</f>
        <v>6.01950419932811</v>
      </c>
      <c r="K676" s="50" t="n">
        <f aca="false">IFERROR(K386/K96,"")</f>
        <v>6.69344487320838</v>
      </c>
      <c r="L676" s="50" t="n">
        <f aca="false">IFERROR(L386/L96,"")</f>
        <v>5.67944573234984</v>
      </c>
      <c r="M676" s="50" t="n">
        <f aca="false">IFERROR(M386/M96,"")</f>
        <v>5.57881227058207</v>
      </c>
      <c r="N676" s="50" t="n">
        <f aca="false">IFERROR(N386/N96,"")</f>
        <v>6.59708984375</v>
      </c>
      <c r="O676" s="50" t="n">
        <f aca="false">IFERROR(O386/O96,"")</f>
        <v>7.12433269336259</v>
      </c>
      <c r="P676" s="50" t="n">
        <f aca="false">IFERROR(P386/P96,"")</f>
        <v>6.95793296703297</v>
      </c>
      <c r="Q676" s="50" t="n">
        <f aca="false">IFERROR(Q386/Q96,"")</f>
        <v>5.42395568181818</v>
      </c>
      <c r="R676" s="50" t="n">
        <f aca="false">IFERROR(R386/R96,"")</f>
        <v>6.4849254587156</v>
      </c>
      <c r="S676" s="50" t="n">
        <f aca="false">IFERROR(S386/S96,"")</f>
        <v>7.16134316981543</v>
      </c>
      <c r="T676" s="50" t="n">
        <f aca="false">IFERROR(T386/T96,"")</f>
        <v>6.1770516329137</v>
      </c>
      <c r="U676" s="50" t="n">
        <f aca="false">IFERROR(U386/U96,"")</f>
        <v>6.75042984189723</v>
      </c>
      <c r="V676" s="50" t="n">
        <f aca="false">IFERROR(V386/V96,"")</f>
        <v>6.65455980304387</v>
      </c>
      <c r="W676" s="50" t="n">
        <f aca="false">IFERROR(W386/W96,"")</f>
        <v>6.85579127484505</v>
      </c>
      <c r="X676" s="50" t="n">
        <f aca="false">IFERROR(X386/X96,"")</f>
        <v>6.28569719510305</v>
      </c>
      <c r="Y676" s="50" t="n">
        <f aca="false">IFERROR(Y386/Y96,"")</f>
        <v>6.93749373569794</v>
      </c>
      <c r="Z676" s="50" t="n">
        <f aca="false">IFERROR(Z386/Z96,"")</f>
        <v>7.75091388473676</v>
      </c>
      <c r="AA676" s="50" t="n">
        <f aca="false">IFERROR(AA386/AA96,"")</f>
        <v>6.48468877418686</v>
      </c>
      <c r="AB676" s="50" t="n">
        <f aca="false">IFERROR(AB386/AB96,"")</f>
        <v>7.5128806963179</v>
      </c>
      <c r="AC676" s="50" t="n">
        <f aca="false">IFERROR(AC386/AC96,"")</f>
        <v>7.95871032132425</v>
      </c>
      <c r="AD676" s="50" t="n">
        <f aca="false">IFERROR(AD386/AD96,"")</f>
        <v>8.50365629468909</v>
      </c>
      <c r="AE676" s="50" t="n">
        <f aca="false">IFERROR(AE386/AE96,"")</f>
        <v>7.75488092595529</v>
      </c>
      <c r="AF676" s="50" t="n">
        <f aca="false">IFERROR(AF386/AF96,"")</f>
        <v>8.285757339475</v>
      </c>
      <c r="AG676" s="50" t="n">
        <f aca="false">IFERROR(AG386/AG96,"")</f>
        <v>6.55725133632093</v>
      </c>
      <c r="AH676" s="50" t="n">
        <f aca="false">IFERROR(AH386/AH96,"")</f>
        <v>8.60963831744439</v>
      </c>
      <c r="AI676" s="50" t="n">
        <f aca="false">IFERROR(AI386/AI96,"")</f>
        <v>7.34104177451082</v>
      </c>
      <c r="AJ676" s="50" t="n">
        <f aca="false">IFERROR(AJ386/AJ96,"")</f>
        <v>8.3900963953678</v>
      </c>
      <c r="AK676" s="50" t="n">
        <f aca="false">IFERROR(AK386/AK96,"")</f>
        <v>8.26177041942605</v>
      </c>
      <c r="AL676" s="51" t="n">
        <f aca="false">IFERROR(AL386/AL96,"")</f>
        <v>6.98985670175062</v>
      </c>
      <c r="AM676" s="51" t="n">
        <f aca="false">IFERROR(AM386/AM96,"")</f>
        <v>7.64672770277702</v>
      </c>
    </row>
    <row r="677" customFormat="false" ht="14.25" hidden="false" customHeight="false" outlineLevel="0" collapsed="false">
      <c r="A677" s="48" t="s">
        <v>138</v>
      </c>
      <c r="B677" s="48" t="str">
        <f aca="false">VLOOKUP(Data[[#This Row],[or_product]],Ref_products[#Data],2,FALSE())</f>
        <v>Barley</v>
      </c>
      <c r="C677" s="48" t="str">
        <f aca="false">VLOOKUP(Data[[#This Row],[MS]],Ref_MS[#Data],2,FALSE())</f>
        <v>Greece</v>
      </c>
      <c r="D677" s="49" t="s">
        <v>133</v>
      </c>
      <c r="E677" s="49" t="s">
        <v>89</v>
      </c>
      <c r="F677" s="49" t="s">
        <v>90</v>
      </c>
      <c r="G677" s="50" t="n">
        <f aca="false">(SUM(AH677:AL677)-MAX(AH677:AL677)-MIN(AH677:AL677))/3</f>
        <v>2.79092556544097</v>
      </c>
      <c r="H677" s="50" t="n">
        <f aca="false">IFERROR(H387/H97,"")</f>
        <v>2.60921052631579</v>
      </c>
      <c r="I677" s="50" t="n">
        <f aca="false">IFERROR(I387/I97,"")</f>
        <v>2.90538247995065</v>
      </c>
      <c r="J677" s="50" t="n">
        <f aca="false">IFERROR(J387/J97,"")</f>
        <v>2.86267669172932</v>
      </c>
      <c r="K677" s="50" t="n">
        <f aca="false">IFERROR(K387/K97,"")</f>
        <v>2.32413328956008</v>
      </c>
      <c r="L677" s="50" t="n">
        <f aca="false">IFERROR(L387/L97,"")</f>
        <v>2.39492753623188</v>
      </c>
      <c r="M677" s="50" t="n">
        <f aca="false">IFERROR(M387/M97,"")</f>
        <v>2.38681090909091</v>
      </c>
      <c r="N677" s="50" t="n">
        <f aca="false">IFERROR(N387/N97,"")</f>
        <v>2.66621848739496</v>
      </c>
      <c r="O677" s="50" t="n">
        <f aca="false">IFERROR(O387/O97,"")</f>
        <v>2.60859890949857</v>
      </c>
      <c r="P677" s="50" t="n">
        <f aca="false">IFERROR(P387/P97,"")</f>
        <v>1.90638930914705</v>
      </c>
      <c r="Q677" s="50" t="n">
        <f aca="false">IFERROR(Q387/Q97,"")</f>
        <v>1.89627438676554</v>
      </c>
      <c r="R677" s="50" t="n">
        <f aca="false">IFERROR(R387/R97,"")</f>
        <v>1.82380196587167</v>
      </c>
      <c r="S677" s="50" t="n">
        <f aca="false">IFERROR(S387/S97,"")</f>
        <v>2.62803239452299</v>
      </c>
      <c r="T677" s="50" t="n">
        <f aca="false">IFERROR(T387/T97,"")</f>
        <v>2.32588282955982</v>
      </c>
      <c r="U677" s="50" t="n">
        <f aca="false">IFERROR(U387/U97,"")</f>
        <v>2.33704153371076</v>
      </c>
      <c r="V677" s="50" t="n">
        <f aca="false">IFERROR(V387/V97,"")</f>
        <v>2.11276247288503</v>
      </c>
      <c r="W677" s="50" t="n">
        <f aca="false">IFERROR(W387/W97,"")</f>
        <v>2.39658786520727</v>
      </c>
      <c r="X677" s="50" t="n">
        <f aca="false">IFERROR(X387/X97,"")</f>
        <v>2.64729100674298</v>
      </c>
      <c r="Y677" s="50" t="n">
        <f aca="false">IFERROR(Y387/Y97,"")</f>
        <v>2.81366119096509</v>
      </c>
      <c r="Z677" s="50" t="n">
        <f aca="false">IFERROR(Z387/Z97,"")</f>
        <v>3.20171671750467</v>
      </c>
      <c r="AA677" s="50" t="n">
        <f aca="false">IFERROR(AA387/AA97,"")</f>
        <v>2.82791913499345</v>
      </c>
      <c r="AB677" s="50" t="n">
        <f aca="false">IFERROR(AB387/AB97,"")</f>
        <v>2.77766072073373</v>
      </c>
      <c r="AC677" s="50" t="n">
        <f aca="false">IFERROR(AC387/AC97,"")</f>
        <v>2.67513208942956</v>
      </c>
      <c r="AD677" s="50" t="n">
        <f aca="false">IFERROR(AD387/AD97,"")</f>
        <v>2.27682781779249</v>
      </c>
      <c r="AE677" s="50" t="n">
        <f aca="false">IFERROR(AE387/AE97,"")</f>
        <v>2.86668930722892</v>
      </c>
      <c r="AF677" s="50" t="n">
        <f aca="false">IFERROR(AF387/AF97,"")</f>
        <v>2.4846969185785</v>
      </c>
      <c r="AG677" s="50" t="n">
        <f aca="false">IFERROR(AG387/AG97,"")</f>
        <v>2.64479305673814</v>
      </c>
      <c r="AH677" s="50" t="n">
        <f aca="false">IFERROR(AH387/AH97,"")</f>
        <v>2.74167662367051</v>
      </c>
      <c r="AI677" s="50" t="n">
        <f aca="false">IFERROR(AI387/AI97,"")</f>
        <v>2.88596933635103</v>
      </c>
      <c r="AJ677" s="50" t="n">
        <f aca="false">IFERROR(AJ387/AJ97,"")</f>
        <v>2.90311340663238</v>
      </c>
      <c r="AK677" s="50" t="n">
        <f aca="false">IFERROR(AK387/AK97,"")</f>
        <v>2.74513073630137</v>
      </c>
      <c r="AL677" s="51" t="n">
        <f aca="false">IFERROR(AL387/AL97,"")</f>
        <v>2.52689237210252</v>
      </c>
      <c r="AM677" s="51" t="n">
        <f aca="false">IFERROR(AM387/AM97,"")</f>
        <v>2.865435</v>
      </c>
    </row>
    <row r="678" customFormat="false" ht="14.25" hidden="false" customHeight="false" outlineLevel="0" collapsed="false">
      <c r="A678" s="48" t="s">
        <v>138</v>
      </c>
      <c r="B678" s="48" t="str">
        <f aca="false">VLOOKUP(Data[[#This Row],[or_product]],Ref_products[#Data],2,FALSE())</f>
        <v>Barley</v>
      </c>
      <c r="C678" s="48" t="str">
        <f aca="false">VLOOKUP(Data[[#This Row],[MS]],Ref_MS[#Data],2,FALSE())</f>
        <v>Spain</v>
      </c>
      <c r="D678" s="49" t="s">
        <v>133</v>
      </c>
      <c r="E678" s="49" t="s">
        <v>91</v>
      </c>
      <c r="F678" s="49" t="s">
        <v>92</v>
      </c>
      <c r="G678" s="50" t="n">
        <f aca="false">(SUM(AH678:AL678)-MAX(AH678:AL678)-MIN(AH678:AL678))/3</f>
        <v>2.99878680486079</v>
      </c>
      <c r="H678" s="50" t="n">
        <f aca="false">IFERROR(H388/H98,"")</f>
        <v>2.71635550283826</v>
      </c>
      <c r="I678" s="50" t="n">
        <f aca="false">IFERROR(I388/I98,"")</f>
        <v>2.07726183076706</v>
      </c>
      <c r="J678" s="50" t="n">
        <f aca="false">IFERROR(J388/J98,"")</f>
        <v>1.40711583239595</v>
      </c>
      <c r="K678" s="50" t="n">
        <f aca="false">IFERROR(K388/K98,"")</f>
        <v>2.96905982307822</v>
      </c>
      <c r="L678" s="50" t="n">
        <f aca="false">IFERROR(L388/L98,"")</f>
        <v>2.30210994785726</v>
      </c>
      <c r="M678" s="50" t="n">
        <f aca="false">IFERROR(M388/M98,"")</f>
        <v>3.05575072131704</v>
      </c>
      <c r="N678" s="50" t="n">
        <f aca="false">IFERROR(N388/N98,"")</f>
        <v>2.36962463953861</v>
      </c>
      <c r="O678" s="50" t="n">
        <f aca="false">IFERROR(O388/O98,"")</f>
        <v>3.34623688224527</v>
      </c>
      <c r="P678" s="50" t="n">
        <f aca="false">IFERROR(P388/P98,"")</f>
        <v>2.07078060559473</v>
      </c>
      <c r="Q678" s="50" t="n">
        <f aca="false">IFERROR(Q388/Q98,"")</f>
        <v>2.67329371271965</v>
      </c>
      <c r="R678" s="50" t="n">
        <f aca="false">IFERROR(R388/R98,"")</f>
        <v>2.77087103410589</v>
      </c>
      <c r="S678" s="50" t="n">
        <f aca="false">IFERROR(S388/S98,"")</f>
        <v>3.31866166477916</v>
      </c>
      <c r="T678" s="50" t="n">
        <f aca="false">IFERROR(T388/T98,"")</f>
        <v>1.40567368069472</v>
      </c>
      <c r="U678" s="50" t="n">
        <f aca="false">IFERROR(U388/U98,"")</f>
        <v>2.52306267592419</v>
      </c>
      <c r="V678" s="50" t="n">
        <f aca="false">IFERROR(V388/V98,"")</f>
        <v>3.66861756597695</v>
      </c>
      <c r="W678" s="50" t="n">
        <f aca="false">IFERROR(W388/W98,"")</f>
        <v>3.20453914651983</v>
      </c>
      <c r="X678" s="50" t="n">
        <f aca="false">IFERROR(X388/X98,"")</f>
        <v>2.3906552807354</v>
      </c>
      <c r="Y678" s="50" t="n">
        <f aca="false">IFERROR(Y388/Y98,"")</f>
        <v>2.80185113944317</v>
      </c>
      <c r="Z678" s="50" t="n">
        <f aca="false">IFERROR(Z388/Z98,"")</f>
        <v>3.04243001947658</v>
      </c>
      <c r="AA678" s="50" t="n">
        <f aca="false">IFERROR(AA388/AA98,"")</f>
        <v>2.1945460854152</v>
      </c>
      <c r="AB678" s="50" t="n">
        <f aca="false">IFERROR(AB388/AB98,"")</f>
        <v>3.56264537331016</v>
      </c>
      <c r="AC678" s="50" t="n">
        <f aca="false">IFERROR(AC388/AC98,"")</f>
        <v>2.47975673057294</v>
      </c>
      <c r="AD678" s="50" t="n">
        <f aca="false">IFERROR(AD388/AD98,"")</f>
        <v>2.55806000446344</v>
      </c>
      <c r="AE678" s="50" t="n">
        <f aca="false">IFERROR(AE388/AE98,"")</f>
        <v>3.54953286516854</v>
      </c>
      <c r="AF678" s="50" t="n">
        <f aca="false">IFERROR(AF388/AF98,"")</f>
        <v>2.20854408226277</v>
      </c>
      <c r="AG678" s="50" t="n">
        <f aca="false">IFERROR(AG388/AG98,"")</f>
        <v>3.52289543717357</v>
      </c>
      <c r="AH678" s="50" t="n">
        <f aca="false">IFERROR(AH388/AH98,"")</f>
        <v>2.72398107116736</v>
      </c>
      <c r="AI678" s="50" t="n">
        <f aca="false">IFERROR(AI388/AI98,"")</f>
        <v>3.95143609041702</v>
      </c>
      <c r="AJ678" s="50" t="n">
        <f aca="false">IFERROR(AJ388/AJ98,"")</f>
        <v>3.49497283421354</v>
      </c>
      <c r="AK678" s="50" t="n">
        <f aca="false">IFERROR(AK388/AK98,"")</f>
        <v>2.77740650920146</v>
      </c>
      <c r="AL678" s="51" t="n">
        <f aca="false">IFERROR(AL388/AL98,"")</f>
        <v>1.6002397287951</v>
      </c>
      <c r="AM678" s="51" t="n">
        <f aca="false">IFERROR(AM388/AM98,"")</f>
        <v>3.53552514037729</v>
      </c>
    </row>
    <row r="679" customFormat="false" ht="14.25" hidden="false" customHeight="false" outlineLevel="0" collapsed="false">
      <c r="A679" s="48" t="s">
        <v>138</v>
      </c>
      <c r="B679" s="48" t="str">
        <f aca="false">VLOOKUP(Data[[#This Row],[or_product]],Ref_products[#Data],2,FALSE())</f>
        <v>Barley</v>
      </c>
      <c r="C679" s="48" t="str">
        <f aca="false">VLOOKUP(Data[[#This Row],[MS]],Ref_MS[#Data],2,FALSE())</f>
        <v>France</v>
      </c>
      <c r="D679" s="49" t="s">
        <v>133</v>
      </c>
      <c r="E679" s="49" t="s">
        <v>93</v>
      </c>
      <c r="F679" s="49" t="s">
        <v>94</v>
      </c>
      <c r="G679" s="50" t="n">
        <f aca="false">(SUM(AH679:AL679)-MAX(AH679:AL679)-MIN(AH679:AL679))/3</f>
        <v>6.45593535832939</v>
      </c>
      <c r="H679" s="50" t="n">
        <f aca="false">IFERROR(H389/H99,"")</f>
        <v>5.50674686740228</v>
      </c>
      <c r="I679" s="50" t="n">
        <f aca="false">IFERROR(I389/I99,"")</f>
        <v>5.41482365040416</v>
      </c>
      <c r="J679" s="50" t="n">
        <f aca="false">IFERROR(J389/J99,"")</f>
        <v>5.50943016105417</v>
      </c>
      <c r="K679" s="50" t="n">
        <f aca="false">IFERROR(K389/K99,"")</f>
        <v>6.16793411391149</v>
      </c>
      <c r="L679" s="50" t="n">
        <f aca="false">IFERROR(L389/L99,"")</f>
        <v>5.96737215738178</v>
      </c>
      <c r="M679" s="50" t="n">
        <f aca="false">IFERROR(M389/M99,"")</f>
        <v>6.46448828051753</v>
      </c>
      <c r="N679" s="50" t="n">
        <f aca="false">IFERROR(N389/N99,"")</f>
        <v>6.19680891762197</v>
      </c>
      <c r="O679" s="50" t="n">
        <f aca="false">IFERROR(O389/O99,"")</f>
        <v>6.27641866605816</v>
      </c>
      <c r="P679" s="50" t="n">
        <f aca="false">IFERROR(P389/P99,"")</f>
        <v>5.69842090909091</v>
      </c>
      <c r="Q679" s="50" t="n">
        <f aca="false">IFERROR(Q389/Q99,"")</f>
        <v>6.63275771689498</v>
      </c>
      <c r="R679" s="50" t="n">
        <f aca="false">IFERROR(R389/R99,"")</f>
        <v>5.55206170031277</v>
      </c>
      <c r="S679" s="50" t="n">
        <f aca="false">IFERROR(S389/S99,"")</f>
        <v>6.70779605666626</v>
      </c>
      <c r="T679" s="50" t="n">
        <f aca="false">IFERROR(T389/T99,"")</f>
        <v>6.38151279331003</v>
      </c>
      <c r="U679" s="50" t="n">
        <f aca="false">IFERROR(U389/U99,"")</f>
        <v>6.18496665267199</v>
      </c>
      <c r="V679" s="50" t="n">
        <f aca="false">IFERROR(V389/V99,"")</f>
        <v>5.52913992702019</v>
      </c>
      <c r="W679" s="50" t="n">
        <f aca="false">IFERROR(W389/W99,"")</f>
        <v>6.70696601456122</v>
      </c>
      <c r="X679" s="50" t="n">
        <f aca="false">IFERROR(X389/X99,"")</f>
        <v>6.77855692977334</v>
      </c>
      <c r="Y679" s="50" t="n">
        <f aca="false">IFERROR(Y389/Y99,"")</f>
        <v>6.32984284432027</v>
      </c>
      <c r="Z679" s="50" t="n">
        <f aca="false">IFERROR(Z389/Z99,"")</f>
        <v>5.6989396345058</v>
      </c>
      <c r="AA679" s="50" t="n">
        <f aca="false">IFERROR(AA389/AA99,"")</f>
        <v>7.5854789734284</v>
      </c>
      <c r="AB679" s="50" t="n">
        <f aca="false">IFERROR(AB389/AB99,"")</f>
        <v>6.25464782289628</v>
      </c>
      <c r="AC679" s="50" t="n">
        <f aca="false">IFERROR(AC389/AC99,"")</f>
        <v>6.59079649287864</v>
      </c>
      <c r="AD679" s="50" t="n">
        <f aca="false">IFERROR(AD389/AD99,"")</f>
        <v>7.06312377018421</v>
      </c>
      <c r="AE679" s="50" t="n">
        <f aca="false">IFERROR(AE389/AE99,"")</f>
        <v>5.397771398399</v>
      </c>
      <c r="AF679" s="50" t="n">
        <f aca="false">IFERROR(AF389/AF99,"")</f>
        <v>6.29130865260439</v>
      </c>
      <c r="AG679" s="50" t="n">
        <f aca="false">IFERROR(AG389/AG99,"")</f>
        <v>6.26580869302081</v>
      </c>
      <c r="AH679" s="50" t="n">
        <f aca="false">IFERROR(AH389/AH99,"")</f>
        <v>6.99949970424701</v>
      </c>
      <c r="AI679" s="50" t="n">
        <f aca="false">IFERROR(AI389/AI99,"")</f>
        <v>5.22235067573044</v>
      </c>
      <c r="AJ679" s="50" t="n">
        <f aca="false">IFERROR(AJ389/AJ99,"")</f>
        <v>6.56342092442657</v>
      </c>
      <c r="AK679" s="50" t="n">
        <f aca="false">IFERROR(AK389/AK99,"")</f>
        <v>6.06534864963328</v>
      </c>
      <c r="AL679" s="51" t="n">
        <f aca="false">IFERROR(AL389/AL99,"")</f>
        <v>6.73903650092834</v>
      </c>
      <c r="AM679" s="51" t="n">
        <f aca="false">IFERROR(AM389/AM99,"")</f>
        <v>5.67100934579439</v>
      </c>
    </row>
    <row r="680" customFormat="false" ht="14.25" hidden="false" customHeight="false" outlineLevel="0" collapsed="false">
      <c r="A680" s="48" t="s">
        <v>138</v>
      </c>
      <c r="B680" s="48" t="str">
        <f aca="false">VLOOKUP(Data[[#This Row],[or_product]],Ref_products[#Data],2,FALSE())</f>
        <v>Barley</v>
      </c>
      <c r="C680" s="48" t="str">
        <f aca="false">VLOOKUP(Data[[#This Row],[MS]],Ref_MS[#Data],2,FALSE())</f>
        <v>Croatia</v>
      </c>
      <c r="D680" s="49" t="s">
        <v>133</v>
      </c>
      <c r="E680" s="49" t="s">
        <v>95</v>
      </c>
      <c r="F680" s="49" t="s">
        <v>96</v>
      </c>
      <c r="G680" s="50" t="n">
        <f aca="false">(SUM(AH680:AL680)-MAX(AH680:AL680)-MIN(AH680:AL680))/3</f>
        <v>4.96666963653467</v>
      </c>
      <c r="H680" s="50" t="n">
        <f aca="false">IFERROR(H390/H100,"")</f>
        <v>3.4039830975</v>
      </c>
      <c r="I680" s="50" t="n">
        <f aca="false">IFERROR(I390/I100,"")</f>
        <v>2.9508239715</v>
      </c>
      <c r="J680" s="50" t="n">
        <f aca="false">IFERROR(J390/J100,"")</f>
        <v>3.149120997</v>
      </c>
      <c r="K680" s="50" t="n">
        <f aca="false">IFERROR(K390/K100,"")</f>
        <v>2.814404478</v>
      </c>
      <c r="L680" s="50" t="n">
        <f aca="false">IFERROR(L390/L100,"")</f>
        <v>3.1865213685</v>
      </c>
      <c r="M680" s="50" t="n">
        <f aca="false">IFERROR(M390/M100,"")</f>
        <v>3.32943717</v>
      </c>
      <c r="N680" s="50" t="n">
        <f aca="false">IFERROR(N390/N100,"")</f>
        <v>2.7815987175</v>
      </c>
      <c r="O680" s="50" t="n">
        <f aca="false">IFERROR(O390/O100,"")</f>
        <v>3.20884480273825</v>
      </c>
      <c r="P680" s="50" t="n">
        <f aca="false">IFERROR(P390/P100,"")</f>
        <v>3.10816721070671</v>
      </c>
      <c r="Q680" s="50" t="n">
        <f aca="false">IFERROR(Q390/Q100,"")</f>
        <v>3.34681902893575</v>
      </c>
      <c r="R680" s="50" t="n">
        <f aca="false">IFERROR(R390/R100,"")</f>
        <v>2.44366615384615</v>
      </c>
      <c r="S680" s="50" t="n">
        <f aca="false">IFERROR(S390/S100,"")</f>
        <v>3.48801302931596</v>
      </c>
      <c r="T680" s="50" t="n">
        <f aca="false">IFERROR(T390/T100,"")</f>
        <v>3.20120172824791</v>
      </c>
      <c r="U680" s="50" t="n">
        <f aca="false">IFERROR(U390/U100,"")</f>
        <v>3.60767900608519</v>
      </c>
      <c r="V680" s="50" t="n">
        <f aca="false">IFERROR(V390/V100,"")</f>
        <v>3.78568144067797</v>
      </c>
      <c r="W680" s="50" t="n">
        <f aca="false">IFERROR(W390/W100,"")</f>
        <v>4.2224224137931</v>
      </c>
      <c r="X680" s="50" t="n">
        <f aca="false">IFERROR(X390/X100,"")</f>
        <v>4.05403348439074</v>
      </c>
      <c r="Y680" s="50" t="n">
        <f aca="false">IFERROR(Y390/Y100,"")</f>
        <v>3.25328269560251</v>
      </c>
      <c r="Z680" s="50" t="n">
        <f aca="false">IFERROR(Z390/Z100,"")</f>
        <v>3.97995322847682</v>
      </c>
      <c r="AA680" s="50" t="n">
        <f aca="false">IFERROR(AA390/AA100,"")</f>
        <v>4.10781707959937</v>
      </c>
      <c r="AB680" s="50" t="n">
        <f aca="false">IFERROR(AB390/AB100,"")</f>
        <v>3.71056895910781</v>
      </c>
      <c r="AC680" s="50" t="n">
        <f aca="false">IFERROR(AC390/AC100,"")</f>
        <v>3.77160929376083</v>
      </c>
      <c r="AD680" s="50" t="n">
        <f aca="false">IFERROR(AD390/AD100,"")</f>
        <v>4.38914588100687</v>
      </c>
      <c r="AE680" s="50" t="n">
        <f aca="false">IFERROR(AE390/AE100,"")</f>
        <v>4.61991952903683</v>
      </c>
      <c r="AF680" s="50" t="n">
        <f aca="false">IFERROR(AF390/AF100,"")</f>
        <v>4.78621584800742</v>
      </c>
      <c r="AG680" s="50" t="n">
        <f aca="false">IFERROR(AG390/AG100,"")</f>
        <v>4.42412394587174</v>
      </c>
      <c r="AH680" s="50" t="n">
        <f aca="false">IFERROR(AH390/AH100,"")</f>
        <v>5.08774175517049</v>
      </c>
      <c r="AI680" s="50" t="n">
        <f aca="false">IFERROR(AI390/AI100,"")</f>
        <v>4.80996336499322</v>
      </c>
      <c r="AJ680" s="50" t="n">
        <f aca="false">IFERROR(AJ390/AJ100,"")</f>
        <v>5.375481851983</v>
      </c>
      <c r="AK680" s="50" t="n">
        <f aca="false">IFERROR(AK390/AK100,"")</f>
        <v>5.00230378944031</v>
      </c>
      <c r="AL680" s="51" t="n">
        <f aca="false">IFERROR(AL390/AL100,"")</f>
        <v>3.99392957746479</v>
      </c>
      <c r="AM680" s="51" t="n">
        <f aca="false">IFERROR(AM390/AM100,"")</f>
        <v>5.12925924702596</v>
      </c>
    </row>
    <row r="681" customFormat="false" ht="14.25" hidden="false" customHeight="false" outlineLevel="0" collapsed="false">
      <c r="A681" s="48" t="s">
        <v>138</v>
      </c>
      <c r="B681" s="48" t="str">
        <f aca="false">VLOOKUP(Data[[#This Row],[or_product]],Ref_products[#Data],2,FALSE())</f>
        <v>Barley</v>
      </c>
      <c r="C681" s="48" t="str">
        <f aca="false">VLOOKUP(Data[[#This Row],[MS]],Ref_MS[#Data],2,FALSE())</f>
        <v>Italy</v>
      </c>
      <c r="D681" s="49" t="s">
        <v>133</v>
      </c>
      <c r="E681" s="49" t="s">
        <v>97</v>
      </c>
      <c r="F681" s="49" t="s">
        <v>98</v>
      </c>
      <c r="G681" s="50" t="n">
        <f aca="false">(SUM(AH681:AL681)-MAX(AH681:AL681)-MIN(AH681:AL681))/3</f>
        <v>4.11089466730898</v>
      </c>
      <c r="H681" s="50" t="n">
        <f aca="false">IFERROR(H391/H101,"")</f>
        <v>3.81159562455893</v>
      </c>
      <c r="I681" s="50" t="n">
        <f aca="false">IFERROR(I391/I101,"")</f>
        <v>3.70682063694268</v>
      </c>
      <c r="J681" s="50" t="n">
        <f aca="false">IFERROR(J391/J101,"")</f>
        <v>3.60500563564875</v>
      </c>
      <c r="K681" s="50" t="n">
        <f aca="false">IFERROR(K391/K101,"")</f>
        <v>3.72571160267112</v>
      </c>
      <c r="L681" s="50" t="n">
        <f aca="false">IFERROR(L391/L101,"")</f>
        <v>3.27887132043734</v>
      </c>
      <c r="M681" s="50" t="n">
        <f aca="false">IFERROR(M391/M101,"")</f>
        <v>3.77570089660969</v>
      </c>
      <c r="N681" s="50" t="n">
        <f aca="false">IFERROR(N391/N101,"")</f>
        <v>3.68668445639864</v>
      </c>
      <c r="O681" s="50" t="n">
        <f aca="false">IFERROR(O391/O101,"")</f>
        <v>3.6394425370963</v>
      </c>
      <c r="P681" s="50" t="n">
        <f aca="false">IFERROR(P391/P101,"")</f>
        <v>3.35074016811768</v>
      </c>
      <c r="Q681" s="50" t="n">
        <f aca="false">IFERROR(Q391/Q101,"")</f>
        <v>3.44277260793466</v>
      </c>
      <c r="R681" s="50" t="n">
        <f aca="false">IFERROR(R391/R101,"")</f>
        <v>3.26807620277688</v>
      </c>
      <c r="S681" s="50" t="n">
        <f aca="false">IFERROR(S391/S101,"")</f>
        <v>3.7717021484375</v>
      </c>
      <c r="T681" s="50" t="n">
        <f aca="false">IFERROR(T391/T101,"")</f>
        <v>3.76298890278212</v>
      </c>
      <c r="U681" s="50" t="n">
        <f aca="false">IFERROR(U391/U101,"")</f>
        <v>3.84367402479589</v>
      </c>
      <c r="V681" s="50" t="n">
        <f aca="false">IFERROR(V391/V101,"")</f>
        <v>3.52447040905135</v>
      </c>
      <c r="W681" s="50" t="n">
        <f aca="false">IFERROR(W391/W101,"")</f>
        <v>3.7101</v>
      </c>
      <c r="X681" s="50" t="n">
        <f aca="false">IFERROR(X391/X101,"")</f>
        <v>3.39074902216428</v>
      </c>
      <c r="Y681" s="50" t="n">
        <f aca="false">IFERROR(Y391/Y101,"")</f>
        <v>3.59136002851711</v>
      </c>
      <c r="Z681" s="50" t="n">
        <f aca="false">IFERROR(Z391/Z101,"")</f>
        <v>3.6124891515544</v>
      </c>
      <c r="AA681" s="50" t="n">
        <f aca="false">IFERROR(AA391/AA101,"")</f>
        <v>3.78758398001056</v>
      </c>
      <c r="AB681" s="50" t="n">
        <f aca="false">IFERROR(AB391/AB101,"")</f>
        <v>3.64895568339866</v>
      </c>
      <c r="AC681" s="50" t="n">
        <f aca="false">IFERROR(AC391/AC101,"")</f>
        <v>3.61594353487173</v>
      </c>
      <c r="AD681" s="50" t="n">
        <f aca="false">IFERROR(AD391/AD101,"")</f>
        <v>3.89881148620832</v>
      </c>
      <c r="AE681" s="50" t="n">
        <f aca="false">IFERROR(AE391/AE101,"")</f>
        <v>3.929460380158</v>
      </c>
      <c r="AF681" s="50" t="n">
        <f aca="false">IFERROR(AF391/AF101,"")</f>
        <v>3.89539623997126</v>
      </c>
      <c r="AG681" s="50" t="n">
        <f aca="false">IFERROR(AG391/AG101,"")</f>
        <v>3.81645152011582</v>
      </c>
      <c r="AH681" s="50" t="n">
        <f aca="false">IFERROR(AH391/AH101,"")</f>
        <v>4.06768744500976</v>
      </c>
      <c r="AI681" s="50" t="n">
        <f aca="false">IFERROR(AI391/AI101,"")</f>
        <v>4.10492216148503</v>
      </c>
      <c r="AJ681" s="50" t="n">
        <f aca="false">IFERROR(AJ391/AJ101,"")</f>
        <v>4.17361758748064</v>
      </c>
      <c r="AK681" s="50" t="n">
        <f aca="false">IFERROR(AK391/AK101,"")</f>
        <v>4.16007439543215</v>
      </c>
      <c r="AL681" s="51" t="n">
        <f aca="false">IFERROR(AL391/AL101,"")</f>
        <v>3.95766634516018</v>
      </c>
      <c r="AM681" s="51" t="n">
        <f aca="false">IFERROR(AM391/AM101,"")</f>
        <v>4.01946722598369</v>
      </c>
    </row>
    <row r="682" customFormat="false" ht="14.25" hidden="false" customHeight="false" outlineLevel="0" collapsed="false">
      <c r="A682" s="48" t="s">
        <v>138</v>
      </c>
      <c r="B682" s="48" t="str">
        <f aca="false">VLOOKUP(Data[[#This Row],[or_product]],Ref_products[#Data],2,FALSE())</f>
        <v>Barley</v>
      </c>
      <c r="C682" s="48" t="str">
        <f aca="false">VLOOKUP(Data[[#This Row],[MS]],Ref_MS[#Data],2,FALSE())</f>
        <v>Cyprus</v>
      </c>
      <c r="D682" s="49" t="s">
        <v>133</v>
      </c>
      <c r="E682" s="49" t="s">
        <v>99</v>
      </c>
      <c r="F682" s="49" t="s">
        <v>100</v>
      </c>
      <c r="G682" s="50" t="n">
        <f aca="false">(SUM(AH682:AL682)-MAX(AH682:AL682)-MIN(AH682:AL682))/3</f>
        <v>2.08094721594657</v>
      </c>
      <c r="H682" s="50" t="n">
        <f aca="false">IFERROR(H392/H102,"")</f>
        <v>2.9899921875</v>
      </c>
      <c r="I682" s="50" t="n">
        <f aca="false">IFERROR(I392/I102,"")</f>
        <v>2.54485</v>
      </c>
      <c r="J682" s="50" t="n">
        <f aca="false">IFERROR(J392/J102,"")</f>
        <v>2.33089473684211</v>
      </c>
      <c r="K682" s="50" t="n">
        <f aca="false">IFERROR(K392/K102,"")</f>
        <v>2.30749090909091</v>
      </c>
      <c r="L682" s="50" t="n">
        <f aca="false">IFERROR(L392/L102,"")</f>
        <v>0.95184</v>
      </c>
      <c r="M682" s="50" t="n">
        <f aca="false">IFERROR(M392/M102,"")</f>
        <v>0.9915</v>
      </c>
      <c r="N682" s="50" t="n">
        <f aca="false">IFERROR(N392/N102,"")</f>
        <v>2.14888557692308</v>
      </c>
      <c r="O682" s="50" t="n">
        <f aca="false">IFERROR(O392/O102,"")</f>
        <v>0.828453333333333</v>
      </c>
      <c r="P682" s="50" t="n">
        <f aca="false">IFERROR(P392/P102,"")</f>
        <v>2.30099103585657</v>
      </c>
      <c r="Q682" s="50" t="n">
        <f aca="false">IFERROR(Q392/Q102,"")</f>
        <v>2.48164912280702</v>
      </c>
      <c r="R682" s="50" t="n">
        <f aca="false">IFERROR(R392/R102,"")</f>
        <v>2.28772496538994</v>
      </c>
      <c r="S682" s="50" t="n">
        <f aca="false">IFERROR(S392/S102,"")</f>
        <v>1.71311522668948</v>
      </c>
      <c r="T682" s="50" t="n">
        <f aca="false">IFERROR(T392/T102,"")</f>
        <v>1.1381861195735</v>
      </c>
      <c r="U682" s="50" t="n">
        <f aca="false">IFERROR(U392/U102,"")</f>
        <v>1.18327243917399</v>
      </c>
      <c r="V682" s="50" t="n">
        <f aca="false">IFERROR(V392/V102,"")</f>
        <v>1.51581172839506</v>
      </c>
      <c r="W682" s="50" t="n">
        <f aca="false">IFERROR(W392/W102,"")</f>
        <v>0.113111147327249</v>
      </c>
      <c r="X682" s="50" t="n">
        <f aca="false">IFERROR(X392/X102,"")</f>
        <v>1.77135628342246</v>
      </c>
      <c r="Y682" s="50" t="n">
        <f aca="false">IFERROR(Y392/Y102,"")</f>
        <v>1.8910347826087</v>
      </c>
      <c r="Z682" s="50" t="n">
        <f aca="false">IFERROR(Z392/Z102,"")</f>
        <v>1.81616105769231</v>
      </c>
      <c r="AA682" s="50" t="n">
        <f aca="false">IFERROR(AA392/AA102,"")</f>
        <v>2.30364800693241</v>
      </c>
      <c r="AB682" s="50" t="n">
        <f aca="false">IFERROR(AB392/AB102,"")</f>
        <v>1.51737845303867</v>
      </c>
      <c r="AC682" s="50" t="n">
        <f aca="false">IFERROR(AC392/AC102,"")</f>
        <v>0.14239070749736</v>
      </c>
      <c r="AD682" s="50" t="n">
        <f aca="false">IFERROR(AD392/AD102,"")</f>
        <v>2.51636527237354</v>
      </c>
      <c r="AE682" s="50" t="n">
        <f aca="false">IFERROR(AE392/AE102,"")</f>
        <v>0.198436382393398</v>
      </c>
      <c r="AF682" s="50" t="n">
        <f aca="false">IFERROR(AF392/AF102,"")</f>
        <v>1.69777397260274</v>
      </c>
      <c r="AG682" s="50" t="n">
        <f aca="false">IFERROR(AG392/AG102,"")</f>
        <v>0.598773046875</v>
      </c>
      <c r="AH682" s="50" t="n">
        <f aca="false">IFERROR(AH392/AH102,"")</f>
        <v>2.50358031088083</v>
      </c>
      <c r="AI682" s="50" t="n">
        <f aca="false">IFERROR(AI392/AI102,"")</f>
        <v>2.03209984025559</v>
      </c>
      <c r="AJ682" s="50" t="n">
        <f aca="false">IFERROR(AJ392/AJ102,"")</f>
        <v>1.96908963367108</v>
      </c>
      <c r="AK682" s="50" t="n">
        <f aca="false">IFERROR(AK392/AK102,"")</f>
        <v>2.24165217391304</v>
      </c>
      <c r="AL682" s="51" t="n">
        <f aca="false">IFERROR(AL392/AL102,"")</f>
        <v>1.72434782608696</v>
      </c>
      <c r="AM682" s="51" t="n">
        <f aca="false">IFERROR(AM392/AM102,"")</f>
        <v>2.16147</v>
      </c>
    </row>
    <row r="683" customFormat="false" ht="14.25" hidden="false" customHeight="false" outlineLevel="0" collapsed="false">
      <c r="A683" s="48" t="s">
        <v>138</v>
      </c>
      <c r="B683" s="48" t="str">
        <f aca="false">VLOOKUP(Data[[#This Row],[or_product]],Ref_products[#Data],2,FALSE())</f>
        <v>Barley</v>
      </c>
      <c r="C683" s="48" t="str">
        <f aca="false">VLOOKUP(Data[[#This Row],[MS]],Ref_MS[#Data],2,FALSE())</f>
        <v>Latvia</v>
      </c>
      <c r="D683" s="49" t="s">
        <v>133</v>
      </c>
      <c r="E683" s="49" t="s">
        <v>101</v>
      </c>
      <c r="F683" s="49" t="s">
        <v>102</v>
      </c>
      <c r="G683" s="50" t="n">
        <f aca="false">(SUM(AH683:AL683)-MAX(AH683:AL683)-MIN(AH683:AL683))/3</f>
        <v>3.32812255546445</v>
      </c>
      <c r="H683" s="50" t="n">
        <f aca="false">IFERROR(H393/H103,"")</f>
        <v>1.64049491463858</v>
      </c>
      <c r="I683" s="50" t="n">
        <f aca="false">IFERROR(I393/I103,"")</f>
        <v>1.789908630394</v>
      </c>
      <c r="J683" s="50" t="n">
        <f aca="false">IFERROR(J393/J103,"")</f>
        <v>1.38507624200689</v>
      </c>
      <c r="K683" s="50" t="n">
        <f aca="false">IFERROR(K393/K103,"")</f>
        <v>2.06469871076233</v>
      </c>
      <c r="L683" s="50" t="n">
        <f aca="false">IFERROR(L393/L103,"")</f>
        <v>1.83414755784062</v>
      </c>
      <c r="M683" s="50" t="n">
        <f aca="false">IFERROR(M393/M103,"")</f>
        <v>1.83947837370242</v>
      </c>
      <c r="N683" s="50" t="n">
        <f aca="false">IFERROR(N393/N103,"")</f>
        <v>1.56566802443992</v>
      </c>
      <c r="O683" s="50" t="n">
        <f aca="false">IFERROR(O393/O103,"")</f>
        <v>1.91905596738325</v>
      </c>
      <c r="P683" s="50" t="n">
        <f aca="false">IFERROR(P393/P103,"")</f>
        <v>1.75852379125096</v>
      </c>
      <c r="Q683" s="50" t="n">
        <f aca="false">IFERROR(Q393/Q103,"")</f>
        <v>1.90043535427319</v>
      </c>
      <c r="R683" s="50" t="n">
        <f aca="false">IFERROR(R393/R103,"")</f>
        <v>1.84392081447964</v>
      </c>
      <c r="S683" s="50" t="n">
        <f aca="false">IFERROR(S393/S103,"")</f>
        <v>2.2080930871956</v>
      </c>
      <c r="T683" s="50" t="n">
        <f aca="false">IFERROR(T393/T103,"")</f>
        <v>2.43907666442502</v>
      </c>
      <c r="U683" s="50" t="n">
        <f aca="false">IFERROR(U393/U103,"")</f>
        <v>1.97399805447471</v>
      </c>
      <c r="V683" s="50" t="n">
        <f aca="false">IFERROR(V393/V103,"")</f>
        <v>2.39174638678596</v>
      </c>
      <c r="W683" s="50" t="n">
        <f aca="false">IFERROR(W393/W103,"")</f>
        <v>2.32080525914634</v>
      </c>
      <c r="X683" s="50" t="n">
        <f aca="false">IFERROR(X393/X103,"")</f>
        <v>2.51571797323136</v>
      </c>
      <c r="Y683" s="50" t="n">
        <f aca="false">IFERROR(Y393/Y103,"")</f>
        <v>2.32344664842681</v>
      </c>
      <c r="Z683" s="50" t="n">
        <f aca="false">IFERROR(Z393/Z103,"")</f>
        <v>2.44721637122002</v>
      </c>
      <c r="AA683" s="50" t="n">
        <f aca="false">IFERROR(AA393/AA103,"")</f>
        <v>2.85616338354577</v>
      </c>
      <c r="AB683" s="50" t="n">
        <f aca="false">IFERROR(AB393/AB103,"")</f>
        <v>2.73249881516588</v>
      </c>
      <c r="AC683" s="50" t="n">
        <f aca="false">IFERROR(AC393/AC103,"")</f>
        <v>3.51303045685279</v>
      </c>
      <c r="AD683" s="50" t="n">
        <f aca="false">IFERROR(AD393/AD103,"")</f>
        <v>3.84518277945619</v>
      </c>
      <c r="AE683" s="50" t="n">
        <f aca="false">IFERROR(AE393/AE103,"")</f>
        <v>2.9745</v>
      </c>
      <c r="AF683" s="50" t="n">
        <f aca="false">IFERROR(AF393/AF103,"")</f>
        <v>3.39761522048364</v>
      </c>
      <c r="AG683" s="50" t="n">
        <f aca="false">IFERROR(AG393/AG103,"")</f>
        <v>2.56717202028741</v>
      </c>
      <c r="AH683" s="50" t="n">
        <f aca="false">IFERROR(AH393/AH103,"")</f>
        <v>3.48852649769585</v>
      </c>
      <c r="AI683" s="50" t="n">
        <f aca="false">IFERROR(AI393/AI103,"")</f>
        <v>3.6276682464455</v>
      </c>
      <c r="AJ683" s="50" t="n">
        <f aca="false">IFERROR(AJ393/AJ103,"")</f>
        <v>2.86817292225201</v>
      </c>
      <c r="AK683" s="50" t="n">
        <f aca="false">IFERROR(AK393/AK103,"")</f>
        <v>3.64023989569752</v>
      </c>
      <c r="AL683" s="51" t="n">
        <f aca="false">IFERROR(AL393/AL103,"")</f>
        <v>2.76220514354067</v>
      </c>
      <c r="AM683" s="51" t="n">
        <f aca="false">IFERROR(AM393/AM103,"")</f>
        <v>3.47433264705882</v>
      </c>
    </row>
    <row r="684" customFormat="false" ht="14.25" hidden="false" customHeight="false" outlineLevel="0" collapsed="false">
      <c r="A684" s="48" t="s">
        <v>138</v>
      </c>
      <c r="B684" s="48" t="str">
        <f aca="false">VLOOKUP(Data[[#This Row],[or_product]],Ref_products[#Data],2,FALSE())</f>
        <v>Barley</v>
      </c>
      <c r="C684" s="48" t="str">
        <f aca="false">VLOOKUP(Data[[#This Row],[MS]],Ref_MS[#Data],2,FALSE())</f>
        <v>Lithuania</v>
      </c>
      <c r="D684" s="49" t="s">
        <v>133</v>
      </c>
      <c r="E684" s="49" t="s">
        <v>103</v>
      </c>
      <c r="F684" s="49" t="s">
        <v>104</v>
      </c>
      <c r="G684" s="50" t="n">
        <f aca="false">(SUM(AH684:AL684)-MAX(AH684:AL684)-MIN(AH684:AL684))/3</f>
        <v>3.61398611024508</v>
      </c>
      <c r="H684" s="50" t="n">
        <f aca="false">IFERROR(H394/H104,"")</f>
        <v>2.038524</v>
      </c>
      <c r="I684" s="50" t="n">
        <f aca="false">IFERROR(I394/I104,"")</f>
        <v>1.74420188740119</v>
      </c>
      <c r="J684" s="50" t="n">
        <f aca="false">IFERROR(J394/J104,"")</f>
        <v>1.62336501377411</v>
      </c>
      <c r="K684" s="50" t="n">
        <f aca="false">IFERROR(K394/K104,"")</f>
        <v>2.4622180244829</v>
      </c>
      <c r="L684" s="50" t="n">
        <f aca="false">IFERROR(L394/L104,"")</f>
        <v>2.3525949304175</v>
      </c>
      <c r="M684" s="50" t="n">
        <f aca="false">IFERROR(M394/M104,"")</f>
        <v>2.3653347375243</v>
      </c>
      <c r="N684" s="50" t="n">
        <f aca="false">IFERROR(N394/N104,"")</f>
        <v>1.74571794871795</v>
      </c>
      <c r="O684" s="50" t="n">
        <f aca="false">IFERROR(O394/O104,"")</f>
        <v>2.4130617214043</v>
      </c>
      <c r="P684" s="50" t="n">
        <f aca="false">IFERROR(P394/P104,"")</f>
        <v>2.29389657228018</v>
      </c>
      <c r="Q684" s="50" t="n">
        <f aca="false">IFERROR(Q394/Q104,"")</f>
        <v>2.3662894520548</v>
      </c>
      <c r="R684" s="50" t="n">
        <f aca="false">IFERROR(R394/R104,"")</f>
        <v>2.89377781381771</v>
      </c>
      <c r="S684" s="50" t="n">
        <f aca="false">IFERROR(S394/S104,"")</f>
        <v>2.91450153846154</v>
      </c>
      <c r="T684" s="50" t="n">
        <f aca="false">IFERROR(T394/T104,"")</f>
        <v>2.69101159129937</v>
      </c>
      <c r="U684" s="50" t="n">
        <f aca="false">IFERROR(U394/U104,"")</f>
        <v>1.92352034428795</v>
      </c>
      <c r="V684" s="50" t="n">
        <f aca="false">IFERROR(V394/V104,"")</f>
        <v>2.6352479024646</v>
      </c>
      <c r="W684" s="50" t="n">
        <f aca="false">IFERROR(W394/W104,"")</f>
        <v>2.89368902255639</v>
      </c>
      <c r="X684" s="50" t="n">
        <f aca="false">IFERROR(X394/X104,"")</f>
        <v>3.06743078586878</v>
      </c>
      <c r="Y684" s="50" t="n">
        <f aca="false">IFERROR(Y394/Y104,"")</f>
        <v>2.35256686798965</v>
      </c>
      <c r="Z684" s="50" t="n">
        <f aca="false">IFERROR(Z394/Z104,"")</f>
        <v>2.98117016224772</v>
      </c>
      <c r="AA684" s="50" t="n">
        <f aca="false">IFERROR(AA394/AA104,"")</f>
        <v>3.38515347445927</v>
      </c>
      <c r="AB684" s="50" t="n">
        <f aca="false">IFERROR(AB394/AB104,"")</f>
        <v>3.24831127568084</v>
      </c>
      <c r="AC684" s="50" t="n">
        <f aca="false">IFERROR(AC394/AC104,"")</f>
        <v>3.78218258426966</v>
      </c>
      <c r="AD684" s="50" t="n">
        <f aca="false">IFERROR(AD394/AD104,"")</f>
        <v>3.97540553359684</v>
      </c>
      <c r="AE684" s="50" t="n">
        <f aca="false">IFERROR(AE394/AE104,"")</f>
        <v>3.13293082763417</v>
      </c>
      <c r="AF684" s="50" t="n">
        <f aca="false">IFERROR(AF394/AF104,"")</f>
        <v>3.63792654429933</v>
      </c>
      <c r="AG684" s="50" t="n">
        <f aca="false">IFERROR(AG394/AG104,"")</f>
        <v>2.71910898145279</v>
      </c>
      <c r="AH684" s="50" t="n">
        <f aca="false">IFERROR(AH394/AH104,"")</f>
        <v>3.33837715282943</v>
      </c>
      <c r="AI684" s="50" t="n">
        <f aca="false">IFERROR(AI394/AI104,"")</f>
        <v>4.24522208406623</v>
      </c>
      <c r="AJ684" s="50" t="n">
        <f aca="false">IFERROR(AJ394/AJ104,"")</f>
        <v>3.42886326883207</v>
      </c>
      <c r="AK684" s="50" t="n">
        <f aca="false">IFERROR(AK394/AK104,"")</f>
        <v>3.88765116803125</v>
      </c>
      <c r="AL684" s="51" t="n">
        <f aca="false">IFERROR(AL394/AL104,"")</f>
        <v>3.52544389387192</v>
      </c>
      <c r="AM684" s="51" t="n">
        <f aca="false">IFERROR(AM394/AM104,"")</f>
        <v>3.76536928208386</v>
      </c>
    </row>
    <row r="685" customFormat="false" ht="14.25" hidden="false" customHeight="false" outlineLevel="0" collapsed="false">
      <c r="A685" s="48" t="s">
        <v>138</v>
      </c>
      <c r="B685" s="48" t="str">
        <f aca="false">VLOOKUP(Data[[#This Row],[or_product]],Ref_products[#Data],2,FALSE())</f>
        <v>Barley</v>
      </c>
      <c r="C685" s="48" t="str">
        <f aca="false">VLOOKUP(Data[[#This Row],[MS]],Ref_MS[#Data],2,FALSE())</f>
        <v>Luxembourg</v>
      </c>
      <c r="D685" s="49" t="s">
        <v>133</v>
      </c>
      <c r="E685" s="49" t="s">
        <v>105</v>
      </c>
      <c r="F685" s="49" t="s">
        <v>106</v>
      </c>
      <c r="G685" s="50" t="n">
        <f aca="false">(SUM(AH685:AL685)-MAX(AH685:AL685)-MIN(AH685:AL685))/3</f>
        <v>5.50921891564068</v>
      </c>
      <c r="H685" s="50" t="n">
        <f aca="false">IFERROR(H395/H105,"")</f>
        <v>4.92855109489051</v>
      </c>
      <c r="I685" s="50" t="n">
        <f aca="false">IFERROR(I395/I105,"")</f>
        <v>4.36697426470588</v>
      </c>
      <c r="J685" s="50" t="n">
        <f aca="false">IFERROR(J395/J105,"")</f>
        <v>4.90285039370079</v>
      </c>
      <c r="K685" s="50" t="n">
        <f aca="false">IFERROR(K395/K105,"")</f>
        <v>5.61591796875</v>
      </c>
      <c r="L685" s="50" t="n">
        <f aca="false">IFERROR(L395/L105,"")</f>
        <v>5.39816666666667</v>
      </c>
      <c r="M685" s="50" t="n">
        <f aca="false">IFERROR(M395/M105,"")</f>
        <v>5.09453658536585</v>
      </c>
      <c r="N685" s="50" t="n">
        <f aca="false">IFERROR(N395/N105,"")</f>
        <v>5.2518515625</v>
      </c>
      <c r="O685" s="50" t="n">
        <f aca="false">IFERROR(O395/O105,"")</f>
        <v>5.05192857142857</v>
      </c>
      <c r="P685" s="50" t="n">
        <f aca="false">IFERROR(P395/P105,"")</f>
        <v>4.58141379310345</v>
      </c>
      <c r="Q685" s="50" t="n">
        <f aca="false">IFERROR(Q395/Q105,"")</f>
        <v>5.34996875</v>
      </c>
      <c r="R685" s="50" t="n">
        <f aca="false">IFERROR(R395/R105,"")</f>
        <v>5.27211057692308</v>
      </c>
      <c r="S685" s="50" t="n">
        <f aca="false">IFERROR(S395/S105,"")</f>
        <v>5.88215730337079</v>
      </c>
      <c r="T685" s="50" t="n">
        <f aca="false">IFERROR(T395/T105,"")</f>
        <v>5.29801515151515</v>
      </c>
      <c r="U685" s="50" t="n">
        <f aca="false">IFERROR(U395/U105,"")</f>
        <v>5.22885789473684</v>
      </c>
      <c r="V685" s="50" t="n">
        <f aca="false">IFERROR(V395/V105,"")</f>
        <v>4.80661956521739</v>
      </c>
      <c r="W685" s="50" t="n">
        <f aca="false">IFERROR(W395/W105,"")</f>
        <v>5.36636597938144</v>
      </c>
      <c r="X685" s="50" t="n">
        <f aca="false">IFERROR(X395/X105,"")</f>
        <v>5.73804255319149</v>
      </c>
      <c r="Y685" s="50" t="n">
        <f aca="false">IFERROR(Y395/Y105,"")</f>
        <v>5.16156174334141</v>
      </c>
      <c r="Z685" s="50" t="n">
        <f aca="false">IFERROR(Z395/Z105,"")</f>
        <v>4.80140743073048</v>
      </c>
      <c r="AA685" s="50" t="n">
        <f aca="false">IFERROR(AA395/AA105,"")</f>
        <v>5.26300420168067</v>
      </c>
      <c r="AB685" s="50" t="n">
        <f aca="false">IFERROR(AB395/AB105,"")</f>
        <v>5.4430019379845</v>
      </c>
      <c r="AC685" s="50" t="n">
        <f aca="false">IFERROR(AC395/AC105,"")</f>
        <v>5.48367509025271</v>
      </c>
      <c r="AD685" s="50" t="n">
        <f aca="false">IFERROR(AD395/AD105,"")</f>
        <v>5.69984067357513</v>
      </c>
      <c r="AE685" s="50" t="n">
        <f aca="false">IFERROR(AE395/AE105,"")</f>
        <v>4.88708913043478</v>
      </c>
      <c r="AF685" s="50" t="n">
        <f aca="false">IFERROR(AF395/AF105,"")</f>
        <v>5.25841047040971</v>
      </c>
      <c r="AG685" s="50" t="n">
        <f aca="false">IFERROR(AG395/AG105,"")</f>
        <v>5.71803494176373</v>
      </c>
      <c r="AH685" s="50" t="n">
        <f aca="false">IFERROR(AH395/AH105,"")</f>
        <v>5.78538613861386</v>
      </c>
      <c r="AI685" s="50" t="n">
        <f aca="false">IFERROR(AI395/AI105,"")</f>
        <v>5.35344009983361</v>
      </c>
      <c r="AJ685" s="50" t="n">
        <f aca="false">IFERROR(AJ395/AJ105,"")</f>
        <v>5.38883050847458</v>
      </c>
      <c r="AK685" s="50" t="n">
        <f aca="false">IFERROR(AK395/AK105,"")</f>
        <v>5.96200327868853</v>
      </c>
      <c r="AL685" s="51" t="n">
        <f aca="false">IFERROR(AL395/AL105,"")</f>
        <v>5.23980208333333</v>
      </c>
      <c r="AM685" s="51" t="n">
        <f aca="false">IFERROR(AM395/AM105,"")</f>
        <v>5.49597062911656</v>
      </c>
    </row>
    <row r="686" customFormat="false" ht="14.25" hidden="false" customHeight="false" outlineLevel="0" collapsed="false">
      <c r="A686" s="48" t="s">
        <v>138</v>
      </c>
      <c r="B686" s="48" t="str">
        <f aca="false">VLOOKUP(Data[[#This Row],[or_product]],Ref_products[#Data],2,FALSE())</f>
        <v>Barley</v>
      </c>
      <c r="C686" s="48" t="str">
        <f aca="false">VLOOKUP(Data[[#This Row],[MS]],Ref_MS[#Data],2,FALSE())</f>
        <v>Hungary</v>
      </c>
      <c r="D686" s="49" t="s">
        <v>133</v>
      </c>
      <c r="E686" s="49" t="s">
        <v>107</v>
      </c>
      <c r="F686" s="49" t="s">
        <v>108</v>
      </c>
      <c r="G686" s="50" t="n">
        <f aca="false">(SUM(AH686:AL686)-MAX(AH686:AL686)-MIN(AH686:AL686))/3</f>
        <v>5.52856334108355</v>
      </c>
      <c r="H686" s="50" t="n">
        <f aca="false">IFERROR(H396/H106,"")</f>
        <v>2.63013286713287</v>
      </c>
      <c r="I686" s="50" t="n">
        <f aca="false">IFERROR(I396/I106,"")</f>
        <v>3.65190780141844</v>
      </c>
      <c r="J686" s="50" t="n">
        <f aca="false">IFERROR(J396/J106,"")</f>
        <v>3.55224427480916</v>
      </c>
      <c r="K686" s="50" t="n">
        <f aca="false">IFERROR(K396/K106,"")</f>
        <v>2.80975846153846</v>
      </c>
      <c r="L686" s="50" t="n">
        <f aca="false">IFERROR(L396/L106,"")</f>
        <v>3.56404054054054</v>
      </c>
      <c r="M686" s="50" t="n">
        <f aca="false">IFERROR(M396/M106,"")</f>
        <v>3.5063998373543</v>
      </c>
      <c r="N686" s="50" t="n">
        <f aca="false">IFERROR(N396/N106,"")</f>
        <v>3.09602337428828</v>
      </c>
      <c r="O686" s="50" t="n">
        <f aca="false">IFERROR(O396/O106,"")</f>
        <v>2.74975592854943</v>
      </c>
      <c r="P686" s="50" t="n">
        <f aca="false">IFERROR(P396/P106,"")</f>
        <v>3.5049187755102</v>
      </c>
      <c r="Q686" s="50" t="n">
        <f aca="false">IFERROR(Q396/Q106,"")</f>
        <v>2.79894696356275</v>
      </c>
      <c r="R686" s="50" t="n">
        <f aca="false">IFERROR(R396/R106,"")</f>
        <v>2.35713996478873</v>
      </c>
      <c r="S686" s="50" t="n">
        <f aca="false">IFERROR(S396/S106,"")</f>
        <v>4.23251615826035</v>
      </c>
      <c r="T686" s="50" t="n">
        <f aca="false">IFERROR(T396/T106,"")</f>
        <v>3.72446071315873</v>
      </c>
      <c r="U686" s="50" t="n">
        <f aca="false">IFERROR(U396/U106,"")</f>
        <v>3.64340669856459</v>
      </c>
      <c r="V686" s="50" t="n">
        <f aca="false">IFERROR(V396/V106,"")</f>
        <v>3.13887620528771</v>
      </c>
      <c r="W686" s="50" t="n">
        <f aca="false">IFERROR(W396/W106,"")</f>
        <v>4.41331811286408</v>
      </c>
      <c r="X686" s="50" t="n">
        <f aca="false">IFERROR(X396/X106,"")</f>
        <v>3.28820713840399</v>
      </c>
      <c r="Y686" s="50" t="n">
        <f aca="false">IFERROR(Y396/Y106,"")</f>
        <v>3.32905560298826</v>
      </c>
      <c r="Z686" s="50" t="n">
        <f aca="false">IFERROR(Z396/Z106,"")</f>
        <v>3.74816297940749</v>
      </c>
      <c r="AA686" s="50" t="n">
        <f aca="false">IFERROR(AA396/AA106,"")</f>
        <v>3.58569221972117</v>
      </c>
      <c r="AB686" s="50" t="n">
        <f aca="false">IFERROR(AB396/AB106,"")</f>
        <v>4.01882752566696</v>
      </c>
      <c r="AC686" s="50" t="n">
        <f aca="false">IFERROR(AC396/AC106,"")</f>
        <v>4.38617027589797</v>
      </c>
      <c r="AD686" s="50" t="n">
        <f aca="false">IFERROR(AD396/AD106,"")</f>
        <v>4.71804074186683</v>
      </c>
      <c r="AE686" s="50" t="n">
        <f aca="false">IFERROR(AE396/AE106,"")</f>
        <v>5.0486411095851</v>
      </c>
      <c r="AF686" s="50" t="n">
        <f aca="false">IFERROR(AF396/AF106,"")</f>
        <v>5.2385137645479</v>
      </c>
      <c r="AG686" s="50" t="n">
        <f aca="false">IFERROR(AG396/AG106,"")</f>
        <v>4.65168902813614</v>
      </c>
      <c r="AH686" s="50" t="n">
        <f aca="false">IFERROR(AH396/AH106,"")</f>
        <v>5.54455971054334</v>
      </c>
      <c r="AI686" s="50" t="n">
        <f aca="false">IFERROR(AI396/AI106,"")</f>
        <v>5.62910867319611</v>
      </c>
      <c r="AJ686" s="50" t="n">
        <f aca="false">IFERROR(AJ396/AJ106,"")</f>
        <v>6.31801178288225</v>
      </c>
      <c r="AK686" s="50" t="n">
        <f aca="false">IFERROR(AK396/AK106,"")</f>
        <v>4.76789211003628</v>
      </c>
      <c r="AL686" s="51" t="n">
        <f aca="false">IFERROR(AL396/AL106,"")</f>
        <v>5.4120216395112</v>
      </c>
      <c r="AM686" s="51" t="n">
        <f aca="false">IFERROR(AM396/AM106,"")</f>
        <v>5.57607124627383</v>
      </c>
    </row>
    <row r="687" customFormat="false" ht="14.25" hidden="false" customHeight="false" outlineLevel="0" collapsed="false">
      <c r="A687" s="48" t="s">
        <v>138</v>
      </c>
      <c r="B687" s="48" t="str">
        <f aca="false">VLOOKUP(Data[[#This Row],[or_product]],Ref_products[#Data],2,FALSE())</f>
        <v>Barley</v>
      </c>
      <c r="C687" s="48" t="str">
        <f aca="false">VLOOKUP(Data[[#This Row],[MS]],Ref_MS[#Data],2,FALSE())</f>
        <v>Malta</v>
      </c>
      <c r="D687" s="49" t="s">
        <v>133</v>
      </c>
      <c r="E687" s="49" t="s">
        <v>109</v>
      </c>
      <c r="F687" s="49" t="s">
        <v>110</v>
      </c>
      <c r="G687" s="50" t="n">
        <f aca="false">(SUM(AH687:AL687)-MAX(AH687:AL687)-MIN(AH687:AL687))/3</f>
        <v>0</v>
      </c>
      <c r="H687" s="50" t="str">
        <f aca="false">IFERROR(H397/H107,"")</f>
        <v/>
      </c>
      <c r="I687" s="50" t="str">
        <f aca="false">IFERROR(I397/I107,"")</f>
        <v/>
      </c>
      <c r="J687" s="50" t="str">
        <f aca="false">IFERROR(J397/J107,"")</f>
        <v/>
      </c>
      <c r="K687" s="50" t="str">
        <f aca="false">IFERROR(K397/K107,"")</f>
        <v/>
      </c>
      <c r="L687" s="50" t="str">
        <f aca="false">IFERROR(L397/L107,"")</f>
        <v/>
      </c>
      <c r="M687" s="50" t="str">
        <f aca="false">IFERROR(M397/M107,"")</f>
        <v/>
      </c>
      <c r="N687" s="50" t="str">
        <f aca="false">IFERROR(N397/N107,"")</f>
        <v/>
      </c>
      <c r="O687" s="50" t="str">
        <f aca="false">IFERROR(O397/O107,"")</f>
        <v/>
      </c>
      <c r="P687" s="50" t="str">
        <f aca="false">IFERROR(P397/P107,"")</f>
        <v/>
      </c>
      <c r="Q687" s="50" t="str">
        <f aca="false">IFERROR(Q397/Q107,"")</f>
        <v/>
      </c>
      <c r="R687" s="50" t="str">
        <f aca="false">IFERROR(R397/R107,"")</f>
        <v/>
      </c>
      <c r="S687" s="50" t="str">
        <f aca="false">IFERROR(S397/S107,"")</f>
        <v/>
      </c>
      <c r="T687" s="50" t="str">
        <f aca="false">IFERROR(T397/T107,"")</f>
        <v/>
      </c>
      <c r="U687" s="50" t="str">
        <f aca="false">IFERROR(U397/U107,"")</f>
        <v/>
      </c>
      <c r="V687" s="50" t="str">
        <f aca="false">IFERROR(V397/V107,"")</f>
        <v/>
      </c>
      <c r="W687" s="50" t="str">
        <f aca="false">IFERROR(W397/W107,"")</f>
        <v/>
      </c>
      <c r="X687" s="50" t="str">
        <f aca="false">IFERROR(X397/X107,"")</f>
        <v/>
      </c>
      <c r="Y687" s="50" t="str">
        <f aca="false">IFERROR(Y397/Y107,"")</f>
        <v/>
      </c>
      <c r="Z687" s="50" t="str">
        <f aca="false">IFERROR(Z397/Z107,"")</f>
        <v/>
      </c>
      <c r="AA687" s="50" t="str">
        <f aca="false">IFERROR(AA397/AA107,"")</f>
        <v/>
      </c>
      <c r="AB687" s="50" t="str">
        <f aca="false">IFERROR(AB397/AB107,"")</f>
        <v/>
      </c>
      <c r="AC687" s="50" t="str">
        <f aca="false">IFERROR(AC397/AC107,"")</f>
        <v/>
      </c>
      <c r="AD687" s="50" t="str">
        <f aca="false">IFERROR(AD397/AD107,"")</f>
        <v/>
      </c>
      <c r="AE687" s="50" t="str">
        <f aca="false">IFERROR(AE397/AE107,"")</f>
        <v/>
      </c>
      <c r="AF687" s="50" t="str">
        <f aca="false">IFERROR(AF397/AF107,"")</f>
        <v/>
      </c>
      <c r="AG687" s="50" t="str">
        <f aca="false">IFERROR(AG397/AG107,"")</f>
        <v/>
      </c>
      <c r="AH687" s="50" t="str">
        <f aca="false">IFERROR(AH397/AH107,"")</f>
        <v/>
      </c>
      <c r="AI687" s="50" t="str">
        <f aca="false">IFERROR(AI397/AI107,"")</f>
        <v/>
      </c>
      <c r="AJ687" s="50" t="str">
        <f aca="false">IFERROR(AJ397/AJ107,"")</f>
        <v/>
      </c>
      <c r="AK687" s="50" t="str">
        <f aca="false">IFERROR(AK397/AK107,"")</f>
        <v/>
      </c>
      <c r="AL687" s="51" t="str">
        <f aca="false">IFERROR(AL397/AL107,"")</f>
        <v/>
      </c>
      <c r="AM687" s="51" t="str">
        <f aca="false">IFERROR(AM397/AM107,"")</f>
        <v/>
      </c>
    </row>
    <row r="688" customFormat="false" ht="14.25" hidden="false" customHeight="false" outlineLevel="0" collapsed="false">
      <c r="A688" s="48" t="s">
        <v>138</v>
      </c>
      <c r="B688" s="48" t="str">
        <f aca="false">VLOOKUP(Data[[#This Row],[or_product]],Ref_products[#Data],2,FALSE())</f>
        <v>Barley</v>
      </c>
      <c r="C688" s="48" t="str">
        <f aca="false">VLOOKUP(Data[[#This Row],[MS]],Ref_MS[#Data],2,FALSE())</f>
        <v>Netherlands</v>
      </c>
      <c r="D688" s="49" t="s">
        <v>133</v>
      </c>
      <c r="E688" s="49" t="s">
        <v>111</v>
      </c>
      <c r="F688" s="49" t="s">
        <v>112</v>
      </c>
      <c r="G688" s="50" t="n">
        <f aca="false">(SUM(AH688:AL688)-MAX(AH688:AL688)-MIN(AH688:AL688))/3</f>
        <v>6.79803538866133</v>
      </c>
      <c r="H688" s="50" t="n">
        <f aca="false">IFERROR(H398/H108,"")</f>
        <v>6.23581795511222</v>
      </c>
      <c r="I688" s="50" t="n">
        <f aca="false">IFERROR(I398/I108,"")</f>
        <v>5.16396796338673</v>
      </c>
      <c r="J688" s="50" t="n">
        <f aca="false">IFERROR(J398/J108,"")</f>
        <v>5.63985252808989</v>
      </c>
      <c r="K688" s="50" t="n">
        <f aca="false">IFERROR(K398/K108,"")</f>
        <v>6.55786478873239</v>
      </c>
      <c r="L688" s="50" t="n">
        <f aca="false">IFERROR(L398/L108,"")</f>
        <v>6.33379642857143</v>
      </c>
      <c r="M688" s="50" t="n">
        <f aca="false">IFERROR(M398/M108,"")</f>
        <v>5.35709697732998</v>
      </c>
      <c r="N688" s="50" t="n">
        <f aca="false">IFERROR(N398/N108,"")</f>
        <v>6.19900085763293</v>
      </c>
      <c r="O688" s="50" t="n">
        <f aca="false">IFERROR(O398/O108,"")</f>
        <v>6.04562923728814</v>
      </c>
      <c r="P688" s="50" t="n">
        <f aca="false">IFERROR(P398/P108,"")</f>
        <v>5.77578614457831</v>
      </c>
      <c r="Q688" s="50" t="n">
        <f aca="false">IFERROR(Q398/Q108,"")</f>
        <v>5.49419947275923</v>
      </c>
      <c r="R688" s="50" t="n">
        <f aca="false">IFERROR(R398/R108,"")</f>
        <v>6.30478415300547</v>
      </c>
      <c r="S688" s="50" t="n">
        <f aca="false">IFERROR(S398/S108,"")</f>
        <v>6.02865539112051</v>
      </c>
      <c r="T688" s="50" t="n">
        <f aca="false">IFERROR(T398/T108,"")</f>
        <v>6.089793</v>
      </c>
      <c r="U688" s="50" t="n">
        <f aca="false">IFERROR(U398/U108,"")</f>
        <v>6.02751244343891</v>
      </c>
      <c r="V688" s="50" t="n">
        <f aca="false">IFERROR(V398/V108,"")</f>
        <v>5.62999565217391</v>
      </c>
      <c r="W688" s="50" t="n">
        <f aca="false">IFERROR(W398/W108,"")</f>
        <v>6.12675896414343</v>
      </c>
      <c r="X688" s="50" t="n">
        <f aca="false">IFERROR(X398/X108,"")</f>
        <v>6.89816629213483</v>
      </c>
      <c r="Y688" s="50" t="n">
        <f aca="false">IFERROR(Y398/Y108,"")</f>
        <v>6.07405405405406</v>
      </c>
      <c r="Z688" s="50" t="n">
        <f aca="false">IFERROR(Z398/Z108,"")</f>
        <v>5.97816176470588</v>
      </c>
      <c r="AA688" s="50" t="n">
        <f aca="false">IFERROR(AA398/AA108,"")</f>
        <v>6.8083</v>
      </c>
      <c r="AB688" s="50" t="n">
        <f aca="false">IFERROR(AB398/AB108,"")</f>
        <v>6.8744</v>
      </c>
      <c r="AC688" s="50" t="n">
        <f aca="false">IFERROR(AC398/AC108,"")</f>
        <v>6.97591071428572</v>
      </c>
      <c r="AD688" s="50" t="n">
        <f aca="false">IFERROR(AD398/AD108,"")</f>
        <v>6.8501438585797</v>
      </c>
      <c r="AE688" s="50" t="n">
        <f aca="false">IFERROR(AE398/AE108,"")</f>
        <v>6.80284766192274</v>
      </c>
      <c r="AF688" s="50" t="n">
        <f aca="false">IFERROR(AF398/AF108,"")</f>
        <v>6.81639569313594</v>
      </c>
      <c r="AG688" s="50" t="n">
        <f aca="false">IFERROR(AG398/AG108,"")</f>
        <v>6.80299068927182</v>
      </c>
      <c r="AH688" s="50" t="n">
        <f aca="false">IFERROR(AH398/AH108,"")</f>
        <v>7.220816262354</v>
      </c>
      <c r="AI688" s="50" t="n">
        <f aca="false">IFERROR(AI398/AI108,"")</f>
        <v>6.38662402292861</v>
      </c>
      <c r="AJ688" s="50" t="n">
        <f aca="false">IFERROR(AJ398/AJ108,"")</f>
        <v>6.65010111223458</v>
      </c>
      <c r="AK688" s="50" t="n">
        <f aca="false">IFERROR(AK398/AK108,"")</f>
        <v>7.73288282967033</v>
      </c>
      <c r="AL688" s="51" t="n">
        <f aca="false">IFERROR(AL398/AL108,"")</f>
        <v>6.52318879139542</v>
      </c>
      <c r="AM688" s="51" t="n">
        <f aca="false">IFERROR(AM398/AM108,"")</f>
        <v>6.46617348214286</v>
      </c>
    </row>
    <row r="689" customFormat="false" ht="14.25" hidden="false" customHeight="false" outlineLevel="0" collapsed="false">
      <c r="A689" s="48" t="s">
        <v>138</v>
      </c>
      <c r="B689" s="48" t="str">
        <f aca="false">VLOOKUP(Data[[#This Row],[or_product]],Ref_products[#Data],2,FALSE())</f>
        <v>Barley</v>
      </c>
      <c r="C689" s="48" t="str">
        <f aca="false">VLOOKUP(Data[[#This Row],[MS]],Ref_MS[#Data],2,FALSE())</f>
        <v>Austria</v>
      </c>
      <c r="D689" s="49" t="s">
        <v>133</v>
      </c>
      <c r="E689" s="49" t="s">
        <v>113</v>
      </c>
      <c r="F689" s="49" t="s">
        <v>114</v>
      </c>
      <c r="G689" s="50" t="n">
        <f aca="false">(SUM(AH689:AL689)-MAX(AH689:AL689)-MIN(AH689:AL689))/3</f>
        <v>6.10681104918951</v>
      </c>
      <c r="H689" s="50" t="n">
        <f aca="false">IFERROR(H399/H109,"")</f>
        <v>4.10951149641915</v>
      </c>
      <c r="I689" s="50" t="n">
        <f aca="false">IFERROR(I399/I109,"")</f>
        <v>4.64714127423823</v>
      </c>
      <c r="J689" s="50" t="n">
        <f aca="false">IFERROR(J399/J109,"")</f>
        <v>4.609977302488</v>
      </c>
      <c r="K689" s="50" t="n">
        <f aca="false">IFERROR(K399/K109,"")</f>
        <v>4.13557858243451</v>
      </c>
      <c r="L689" s="50" t="n">
        <f aca="false">IFERROR(L399/L109,"")</f>
        <v>4.78552839600921</v>
      </c>
      <c r="M689" s="50" t="n">
        <f aca="false">IFERROR(M399/M109,"")</f>
        <v>4.52297213855422</v>
      </c>
      <c r="N689" s="50" t="n">
        <f aca="false">IFERROR(N399/N109,"")</f>
        <v>4.68635178351784</v>
      </c>
      <c r="O689" s="50" t="n">
        <f aca="false">IFERROR(O399/O109,"")</f>
        <v>3.78657305630027</v>
      </c>
      <c r="P689" s="50" t="n">
        <f aca="false">IFERROR(P399/P109,"")</f>
        <v>4.6151475862069</v>
      </c>
      <c r="Q689" s="50" t="n">
        <f aca="false">IFERROR(Q399/Q109,"")</f>
        <v>4.25125983076157</v>
      </c>
      <c r="R689" s="50" t="n">
        <f aca="false">IFERROR(R399/R109,"")</f>
        <v>4.12058619877532</v>
      </c>
      <c r="S689" s="50" t="n">
        <f aca="false">IFERROR(S399/S109,"")</f>
        <v>5.21768452692107</v>
      </c>
      <c r="T689" s="50" t="n">
        <f aca="false">IFERROR(T399/T109,"")</f>
        <v>4.54941784037559</v>
      </c>
      <c r="U689" s="50" t="n">
        <f aca="false">IFERROR(U399/U109,"")</f>
        <v>4.39113444767442</v>
      </c>
      <c r="V689" s="50" t="n">
        <f aca="false">IFERROR(V399/V109,"")</f>
        <v>4.15988877392654</v>
      </c>
      <c r="W689" s="50" t="n">
        <f aca="false">IFERROR(W399/W109,"")</f>
        <v>5.16230688542227</v>
      </c>
      <c r="X689" s="50" t="n">
        <f aca="false">IFERROR(X399/X109,"")</f>
        <v>4.56199256198347</v>
      </c>
      <c r="Y689" s="50" t="n">
        <f aca="false">IFERROR(Y399/Y109,"")</f>
        <v>4.56715815027533</v>
      </c>
      <c r="Z689" s="50" t="n">
        <f aca="false">IFERROR(Z399/Z109,"")</f>
        <v>5.55858353447713</v>
      </c>
      <c r="AA689" s="50" t="n">
        <f aca="false">IFERROR(AA399/AA109,"")</f>
        <v>4.36206006773808</v>
      </c>
      <c r="AB689" s="50" t="n">
        <f aca="false">IFERROR(AB399/AB109,"")</f>
        <v>5.10493494423792</v>
      </c>
      <c r="AC689" s="50" t="n">
        <f aca="false">IFERROR(AC399/AC109,"")</f>
        <v>5.74999290269492</v>
      </c>
      <c r="AD689" s="50" t="n">
        <f aca="false">IFERROR(AD399/AD109,"")</f>
        <v>5.49045493180471</v>
      </c>
      <c r="AE689" s="50" t="n">
        <f aca="false">IFERROR(AE399/AE109,"")</f>
        <v>6.07030729240849</v>
      </c>
      <c r="AF689" s="50" t="n">
        <f aca="false">IFERROR(AF399/AF109,"")</f>
        <v>5.58230917926566</v>
      </c>
      <c r="AG689" s="50" t="n">
        <f aca="false">IFERROR(AG399/AG109,"")</f>
        <v>4.94838734113592</v>
      </c>
      <c r="AH689" s="50" t="n">
        <f aca="false">IFERROR(AH399/AH109,"")</f>
        <v>6.01785015301661</v>
      </c>
      <c r="AI689" s="50" t="n">
        <f aca="false">IFERROR(AI399/AI109,"")</f>
        <v>6.39855845697329</v>
      </c>
      <c r="AJ689" s="50" t="n">
        <f aca="false">IFERROR(AJ399/AJ109,"")</f>
        <v>5.92108849700696</v>
      </c>
      <c r="AK689" s="50" t="n">
        <f aca="false">IFERROR(AK399/AK109,"")</f>
        <v>6.13558389097438</v>
      </c>
      <c r="AL689" s="51" t="n">
        <f aca="false">IFERROR(AL399/AL109,"")</f>
        <v>6.16699910357754</v>
      </c>
      <c r="AM689" s="51" t="n">
        <f aca="false">IFERROR(AM399/AM109,"")</f>
        <v>5.84898393310957</v>
      </c>
    </row>
    <row r="690" customFormat="false" ht="14.25" hidden="false" customHeight="false" outlineLevel="0" collapsed="false">
      <c r="A690" s="48" t="s">
        <v>138</v>
      </c>
      <c r="B690" s="48" t="str">
        <f aca="false">VLOOKUP(Data[[#This Row],[or_product]],Ref_products[#Data],2,FALSE())</f>
        <v>Barley</v>
      </c>
      <c r="C690" s="48" t="str">
        <f aca="false">VLOOKUP(Data[[#This Row],[MS]],Ref_MS[#Data],2,FALSE())</f>
        <v>Poland</v>
      </c>
      <c r="D690" s="49" t="s">
        <v>133</v>
      </c>
      <c r="E690" s="49" t="s">
        <v>115</v>
      </c>
      <c r="F690" s="49" t="s">
        <v>116</v>
      </c>
      <c r="G690" s="50" t="n">
        <f aca="false">(SUM(AH690:AL690)-MAX(AH690:AL690)-MIN(AH690:AL690))/3</f>
        <v>4.31676249835413</v>
      </c>
      <c r="H690" s="50" t="n">
        <f aca="false">IFERROR(H400/H110,"")</f>
        <v>2.76358229853558</v>
      </c>
      <c r="I690" s="50" t="n">
        <f aca="false">IFERROR(I400/I110,"")</f>
        <v>2.58039796511628</v>
      </c>
      <c r="J690" s="50" t="n">
        <f aca="false">IFERROR(J400/J110,"")</f>
        <v>3.10302777777778</v>
      </c>
      <c r="K690" s="50" t="n">
        <f aca="false">IFERROR(K400/K110,"")</f>
        <v>3.01592219861923</v>
      </c>
      <c r="L690" s="50" t="n">
        <f aca="false">IFERROR(L400/L110,"")</f>
        <v>3.08634311594203</v>
      </c>
      <c r="M690" s="50" t="n">
        <f aca="false">IFERROR(M400/M110,"")</f>
        <v>3.14785561708861</v>
      </c>
      <c r="N690" s="50" t="n">
        <f aca="false">IFERROR(N400/N110,"")</f>
        <v>3.04486740406321</v>
      </c>
      <c r="O690" s="50" t="n">
        <f aca="false">IFERROR(O400/O110,"")</f>
        <v>2.51801195255475</v>
      </c>
      <c r="P690" s="50" t="n">
        <f aca="false">IFERROR(P400/P110,"")</f>
        <v>3.08270234316654</v>
      </c>
      <c r="Q690" s="50" t="n">
        <f aca="false">IFERROR(Q400/Q110,"")</f>
        <v>3.18002840963167</v>
      </c>
      <c r="R690" s="50" t="n">
        <f aca="false">IFERROR(R400/R110,"")</f>
        <v>2.76267688447156</v>
      </c>
      <c r="S690" s="50" t="n">
        <f aca="false">IFERROR(S400/S110,"")</f>
        <v>3.49191064207516</v>
      </c>
      <c r="T690" s="50" t="n">
        <f aca="false">IFERROR(T400/T110,"")</f>
        <v>3.18997376695715</v>
      </c>
      <c r="U690" s="50" t="n">
        <f aca="false">IFERROR(U400/U110,"")</f>
        <v>2.56769744388006</v>
      </c>
      <c r="V690" s="50" t="n">
        <f aca="false">IFERROR(V400/V110,"")</f>
        <v>3.22462767770204</v>
      </c>
      <c r="W690" s="50" t="n">
        <f aca="false">IFERROR(W400/W110,"")</f>
        <v>2.9742534808553</v>
      </c>
      <c r="X690" s="50" t="n">
        <f aca="false">IFERROR(X400/X110,"")</f>
        <v>3.41403357821953</v>
      </c>
      <c r="Y690" s="50" t="n">
        <f aca="false">IFERROR(Y400/Y110,"")</f>
        <v>3.45646362237045</v>
      </c>
      <c r="Z690" s="50" t="n">
        <f aca="false">IFERROR(Z400/Z110,"")</f>
        <v>3.23932205304519</v>
      </c>
      <c r="AA690" s="50" t="n">
        <f aca="false">IFERROR(AA400/AA110,"")</f>
        <v>3.57114277098053</v>
      </c>
      <c r="AB690" s="50" t="n">
        <f aca="false">IFERROR(AB400/AB110,"")</f>
        <v>2.5061730139583</v>
      </c>
      <c r="AC690" s="50" t="n">
        <f aca="false">IFERROR(AC400/AC110,"")</f>
        <v>4.01696598500594</v>
      </c>
      <c r="AD690" s="50" t="n">
        <f aca="false">IFERROR(AD400/AD110,"")</f>
        <v>3.4975980579054</v>
      </c>
      <c r="AE690" s="50" t="n">
        <f aca="false">IFERROR(AE400/AE110,"")</f>
        <v>3.72749491980947</v>
      </c>
      <c r="AF690" s="50" t="n">
        <f aca="false">IFERROR(AF400/AF110,"")</f>
        <v>3.94299504607933</v>
      </c>
      <c r="AG690" s="50" t="n">
        <f aca="false">IFERROR(AG400/AG110,"")</f>
        <v>3.09750518068338</v>
      </c>
      <c r="AH690" s="50" t="n">
        <f aca="false">IFERROR(AH400/AH110,"")</f>
        <v>3.43043405038501</v>
      </c>
      <c r="AI690" s="50" t="n">
        <f aca="false">IFERROR(AI400/AI110,"")</f>
        <v>4.40441218394204</v>
      </c>
      <c r="AJ690" s="50" t="n">
        <f aca="false">IFERROR(AJ400/AJ110,"")</f>
        <v>4.14900617746163</v>
      </c>
      <c r="AK690" s="50" t="n">
        <f aca="false">IFERROR(AK400/AK110,"")</f>
        <v>4.39686913365872</v>
      </c>
      <c r="AL690" s="51" t="n">
        <f aca="false">IFERROR(AL400/AL110,"")</f>
        <v>4.44816015196677</v>
      </c>
      <c r="AM690" s="51" t="n">
        <f aca="false">IFERROR(AM400/AM110,"")</f>
        <v>4.26819084516229</v>
      </c>
    </row>
    <row r="691" customFormat="false" ht="14.25" hidden="false" customHeight="false" outlineLevel="0" collapsed="false">
      <c r="A691" s="48" t="s">
        <v>138</v>
      </c>
      <c r="B691" s="48" t="str">
        <f aca="false">VLOOKUP(Data[[#This Row],[or_product]],Ref_products[#Data],2,FALSE())</f>
        <v>Barley</v>
      </c>
      <c r="C691" s="48" t="str">
        <f aca="false">VLOOKUP(Data[[#This Row],[MS]],Ref_MS[#Data],2,FALSE())</f>
        <v>Portugal</v>
      </c>
      <c r="D691" s="49" t="s">
        <v>133</v>
      </c>
      <c r="E691" s="49" t="s">
        <v>117</v>
      </c>
      <c r="F691" s="49" t="s">
        <v>118</v>
      </c>
      <c r="G691" s="50" t="n">
        <f aca="false">(SUM(AH691:AL691)-MAX(AH691:AL691)-MIN(AH691:AL691))/3</f>
        <v>2.74265287832743</v>
      </c>
      <c r="H691" s="50" t="n">
        <f aca="false">IFERROR(H401/H111,"")</f>
        <v>1.58543425324675</v>
      </c>
      <c r="I691" s="50" t="n">
        <f aca="false">IFERROR(I401/I111,"")</f>
        <v>1.79966603773585</v>
      </c>
      <c r="J691" s="50" t="n">
        <f aca="false">IFERROR(J401/J111,"")</f>
        <v>1.03038235294118</v>
      </c>
      <c r="K691" s="50" t="n">
        <f aca="false">IFERROR(K401/K111,"")</f>
        <v>1.50880434782609</v>
      </c>
      <c r="L691" s="50" t="n">
        <f aca="false">IFERROR(L401/L111,"")</f>
        <v>0.870585365853659</v>
      </c>
      <c r="M691" s="50" t="n">
        <f aca="false">IFERROR(M401/M111,"")</f>
        <v>0.9915</v>
      </c>
      <c r="N691" s="50" t="n">
        <f aca="false">IFERROR(N401/N111,"")</f>
        <v>1.15014</v>
      </c>
      <c r="O691" s="50" t="n">
        <f aca="false">IFERROR(O401/O111,"")</f>
        <v>1.65553628847037</v>
      </c>
      <c r="P691" s="50" t="n">
        <f aca="false">IFERROR(P401/P111,"")</f>
        <v>1.06141886151232</v>
      </c>
      <c r="Q691" s="50" t="n">
        <f aca="false">IFERROR(Q401/Q111,"")</f>
        <v>1.77072524531668</v>
      </c>
      <c r="R691" s="50" t="n">
        <f aca="false">IFERROR(R401/R111,"")</f>
        <v>1.12243657688966</v>
      </c>
      <c r="S691" s="50" t="n">
        <f aca="false">IFERROR(S401/S111,"")</f>
        <v>1.63691037735849</v>
      </c>
      <c r="T691" s="50" t="n">
        <f aca="false">IFERROR(T401/T111,"")</f>
        <v>0.758494612696564</v>
      </c>
      <c r="U691" s="50" t="n">
        <f aca="false">IFERROR(U401/U111,"")</f>
        <v>2.36985563858696</v>
      </c>
      <c r="V691" s="50" t="n">
        <f aca="false">IFERROR(V401/V111,"")</f>
        <v>1.97712154150198</v>
      </c>
      <c r="W691" s="50" t="n">
        <f aca="false">IFERROR(W401/W111,"")</f>
        <v>2.29761942896936</v>
      </c>
      <c r="X691" s="50" t="n">
        <f aca="false">IFERROR(X401/X111,"")</f>
        <v>1.76654919236417</v>
      </c>
      <c r="Y691" s="50" t="n">
        <f aca="false">IFERROR(Y401/Y111,"")</f>
        <v>1.5014703264095</v>
      </c>
      <c r="Z691" s="50" t="n">
        <f aca="false">IFERROR(Z401/Z111,"")</f>
        <v>1.25204449789537</v>
      </c>
      <c r="AA691" s="50" t="n">
        <f aca="false">IFERROR(AA401/AA111,"")</f>
        <v>1.14341466739368</v>
      </c>
      <c r="AB691" s="50" t="n">
        <f aca="false">IFERROR(AB401/AB111,"")</f>
        <v>1.77747143634385</v>
      </c>
      <c r="AC691" s="50" t="n">
        <f aca="false">IFERROR(AC401/AC111,"")</f>
        <v>2.18915346534653</v>
      </c>
      <c r="AD691" s="50" t="n">
        <f aca="false">IFERROR(AD401/AD111,"")</f>
        <v>2.07948039678791</v>
      </c>
      <c r="AE691" s="50" t="n">
        <f aca="false">IFERROR(AE401/AE111,"")</f>
        <v>2.24169398642095</v>
      </c>
      <c r="AF691" s="50" t="n">
        <f aca="false">IFERROR(AF401/AF111,"")</f>
        <v>2.36165043103448</v>
      </c>
      <c r="AG691" s="50" t="n">
        <f aca="false">IFERROR(AG401/AG111,"")</f>
        <v>2.90930150998539</v>
      </c>
      <c r="AH691" s="50" t="n">
        <f aca="false">IFERROR(AH401/AH111,"")</f>
        <v>3.12860278030994</v>
      </c>
      <c r="AI691" s="50" t="n">
        <f aca="false">IFERROR(AI401/AI111,"")</f>
        <v>3.1209834384858</v>
      </c>
      <c r="AJ691" s="50" t="n">
        <f aca="false">IFERROR(AJ401/AJ111,"")</f>
        <v>2.87630797101449</v>
      </c>
      <c r="AK691" s="50" t="n">
        <f aca="false">IFERROR(AK401/AK111,"")</f>
        <v>2.23066722548198</v>
      </c>
      <c r="AL691" s="51" t="n">
        <f aca="false">IFERROR(AL401/AL111,"")</f>
        <v>1.54890327272727</v>
      </c>
      <c r="AM691" s="51" t="n">
        <f aca="false">IFERROR(AM401/AM111,"")</f>
        <v>3.03399</v>
      </c>
    </row>
    <row r="692" customFormat="false" ht="14.25" hidden="false" customHeight="false" outlineLevel="0" collapsed="false">
      <c r="A692" s="48" t="s">
        <v>138</v>
      </c>
      <c r="B692" s="48" t="str">
        <f aca="false">VLOOKUP(Data[[#This Row],[or_product]],Ref_products[#Data],2,FALSE())</f>
        <v>Barley</v>
      </c>
      <c r="C692" s="48" t="str">
        <f aca="false">VLOOKUP(Data[[#This Row],[MS]],Ref_MS[#Data],2,FALSE())</f>
        <v>Romania</v>
      </c>
      <c r="D692" s="49" t="s">
        <v>133</v>
      </c>
      <c r="E692" s="49" t="s">
        <v>119</v>
      </c>
      <c r="F692" s="49" t="s">
        <v>120</v>
      </c>
      <c r="G692" s="50" t="n">
        <f aca="false">(SUM(AH692:AL692)-MAX(AH692:AL692)-MIN(AH692:AL692))/3</f>
        <v>4.16527580850441</v>
      </c>
      <c r="H692" s="50" t="n">
        <f aca="false">IFERROR(H402/H112,"")</f>
        <v>2.4165769894836</v>
      </c>
      <c r="I692" s="50" t="n">
        <f aca="false">IFERROR(I402/I112,"")</f>
        <v>2.69485910828025</v>
      </c>
      <c r="J692" s="50" t="n">
        <f aca="false">IFERROR(J402/J112,"")</f>
        <v>3.09585946364105</v>
      </c>
      <c r="K692" s="50" t="n">
        <f aca="false">IFERROR(K402/K112,"")</f>
        <v>2.13055151338766</v>
      </c>
      <c r="L692" s="50" t="n">
        <f aca="false">IFERROR(L402/L112,"")</f>
        <v>2.99317470071828</v>
      </c>
      <c r="M692" s="50" t="n">
        <f aca="false">IFERROR(M402/M112,"")</f>
        <v>2.3733120649652</v>
      </c>
      <c r="N692" s="50" t="n">
        <f aca="false">IFERROR(N402/N112,"")</f>
        <v>2.43066642599278</v>
      </c>
      <c r="O692" s="50" t="n">
        <f aca="false">IFERROR(O402/O112,"")</f>
        <v>2.0872391832176</v>
      </c>
      <c r="P692" s="50" t="n">
        <f aca="false">IFERROR(P402/P112,"")</f>
        <v>2.96270580392602</v>
      </c>
      <c r="Q692" s="50" t="n">
        <f aca="false">IFERROR(Q402/Q112,"")</f>
        <v>1.98784803379522</v>
      </c>
      <c r="R692" s="50" t="n">
        <f aca="false">IFERROR(R402/R112,"")</f>
        <v>1.62712860697272</v>
      </c>
      <c r="S692" s="50" t="n">
        <f aca="false">IFERROR(S402/S112,"")</f>
        <v>3.28374673167974</v>
      </c>
      <c r="T692" s="50" t="n">
        <f aca="false">IFERROR(T402/T112,"")</f>
        <v>2.20805073465682</v>
      </c>
      <c r="U692" s="50" t="n">
        <f aca="false">IFERROR(U402/U112,"")</f>
        <v>2.31074957033017</v>
      </c>
      <c r="V692" s="50" t="n">
        <f aca="false">IFERROR(V402/V112,"")</f>
        <v>1.44829149830956</v>
      </c>
      <c r="W692" s="50" t="n">
        <f aca="false">IFERROR(W402/W112,"")</f>
        <v>3.04324547623277</v>
      </c>
      <c r="X692" s="50" t="n">
        <f aca="false">IFERROR(X402/X112,"")</f>
        <v>2.26471467218025</v>
      </c>
      <c r="Y692" s="50" t="n">
        <f aca="false">IFERROR(Y402/Y112,"")</f>
        <v>2.52000884012175</v>
      </c>
      <c r="Z692" s="50" t="n">
        <f aca="false">IFERROR(Z402/Z112,"")</f>
        <v>3.14268464398942</v>
      </c>
      <c r="AA692" s="50" t="n">
        <f aca="false">IFERROR(AA402/AA112,"")</f>
        <v>2.30518783736005</v>
      </c>
      <c r="AB692" s="50" t="n">
        <f aca="false">IFERROR(AB402/AB112,"")</f>
        <v>3.08487335834897</v>
      </c>
      <c r="AC692" s="50" t="n">
        <f aca="false">IFERROR(AC402/AC112,"")</f>
        <v>3.29060787790698</v>
      </c>
      <c r="AD692" s="50" t="n">
        <f aca="false">IFERROR(AD402/AD112,"")</f>
        <v>3.43188650874729</v>
      </c>
      <c r="AE692" s="50" t="n">
        <f aca="false">IFERROR(AE402/AE112,"")</f>
        <v>3.74132725290698</v>
      </c>
      <c r="AF692" s="50" t="n">
        <f aca="false">IFERROR(AF402/AF112,"")</f>
        <v>4.15073343433013</v>
      </c>
      <c r="AG692" s="50" t="n">
        <f aca="false">IFERROR(AG402/AG112,"")</f>
        <v>4.37971420306966</v>
      </c>
      <c r="AH692" s="50" t="n">
        <f aca="false">IFERROR(AH402/AH112,"")</f>
        <v>4.15239908440821</v>
      </c>
      <c r="AI692" s="50" t="n">
        <f aca="false">IFERROR(AI402/AI112,"")</f>
        <v>2.55964390922666</v>
      </c>
      <c r="AJ692" s="50" t="n">
        <f aca="false">IFERROR(AJ402/AJ112,"")</f>
        <v>4.37079428781237</v>
      </c>
      <c r="AK692" s="50" t="n">
        <f aca="false">IFERROR(AK402/AK112,"")</f>
        <v>3.97263405329264</v>
      </c>
      <c r="AL692" s="51" t="n">
        <f aca="false">IFERROR(AL402/AL112,"")</f>
        <v>4.57194518679305</v>
      </c>
      <c r="AM692" s="51" t="n">
        <f aca="false">IFERROR(AM402/AM112,"")</f>
        <v>4.40928327302042</v>
      </c>
    </row>
    <row r="693" customFormat="false" ht="14.25" hidden="false" customHeight="false" outlineLevel="0" collapsed="false">
      <c r="A693" s="48" t="s">
        <v>138</v>
      </c>
      <c r="B693" s="48" t="str">
        <f aca="false">VLOOKUP(Data[[#This Row],[or_product]],Ref_products[#Data],2,FALSE())</f>
        <v>Barley</v>
      </c>
      <c r="C693" s="48" t="str">
        <f aca="false">VLOOKUP(Data[[#This Row],[MS]],Ref_MS[#Data],2,FALSE())</f>
        <v>Slovenia</v>
      </c>
      <c r="D693" s="49" t="s">
        <v>133</v>
      </c>
      <c r="E693" s="49" t="s">
        <v>121</v>
      </c>
      <c r="F693" s="49" t="s">
        <v>122</v>
      </c>
      <c r="G693" s="50" t="n">
        <f aca="false">(SUM(AH693:AL693)-MAX(AH693:AL693)-MIN(AH693:AL693))/3</f>
        <v>5.05152777523221</v>
      </c>
      <c r="H693" s="50" t="n">
        <f aca="false">IFERROR(H403/H113,"")</f>
        <v>2.87643956043956</v>
      </c>
      <c r="I693" s="50" t="n">
        <f aca="false">IFERROR(I403/I113,"")</f>
        <v>3.45853937007874</v>
      </c>
      <c r="J693" s="50" t="n">
        <f aca="false">IFERROR(J403/J113,"")</f>
        <v>3.28678346456693</v>
      </c>
      <c r="K693" s="50" t="n">
        <f aca="false">IFERROR(K403/K113,"")</f>
        <v>3.125208</v>
      </c>
      <c r="L693" s="50" t="n">
        <f aca="false">IFERROR(L403/L113,"")</f>
        <v>3.56205555555556</v>
      </c>
      <c r="M693" s="50" t="n">
        <f aca="false">IFERROR(M403/M113,"")</f>
        <v>3.94780733944954</v>
      </c>
      <c r="N693" s="50" t="n">
        <f aca="false">IFERROR(N403/N113,"")</f>
        <v>3.77497706422018</v>
      </c>
      <c r="O693" s="50" t="n">
        <f aca="false">IFERROR(O403/O113,"")</f>
        <v>3.23587208297321</v>
      </c>
      <c r="P693" s="50" t="n">
        <f aca="false">IFERROR(P403/P113,"")</f>
        <v>3.4843471563981</v>
      </c>
      <c r="Q693" s="50" t="n">
        <f aca="false">IFERROR(Q403/Q113,"")</f>
        <v>3.85236561743341</v>
      </c>
      <c r="R693" s="50" t="n">
        <f aca="false">IFERROR(R403/R113,"")</f>
        <v>2.85658411892676</v>
      </c>
      <c r="S693" s="50" t="n">
        <f aca="false">IFERROR(S403/S113,"")</f>
        <v>3.86568505221932</v>
      </c>
      <c r="T693" s="50" t="n">
        <f aca="false">IFERROR(T403/T113,"")</f>
        <v>3.93006213592233</v>
      </c>
      <c r="U693" s="50" t="n">
        <f aca="false">IFERROR(U403/U113,"")</f>
        <v>3.58545950704225</v>
      </c>
      <c r="V693" s="50" t="n">
        <f aca="false">IFERROR(V403/V113,"")</f>
        <v>3.6331813275769</v>
      </c>
      <c r="W693" s="50" t="n">
        <f aca="false">IFERROR(W403/W113,"")</f>
        <v>3.95929719188768</v>
      </c>
      <c r="X693" s="50" t="n">
        <f aca="false">IFERROR(X403/X113,"")</f>
        <v>3.49369263315082</v>
      </c>
      <c r="Y693" s="50" t="n">
        <f aca="false">IFERROR(Y403/Y113,"")</f>
        <v>4.24126962092899</v>
      </c>
      <c r="Z693" s="50" t="n">
        <f aca="false">IFERROR(Z403/Z113,"")</f>
        <v>4.50315703661327</v>
      </c>
      <c r="AA693" s="50" t="n">
        <f aca="false">IFERROR(AA403/AA113,"")</f>
        <v>4.67500250417362</v>
      </c>
      <c r="AB693" s="50" t="n">
        <f aca="false">IFERROR(AB403/AB113,"")</f>
        <v>3.96943674176776</v>
      </c>
      <c r="AC693" s="50" t="n">
        <f aca="false">IFERROR(AC403/AC113,"")</f>
        <v>4.81478409090909</v>
      </c>
      <c r="AD693" s="50" t="n">
        <f aca="false">IFERROR(AD403/AD113,"")</f>
        <v>4.59363774241671</v>
      </c>
      <c r="AE693" s="50" t="n">
        <f aca="false">IFERROR(AE403/AE113,"")</f>
        <v>4.73779848800834</v>
      </c>
      <c r="AF693" s="50" t="n">
        <f aca="false">IFERROR(AF403/AF113,"")</f>
        <v>4.76669587628866</v>
      </c>
      <c r="AG693" s="50" t="n">
        <f aca="false">IFERROR(AG403/AG113,"")</f>
        <v>4.15967079561696</v>
      </c>
      <c r="AH693" s="50" t="n">
        <f aca="false">IFERROR(AH403/AH113,"")</f>
        <v>4.80647682119205</v>
      </c>
      <c r="AI693" s="50" t="n">
        <f aca="false">IFERROR(AI403/AI113,"")</f>
        <v>5.45436605132823</v>
      </c>
      <c r="AJ693" s="50" t="n">
        <f aca="false">IFERROR(AJ403/AJ113,"")</f>
        <v>5.40335750228728</v>
      </c>
      <c r="AK693" s="50" t="n">
        <f aca="false">IFERROR(AK403/AK113,"")</f>
        <v>4.9447490022173</v>
      </c>
      <c r="AL693" s="51" t="n">
        <f aca="false">IFERROR(AL403/AL113,"")</f>
        <v>4.56451366742597</v>
      </c>
      <c r="AM693" s="51" t="n">
        <f aca="false">IFERROR(AM403/AM113,"")</f>
        <v>5.05665</v>
      </c>
    </row>
    <row r="694" customFormat="false" ht="14.25" hidden="false" customHeight="false" outlineLevel="0" collapsed="false">
      <c r="A694" s="48" t="s">
        <v>138</v>
      </c>
      <c r="B694" s="48" t="str">
        <f aca="false">VLOOKUP(Data[[#This Row],[or_product]],Ref_products[#Data],2,FALSE())</f>
        <v>Barley</v>
      </c>
      <c r="C694" s="48" t="str">
        <f aca="false">VLOOKUP(Data[[#This Row],[MS]],Ref_MS[#Data],2,FALSE())</f>
        <v>Slovakia</v>
      </c>
      <c r="D694" s="49" t="s">
        <v>133</v>
      </c>
      <c r="E694" s="49" t="s">
        <v>123</v>
      </c>
      <c r="F694" s="49" t="s">
        <v>124</v>
      </c>
      <c r="G694" s="50" t="n">
        <f aca="false">(SUM(AH694:AL694)-MAX(AH694:AL694)-MIN(AH694:AL694))/3</f>
        <v>5.07255515370626</v>
      </c>
      <c r="H694" s="50" t="n">
        <f aca="false">IFERROR(H404/H114,"")</f>
        <v>3.29751899757478</v>
      </c>
      <c r="I694" s="50" t="n">
        <f aca="false">IFERROR(I404/I114,"")</f>
        <v>3.64063802521008</v>
      </c>
      <c r="J694" s="50" t="n">
        <f aca="false">IFERROR(J404/J114,"")</f>
        <v>3.37093022260274</v>
      </c>
      <c r="K694" s="50" t="n">
        <f aca="false">IFERROR(K404/K114,"")</f>
        <v>3.15461298183429</v>
      </c>
      <c r="L694" s="50" t="n">
        <f aca="false">IFERROR(L404/L114,"")</f>
        <v>3.54953730420445</v>
      </c>
      <c r="M694" s="50" t="n">
        <f aca="false">IFERROR(M404/M114,"")</f>
        <v>3.43045670225386</v>
      </c>
      <c r="N694" s="50" t="n">
        <f aca="false">IFERROR(N404/N114,"")</f>
        <v>2.88519722557298</v>
      </c>
      <c r="O694" s="50" t="n">
        <f aca="false">IFERROR(O404/O114,"")</f>
        <v>1.95393964232489</v>
      </c>
      <c r="P694" s="50" t="n">
        <f aca="false">IFERROR(P404/P114,"")</f>
        <v>3.09459007633588</v>
      </c>
      <c r="Q694" s="50" t="n">
        <f aca="false">IFERROR(Q404/Q114,"")</f>
        <v>3.51398521162672</v>
      </c>
      <c r="R694" s="50" t="n">
        <f aca="false">IFERROR(R404/R114,"")</f>
        <v>2.95648609566185</v>
      </c>
      <c r="S694" s="50" t="n">
        <f aca="false">IFERROR(S404/S114,"")</f>
        <v>4.06133653846154</v>
      </c>
      <c r="T694" s="50" t="n">
        <f aca="false">IFERROR(T404/T114,"")</f>
        <v>3.55832985436893</v>
      </c>
      <c r="U694" s="50" t="n">
        <f aca="false">IFERROR(U404/U114,"")</f>
        <v>3.43598650107991</v>
      </c>
      <c r="V694" s="50" t="n">
        <f aca="false">IFERROR(V404/V114,"")</f>
        <v>3.11573797046213</v>
      </c>
      <c r="W694" s="50" t="n">
        <f aca="false">IFERROR(W404/W114,"")</f>
        <v>4.14699178789301</v>
      </c>
      <c r="X694" s="50" t="n">
        <f aca="false">IFERROR(X404/X114,"")</f>
        <v>3.4032431402439</v>
      </c>
      <c r="Y694" s="50" t="n">
        <f aca="false">IFERROR(Y404/Y114,"")</f>
        <v>2.69391914141794</v>
      </c>
      <c r="Z694" s="50" t="n">
        <f aca="false">IFERROR(Z404/Z114,"")</f>
        <v>3.83594325718497</v>
      </c>
      <c r="AA694" s="50" t="n">
        <f aca="false">IFERROR(AA404/AA114,"")</f>
        <v>3.15211108858707</v>
      </c>
      <c r="AB694" s="50" t="n">
        <f aca="false">IFERROR(AB404/AB114,"")</f>
        <v>3.6456893496002</v>
      </c>
      <c r="AC694" s="50" t="n">
        <f aca="false">IFERROR(AC404/AC114,"")</f>
        <v>4.82680454512714</v>
      </c>
      <c r="AD694" s="50" t="n">
        <f aca="false">IFERROR(AD404/AD114,"")</f>
        <v>4.73547482142857</v>
      </c>
      <c r="AE694" s="50" t="n">
        <f aca="false">IFERROR(AE404/AE114,"")</f>
        <v>4.99983524540671</v>
      </c>
      <c r="AF694" s="50" t="n">
        <f aca="false">IFERROR(AF404/AF114,"")</f>
        <v>4.49310259286961</v>
      </c>
      <c r="AG694" s="50" t="n">
        <f aca="false">IFERROR(AG404/AG114,"")</f>
        <v>3.88790649915439</v>
      </c>
      <c r="AH694" s="50" t="n">
        <f aca="false">IFERROR(AH404/AH114,"")</f>
        <v>4.70378018673841</v>
      </c>
      <c r="AI694" s="50" t="n">
        <f aca="false">IFERROR(AI404/AI114,"")</f>
        <v>5.14767767079321</v>
      </c>
      <c r="AJ694" s="50" t="n">
        <f aca="false">IFERROR(AJ404/AJ114,"")</f>
        <v>5.01409188635782</v>
      </c>
      <c r="AK694" s="50" t="n">
        <f aca="false">IFERROR(AK404/AK114,"")</f>
        <v>5.05589590396775</v>
      </c>
      <c r="AL694" s="51" t="n">
        <f aca="false">IFERROR(AL404/AL114,"")</f>
        <v>5.26310051047351</v>
      </c>
      <c r="AM694" s="51" t="n">
        <f aca="false">IFERROR(AM404/AM114,"")</f>
        <v>5.32084673080041</v>
      </c>
    </row>
    <row r="695" customFormat="false" ht="14.25" hidden="false" customHeight="false" outlineLevel="0" collapsed="false">
      <c r="A695" s="48" t="s">
        <v>138</v>
      </c>
      <c r="B695" s="48" t="str">
        <f aca="false">VLOOKUP(Data[[#This Row],[or_product]],Ref_products[#Data],2,FALSE())</f>
        <v>Barley</v>
      </c>
      <c r="C695" s="48" t="str">
        <f aca="false">VLOOKUP(Data[[#This Row],[MS]],Ref_MS[#Data],2,FALSE())</f>
        <v>Finland</v>
      </c>
      <c r="D695" s="49" t="s">
        <v>133</v>
      </c>
      <c r="E695" s="49" t="s">
        <v>125</v>
      </c>
      <c r="F695" s="49" t="s">
        <v>126</v>
      </c>
      <c r="G695" s="50" t="n">
        <f aca="false">(SUM(AH695:AL695)-MAX(AH695:AL695)-MIN(AH695:AL695))/3</f>
        <v>3.46278062680712</v>
      </c>
      <c r="H695" s="50" t="n">
        <f aca="false">IFERROR(H405/H115,"")</f>
        <v>3.62743375463064</v>
      </c>
      <c r="I695" s="50" t="n">
        <f aca="false">IFERROR(I405/I115,"")</f>
        <v>3.64885353535354</v>
      </c>
      <c r="J695" s="50" t="n">
        <f aca="false">IFERROR(J405/J115,"")</f>
        <v>3.38727285935684</v>
      </c>
      <c r="K695" s="50" t="n">
        <f aca="false">IFERROR(K405/K115,"")</f>
        <v>3.39869751152074</v>
      </c>
      <c r="L695" s="50" t="n">
        <f aca="false">IFERROR(L405/L115,"")</f>
        <v>3.40849390871654</v>
      </c>
      <c r="M695" s="50" t="n">
        <f aca="false">IFERROR(M405/M115,"")</f>
        <v>2.25780674740484</v>
      </c>
      <c r="N695" s="50" t="n">
        <f aca="false">IFERROR(N405/N115,"")</f>
        <v>2.6753434595525</v>
      </c>
      <c r="O695" s="50" t="n">
        <f aca="false">IFERROR(O405/O115,"")</f>
        <v>3.52233613746197</v>
      </c>
      <c r="P695" s="50" t="n">
        <f aca="false">IFERROR(P405/P115,"")</f>
        <v>3.23614583333333</v>
      </c>
      <c r="Q695" s="50" t="n">
        <f aca="false">IFERROR(Q405/Q115,"")</f>
        <v>3.30183550363845</v>
      </c>
      <c r="R695" s="50" t="n">
        <f aca="false">IFERROR(R405/R115,"")</f>
        <v>3.17123063877897</v>
      </c>
      <c r="S695" s="50" t="n">
        <f aca="false">IFERROR(S405/S115,"")</f>
        <v>3.02876381509033</v>
      </c>
      <c r="T695" s="50" t="n">
        <f aca="false">IFERROR(T405/T115,"")</f>
        <v>3.50542257901816</v>
      </c>
      <c r="U695" s="50" t="n">
        <f aca="false">IFERROR(U405/U115,"")</f>
        <v>3.4644527817151</v>
      </c>
      <c r="V695" s="50" t="n">
        <f aca="false">IFERROR(V405/V115,"")</f>
        <v>3.57668169423741</v>
      </c>
      <c r="W695" s="50" t="n">
        <f aca="false">IFERROR(W405/W115,"")</f>
        <v>3.44179207436399</v>
      </c>
      <c r="X695" s="50" t="n">
        <f aca="false">IFERROR(X405/X115,"")</f>
        <v>3.58339687031796</v>
      </c>
      <c r="Y695" s="50" t="n">
        <f aca="false">IFERROR(Y405/Y115,"")</f>
        <v>3.18353689506469</v>
      </c>
      <c r="Z695" s="50" t="n">
        <f aca="false">IFERROR(Z405/Z115,"")</f>
        <v>3.47552881944445</v>
      </c>
      <c r="AA695" s="50" t="n">
        <f aca="false">IFERROR(AA405/AA115,"")</f>
        <v>3.47420545212766</v>
      </c>
      <c r="AB695" s="50" t="n">
        <f aca="false">IFERROR(AB405/AB115,"")</f>
        <v>3.81879915048544</v>
      </c>
      <c r="AC695" s="50" t="n">
        <f aca="false">IFERROR(AC405/AC115,"")</f>
        <v>3.70101469108473</v>
      </c>
      <c r="AD695" s="50" t="n">
        <f aca="false">IFERROR(AD405/AD115,"")</f>
        <v>3.44478188662533</v>
      </c>
      <c r="AE695" s="50" t="n">
        <f aca="false">IFERROR(AE405/AE115,"")</f>
        <v>3.59546696490021</v>
      </c>
      <c r="AF695" s="50" t="n">
        <f aca="false">IFERROR(AF405/AF115,"")</f>
        <v>4.03998758162639</v>
      </c>
      <c r="AG695" s="50" t="n">
        <f aca="false">IFERROR(AG405/AG115,"")</f>
        <v>3.27016329301407</v>
      </c>
      <c r="AH695" s="50" t="n">
        <f aca="false">IFERROR(AH405/AH115,"")</f>
        <v>4.19225835637095</v>
      </c>
      <c r="AI695" s="50" t="n">
        <f aca="false">IFERROR(AI405/AI115,"")</f>
        <v>3.49439900535578</v>
      </c>
      <c r="AJ695" s="50" t="n">
        <f aca="false">IFERROR(AJ405/AJ115,"")</f>
        <v>2.63795219072165</v>
      </c>
      <c r="AK695" s="50" t="n">
        <f aca="false">IFERROR(AK405/AK115,"")</f>
        <v>3.79044454833726</v>
      </c>
      <c r="AL695" s="51" t="n">
        <f aca="false">IFERROR(AL405/AL115,"")</f>
        <v>3.10349832672831</v>
      </c>
      <c r="AM695" s="51" t="n">
        <f aca="false">IFERROR(AM405/AM115,"")</f>
        <v>3.4622734049823</v>
      </c>
    </row>
    <row r="696" customFormat="false" ht="14.25" hidden="false" customHeight="false" outlineLevel="0" collapsed="false">
      <c r="A696" s="48" t="s">
        <v>138</v>
      </c>
      <c r="B696" s="48" t="str">
        <f aca="false">VLOOKUP(Data[[#This Row],[or_product]],Ref_products[#Data],2,FALSE())</f>
        <v>Barley</v>
      </c>
      <c r="C696" s="48" t="str">
        <f aca="false">VLOOKUP(Data[[#This Row],[MS]],Ref_MS[#Data],2,FALSE())</f>
        <v>Sweden</v>
      </c>
      <c r="D696" s="49" t="s">
        <v>133</v>
      </c>
      <c r="E696" s="49" t="s">
        <v>127</v>
      </c>
      <c r="F696" s="49" t="s">
        <v>128</v>
      </c>
      <c r="G696" s="50" t="n">
        <f aca="false">(SUM(AH696:AL696)-MAX(AH696:AL696)-MIN(AH696:AL696))/3</f>
        <v>4.75664440978637</v>
      </c>
      <c r="H696" s="50" t="n">
        <f aca="false">IFERROR(H406/H116,"")</f>
        <v>3.94357321428571</v>
      </c>
      <c r="I696" s="50" t="n">
        <f aca="false">IFERROR(I406/I116,"")</f>
        <v>3.48156945031713</v>
      </c>
      <c r="J696" s="50" t="n">
        <f aca="false">IFERROR(J406/J116,"")</f>
        <v>3.92029565505073</v>
      </c>
      <c r="K696" s="50" t="n">
        <f aca="false">IFERROR(K406/K116,"")</f>
        <v>4.47169462227913</v>
      </c>
      <c r="L696" s="50" t="n">
        <f aca="false">IFERROR(L406/L116,"")</f>
        <v>4.28342783184924</v>
      </c>
      <c r="M696" s="50" t="n">
        <f aca="false">IFERROR(M406/M116,"")</f>
        <v>3.75856483146067</v>
      </c>
      <c r="N696" s="50" t="n">
        <f aca="false">IFERROR(N406/N116,"")</f>
        <v>3.81069242738589</v>
      </c>
      <c r="O696" s="50" t="n">
        <f aca="false">IFERROR(O406/O116,"")</f>
        <v>3.96502960606802</v>
      </c>
      <c r="P696" s="50" t="n">
        <f aca="false">IFERROR(P406/P116,"")</f>
        <v>4.12710304182509</v>
      </c>
      <c r="Q696" s="50" t="n">
        <f aca="false">IFERROR(Q406/Q116,"")</f>
        <v>4.31738390889052</v>
      </c>
      <c r="R696" s="50" t="n">
        <f aca="false">IFERROR(R406/R116,"")</f>
        <v>4.21081145289756</v>
      </c>
      <c r="S696" s="50" t="n">
        <f aca="false">IFERROR(S406/S116,"")</f>
        <v>4.28266236916007</v>
      </c>
      <c r="T696" s="50" t="n">
        <f aca="false">IFERROR(T406/T116,"")</f>
        <v>4.2501624058127</v>
      </c>
      <c r="U696" s="50" t="n">
        <f aca="false">IFERROR(U406/U116,"")</f>
        <v>3.58800879765396</v>
      </c>
      <c r="V696" s="50" t="n">
        <f aca="false">IFERROR(V406/V116,"")</f>
        <v>4.44614677469617</v>
      </c>
      <c r="W696" s="50" t="n">
        <f aca="false">IFERROR(W406/W116,"")</f>
        <v>4.14970305458187</v>
      </c>
      <c r="X696" s="50" t="n">
        <f aca="false">IFERROR(X406/X116,"")</f>
        <v>4.60644651741294</v>
      </c>
      <c r="Y696" s="50" t="n">
        <f aca="false">IFERROR(Y406/Y116,"")</f>
        <v>3.93768877501692</v>
      </c>
      <c r="Z696" s="50" t="n">
        <f aca="false">IFERROR(Z406/Z116,"")</f>
        <v>4.32518930716364</v>
      </c>
      <c r="AA696" s="50" t="n">
        <f aca="false">IFERROR(AA406/AA116,"")</f>
        <v>4.57208235102837</v>
      </c>
      <c r="AB696" s="50" t="n">
        <f aca="false">IFERROR(AB406/AB116,"")</f>
        <v>4.96133588672238</v>
      </c>
      <c r="AC696" s="50" t="n">
        <f aca="false">IFERROR(AC406/AC116,"")</f>
        <v>4.74283417909994</v>
      </c>
      <c r="AD696" s="50" t="n">
        <f aca="false">IFERROR(AD406/AD116,"")</f>
        <v>5.20053147445347</v>
      </c>
      <c r="AE696" s="50" t="n">
        <f aca="false">IFERROR(AE406/AE116,"")</f>
        <v>4.78122366110623</v>
      </c>
      <c r="AF696" s="50" t="n">
        <f aca="false">IFERROR(AF406/AF116,"")</f>
        <v>5.24217796171754</v>
      </c>
      <c r="AG696" s="50" t="n">
        <f aca="false">IFERROR(AG406/AG116,"")</f>
        <v>3.00739336492891</v>
      </c>
      <c r="AH696" s="50" t="n">
        <f aca="false">IFERROR(AH406/AH116,"")</f>
        <v>5.25553451466959</v>
      </c>
      <c r="AI696" s="50" t="n">
        <f aca="false">IFERROR(AI406/AI116,"")</f>
        <v>5.12757209731429</v>
      </c>
      <c r="AJ696" s="50" t="n">
        <f aca="false">IFERROR(AJ406/AJ116,"")</f>
        <v>3.88682661737523</v>
      </c>
      <c r="AK696" s="50" t="n">
        <f aca="false">IFERROR(AK406/AK116,"")</f>
        <v>5.44639465065502</v>
      </c>
      <c r="AL696" s="51" t="n">
        <f aca="false">IFERROR(AL406/AL116,"")</f>
        <v>3.27596057943481</v>
      </c>
      <c r="AM696" s="51" t="n">
        <f aca="false">IFERROR(AM406/AM116,"")</f>
        <v>4.57929176367722</v>
      </c>
    </row>
    <row r="697" customFormat="false" ht="14.25" hidden="false" customHeight="false" outlineLevel="0" collapsed="false">
      <c r="A697" s="48" t="s">
        <v>138</v>
      </c>
      <c r="B697" s="48" t="str">
        <f aca="false">VLOOKUP(Data[[#This Row],[or_product]],Ref_products[#Data],2,FALSE())</f>
        <v>Barley</v>
      </c>
      <c r="C697" s="48" t="str">
        <f aca="false">VLOOKUP(Data[[#This Row],[MS]],Ref_MS[#Data],2,FALSE())</f>
        <v>United Kingdom</v>
      </c>
      <c r="D697" s="49" t="s">
        <v>133</v>
      </c>
      <c r="E697" s="49" t="s">
        <v>129</v>
      </c>
      <c r="F697" s="49" t="s">
        <v>130</v>
      </c>
      <c r="G697" s="50" t="n">
        <f aca="false">(SUM(AH697:AL697)-MAX(AH697:AL697)-MIN(AH697:AL697))/3</f>
        <v>0</v>
      </c>
      <c r="H697" s="50" t="n">
        <f aca="false">IFERROR(H407/H117,"")</f>
        <v>5.14016709511568</v>
      </c>
      <c r="I697" s="50" t="n">
        <f aca="false">IFERROR(I407/I117,"")</f>
        <v>5.32535204910634</v>
      </c>
      <c r="J697" s="50" t="n">
        <f aca="false">IFERROR(J407/J117,"")</f>
        <v>5.68471081307628</v>
      </c>
      <c r="K697" s="50" t="n">
        <f aca="false">IFERROR(K407/K117,"")</f>
        <v>6.08765055967208</v>
      </c>
      <c r="L697" s="50" t="n">
        <f aca="false">IFERROR(L407/L117,"")</f>
        <v>5.71115673289183</v>
      </c>
      <c r="M697" s="50" t="n">
        <f aca="false">IFERROR(M407/M117,"")</f>
        <v>5.13209880478088</v>
      </c>
      <c r="N697" s="50" t="n">
        <f aca="false">IFERROR(N407/N117,"")</f>
        <v>5.53657640067912</v>
      </c>
      <c r="O697" s="50" t="n">
        <f aca="false">IFERROR(O407/O117,"")</f>
        <v>5.70639893617021</v>
      </c>
      <c r="P697" s="50" t="n">
        <f aca="false">IFERROR(P407/P117,"")</f>
        <v>5.30435376335449</v>
      </c>
      <c r="Q697" s="50" t="n">
        <f aca="false">IFERROR(Q407/Q117,"")</f>
        <v>5.51853950953679</v>
      </c>
      <c r="R697" s="50" t="n">
        <f aca="false">IFERROR(R407/R117,"")</f>
        <v>5.96282202602231</v>
      </c>
      <c r="S697" s="50" t="n">
        <f aca="false">IFERROR(S407/S117,"")</f>
        <v>5.72577963073258</v>
      </c>
      <c r="T697" s="50" t="n">
        <f aca="false">IFERROR(T407/T117,"")</f>
        <v>5.85098139063666</v>
      </c>
      <c r="U697" s="50" t="n">
        <f aca="false">IFERROR(U407/U117,"")</f>
        <v>5.89365418652144</v>
      </c>
      <c r="V697" s="50" t="n">
        <f aca="false">IFERROR(V407/V117,"")</f>
        <v>5.60834096224524</v>
      </c>
      <c r="W697" s="50" t="n">
        <f aca="false">IFERROR(W407/W117,"")</f>
        <v>5.90278764534884</v>
      </c>
      <c r="X697" s="50" t="n">
        <f aca="false">IFERROR(X407/X117,"")</f>
        <v>5.78418372703412</v>
      </c>
      <c r="Y697" s="50" t="n">
        <f aca="false">IFERROR(Y407/Y117,"")</f>
        <v>5.65402605863192</v>
      </c>
      <c r="Z697" s="50" t="n">
        <f aca="false">IFERROR(Z407/Z117,"")</f>
        <v>5.61577422680412</v>
      </c>
      <c r="AA697" s="50" t="n">
        <f aca="false">IFERROR(AA407/AA117,"")</f>
        <v>5.46413473053892</v>
      </c>
      <c r="AB697" s="50" t="n">
        <f aca="false">IFERROR(AB407/AB117,"")</f>
        <v>5.79696455070074</v>
      </c>
      <c r="AC697" s="50" t="n">
        <f aca="false">IFERROR(AC407/AC117,"")</f>
        <v>6.34468194444445</v>
      </c>
      <c r="AD697" s="50" t="n">
        <f aca="false">IFERROR(AD407/AD117,"")</f>
        <v>6.63701634877384</v>
      </c>
      <c r="AE697" s="50" t="n">
        <f aca="false">IFERROR(AE407/AE117,"")</f>
        <v>5.88095588235294</v>
      </c>
      <c r="AF697" s="50" t="n">
        <f aca="false">IFERROR(AF407/AF117,"")</f>
        <v>6.03913636363636</v>
      </c>
      <c r="AG697" s="50" t="n">
        <f aca="false">IFERROR(AG407/AG117,"")</f>
        <v>5.66994465917077</v>
      </c>
      <c r="AH697" s="50" t="n">
        <f aca="false">IFERROR(AH407/AH117,"")</f>
        <v>6.86582867996283</v>
      </c>
      <c r="AI697" s="50" t="n">
        <f aca="false">IFERROR(AI407/AI117,"")</f>
        <v>5.86309290108181</v>
      </c>
      <c r="AJ697" s="50" t="str">
        <f aca="false">IFERROR(AJ407/AJ117,"")</f>
        <v/>
      </c>
      <c r="AK697" s="50" t="str">
        <f aca="false">IFERROR(AK407/AK117,"")</f>
        <v/>
      </c>
      <c r="AL697" s="51" t="str">
        <f aca="false">IFERROR(AL407/AL117,"")</f>
        <v/>
      </c>
      <c r="AM697" s="51" t="str">
        <f aca="false">IFERROR(AM407/AM117,"")</f>
        <v/>
      </c>
    </row>
    <row r="698" customFormat="false" ht="14.25" hidden="false" customHeight="false" outlineLevel="0" collapsed="false">
      <c r="A698" s="48" t="s">
        <v>138</v>
      </c>
      <c r="B698" s="48" t="str">
        <f aca="false">VLOOKUP(Data[[#This Row],[or_product]],Ref_products[#Data],2,FALSE())</f>
        <v>Oat</v>
      </c>
      <c r="C698" s="48" t="str">
        <f aca="false">VLOOKUP(Data[[#This Row],[MS]],Ref_MS[#Data],2,FALSE())</f>
        <v>EU-27</v>
      </c>
      <c r="D698" s="49" t="s">
        <v>134</v>
      </c>
      <c r="E698" s="49" t="s">
        <v>73</v>
      </c>
      <c r="F698" s="49" t="s">
        <v>74</v>
      </c>
      <c r="G698" s="50" t="n">
        <f aca="false">(SUM(AH698:AL698)-MAX(AH698:AL698)-MIN(AH698:AL698))/3</f>
        <v>2.97108358981096</v>
      </c>
      <c r="H698" s="50" t="n">
        <f aca="false">IFERROR(H408/H118,"")</f>
        <v>2.87126559252034</v>
      </c>
      <c r="I698" s="50" t="n">
        <f aca="false">IFERROR(I408/I118,"")</f>
        <v>2.6448376209511</v>
      </c>
      <c r="J698" s="50" t="n">
        <f aca="false">IFERROR(J408/J118,"")</f>
        <v>2.72993676853097</v>
      </c>
      <c r="K698" s="50" t="n">
        <f aca="false">IFERROR(K408/K118,"")</f>
        <v>3.00634314436124</v>
      </c>
      <c r="L698" s="50" t="n">
        <f aca="false">IFERROR(L408/L118,"")</f>
        <v>2.93521629362624</v>
      </c>
      <c r="M698" s="50" t="n">
        <f aca="false">IFERROR(M408/M118,"")</f>
        <v>2.8410501217746</v>
      </c>
      <c r="N698" s="50" t="n">
        <f aca="false">IFERROR(N408/N118,"")</f>
        <v>2.67100075605815</v>
      </c>
      <c r="O698" s="50" t="n">
        <f aca="false">IFERROR(O408/O118,"")</f>
        <v>2.69150635835853</v>
      </c>
      <c r="P698" s="50" t="n">
        <f aca="false">IFERROR(P408/P118,"")</f>
        <v>2.659217126412</v>
      </c>
      <c r="Q698" s="50" t="n">
        <f aca="false">IFERROR(Q408/Q118,"")</f>
        <v>2.8173522433818</v>
      </c>
      <c r="R698" s="50" t="n">
        <f aca="false">IFERROR(R408/R118,"")</f>
        <v>2.65097386223664</v>
      </c>
      <c r="S698" s="50" t="n">
        <f aca="false">IFERROR(S408/S118,"")</f>
        <v>3.00745055749697</v>
      </c>
      <c r="T698" s="50" t="n">
        <f aca="false">IFERROR(T408/T118,"")</f>
        <v>2.61324763825775</v>
      </c>
      <c r="U698" s="50" t="n">
        <f aca="false">IFERROR(U408/U118,"")</f>
        <v>2.47800253034458</v>
      </c>
      <c r="V698" s="50" t="n">
        <f aca="false">IFERROR(V408/V118,"")</f>
        <v>2.77698646853825</v>
      </c>
      <c r="W698" s="50" t="n">
        <f aca="false">IFERROR(W408/W118,"")</f>
        <v>2.8030036184005</v>
      </c>
      <c r="X698" s="50" t="n">
        <f aca="false">IFERROR(X408/X118,"")</f>
        <v>2.7386568156631</v>
      </c>
      <c r="Y698" s="50" t="n">
        <f aca="false">IFERROR(Y408/Y118,"")</f>
        <v>2.59446937879535</v>
      </c>
      <c r="Z698" s="50" t="n">
        <f aca="false">IFERROR(Z408/Z118,"")</f>
        <v>2.77007819993193</v>
      </c>
      <c r="AA698" s="50" t="n">
        <f aca="false">IFERROR(AA408/AA118,"")</f>
        <v>2.83812560198454</v>
      </c>
      <c r="AB698" s="50" t="n">
        <f aca="false">IFERROR(AB408/AB118,"")</f>
        <v>2.95372197821186</v>
      </c>
      <c r="AC698" s="50" t="n">
        <f aca="false">IFERROR(AC408/AC118,"")</f>
        <v>2.85241902911331</v>
      </c>
      <c r="AD698" s="50" t="n">
        <f aca="false">IFERROR(AD408/AD118,"")</f>
        <v>2.80228985483043</v>
      </c>
      <c r="AE698" s="50" t="n">
        <f aca="false">IFERROR(AE408/AE118,"")</f>
        <v>2.92354858012703</v>
      </c>
      <c r="AF698" s="50" t="n">
        <f aca="false">IFERROR(AF408/AF118,"")</f>
        <v>2.87272283009736</v>
      </c>
      <c r="AG698" s="50" t="n">
        <f aca="false">IFERROR(AG408/AG118,"")</f>
        <v>2.65339048372205</v>
      </c>
      <c r="AH698" s="50" t="n">
        <f aca="false">IFERROR(AH408/AH118,"")</f>
        <v>2.87294702125257</v>
      </c>
      <c r="AI698" s="50" t="n">
        <f aca="false">IFERROR(AI408/AI118,"")</f>
        <v>3.26858473923397</v>
      </c>
      <c r="AJ698" s="50" t="n">
        <f aca="false">IFERROR(AJ408/AJ118,"")</f>
        <v>2.89741113399801</v>
      </c>
      <c r="AK698" s="50" t="n">
        <f aca="false">IFERROR(AK408/AK118,"")</f>
        <v>3.14289261418231</v>
      </c>
      <c r="AL698" s="51" t="n">
        <f aca="false">IFERROR(AL408/AL118,"")</f>
        <v>2.5623709294897</v>
      </c>
      <c r="AM698" s="51" t="n">
        <f aca="false">IFERROR(AM408/AM118,"")</f>
        <v>3.0400078543673</v>
      </c>
    </row>
    <row r="699" customFormat="false" ht="14.25" hidden="false" customHeight="false" outlineLevel="0" collapsed="false">
      <c r="A699" s="48" t="s">
        <v>138</v>
      </c>
      <c r="B699" s="48" t="str">
        <f aca="false">VLOOKUP(Data[[#This Row],[or_product]],Ref_products[#Data],2,FALSE())</f>
        <v>Oat</v>
      </c>
      <c r="C699" s="48" t="str">
        <f aca="false">VLOOKUP(Data[[#This Row],[MS]],Ref_MS[#Data],2,FALSE())</f>
        <v>Belgium</v>
      </c>
      <c r="D699" s="49" t="s">
        <v>134</v>
      </c>
      <c r="E699" s="49" t="s">
        <v>75</v>
      </c>
      <c r="F699" s="49" t="s">
        <v>76</v>
      </c>
      <c r="G699" s="50" t="n">
        <f aca="false">(SUM(AH699:AL699)-MAX(AH699:AL699)-MIN(AH699:AL699))/3</f>
        <v>4.70710379107417</v>
      </c>
      <c r="H699" s="50" t="n">
        <f aca="false">IFERROR(H409/H119,"")</f>
        <v>4.6784</v>
      </c>
      <c r="I699" s="50" t="n">
        <f aca="false">IFERROR(I409/I119,"")</f>
        <v>4.34747916666667</v>
      </c>
      <c r="J699" s="50" t="n">
        <f aca="false">IFERROR(J409/J119,"")</f>
        <v>4.44265079365079</v>
      </c>
      <c r="K699" s="50" t="n">
        <f aca="false">IFERROR(K409/K119,"")</f>
        <v>5.20140740740741</v>
      </c>
      <c r="L699" s="50" t="n">
        <f aca="false">IFERROR(L409/L119,"")</f>
        <v>5.56711290322581</v>
      </c>
      <c r="M699" s="50" t="n">
        <f aca="false">IFERROR(M409/M119,"")</f>
        <v>4.85974137931034</v>
      </c>
      <c r="N699" s="50" t="n">
        <f aca="false">IFERROR(N409/N119,"")</f>
        <v>5.47161038961039</v>
      </c>
      <c r="O699" s="50" t="n">
        <f aca="false">IFERROR(O409/O119,"")</f>
        <v>5.39284905660377</v>
      </c>
      <c r="P699" s="50" t="n">
        <f aca="false">IFERROR(P409/P119,"")</f>
        <v>4.945</v>
      </c>
      <c r="Q699" s="50" t="n">
        <f aca="false">IFERROR(Q409/Q119,"")</f>
        <v>5.47753846153846</v>
      </c>
      <c r="R699" s="50" t="n">
        <f aca="false">IFERROR(R409/R119,"")</f>
        <v>5.94812857142857</v>
      </c>
      <c r="S699" s="50" t="n">
        <f aca="false">IFERROR(S409/S119,"")</f>
        <v>5.43082456140351</v>
      </c>
      <c r="T699" s="50" t="n">
        <f aca="false">IFERROR(T409/T119,"")</f>
        <v>5.06645614035088</v>
      </c>
      <c r="U699" s="50" t="n">
        <f aca="false">IFERROR(U409/U119,"")</f>
        <v>4.98232075471698</v>
      </c>
      <c r="V699" s="50" t="n">
        <f aca="false">IFERROR(V409/V119,"")</f>
        <v>4.75107843137255</v>
      </c>
      <c r="W699" s="50" t="n">
        <f aca="false">IFERROR(W409/W119,"")</f>
        <v>5.85792307692308</v>
      </c>
      <c r="X699" s="50" t="n">
        <f aca="false">IFERROR(X409/X119,"")</f>
        <v>6.14592857142857</v>
      </c>
      <c r="Y699" s="50" t="n">
        <f aca="false">IFERROR(Y409/Y119,"")</f>
        <v>5.00555102040816</v>
      </c>
      <c r="Z699" s="50" t="n">
        <f aca="false">IFERROR(Z409/Z119,"")</f>
        <v>4.97309659090909</v>
      </c>
      <c r="AA699" s="50" t="n">
        <f aca="false">IFERROR(AA409/AA119,"")</f>
        <v>6.00220689655173</v>
      </c>
      <c r="AB699" s="50" t="n">
        <f aca="false">IFERROR(AB409/AB119,"")</f>
        <v>5.97082446808511</v>
      </c>
      <c r="AC699" s="50" t="n">
        <f aca="false">IFERROR(AC409/AC119,"")</f>
        <v>5.74205592105263</v>
      </c>
      <c r="AD699" s="50" t="n">
        <f aca="false">IFERROR(AD409/AD119,"")</f>
        <v>5.57504822335025</v>
      </c>
      <c r="AE699" s="50" t="n">
        <f aca="false">IFERROR(AE409/AE119,"")</f>
        <v>4.42220435967302</v>
      </c>
      <c r="AF699" s="50" t="n">
        <f aca="false">IFERROR(AF409/AF119,"")</f>
        <v>4.51170049504951</v>
      </c>
      <c r="AG699" s="50" t="n">
        <f aca="false">IFERROR(AG409/AG119,"")</f>
        <v>5.18726224783862</v>
      </c>
      <c r="AH699" s="50" t="n">
        <f aca="false">IFERROR(AH409/AH119,"")</f>
        <v>5.09616839378238</v>
      </c>
      <c r="AI699" s="50" t="n">
        <f aca="false">IFERROR(AI409/AI119,"")</f>
        <v>4.45546984924623</v>
      </c>
      <c r="AJ699" s="50" t="n">
        <f aca="false">IFERROR(AJ409/AJ119,"")</f>
        <v>4.56967313019391</v>
      </c>
      <c r="AK699" s="50" t="n">
        <f aca="false">IFERROR(AK409/AK119,"")</f>
        <v>5.13698235294118</v>
      </c>
      <c r="AL699" s="51" t="n">
        <f aca="false">IFERROR(AL409/AL119,"")</f>
        <v>3.90808996539792</v>
      </c>
      <c r="AM699" s="51" t="n">
        <f aca="false">IFERROR(AM409/AM119,"")</f>
        <v>4.22397893943201</v>
      </c>
    </row>
    <row r="700" customFormat="false" ht="14.25" hidden="false" customHeight="false" outlineLevel="0" collapsed="false">
      <c r="A700" s="48" t="s">
        <v>138</v>
      </c>
      <c r="B700" s="48" t="str">
        <f aca="false">VLOOKUP(Data[[#This Row],[or_product]],Ref_products[#Data],2,FALSE())</f>
        <v>Oat</v>
      </c>
      <c r="C700" s="48" t="str">
        <f aca="false">VLOOKUP(Data[[#This Row],[MS]],Ref_MS[#Data],2,FALSE())</f>
        <v>Bulgaria</v>
      </c>
      <c r="D700" s="49" t="s">
        <v>134</v>
      </c>
      <c r="E700" s="49" t="s">
        <v>77</v>
      </c>
      <c r="F700" s="49" t="s">
        <v>78</v>
      </c>
      <c r="G700" s="50" t="n">
        <f aca="false">(SUM(AH700:AL700)-MAX(AH700:AL700)-MIN(AH700:AL700))/3</f>
        <v>2.29145406564916</v>
      </c>
      <c r="H700" s="50" t="n">
        <f aca="false">IFERROR(H410/H120,"")</f>
        <v>1.33907156673114</v>
      </c>
      <c r="I700" s="50" t="n">
        <f aca="false">IFERROR(I410/I120,"")</f>
        <v>1.5831450094162</v>
      </c>
      <c r="J700" s="50" t="n">
        <f aca="false">IFERROR(J410/J120,"")</f>
        <v>1.30481512605042</v>
      </c>
      <c r="K700" s="50" t="n">
        <f aca="false">IFERROR(K410/K120,"")</f>
        <v>1.13148305084746</v>
      </c>
      <c r="L700" s="50" t="n">
        <f aca="false">IFERROR(L410/L120,"")</f>
        <v>1.30904136253041</v>
      </c>
      <c r="M700" s="50" t="n">
        <f aca="false">IFERROR(M410/M120,"")</f>
        <v>1.41136363636364</v>
      </c>
      <c r="N700" s="50" t="n">
        <f aca="false">IFERROR(N410/N120,"")</f>
        <v>1.63324295774648</v>
      </c>
      <c r="O700" s="50" t="n">
        <f aca="false">IFERROR(O410/O120,"")</f>
        <v>1.14490147783251</v>
      </c>
      <c r="P700" s="50" t="n">
        <f aca="false">IFERROR(P410/P120,"")</f>
        <v>1.90474074074074</v>
      </c>
      <c r="Q700" s="50" t="n">
        <f aca="false">IFERROR(Q410/Q120,"")</f>
        <v>1.50520975609756</v>
      </c>
      <c r="R700" s="50" t="n">
        <f aca="false">IFERROR(R410/R120,"")</f>
        <v>1.35461436170213</v>
      </c>
      <c r="S700" s="50" t="n">
        <f aca="false">IFERROR(S410/S120,"")</f>
        <v>2.3345</v>
      </c>
      <c r="T700" s="50" t="n">
        <f aca="false">IFERROR(T410/T120,"")</f>
        <v>1.61924509803922</v>
      </c>
      <c r="U700" s="50" t="n">
        <f aca="false">IFERROR(U410/U120,"")</f>
        <v>1.83929878048781</v>
      </c>
      <c r="V700" s="50" t="n">
        <f aca="false">IFERROR(V410/V120,"")</f>
        <v>1.01609589041096</v>
      </c>
      <c r="W700" s="50" t="n">
        <f aca="false">IFERROR(W410/W120,"")</f>
        <v>2.16467871485944</v>
      </c>
      <c r="X700" s="50" t="n">
        <f aca="false">IFERROR(X410/X120,"")</f>
        <v>1.518115</v>
      </c>
      <c r="Y700" s="50" t="n">
        <f aca="false">IFERROR(Y410/Y120,"")</f>
        <v>1.70749733059548</v>
      </c>
      <c r="Z700" s="50" t="n">
        <f aca="false">IFERROR(Z410/Z120,"")</f>
        <v>1.95459567275186</v>
      </c>
      <c r="AA700" s="50" t="n">
        <f aca="false">IFERROR(AA410/AA120,"")</f>
        <v>1.83501204819277</v>
      </c>
      <c r="AB700" s="50" t="n">
        <f aca="false">IFERROR(AB410/AB120,"")</f>
        <v>1.96694354387926</v>
      </c>
      <c r="AC700" s="50" t="n">
        <f aca="false">IFERROR(AC410/AC120,"")</f>
        <v>1.78538079247817</v>
      </c>
      <c r="AD700" s="50" t="n">
        <f aca="false">IFERROR(AD410/AD120,"")</f>
        <v>1.93604783393502</v>
      </c>
      <c r="AE700" s="50" t="n">
        <f aca="false">IFERROR(AE410/AE120,"")</f>
        <v>2.02512597911227</v>
      </c>
      <c r="AF700" s="50" t="n">
        <f aca="false">IFERROR(AF410/AF120,"")</f>
        <v>2.37374905802562</v>
      </c>
      <c r="AG700" s="50" t="n">
        <f aca="false">IFERROR(AG410/AG120,"")</f>
        <v>2.12015784832452</v>
      </c>
      <c r="AH700" s="50" t="n">
        <f aca="false">IFERROR(AH410/AH120,"")</f>
        <v>2.48430288065844</v>
      </c>
      <c r="AI700" s="50" t="n">
        <f aca="false">IFERROR(AI410/AI120,"")</f>
        <v>2.24591567164179</v>
      </c>
      <c r="AJ700" s="50" t="n">
        <f aca="false">IFERROR(AJ410/AJ120,"")</f>
        <v>2.34613883299799</v>
      </c>
      <c r="AK700" s="50" t="n">
        <f aca="false">IFERROR(AK410/AK120,"")</f>
        <v>2.15522465034965</v>
      </c>
      <c r="AL700" s="51" t="n">
        <f aca="false">IFERROR(AL410/AL120,"")</f>
        <v>2.28230769230769</v>
      </c>
      <c r="AM700" s="51" t="n">
        <f aca="false">IFERROR(AM410/AM120,"")</f>
        <v>2.42851142251576</v>
      </c>
    </row>
    <row r="701" customFormat="false" ht="14.25" hidden="false" customHeight="false" outlineLevel="0" collapsed="false">
      <c r="A701" s="48" t="s">
        <v>138</v>
      </c>
      <c r="B701" s="48" t="str">
        <f aca="false">VLOOKUP(Data[[#This Row],[or_product]],Ref_products[#Data],2,FALSE())</f>
        <v>Oat</v>
      </c>
      <c r="C701" s="48" t="str">
        <f aca="false">VLOOKUP(Data[[#This Row],[MS]],Ref_MS[#Data],2,FALSE())</f>
        <v>Czechia</v>
      </c>
      <c r="D701" s="49" t="s">
        <v>134</v>
      </c>
      <c r="E701" s="49" t="s">
        <v>79</v>
      </c>
      <c r="F701" s="49" t="s">
        <v>80</v>
      </c>
      <c r="G701" s="50" t="n">
        <f aca="false">(SUM(AH701:AL701)-MAX(AH701:AL701)-MIN(AH701:AL701))/3</f>
        <v>3.38084202304006</v>
      </c>
      <c r="H701" s="50" t="n">
        <f aca="false">IFERROR(H411/H121,"")</f>
        <v>2.82571428571429</v>
      </c>
      <c r="I701" s="50" t="n">
        <f aca="false">IFERROR(I411/I121,"")</f>
        <v>2.66644675324675</v>
      </c>
      <c r="J701" s="50" t="n">
        <f aca="false">IFERROR(J411/J121,"")</f>
        <v>3.07743833333333</v>
      </c>
      <c r="K701" s="50" t="n">
        <f aca="false">IFERROR(K411/K121,"")</f>
        <v>3.20975454545455</v>
      </c>
      <c r="L701" s="50" t="n">
        <f aca="false">IFERROR(L411/L121,"")</f>
        <v>3.14287886597938</v>
      </c>
      <c r="M701" s="50" t="n">
        <f aca="false">IFERROR(M411/M121,"")</f>
        <v>3.08012651646447</v>
      </c>
      <c r="N701" s="50" t="n">
        <f aca="false">IFERROR(N411/N121,"")</f>
        <v>3.28018333333333</v>
      </c>
      <c r="O701" s="50" t="n">
        <f aca="false">IFERROR(O411/O121,"")</f>
        <v>2.68273652694611</v>
      </c>
      <c r="P701" s="50" t="n">
        <f aca="false">IFERROR(P411/P121,"")</f>
        <v>2.82216736401674</v>
      </c>
      <c r="Q701" s="50" t="n">
        <f aca="false">IFERROR(Q411/Q121,"")</f>
        <v>2.7189393442623</v>
      </c>
      <c r="R701" s="50" t="n">
        <f aca="false">IFERROR(R411/R121,"")</f>
        <v>2.98488888888889</v>
      </c>
      <c r="S701" s="50" t="n">
        <f aca="false">IFERROR(S411/S121,"")</f>
        <v>3.83110921501706</v>
      </c>
      <c r="T701" s="50" t="n">
        <f aca="false">IFERROR(T411/T121,"")</f>
        <v>2.89048162475822</v>
      </c>
      <c r="U701" s="50" t="n">
        <f aca="false">IFERROR(U411/U121,"")</f>
        <v>2.65504506065858</v>
      </c>
      <c r="V701" s="50" t="n">
        <f aca="false">IFERROR(V411/V121,"")</f>
        <v>2.67197627118644</v>
      </c>
      <c r="W701" s="50" t="n">
        <f aca="false">IFERROR(W411/W121,"")</f>
        <v>3.14602918367347</v>
      </c>
      <c r="X701" s="50" t="n">
        <f aca="false">IFERROR(X411/X121,"")</f>
        <v>3.28348</v>
      </c>
      <c r="Y701" s="50" t="n">
        <f aca="false">IFERROR(Y411/Y121,"")</f>
        <v>2.61513695485845</v>
      </c>
      <c r="Z701" s="50" t="n">
        <f aca="false">IFERROR(Z411/Z121,"")</f>
        <v>3.59069960212202</v>
      </c>
      <c r="AA701" s="50" t="n">
        <f aca="false">IFERROR(AA411/AA121,"")</f>
        <v>3.35017175497341</v>
      </c>
      <c r="AB701" s="50" t="n">
        <f aca="false">IFERROR(AB411/AB121,"")</f>
        <v>3.15862442607897</v>
      </c>
      <c r="AC701" s="50" t="n">
        <f aca="false">IFERROR(AC411/AC121,"")</f>
        <v>3.56007259399385</v>
      </c>
      <c r="AD701" s="50" t="n">
        <f aca="false">IFERROR(AD411/AD121,"")</f>
        <v>3.60565141509434</v>
      </c>
      <c r="AE701" s="50" t="n">
        <f aca="false">IFERROR(AE411/AE121,"")</f>
        <v>3.48058504125632</v>
      </c>
      <c r="AF701" s="50" t="n">
        <f aca="false">IFERROR(AF411/AF121,"")</f>
        <v>3.19657726344452</v>
      </c>
      <c r="AG701" s="50" t="n">
        <f aca="false">IFERROR(AG411/AG121,"")</f>
        <v>3.52593974778141</v>
      </c>
      <c r="AH701" s="50" t="n">
        <f aca="false">IFERROR(AH411/AH121,"")</f>
        <v>3.12559346343757</v>
      </c>
      <c r="AI701" s="50" t="n">
        <f aca="false">IFERROR(AI411/AI121,"")</f>
        <v>3.87982541720154</v>
      </c>
      <c r="AJ701" s="50" t="n">
        <f aca="false">IFERROR(AJ411/AJ121,"")</f>
        <v>3.33693260568261</v>
      </c>
      <c r="AK701" s="50" t="n">
        <f aca="false">IFERROR(AK411/AK121,"")</f>
        <v>3.68</v>
      </c>
      <c r="AL701" s="51" t="n">
        <f aca="false">IFERROR(AL411/AL121,"")</f>
        <v>2.72757</v>
      </c>
      <c r="AM701" s="51" t="n">
        <f aca="false">IFERROR(AM411/AM121,"")</f>
        <v>3.21050984637101</v>
      </c>
    </row>
    <row r="702" customFormat="false" ht="14.25" hidden="false" customHeight="false" outlineLevel="0" collapsed="false">
      <c r="A702" s="48" t="s">
        <v>138</v>
      </c>
      <c r="B702" s="48" t="str">
        <f aca="false">VLOOKUP(Data[[#This Row],[or_product]],Ref_products[#Data],2,FALSE())</f>
        <v>Oat</v>
      </c>
      <c r="C702" s="48" t="str">
        <f aca="false">VLOOKUP(Data[[#This Row],[MS]],Ref_MS[#Data],2,FALSE())</f>
        <v>Denmark</v>
      </c>
      <c r="D702" s="49" t="s">
        <v>134</v>
      </c>
      <c r="E702" s="49" t="s">
        <v>81</v>
      </c>
      <c r="F702" s="49" t="s">
        <v>82</v>
      </c>
      <c r="G702" s="50" t="n">
        <f aca="false">(SUM(AH702:AL702)-MAX(AH702:AL702)-MIN(AH702:AL702))/3</f>
        <v>5.19439193819494</v>
      </c>
      <c r="H702" s="50" t="n">
        <f aca="false">IFERROR(H412/H122,"")</f>
        <v>4.85732269503546</v>
      </c>
      <c r="I702" s="50" t="n">
        <f aca="false">IFERROR(I412/I122,"")</f>
        <v>5.0859325</v>
      </c>
      <c r="J702" s="50" t="n">
        <f aca="false">IFERROR(J412/J122,"")</f>
        <v>4.88413846153846</v>
      </c>
      <c r="K702" s="50" t="n">
        <f aca="false">IFERROR(K412/K122,"")</f>
        <v>5.03116287878788</v>
      </c>
      <c r="L702" s="50" t="n">
        <f aca="false">IFERROR(L412/L122,"")</f>
        <v>5.10983333333333</v>
      </c>
      <c r="M702" s="50" t="n">
        <f aca="false">IFERROR(M412/M122,"")</f>
        <v>5.13641935483871</v>
      </c>
      <c r="N702" s="50" t="n">
        <f aca="false">IFERROR(N412/N122,"")</f>
        <v>4.945</v>
      </c>
      <c r="O702" s="50" t="n">
        <f aca="false">IFERROR(O412/O122,"")</f>
        <v>5.18779504504505</v>
      </c>
      <c r="P702" s="50" t="n">
        <f aca="false">IFERROR(P412/P122,"")</f>
        <v>4.80018801996672</v>
      </c>
      <c r="Q702" s="50" t="n">
        <f aca="false">IFERROR(Q412/Q122,"")</f>
        <v>4.93783333333333</v>
      </c>
      <c r="R702" s="50" t="n">
        <f aca="false">IFERROR(R412/R122,"")</f>
        <v>5.18675555555556</v>
      </c>
      <c r="S702" s="50" t="n">
        <f aca="false">IFERROR(S412/S122,"")</f>
        <v>4.94340483870968</v>
      </c>
      <c r="T702" s="50" t="n">
        <f aca="false">IFERROR(T412/T122,"")</f>
        <v>4.50195086705202</v>
      </c>
      <c r="U702" s="50" t="n">
        <f aca="false">IFERROR(U412/U122,"")</f>
        <v>3.90612247838617</v>
      </c>
      <c r="V702" s="50" t="n">
        <f aca="false">IFERROR(V412/V122,"")</f>
        <v>4.70492213740458</v>
      </c>
      <c r="W702" s="50" t="n">
        <f aca="false">IFERROR(W412/W122,"")</f>
        <v>3.85112617449664</v>
      </c>
      <c r="X702" s="50" t="n">
        <f aca="false">IFERROR(X412/X122,"")</f>
        <v>4.79656057866185</v>
      </c>
      <c r="Y702" s="50" t="n">
        <f aca="false">IFERROR(Y412/Y122,"")</f>
        <v>4.75883529411765</v>
      </c>
      <c r="Z702" s="50" t="n">
        <f aca="false">IFERROR(Z412/Z122,"")</f>
        <v>4.95211510791367</v>
      </c>
      <c r="AA702" s="50" t="n">
        <f aca="false">IFERROR(AA412/AA122,"")</f>
        <v>5.29877272727273</v>
      </c>
      <c r="AB702" s="50" t="n">
        <f aca="false">IFERROR(AB412/AB122,"")</f>
        <v>4.95745143884892</v>
      </c>
      <c r="AC702" s="50" t="n">
        <f aca="false">IFERROR(AC412/AC122,"")</f>
        <v>5.05154972375691</v>
      </c>
      <c r="AD702" s="50" t="n">
        <f aca="false">IFERROR(AD412/AD122,"")</f>
        <v>5.38224210526316</v>
      </c>
      <c r="AE702" s="50" t="n">
        <f aca="false">IFERROR(AE412/AE122,"")</f>
        <v>5.17409039548023</v>
      </c>
      <c r="AF702" s="50" t="n">
        <f aca="false">IFERROR(AF412/AF122,"")</f>
        <v>5.4812683640117</v>
      </c>
      <c r="AG702" s="50" t="n">
        <f aca="false">IFERROR(AG412/AG122,"")</f>
        <v>3.45929267704186</v>
      </c>
      <c r="AH702" s="50" t="n">
        <f aca="false">IFERROR(AH412/AH122,"")</f>
        <v>5.02004280787178</v>
      </c>
      <c r="AI702" s="50" t="n">
        <f aca="false">IFERROR(AI412/AI122,"")</f>
        <v>5.69809538461539</v>
      </c>
      <c r="AJ702" s="50" t="n">
        <f aca="false">IFERROR(AJ412/AJ122,"")</f>
        <v>4.8658277027027</v>
      </c>
      <c r="AK702" s="50" t="n">
        <f aca="false">IFERROR(AK412/AK122,"")</f>
        <v>5.69730530401035</v>
      </c>
      <c r="AL702" s="51" t="n">
        <f aca="false">IFERROR(AL412/AL122,"")</f>
        <v>3.77030508781459</v>
      </c>
      <c r="AM702" s="51" t="n">
        <f aca="false">IFERROR(AM412/AM122,"")</f>
        <v>4.67147390180696</v>
      </c>
    </row>
    <row r="703" customFormat="false" ht="14.25" hidden="false" customHeight="false" outlineLevel="0" collapsed="false">
      <c r="A703" s="48" t="s">
        <v>138</v>
      </c>
      <c r="B703" s="48" t="str">
        <f aca="false">VLOOKUP(Data[[#This Row],[or_product]],Ref_products[#Data],2,FALSE())</f>
        <v>Oat</v>
      </c>
      <c r="C703" s="48" t="str">
        <f aca="false">VLOOKUP(Data[[#This Row],[MS]],Ref_MS[#Data],2,FALSE())</f>
        <v>Germany</v>
      </c>
      <c r="D703" s="49" t="s">
        <v>134</v>
      </c>
      <c r="E703" s="49" t="s">
        <v>83</v>
      </c>
      <c r="F703" s="49" t="s">
        <v>84</v>
      </c>
      <c r="G703" s="50" t="n">
        <f aca="false">(SUM(AH703:AL703)-MAX(AH703:AL703)-MIN(AH703:AL703))/3</f>
        <v>4.295550838468</v>
      </c>
      <c r="H703" s="50" t="n">
        <f aca="false">IFERROR(H413/H123,"")</f>
        <v>4.77290407138873</v>
      </c>
      <c r="I703" s="50" t="n">
        <f aca="false">IFERROR(I413/I123,"")</f>
        <v>4.19675172237816</v>
      </c>
      <c r="J703" s="50" t="n">
        <f aca="false">IFERROR(J413/J123,"")</f>
        <v>4.54325873221216</v>
      </c>
      <c r="K703" s="50" t="n">
        <f aca="false">IFERROR(K413/K123,"")</f>
        <v>5.26112620072872</v>
      </c>
      <c r="L703" s="50" t="n">
        <f aca="false">IFERROR(L413/L123,"")</f>
        <v>5.06213508322663</v>
      </c>
      <c r="M703" s="50" t="n">
        <f aca="false">IFERROR(M413/M123,"")</f>
        <v>4.79108898144642</v>
      </c>
      <c r="N703" s="50" t="n">
        <f aca="false">IFERROR(N413/N123,"")</f>
        <v>4.94573861090366</v>
      </c>
      <c r="O703" s="50" t="n">
        <f aca="false">IFERROR(O413/O123,"")</f>
        <v>4.53688101265823</v>
      </c>
      <c r="P703" s="50" t="n">
        <f aca="false">IFERROR(P413/P123,"")</f>
        <v>4.87929275610802</v>
      </c>
      <c r="Q703" s="50" t="n">
        <f aca="false">IFERROR(Q413/Q123,"")</f>
        <v>4.31027498927499</v>
      </c>
      <c r="R703" s="50" t="n">
        <f aca="false">IFERROR(R413/R123,"")</f>
        <v>4.53754257350134</v>
      </c>
      <c r="S703" s="50" t="n">
        <f aca="false">IFERROR(S413/S123,"")</f>
        <v>5.14818349429324</v>
      </c>
      <c r="T703" s="50" t="n">
        <f aca="false">IFERROR(T413/T123,"")</f>
        <v>4.54025917103383</v>
      </c>
      <c r="U703" s="50" t="n">
        <f aca="false">IFERROR(U413/U123,"")</f>
        <v>4.46799727817093</v>
      </c>
      <c r="V703" s="50" t="n">
        <f aca="false">IFERROR(V413/V123,"")</f>
        <v>4.04889257592801</v>
      </c>
      <c r="W703" s="50" t="n">
        <f aca="false">IFERROR(W413/W123,"")</f>
        <v>4.37033314763231</v>
      </c>
      <c r="X703" s="50" t="n">
        <f aca="false">IFERROR(X413/X123,"")</f>
        <v>5.02163837638376</v>
      </c>
      <c r="Y703" s="50" t="n">
        <f aca="false">IFERROR(Y413/Y123,"")</f>
        <v>4.18207912041293</v>
      </c>
      <c r="Z703" s="50" t="n">
        <f aca="false">IFERROR(Z413/Z123,"")</f>
        <v>4.32704741980474</v>
      </c>
      <c r="AA703" s="50" t="n">
        <f aca="false">IFERROR(AA413/AA123,"")</f>
        <v>5.1456568088033</v>
      </c>
      <c r="AB703" s="50" t="n">
        <f aca="false">IFERROR(AB413/AB123,"")</f>
        <v>4.72087680608365</v>
      </c>
      <c r="AC703" s="50" t="n">
        <f aca="false">IFERROR(AC413/AC123,"")</f>
        <v>5.0097084006462</v>
      </c>
      <c r="AD703" s="50" t="n">
        <f aca="false">IFERROR(AD413/AD123,"")</f>
        <v>4.45561416070008</v>
      </c>
      <c r="AE703" s="50" t="n">
        <f aca="false">IFERROR(AE413/AE123,"")</f>
        <v>4.58878874458874</v>
      </c>
      <c r="AF703" s="50" t="n">
        <f aca="false">IFERROR(AF413/AF123,"")</f>
        <v>4.45088602654177</v>
      </c>
      <c r="AG703" s="50" t="n">
        <f aca="false">IFERROR(AG413/AG123,"")</f>
        <v>4.06870655270655</v>
      </c>
      <c r="AH703" s="50" t="n">
        <f aca="false">IFERROR(AH413/AH123,"")</f>
        <v>4.0664109263658</v>
      </c>
      <c r="AI703" s="50" t="n">
        <f aca="false">IFERROR(AI413/AI123,"")</f>
        <v>4.54461553150859</v>
      </c>
      <c r="AJ703" s="50" t="n">
        <f aca="false">IFERROR(AJ413/AJ123,"")</f>
        <v>4.27562605752961</v>
      </c>
      <c r="AK703" s="50" t="n">
        <f aca="false">IFERROR(AK413/AK123,"")</f>
        <v>4.6620755777639</v>
      </c>
      <c r="AL703" s="51" t="n">
        <f aca="false">IFERROR(AL413/AL123,"")</f>
        <v>3.2045017921147</v>
      </c>
      <c r="AM703" s="51" t="n">
        <f aca="false">IFERROR(AM413/AM123,"")</f>
        <v>3.79640837357749</v>
      </c>
    </row>
    <row r="704" customFormat="false" ht="14.25" hidden="false" customHeight="false" outlineLevel="0" collapsed="false">
      <c r="A704" s="48" t="s">
        <v>138</v>
      </c>
      <c r="B704" s="48" t="str">
        <f aca="false">VLOOKUP(Data[[#This Row],[or_product]],Ref_products[#Data],2,FALSE())</f>
        <v>Oat</v>
      </c>
      <c r="C704" s="48" t="str">
        <f aca="false">VLOOKUP(Data[[#This Row],[MS]],Ref_MS[#Data],2,FALSE())</f>
        <v>Estonia</v>
      </c>
      <c r="D704" s="49" t="s">
        <v>134</v>
      </c>
      <c r="E704" s="49" t="s">
        <v>85</v>
      </c>
      <c r="F704" s="49" t="s">
        <v>86</v>
      </c>
      <c r="G704" s="50" t="n">
        <f aca="false">(SUM(AH704:AL704)-MAX(AH704:AL704)-MIN(AH704:AL704))/3</f>
        <v>2.50347694475264</v>
      </c>
      <c r="H704" s="50" t="n">
        <f aca="false">IFERROR(H414/H124,"")</f>
        <v>2.35199159663866</v>
      </c>
      <c r="I704" s="50" t="n">
        <f aca="false">IFERROR(I414/I124,"")</f>
        <v>1.57801662049861</v>
      </c>
      <c r="J704" s="50" t="n">
        <f aca="false">IFERROR(J414/J124,"")</f>
        <v>2.05506493506494</v>
      </c>
      <c r="K704" s="50" t="n">
        <f aca="false">IFERROR(K414/K124,"")</f>
        <v>2.31708571428571</v>
      </c>
      <c r="L704" s="50" t="n">
        <f aca="false">IFERROR(L414/L124,"")</f>
        <v>2.08526286764706</v>
      </c>
      <c r="M704" s="50" t="n">
        <f aca="false">IFERROR(M414/M124,"")</f>
        <v>1.60996229508197</v>
      </c>
      <c r="N704" s="50" t="n">
        <f aca="false">IFERROR(N414/N124,"")</f>
        <v>1.14626721311475</v>
      </c>
      <c r="O704" s="50" t="n">
        <f aca="false">IFERROR(O414/O124,"")</f>
        <v>2.17283114446529</v>
      </c>
      <c r="P704" s="50" t="n">
        <f aca="false">IFERROR(P414/P124,"")</f>
        <v>1.87930561330561</v>
      </c>
      <c r="Q704" s="50" t="n">
        <f aca="false">IFERROR(Q414/Q124,"")</f>
        <v>1.73355965909091</v>
      </c>
      <c r="R704" s="50" t="n">
        <f aca="false">IFERROR(R414/R124,"")</f>
        <v>1.71787945205479</v>
      </c>
      <c r="S704" s="50" t="n">
        <f aca="false">IFERROR(S414/S124,"")</f>
        <v>2.03108192090396</v>
      </c>
      <c r="T704" s="50" t="n">
        <f aca="false">IFERROR(T414/T124,"")</f>
        <v>2.47103264094956</v>
      </c>
      <c r="U704" s="50" t="n">
        <f aca="false">IFERROR(U414/U124,"")</f>
        <v>1.92946012269939</v>
      </c>
      <c r="V704" s="50" t="n">
        <f aca="false">IFERROR(V414/V124,"")</f>
        <v>2.67500952380952</v>
      </c>
      <c r="W704" s="50" t="n">
        <f aca="false">IFERROR(W414/W124,"")</f>
        <v>2.24115497076023</v>
      </c>
      <c r="X704" s="50" t="n">
        <f aca="false">IFERROR(X414/X124,"")</f>
        <v>2.36976454293629</v>
      </c>
      <c r="Y704" s="50" t="n">
        <f aca="false">IFERROR(Y414/Y124,"")</f>
        <v>1.77304276315789</v>
      </c>
      <c r="Z704" s="50" t="n">
        <f aca="false">IFERROR(Z414/Z124,"")</f>
        <v>2.18694366197183</v>
      </c>
      <c r="AA704" s="50" t="n">
        <f aca="false">IFERROR(AA414/AA124,"")</f>
        <v>2.4382893081761</v>
      </c>
      <c r="AB704" s="50" t="n">
        <f aca="false">IFERROR(AB414/AB124,"")</f>
        <v>2.4241867816092</v>
      </c>
      <c r="AC704" s="50" t="n">
        <f aca="false">IFERROR(AC414/AC124,"")</f>
        <v>2.3547619047619</v>
      </c>
      <c r="AD704" s="50" t="n">
        <f aca="false">IFERROR(AD414/AD124,"")</f>
        <v>2.74812295081967</v>
      </c>
      <c r="AE704" s="50" t="n">
        <f aca="false">IFERROR(AE414/AE124,"")</f>
        <v>2.17715017064846</v>
      </c>
      <c r="AF704" s="50" t="n">
        <f aca="false">IFERROR(AF414/AF124,"")</f>
        <v>2.62724249628529</v>
      </c>
      <c r="AG704" s="50" t="n">
        <f aca="false">IFERROR(AG414/AG124,"")</f>
        <v>1.95505220680958</v>
      </c>
      <c r="AH704" s="50" t="n">
        <f aca="false">IFERROR(AH414/AH124,"")</f>
        <v>2.58238888888889</v>
      </c>
      <c r="AI704" s="50" t="n">
        <f aca="false">IFERROR(AI414/AI124,"")</f>
        <v>2.84310382646844</v>
      </c>
      <c r="AJ704" s="50" t="n">
        <f aca="false">IFERROR(AJ414/AJ124,"")</f>
        <v>1.91570857285679</v>
      </c>
      <c r="AK704" s="50" t="n">
        <f aca="false">IFERROR(AK414/AK124,"")</f>
        <v>2.69393192297261</v>
      </c>
      <c r="AL704" s="51" t="n">
        <f aca="false">IFERROR(AL414/AL124,"")</f>
        <v>2.23411002239642</v>
      </c>
      <c r="AM704" s="51" t="n">
        <f aca="false">IFERROR(AM414/AM124,"")</f>
        <v>2.36324091453919</v>
      </c>
    </row>
    <row r="705" customFormat="false" ht="14.25" hidden="false" customHeight="false" outlineLevel="0" collapsed="false">
      <c r="A705" s="48" t="s">
        <v>138</v>
      </c>
      <c r="B705" s="48" t="str">
        <f aca="false">VLOOKUP(Data[[#This Row],[or_product]],Ref_products[#Data],2,FALSE())</f>
        <v>Oat</v>
      </c>
      <c r="C705" s="48" t="str">
        <f aca="false">VLOOKUP(Data[[#This Row],[MS]],Ref_MS[#Data],2,FALSE())</f>
        <v>Ireland</v>
      </c>
      <c r="D705" s="49" t="s">
        <v>134</v>
      </c>
      <c r="E705" s="49" t="s">
        <v>87</v>
      </c>
      <c r="F705" s="49" t="s">
        <v>88</v>
      </c>
      <c r="G705" s="50" t="n">
        <f aca="false">(SUM(AH705:AL705)-MAX(AH705:AL705)-MIN(AH705:AL705))/3</f>
        <v>8.07661767347874</v>
      </c>
      <c r="H705" s="50" t="n">
        <f aca="false">IFERROR(H415/H125,"")</f>
        <v>6.32568316831683</v>
      </c>
      <c r="I705" s="50" t="n">
        <f aca="false">IFERROR(I415/I125,"")</f>
        <v>6.04283732057416</v>
      </c>
      <c r="J705" s="50" t="n">
        <f aca="false">IFERROR(J415/J125,"")</f>
        <v>6.39122613065327</v>
      </c>
      <c r="K705" s="50" t="n">
        <f aca="false">IFERROR(K415/K125,"")</f>
        <v>6.91353588516746</v>
      </c>
      <c r="L705" s="50" t="n">
        <f aca="false">IFERROR(L415/L125,"")</f>
        <v>6.3228786407767</v>
      </c>
      <c r="M705" s="50" t="n">
        <f aca="false">IFERROR(M415/M125,"")</f>
        <v>6.07164432989691</v>
      </c>
      <c r="N705" s="50" t="n">
        <f aca="false">IFERROR(N415/N125,"")</f>
        <v>6.67819801980198</v>
      </c>
      <c r="O705" s="50" t="n">
        <f aca="false">IFERROR(O415/O125,"")</f>
        <v>7.45282142857143</v>
      </c>
      <c r="P705" s="50" t="n">
        <f aca="false">IFERROR(P415/P125,"")</f>
        <v>6.98775595238095</v>
      </c>
      <c r="Q705" s="50" t="n">
        <f aca="false">IFERROR(Q415/Q125,"")</f>
        <v>7.02821276595745</v>
      </c>
      <c r="R705" s="50" t="n">
        <f aca="false">IFERROR(R415/R125,"")</f>
        <v>7.29752140818268</v>
      </c>
      <c r="S705" s="50" t="n">
        <f aca="false">IFERROR(S415/S125,"")</f>
        <v>7.69002004008016</v>
      </c>
      <c r="T705" s="50" t="n">
        <f aca="false">IFERROR(T415/T125,"")</f>
        <v>6.63647828673409</v>
      </c>
      <c r="U705" s="50" t="n">
        <f aca="false">IFERROR(U415/U125,"")</f>
        <v>7.05117673048601</v>
      </c>
      <c r="V705" s="50" t="n">
        <f aca="false">IFERROR(V415/V125,"")</f>
        <v>7.39773859896568</v>
      </c>
      <c r="W705" s="50" t="n">
        <f aca="false">IFERROR(W415/W125,"")</f>
        <v>7.52520646006111</v>
      </c>
      <c r="X705" s="50" t="n">
        <f aca="false">IFERROR(X415/X125,"")</f>
        <v>7.05819402253797</v>
      </c>
      <c r="Y705" s="50" t="n">
        <f aca="false">IFERROR(Y415/Y125,"")</f>
        <v>7.43029528158295</v>
      </c>
      <c r="Z705" s="50" t="n">
        <f aca="false">IFERROR(Z415/Z125,"")</f>
        <v>7.77058224299065</v>
      </c>
      <c r="AA705" s="50" t="n">
        <f aca="false">IFERROR(AA415/AA125,"")</f>
        <v>6.53391262135922</v>
      </c>
      <c r="AB705" s="50" t="n">
        <f aca="false">IFERROR(AB415/AB125,"")</f>
        <v>7.1415</v>
      </c>
      <c r="AC705" s="50" t="n">
        <f aca="false">IFERROR(AC415/AC125,"")</f>
        <v>7.95130504833512</v>
      </c>
      <c r="AD705" s="50" t="n">
        <f aca="false">IFERROR(AD415/AD125,"")</f>
        <v>8.34550533504055</v>
      </c>
      <c r="AE705" s="50" t="n">
        <f aca="false">IFERROR(AE415/AE125,"")</f>
        <v>7.8118642826368</v>
      </c>
      <c r="AF705" s="50" t="n">
        <f aca="false">IFERROR(AF415/AF125,"")</f>
        <v>8.29764525368249</v>
      </c>
      <c r="AG705" s="50" t="n">
        <f aca="false">IFERROR(AG415/AG125,"")</f>
        <v>6.80062654668167</v>
      </c>
      <c r="AH705" s="50" t="n">
        <f aca="false">IFERROR(AH415/AH125,"")</f>
        <v>8.41397355163728</v>
      </c>
      <c r="AI705" s="50" t="n">
        <f aca="false">IFERROR(AI415/AI125,"")</f>
        <v>7.38251179245283</v>
      </c>
      <c r="AJ705" s="50" t="n">
        <f aca="false">IFERROR(AJ415/AJ125,"")</f>
        <v>8.30732111385266</v>
      </c>
      <c r="AK705" s="50" t="n">
        <f aca="false">IFERROR(AK415/AK125,"")</f>
        <v>8.47985024840312</v>
      </c>
      <c r="AL705" s="51" t="n">
        <f aca="false">IFERROR(AL415/AL125,"")</f>
        <v>7.50855835494628</v>
      </c>
      <c r="AM705" s="51" t="n">
        <f aca="false">IFERROR(AM415/AM125,"")</f>
        <v>7.87328031711303</v>
      </c>
    </row>
    <row r="706" customFormat="false" ht="14.25" hidden="false" customHeight="false" outlineLevel="0" collapsed="false">
      <c r="A706" s="48" t="s">
        <v>138</v>
      </c>
      <c r="B706" s="48" t="str">
        <f aca="false">VLOOKUP(Data[[#This Row],[or_product]],Ref_products[#Data],2,FALSE())</f>
        <v>Oat</v>
      </c>
      <c r="C706" s="48" t="str">
        <f aca="false">VLOOKUP(Data[[#This Row],[MS]],Ref_MS[#Data],2,FALSE())</f>
        <v>Greece</v>
      </c>
      <c r="D706" s="49" t="s">
        <v>134</v>
      </c>
      <c r="E706" s="49" t="s">
        <v>89</v>
      </c>
      <c r="F706" s="49" t="s">
        <v>90</v>
      </c>
      <c r="G706" s="50" t="n">
        <f aca="false">(SUM(AH706:AL706)-MAX(AH706:AL706)-MIN(AH706:AL706))/3</f>
        <v>1.14392490602603</v>
      </c>
      <c r="H706" s="50" t="n">
        <f aca="false">IFERROR(H416/H126,"")</f>
        <v>2.12418013856813</v>
      </c>
      <c r="I706" s="50" t="n">
        <f aca="false">IFERROR(I416/I126,"")</f>
        <v>2.497225</v>
      </c>
      <c r="J706" s="50" t="n">
        <f aca="false">IFERROR(J416/J126,"")</f>
        <v>2.0063245823389</v>
      </c>
      <c r="K706" s="50" t="n">
        <f aca="false">IFERROR(K416/K126,"")</f>
        <v>1.87413242009132</v>
      </c>
      <c r="L706" s="50" t="n">
        <f aca="false">IFERROR(L416/L126,"")</f>
        <v>1.82897260273973</v>
      </c>
      <c r="M706" s="50" t="n">
        <f aca="false">IFERROR(M416/M126,"")</f>
        <v>1.9062358276644</v>
      </c>
      <c r="N706" s="50" t="n">
        <f aca="false">IFERROR(N416/N126,"")</f>
        <v>2.27310483870968</v>
      </c>
      <c r="O706" s="50" t="n">
        <f aca="false">IFERROR(O416/O126,"")</f>
        <v>1.67397664097174</v>
      </c>
      <c r="P706" s="50" t="n">
        <f aca="false">IFERROR(P416/P126,"")</f>
        <v>1.31706901737968</v>
      </c>
      <c r="Q706" s="50" t="n">
        <f aca="false">IFERROR(Q416/Q126,"")</f>
        <v>1.39276912660799</v>
      </c>
      <c r="R706" s="50" t="n">
        <f aca="false">IFERROR(R416/R126,"")</f>
        <v>1.36269534220532</v>
      </c>
      <c r="S706" s="50" t="n">
        <f aca="false">IFERROR(S416/S126,"")</f>
        <v>2.08943661971831</v>
      </c>
      <c r="T706" s="50" t="n">
        <f aca="false">IFERROR(T416/T126,"")</f>
        <v>1.52637115461446</v>
      </c>
      <c r="U706" s="50" t="n">
        <f aca="false">IFERROR(U416/U126,"")</f>
        <v>1.97767700849118</v>
      </c>
      <c r="V706" s="50" t="n">
        <f aca="false">IFERROR(V416/V126,"")</f>
        <v>2.03519181946403</v>
      </c>
      <c r="W706" s="50" t="n">
        <f aca="false">IFERROR(W416/W126,"")</f>
        <v>1.57572646973646</v>
      </c>
      <c r="X706" s="50" t="n">
        <f aca="false">IFERROR(X416/X126,"")</f>
        <v>1.4021123723042</v>
      </c>
      <c r="Y706" s="50" t="n">
        <f aca="false">IFERROR(Y416/Y126,"")</f>
        <v>1.57720886877828</v>
      </c>
      <c r="Z706" s="50" t="n">
        <f aca="false">IFERROR(Z416/Z126,"")</f>
        <v>1.22324011051111</v>
      </c>
      <c r="AA706" s="50" t="n">
        <f aca="false">IFERROR(AA416/AA126,"")</f>
        <v>1.72127654284879</v>
      </c>
      <c r="AB706" s="50" t="n">
        <f aca="false">IFERROR(AB416/AB126,"")</f>
        <v>1.46875984966304</v>
      </c>
      <c r="AC706" s="50" t="n">
        <f aca="false">IFERROR(AC416/AC126,"")</f>
        <v>1.01060527306968</v>
      </c>
      <c r="AD706" s="50" t="n">
        <f aca="false">IFERROR(AD416/AD126,"")</f>
        <v>0.877444349497971</v>
      </c>
      <c r="AE706" s="50" t="n">
        <f aca="false">IFERROR(AE416/AE126,"")</f>
        <v>1.21791229166667</v>
      </c>
      <c r="AF706" s="50" t="n">
        <f aca="false">IFERROR(AF416/AF126,"")</f>
        <v>1.05703821942446</v>
      </c>
      <c r="AG706" s="50" t="n">
        <f aca="false">IFERROR(AG416/AG126,"")</f>
        <v>0.997153135148639</v>
      </c>
      <c r="AH706" s="50" t="n">
        <f aca="false">IFERROR(AH416/AH126,"")</f>
        <v>1.08252084483711</v>
      </c>
      <c r="AI706" s="50" t="n">
        <f aca="false">IFERROR(AI416/AI126,"")</f>
        <v>1.13608280254777</v>
      </c>
      <c r="AJ706" s="50" t="n">
        <f aca="false">IFERROR(AJ416/AJ126,"")</f>
        <v>1.29208809338521</v>
      </c>
      <c r="AK706" s="50" t="n">
        <f aca="false">IFERROR(AK416/AK126,"")</f>
        <v>0.96811232</v>
      </c>
      <c r="AL706" s="51" t="n">
        <f aca="false">IFERROR(AL416/AL126,"")</f>
        <v>1.21317107069321</v>
      </c>
      <c r="AM706" s="51" t="n">
        <f aca="false">IFERROR(AM416/AM126,"")</f>
        <v>1.19025112135297</v>
      </c>
    </row>
    <row r="707" customFormat="false" ht="14.25" hidden="false" customHeight="false" outlineLevel="0" collapsed="false">
      <c r="A707" s="48" t="s">
        <v>138</v>
      </c>
      <c r="B707" s="48" t="str">
        <f aca="false">VLOOKUP(Data[[#This Row],[or_product]],Ref_products[#Data],2,FALSE())</f>
        <v>Oat</v>
      </c>
      <c r="C707" s="48" t="str">
        <f aca="false">VLOOKUP(Data[[#This Row],[MS]],Ref_MS[#Data],2,FALSE())</f>
        <v>Spain</v>
      </c>
      <c r="D707" s="49" t="s">
        <v>134</v>
      </c>
      <c r="E707" s="49" t="s">
        <v>91</v>
      </c>
      <c r="F707" s="49" t="s">
        <v>92</v>
      </c>
      <c r="G707" s="50" t="n">
        <f aca="false">(SUM(AH707:AL707)-MAX(AH707:AL707)-MIN(AH707:AL707))/3</f>
        <v>1.93723351249183</v>
      </c>
      <c r="H707" s="50" t="n">
        <f aca="false">IFERROR(H417/H127,"")</f>
        <v>1.35351714285714</v>
      </c>
      <c r="I707" s="50" t="n">
        <f aca="false">IFERROR(I417/I127,"")</f>
        <v>1.17967463976945</v>
      </c>
      <c r="J707" s="50" t="n">
        <f aca="false">IFERROR(J417/J127,"")</f>
        <v>0.623922028353326</v>
      </c>
      <c r="K707" s="50" t="n">
        <f aca="false">IFERROR(K417/K127,"")</f>
        <v>1.679</v>
      </c>
      <c r="L707" s="50" t="n">
        <f aca="false">IFERROR(L417/L127,"")</f>
        <v>1.28782741370685</v>
      </c>
      <c r="M707" s="50" t="n">
        <f aca="false">IFERROR(M417/M127,"")</f>
        <v>1.73673378509197</v>
      </c>
      <c r="N707" s="50" t="n">
        <f aca="false">IFERROR(N417/N127,"")</f>
        <v>1.25787706855792</v>
      </c>
      <c r="O707" s="50" t="n">
        <f aca="false">IFERROR(O417/O127,"")</f>
        <v>2.18284957185837</v>
      </c>
      <c r="P707" s="50" t="n">
        <f aca="false">IFERROR(P417/P127,"")</f>
        <v>1.47540435075129</v>
      </c>
      <c r="Q707" s="50" t="n">
        <f aca="false">IFERROR(Q417/Q127,"")</f>
        <v>1.91347166080844</v>
      </c>
      <c r="R707" s="50" t="n">
        <f aca="false">IFERROR(R417/R127,"")</f>
        <v>1.75461313721539</v>
      </c>
      <c r="S707" s="50" t="n">
        <f aca="false">IFERROR(S417/S127,"")</f>
        <v>2.19660775127768</v>
      </c>
      <c r="T707" s="50" t="n">
        <f aca="false">IFERROR(T417/T127,"")</f>
        <v>1.16631075697211</v>
      </c>
      <c r="U707" s="50" t="n">
        <f aca="false">IFERROR(U417/U127,"")</f>
        <v>1.78808333333333</v>
      </c>
      <c r="V707" s="50" t="n">
        <f aca="false">IFERROR(V417/V127,"")</f>
        <v>2.43788313887843</v>
      </c>
      <c r="W707" s="50" t="n">
        <f aca="false">IFERROR(W417/W127,"")</f>
        <v>2.32488367952522</v>
      </c>
      <c r="X707" s="50" t="n">
        <f aca="false">IFERROR(X417/X127,"")</f>
        <v>1.62653573338086</v>
      </c>
      <c r="Y707" s="50" t="n">
        <f aca="false">IFERROR(Y417/Y127,"")</f>
        <v>1.98186834333992</v>
      </c>
      <c r="Z707" s="50" t="n">
        <f aca="false">IFERROR(Z417/Z127,"")</f>
        <v>2.1774770625959</v>
      </c>
      <c r="AA707" s="50" t="n">
        <f aca="false">IFERROR(AA417/AA127,"")</f>
        <v>1.54065349287749</v>
      </c>
      <c r="AB707" s="50" t="n">
        <f aca="false">IFERROR(AB417/AB127,"")</f>
        <v>2.13091038765271</v>
      </c>
      <c r="AC707" s="50" t="n">
        <f aca="false">IFERROR(AC417/AC127,"")</f>
        <v>1.49195849214465</v>
      </c>
      <c r="AD707" s="50" t="n">
        <f aca="false">IFERROR(AD417/AD127,"")</f>
        <v>1.59687935418519</v>
      </c>
      <c r="AE707" s="50" t="n">
        <f aca="false">IFERROR(AE417/AE127,"")</f>
        <v>2.15339546925566</v>
      </c>
      <c r="AF707" s="50" t="n">
        <f aca="false">IFERROR(AF417/AF127,"")</f>
        <v>1.49253564078243</v>
      </c>
      <c r="AG707" s="50" t="n">
        <f aca="false">IFERROR(AG417/AG127,"")</f>
        <v>2.64257601078167</v>
      </c>
      <c r="AH707" s="50" t="n">
        <f aca="false">IFERROR(AH417/AH127,"")</f>
        <v>1.76304741635975</v>
      </c>
      <c r="AI707" s="50" t="n">
        <f aca="false">IFERROR(AI417/AI127,"")</f>
        <v>2.58659734871683</v>
      </c>
      <c r="AJ707" s="50" t="n">
        <f aca="false">IFERROR(AJ417/AJ127,"")</f>
        <v>2.25231013888889</v>
      </c>
      <c r="AK707" s="50" t="n">
        <f aca="false">IFERROR(AK417/AK127,"")</f>
        <v>1.79634298222687</v>
      </c>
      <c r="AL707" s="51" t="n">
        <f aca="false">IFERROR(AL417/AL127,"")</f>
        <v>0.996122895733456</v>
      </c>
      <c r="AM707" s="51" t="n">
        <f aca="false">IFERROR(AM417/AM127,"")</f>
        <v>1.87154173844549</v>
      </c>
    </row>
    <row r="708" customFormat="false" ht="14.25" hidden="false" customHeight="false" outlineLevel="0" collapsed="false">
      <c r="A708" s="48" t="s">
        <v>138</v>
      </c>
      <c r="B708" s="48" t="str">
        <f aca="false">VLOOKUP(Data[[#This Row],[or_product]],Ref_products[#Data],2,FALSE())</f>
        <v>Oat</v>
      </c>
      <c r="C708" s="48" t="str">
        <f aca="false">VLOOKUP(Data[[#This Row],[MS]],Ref_MS[#Data],2,FALSE())</f>
        <v>France</v>
      </c>
      <c r="D708" s="49" t="s">
        <v>134</v>
      </c>
      <c r="E708" s="49" t="s">
        <v>93</v>
      </c>
      <c r="F708" s="49" t="s">
        <v>94</v>
      </c>
      <c r="G708" s="50" t="n">
        <f aca="false">(SUM(AH708:AL708)-MAX(AH708:AL708)-MIN(AH708:AL708))/3</f>
        <v>4.23643057913565</v>
      </c>
      <c r="H708" s="50" t="n">
        <f aca="false">IFERROR(H418/H128,"")</f>
        <v>4.13182222222222</v>
      </c>
      <c r="I708" s="50" t="n">
        <f aca="false">IFERROR(I418/I128,"")</f>
        <v>4.08540186915888</v>
      </c>
      <c r="J708" s="50" t="n">
        <f aca="false">IFERROR(J418/J128,"")</f>
        <v>3.99339915966387</v>
      </c>
      <c r="K708" s="50" t="n">
        <f aca="false">IFERROR(K418/K128,"")</f>
        <v>4.39473487677371</v>
      </c>
      <c r="L708" s="50" t="n">
        <f aca="false">IFERROR(L418/L128,"")</f>
        <v>4.21822895357986</v>
      </c>
      <c r="M708" s="50" t="n">
        <f aca="false">IFERROR(M418/M128,"")</f>
        <v>4.68302824427481</v>
      </c>
      <c r="N708" s="50" t="n">
        <f aca="false">IFERROR(N418/N128,"")</f>
        <v>4.45354441512753</v>
      </c>
      <c r="O708" s="50" t="n">
        <f aca="false">IFERROR(O418/O128,"")</f>
        <v>4.40685354025218</v>
      </c>
      <c r="P708" s="50" t="n">
        <f aca="false">IFERROR(P418/P128,"")</f>
        <v>4.07710204081633</v>
      </c>
      <c r="Q708" s="50" t="n">
        <f aca="false">IFERROR(Q418/Q128,"")</f>
        <v>4.9999803793329</v>
      </c>
      <c r="R708" s="50" t="n">
        <f aca="false">IFERROR(R418/R128,"")</f>
        <v>4.0248315018315</v>
      </c>
      <c r="S708" s="50" t="n">
        <f aca="false">IFERROR(S418/S128,"")</f>
        <v>4.75284694686757</v>
      </c>
      <c r="T708" s="50" t="n">
        <f aca="false">IFERROR(T418/T128,"")</f>
        <v>4.49723492349235</v>
      </c>
      <c r="U708" s="50" t="n">
        <f aca="false">IFERROR(U418/U128,"")</f>
        <v>4.28967196261682</v>
      </c>
      <c r="V708" s="50" t="n">
        <f aca="false">IFERROR(V418/V128,"")</f>
        <v>3.84755295220244</v>
      </c>
      <c r="W708" s="50" t="n">
        <f aca="false">IFERROR(W418/W128,"")</f>
        <v>4.64948207171315</v>
      </c>
      <c r="X708" s="50" t="n">
        <f aca="false">IFERROR(X418/X128,"")</f>
        <v>4.85016438356164</v>
      </c>
      <c r="Y708" s="50" t="n">
        <f aca="false">IFERROR(Y418/Y128,"")</f>
        <v>4.48194219653179</v>
      </c>
      <c r="Z708" s="50" t="n">
        <f aca="false">IFERROR(Z418/Z128,"")</f>
        <v>4.07181155486623</v>
      </c>
      <c r="AA708" s="50" t="n">
        <f aca="false">IFERROR(AA418/AA128,"")</f>
        <v>4.78791158352458</v>
      </c>
      <c r="AB708" s="50" t="n">
        <f aca="false">IFERROR(AB418/AB128,"")</f>
        <v>4.56532691894216</v>
      </c>
      <c r="AC708" s="50" t="n">
        <f aca="false">IFERROR(AC418/AC128,"")</f>
        <v>4.41952204176334</v>
      </c>
      <c r="AD708" s="50" t="n">
        <f aca="false">IFERROR(AD418/AD128,"")</f>
        <v>4.60704272907207</v>
      </c>
      <c r="AE708" s="50" t="n">
        <f aca="false">IFERROR(AE418/AE128,"")</f>
        <v>4.00885175202156</v>
      </c>
      <c r="AF708" s="50" t="n">
        <f aca="false">IFERROR(AF418/AF128,"")</f>
        <v>4.69087527584076</v>
      </c>
      <c r="AG708" s="50" t="n">
        <f aca="false">IFERROR(AG418/AG128,"")</f>
        <v>4.61199466405314</v>
      </c>
      <c r="AH708" s="50" t="n">
        <f aca="false">IFERROR(AH418/AH128,"")</f>
        <v>4.60364970847148</v>
      </c>
      <c r="AI708" s="50" t="n">
        <f aca="false">IFERROR(AI418/AI128,"")</f>
        <v>3.93519693120618</v>
      </c>
      <c r="AJ708" s="50" t="n">
        <f aca="false">IFERROR(AJ418/AJ128,"")</f>
        <v>4.48132549458753</v>
      </c>
      <c r="AK708" s="50" t="n">
        <f aca="false">IFERROR(AK418/AK128,"")</f>
        <v>3.91778863636364</v>
      </c>
      <c r="AL708" s="51" t="n">
        <f aca="false">IFERROR(AL418/AL128,"")</f>
        <v>4.29276931161324</v>
      </c>
      <c r="AM708" s="51" t="n">
        <f aca="false">IFERROR(AM418/AM128,"")</f>
        <v>4.03306493506494</v>
      </c>
    </row>
    <row r="709" customFormat="false" ht="14.25" hidden="false" customHeight="false" outlineLevel="0" collapsed="false">
      <c r="A709" s="48" t="s">
        <v>138</v>
      </c>
      <c r="B709" s="48" t="str">
        <f aca="false">VLOOKUP(Data[[#This Row],[or_product]],Ref_products[#Data],2,FALSE())</f>
        <v>Oat</v>
      </c>
      <c r="C709" s="48" t="str">
        <f aca="false">VLOOKUP(Data[[#This Row],[MS]],Ref_MS[#Data],2,FALSE())</f>
        <v>Croatia</v>
      </c>
      <c r="D709" s="49" t="s">
        <v>134</v>
      </c>
      <c r="E709" s="49" t="s">
        <v>95</v>
      </c>
      <c r="F709" s="49" t="s">
        <v>96</v>
      </c>
      <c r="G709" s="50" t="n">
        <f aca="false">(SUM(AH709:AL709)-MAX(AH709:AL709)-MIN(AH709:AL709))/3</f>
        <v>3.12946932961093</v>
      </c>
      <c r="H709" s="50" t="n">
        <f aca="false">IFERROR(H419/H129,"")</f>
        <v>2.361205852</v>
      </c>
      <c r="I709" s="50" t="n">
        <f aca="false">IFERROR(I419/I129,"")</f>
        <v>2.268875779</v>
      </c>
      <c r="J709" s="50" t="n">
        <f aca="false">IFERROR(J419/J129,"")</f>
        <v>2.399060816</v>
      </c>
      <c r="K709" s="50" t="n">
        <f aca="false">IFERROR(K419/K129,"")</f>
        <v>2.399888609</v>
      </c>
      <c r="L709" s="50" t="n">
        <f aca="false">IFERROR(L419/L129,"")</f>
        <v>2.551055281</v>
      </c>
      <c r="M709" s="50" t="n">
        <f aca="false">IFERROR(M419/M129,"")</f>
        <v>2.560929457</v>
      </c>
      <c r="N709" s="50" t="n">
        <f aca="false">IFERROR(N419/N129,"")</f>
        <v>2.329544995</v>
      </c>
      <c r="O709" s="50" t="n">
        <f aca="false">IFERROR(O419/O129,"")</f>
        <v>2.33956989247312</v>
      </c>
      <c r="P709" s="50" t="n">
        <f aca="false">IFERROR(P419/P129,"")</f>
        <v>2.71425555555556</v>
      </c>
      <c r="Q709" s="50" t="n">
        <f aca="false">IFERROR(Q419/Q129,"")</f>
        <v>2.99730024509804</v>
      </c>
      <c r="R709" s="50" t="n">
        <f aca="false">IFERROR(R419/R129,"")</f>
        <v>2.07299090909091</v>
      </c>
      <c r="S709" s="50" t="n">
        <f aca="false">IFERROR(S419/S129,"")</f>
        <v>3.0968431372549</v>
      </c>
      <c r="T709" s="50" t="n">
        <f aca="false">IFERROR(T419/T129,"")</f>
        <v>2.30891127890514</v>
      </c>
      <c r="U709" s="50" t="n">
        <f aca="false">IFERROR(U419/U129,"")</f>
        <v>2.64540626254516</v>
      </c>
      <c r="V709" s="50" t="n">
        <f aca="false">IFERROR(V419/V129,"")</f>
        <v>1.98542545584555</v>
      </c>
      <c r="W709" s="50" t="n">
        <f aca="false">IFERROR(W419/W129,"")</f>
        <v>3.25170457976849</v>
      </c>
      <c r="X709" s="50" t="n">
        <f aca="false">IFERROR(X419/X129,"")</f>
        <v>2.94807177033493</v>
      </c>
      <c r="Y709" s="50" t="n">
        <f aca="false">IFERROR(Y419/Y129,"")</f>
        <v>2.47198703319502</v>
      </c>
      <c r="Z709" s="50" t="n">
        <f aca="false">IFERROR(Z419/Z129,"")</f>
        <v>3.01383504340963</v>
      </c>
      <c r="AA709" s="50" t="n">
        <f aca="false">IFERROR(AA419/AA129,"")</f>
        <v>3.27955313924939</v>
      </c>
      <c r="AB709" s="50" t="n">
        <f aca="false">IFERROR(AB419/AB129,"")</f>
        <v>2.74783102493075</v>
      </c>
      <c r="AC709" s="50" t="n">
        <f aca="false">IFERROR(AC419/AC129,"")</f>
        <v>2.64481513002364</v>
      </c>
      <c r="AD709" s="50" t="n">
        <f aca="false">IFERROR(AD419/AD129,"")</f>
        <v>3.02433333333333</v>
      </c>
      <c r="AE709" s="50" t="n">
        <f aca="false">IFERROR(AE419/AE129,"")</f>
        <v>2.99305570191946</v>
      </c>
      <c r="AF709" s="50" t="n">
        <f aca="false">IFERROR(AF419/AF129,"")</f>
        <v>2.92041356957649</v>
      </c>
      <c r="AG709" s="50" t="n">
        <f aca="false">IFERROR(AG419/AG129,"")</f>
        <v>2.79023725613593</v>
      </c>
      <c r="AH709" s="50" t="n">
        <f aca="false">IFERROR(AH419/AH129,"")</f>
        <v>3.07873027027027</v>
      </c>
      <c r="AI709" s="50" t="n">
        <f aca="false">IFERROR(AI419/AI129,"")</f>
        <v>3.33150257731959</v>
      </c>
      <c r="AJ709" s="50" t="n">
        <f aca="false">IFERROR(AJ419/AJ129,"")</f>
        <v>3.41106447831184</v>
      </c>
      <c r="AK709" s="50" t="n">
        <f aca="false">IFERROR(AK419/AK129,"")</f>
        <v>2.97817514124294</v>
      </c>
      <c r="AL709" s="51" t="n">
        <f aca="false">IFERROR(AL419/AL129,"")</f>
        <v>2.58661538461538</v>
      </c>
      <c r="AM709" s="51" t="n">
        <f aca="false">IFERROR(AM419/AM129,"")</f>
        <v>3.06805757980884</v>
      </c>
    </row>
    <row r="710" customFormat="false" ht="14.25" hidden="false" customHeight="false" outlineLevel="0" collapsed="false">
      <c r="A710" s="48" t="s">
        <v>138</v>
      </c>
      <c r="B710" s="48" t="str">
        <f aca="false">VLOOKUP(Data[[#This Row],[or_product]],Ref_products[#Data],2,FALSE())</f>
        <v>Oat</v>
      </c>
      <c r="C710" s="48" t="str">
        <f aca="false">VLOOKUP(Data[[#This Row],[MS]],Ref_MS[#Data],2,FALSE())</f>
        <v>Italy</v>
      </c>
      <c r="D710" s="49" t="s">
        <v>134</v>
      </c>
      <c r="E710" s="49" t="s">
        <v>97</v>
      </c>
      <c r="F710" s="49" t="s">
        <v>98</v>
      </c>
      <c r="G710" s="50" t="n">
        <f aca="false">(SUM(AH710:AL710)-MAX(AH710:AL710)-MIN(AH710:AL710))/3</f>
        <v>2.29686560601349</v>
      </c>
      <c r="H710" s="50" t="n">
        <f aca="false">IFERROR(H420/H130,"")</f>
        <v>2.56162700069589</v>
      </c>
      <c r="I710" s="50" t="n">
        <f aca="false">IFERROR(I420/I130,"")</f>
        <v>2.43272052704577</v>
      </c>
      <c r="J710" s="50" t="n">
        <f aca="false">IFERROR(J420/J130,"")</f>
        <v>2.21386106983655</v>
      </c>
      <c r="K710" s="50" t="n">
        <f aca="false">IFERROR(K420/K130,"")</f>
        <v>2.43680728801682</v>
      </c>
      <c r="L710" s="50" t="n">
        <f aca="false">IFERROR(L420/L130,"")</f>
        <v>2.0349821192053</v>
      </c>
      <c r="M710" s="50" t="n">
        <f aca="false">IFERROR(M420/M130,"")</f>
        <v>2.35773438527285</v>
      </c>
      <c r="N710" s="50" t="n">
        <f aca="false">IFERROR(N420/N130,"")</f>
        <v>2.30673802816901</v>
      </c>
      <c r="O710" s="50" t="n">
        <f aca="false">IFERROR(O420/O130,"")</f>
        <v>2.23456361051883</v>
      </c>
      <c r="P710" s="50" t="n">
        <f aca="false">IFERROR(P420/P130,"")</f>
        <v>2.19220085775554</v>
      </c>
      <c r="Q710" s="50" t="n">
        <f aca="false">IFERROR(Q420/Q130,"")</f>
        <v>2.15495825049702</v>
      </c>
      <c r="R710" s="50" t="n">
        <f aca="false">IFERROR(R420/R130,"")</f>
        <v>2.04197843665768</v>
      </c>
      <c r="S710" s="50" t="n">
        <f aca="false">IFERROR(S420/S130,"")</f>
        <v>2.27820804911323</v>
      </c>
      <c r="T710" s="50" t="n">
        <f aca="false">IFERROR(T420/T130,"")</f>
        <v>2.42836842105263</v>
      </c>
      <c r="U710" s="50" t="n">
        <f aca="false">IFERROR(U420/U130,"")</f>
        <v>2.42581428571429</v>
      </c>
      <c r="V710" s="50" t="n">
        <f aca="false">IFERROR(V420/V130,"")</f>
        <v>2.3115074433657</v>
      </c>
      <c r="W710" s="50" t="n">
        <f aca="false">IFERROR(W420/W130,"")</f>
        <v>2.38606300813008</v>
      </c>
      <c r="X710" s="50" t="n">
        <f aca="false">IFERROR(X420/X130,"")</f>
        <v>2.32736295743092</v>
      </c>
      <c r="Y710" s="50" t="n">
        <f aca="false">IFERROR(Y420/Y130,"")</f>
        <v>2.41797898239776</v>
      </c>
      <c r="Z710" s="50" t="n">
        <f aca="false">IFERROR(Z420/Z130,"")</f>
        <v>2.40529779277636</v>
      </c>
      <c r="AA710" s="50" t="n">
        <f aca="false">IFERROR(AA420/AA130,"")</f>
        <v>2.40933288892592</v>
      </c>
      <c r="AB710" s="50" t="n">
        <f aca="false">IFERROR(AB420/AB130,"")</f>
        <v>2.32885637993515</v>
      </c>
      <c r="AC710" s="50" t="n">
        <f aca="false">IFERROR(AC420/AC130,"")</f>
        <v>2.30355896841495</v>
      </c>
      <c r="AD710" s="50" t="n">
        <f aca="false">IFERROR(AD420/AD130,"")</f>
        <v>2.37238371879589</v>
      </c>
      <c r="AE710" s="50" t="n">
        <f aca="false">IFERROR(AE420/AE130,"")</f>
        <v>2.40922099757146</v>
      </c>
      <c r="AF710" s="50" t="n">
        <f aca="false">IFERROR(AF420/AF130,"")</f>
        <v>2.08851705697953</v>
      </c>
      <c r="AG710" s="50" t="n">
        <f aca="false">IFERROR(AG420/AG130,"")</f>
        <v>2.24004588180549</v>
      </c>
      <c r="AH710" s="50" t="n">
        <f aca="false">IFERROR(AH420/AH130,"")</f>
        <v>2.26891598419886</v>
      </c>
      <c r="AI710" s="50" t="n">
        <f aca="false">IFERROR(AI420/AI130,"")</f>
        <v>2.32012555577035</v>
      </c>
      <c r="AJ710" s="50" t="n">
        <f aca="false">IFERROR(AJ420/AJ130,"")</f>
        <v>2.32065584480852</v>
      </c>
      <c r="AK710" s="50" t="n">
        <f aca="false">IFERROR(AK420/AK130,"")</f>
        <v>2.30155527807127</v>
      </c>
      <c r="AL710" s="51" t="n">
        <f aca="false">IFERROR(AL420/AL130,"")</f>
        <v>2.17416130604289</v>
      </c>
      <c r="AM710" s="51" t="n">
        <f aca="false">IFERROR(AM420/AM130,"")</f>
        <v>2.23393045219693</v>
      </c>
    </row>
    <row r="711" customFormat="false" ht="14.25" hidden="false" customHeight="false" outlineLevel="0" collapsed="false">
      <c r="A711" s="48" t="s">
        <v>138</v>
      </c>
      <c r="B711" s="48" t="str">
        <f aca="false">VLOOKUP(Data[[#This Row],[or_product]],Ref_products[#Data],2,FALSE())</f>
        <v>Oat</v>
      </c>
      <c r="C711" s="48" t="str">
        <f aca="false">VLOOKUP(Data[[#This Row],[MS]],Ref_MS[#Data],2,FALSE())</f>
        <v>Cyprus</v>
      </c>
      <c r="D711" s="49" t="s">
        <v>134</v>
      </c>
      <c r="E711" s="49" t="s">
        <v>99</v>
      </c>
      <c r="F711" s="49" t="s">
        <v>100</v>
      </c>
      <c r="G711" s="50" t="n">
        <f aca="false">(SUM(AH711:AL711)-MAX(AH711:AL711)-MIN(AH711:AL711))/3</f>
        <v>1.0089797979798</v>
      </c>
      <c r="H711" s="50" t="n">
        <f aca="false">IFERROR(H421/H131,"")</f>
        <v>0.989</v>
      </c>
      <c r="I711" s="50" t="n">
        <f aca="false">IFERROR(I421/I131,"")</f>
        <v>0.989</v>
      </c>
      <c r="J711" s="50" t="n">
        <f aca="false">IFERROR(J421/J131,"")</f>
        <v>0.989</v>
      </c>
      <c r="K711" s="50" t="n">
        <f aca="false">IFERROR(K421/K131,"")</f>
        <v>0.989</v>
      </c>
      <c r="L711" s="50" t="n">
        <f aca="false">IFERROR(L421/L131,"")</f>
        <v>0.989</v>
      </c>
      <c r="M711" s="50" t="n">
        <f aca="false">IFERROR(M421/M131,"")</f>
        <v>0.989</v>
      </c>
      <c r="N711" s="50" t="n">
        <f aca="false">IFERROR(N421/N131,"")</f>
        <v>0.989</v>
      </c>
      <c r="O711" s="50" t="n">
        <f aca="false">IFERROR(O421/O131,"")</f>
        <v>1.31866666666667</v>
      </c>
      <c r="P711" s="50" t="n">
        <f aca="false">IFERROR(P421/P131,"")</f>
        <v>0.989</v>
      </c>
      <c r="Q711" s="50" t="n">
        <f aca="false">IFERROR(Q421/Q131,"")</f>
        <v>1.23625</v>
      </c>
      <c r="R711" s="50" t="n">
        <f aca="false">IFERROR(R421/R131,"")</f>
        <v>0.795078431372549</v>
      </c>
      <c r="S711" s="50" t="n">
        <f aca="false">IFERROR(S421/S131,"")</f>
        <v>0.96922</v>
      </c>
      <c r="T711" s="50" t="n">
        <f aca="false">IFERROR(T421/T131,"")</f>
        <v>0.147105263157895</v>
      </c>
      <c r="U711" s="50" t="n">
        <f aca="false">IFERROR(U421/U131,"")</f>
        <v>0.188955284552846</v>
      </c>
      <c r="V711" s="50" t="n">
        <f aca="false">IFERROR(V421/V131,"")</f>
        <v>0.188491764705882</v>
      </c>
      <c r="W711" s="50" t="n">
        <f aca="false">IFERROR(W421/W131,"")</f>
        <v>0.12076897689769</v>
      </c>
      <c r="X711" s="50" t="n">
        <f aca="false">IFERROR(X421/X131,"")</f>
        <v>0.683918644067797</v>
      </c>
      <c r="Y711" s="50" t="n">
        <f aca="false">IFERROR(Y421/Y131,"")</f>
        <v>0.847714285714286</v>
      </c>
      <c r="Z711" s="50" t="n">
        <f aca="false">IFERROR(Z421/Z131,"")</f>
        <v>1.978</v>
      </c>
      <c r="AA711" s="50" t="n">
        <f aca="false">IFERROR(AA421/AA131,"")</f>
        <v>1.88380952380952</v>
      </c>
      <c r="AB711" s="50" t="n">
        <f aca="false">IFERROR(AB421/AB131,"")</f>
        <v>2.36083870967742</v>
      </c>
      <c r="AC711" s="50" t="n">
        <f aca="false">IFERROR(AC421/AC131,"")</f>
        <v>0.86</v>
      </c>
      <c r="AD711" s="50" t="n">
        <f aca="false">IFERROR(AD421/AD131,"")</f>
        <v>1.854375</v>
      </c>
      <c r="AE711" s="50" t="n">
        <f aca="false">IFERROR(AE421/AE131,"")</f>
        <v>0.935540540540541</v>
      </c>
      <c r="AF711" s="50" t="n">
        <f aca="false">IFERROR(AF421/AF131,"")</f>
        <v>1.93844</v>
      </c>
      <c r="AG711" s="50" t="n">
        <f aca="false">IFERROR(AG421/AG131,"")</f>
        <v>1.79818181818182</v>
      </c>
      <c r="AH711" s="50" t="n">
        <f aca="false">IFERROR(AH421/AH131,"")</f>
        <v>0.944045454545455</v>
      </c>
      <c r="AI711" s="50" t="n">
        <f aca="false">IFERROR(AI421/AI131,"")</f>
        <v>1.04893939393939</v>
      </c>
      <c r="AJ711" s="50" t="n">
        <f aca="false">IFERROR(AJ421/AJ131,"")</f>
        <v>1.25273333333333</v>
      </c>
      <c r="AK711" s="50" t="n">
        <f aca="false">IFERROR(AK421/AK131,"")</f>
        <v>0.989</v>
      </c>
      <c r="AL711" s="51" t="n">
        <f aca="false">IFERROR(AL421/AL131,"")</f>
        <v>0.989</v>
      </c>
      <c r="AM711" s="51" t="n">
        <f aca="false">IFERROR(AM421/AM131,"")</f>
        <v>1.03324891345891</v>
      </c>
    </row>
    <row r="712" customFormat="false" ht="14.25" hidden="false" customHeight="false" outlineLevel="0" collapsed="false">
      <c r="A712" s="48" t="s">
        <v>138</v>
      </c>
      <c r="B712" s="48" t="str">
        <f aca="false">VLOOKUP(Data[[#This Row],[or_product]],Ref_products[#Data],2,FALSE())</f>
        <v>Oat</v>
      </c>
      <c r="C712" s="48" t="str">
        <f aca="false">VLOOKUP(Data[[#This Row],[MS]],Ref_MS[#Data],2,FALSE())</f>
        <v>Latvia</v>
      </c>
      <c r="D712" s="49" t="s">
        <v>134</v>
      </c>
      <c r="E712" s="49" t="s">
        <v>101</v>
      </c>
      <c r="F712" s="49" t="s">
        <v>102</v>
      </c>
      <c r="G712" s="50" t="n">
        <f aca="false">(SUM(AH712:AL712)-MAX(AH712:AL712)-MIN(AH712:AL712))/3</f>
        <v>2.54208547025745</v>
      </c>
      <c r="H712" s="50" t="n">
        <f aca="false">IFERROR(H422/H132,"")</f>
        <v>1.50287216494845</v>
      </c>
      <c r="I712" s="50" t="n">
        <f aca="false">IFERROR(I422/I132,"")</f>
        <v>1.62818703703704</v>
      </c>
      <c r="J712" s="50" t="n">
        <f aca="false">IFERROR(J422/J132,"")</f>
        <v>1.58760526315789</v>
      </c>
      <c r="K712" s="50" t="n">
        <f aca="false">IFERROR(K422/K132,"")</f>
        <v>1.87098134328358</v>
      </c>
      <c r="L712" s="50" t="n">
        <f aca="false">IFERROR(L422/L132,"")</f>
        <v>1.94955160744501</v>
      </c>
      <c r="M712" s="50" t="n">
        <f aca="false">IFERROR(M422/M132,"")</f>
        <v>1.71625460636516</v>
      </c>
      <c r="N712" s="50" t="n">
        <f aca="false">IFERROR(N422/N132,"")</f>
        <v>1.38501906779661</v>
      </c>
      <c r="O712" s="50" t="n">
        <f aca="false">IFERROR(O422/O132,"")</f>
        <v>1.73020659340659</v>
      </c>
      <c r="P712" s="50" t="n">
        <f aca="false">IFERROR(P422/P132,"")</f>
        <v>1.47633333333333</v>
      </c>
      <c r="Q712" s="50" t="n">
        <f aca="false">IFERROR(Q422/Q132,"")</f>
        <v>1.67353078556263</v>
      </c>
      <c r="R712" s="50" t="n">
        <f aca="false">IFERROR(R422/R132,"")</f>
        <v>1.56758502024292</v>
      </c>
      <c r="S712" s="50" t="n">
        <f aca="false">IFERROR(S422/S132,"")</f>
        <v>1.87334391534392</v>
      </c>
      <c r="T712" s="50" t="n">
        <f aca="false">IFERROR(T422/T132,"")</f>
        <v>2.08031034482759</v>
      </c>
      <c r="U712" s="50" t="n">
        <f aca="false">IFERROR(U422/U132,"")</f>
        <v>1.44026073131955</v>
      </c>
      <c r="V712" s="50" t="n">
        <f aca="false">IFERROR(V422/V132,"")</f>
        <v>2.06358653846154</v>
      </c>
      <c r="W712" s="50" t="n">
        <f aca="false">IFERROR(W422/W132,"")</f>
        <v>2.1139501510574</v>
      </c>
      <c r="X712" s="50" t="n">
        <f aca="false">IFERROR(X422/X132,"")</f>
        <v>2.30766666666667</v>
      </c>
      <c r="Y712" s="50" t="n">
        <f aca="false">IFERROR(Y422/Y132,"")</f>
        <v>1.6777976391231</v>
      </c>
      <c r="Z712" s="50" t="n">
        <f aca="false">IFERROR(Z422/Z132,"")</f>
        <v>2.06155344827586</v>
      </c>
      <c r="AA712" s="50" t="n">
        <f aca="false">IFERROR(AA422/AA132,"")</f>
        <v>2.26576923076923</v>
      </c>
      <c r="AB712" s="50" t="n">
        <f aca="false">IFERROR(AB422/AB132,"")</f>
        <v>2.15811056910569</v>
      </c>
      <c r="AC712" s="50" t="n">
        <f aca="false">IFERROR(AC422/AC132,"")</f>
        <v>2.34547247706422</v>
      </c>
      <c r="AD712" s="50" t="n">
        <f aca="false">IFERROR(AD422/AD132,"")</f>
        <v>2.67513659359191</v>
      </c>
      <c r="AE712" s="50" t="n">
        <f aca="false">IFERROR(AE422/AE132,"")</f>
        <v>2.32677777777778</v>
      </c>
      <c r="AF712" s="50" t="n">
        <f aca="false">IFERROR(AF422/AF132,"")</f>
        <v>2.45418518518519</v>
      </c>
      <c r="AG712" s="50" t="n">
        <f aca="false">IFERROR(AG422/AG132,"")</f>
        <v>2.14435253456221</v>
      </c>
      <c r="AH712" s="50" t="n">
        <f aca="false">IFERROR(AH422/AH132,"")</f>
        <v>2.82673317307692</v>
      </c>
      <c r="AI712" s="50" t="n">
        <f aca="false">IFERROR(AI422/AI132,"")</f>
        <v>2.91436131013306</v>
      </c>
      <c r="AJ712" s="50" t="n">
        <f aca="false">IFERROR(AJ422/AJ132,"")</f>
        <v>2.07440481651376</v>
      </c>
      <c r="AK712" s="50" t="n">
        <f aca="false">IFERROR(AK422/AK132,"")</f>
        <v>2.70768902439024</v>
      </c>
      <c r="AL712" s="51" t="n">
        <f aca="false">IFERROR(AL422/AL132,"")</f>
        <v>2.09183421330517</v>
      </c>
      <c r="AM712" s="51" t="n">
        <f aca="false">IFERROR(AM422/AM132,"")</f>
        <v>2.41430027218656</v>
      </c>
    </row>
    <row r="713" customFormat="false" ht="14.25" hidden="false" customHeight="false" outlineLevel="0" collapsed="false">
      <c r="A713" s="48" t="s">
        <v>138</v>
      </c>
      <c r="B713" s="48" t="str">
        <f aca="false">VLOOKUP(Data[[#This Row],[or_product]],Ref_products[#Data],2,FALSE())</f>
        <v>Oat</v>
      </c>
      <c r="C713" s="48" t="str">
        <f aca="false">VLOOKUP(Data[[#This Row],[MS]],Ref_MS[#Data],2,FALSE())</f>
        <v>Lithuania</v>
      </c>
      <c r="D713" s="49" t="s">
        <v>134</v>
      </c>
      <c r="E713" s="49" t="s">
        <v>103</v>
      </c>
      <c r="F713" s="49" t="s">
        <v>104</v>
      </c>
      <c r="G713" s="50" t="n">
        <f aca="false">(SUM(AH713:AL713)-MAX(AH713:AL713)-MIN(AH713:AL713))/3</f>
        <v>2.14388377977056</v>
      </c>
      <c r="H713" s="50" t="n">
        <f aca="false">IFERROR(H423/H133,"")</f>
        <v>1.77882638888889</v>
      </c>
      <c r="I713" s="50" t="n">
        <f aca="false">IFERROR(I423/I133,"")</f>
        <v>1.25212844036697</v>
      </c>
      <c r="J713" s="50" t="n">
        <f aca="false">IFERROR(J423/J133,"")</f>
        <v>1.391694092827</v>
      </c>
      <c r="K713" s="50" t="n">
        <f aca="false">IFERROR(K423/K133,"")</f>
        <v>1.94733333333333</v>
      </c>
      <c r="L713" s="50" t="n">
        <f aca="false">IFERROR(L423/L133,"")</f>
        <v>1.96918538324421</v>
      </c>
      <c r="M713" s="50" t="n">
        <f aca="false">IFERROR(M423/M133,"")</f>
        <v>1.93812096774194</v>
      </c>
      <c r="N713" s="50" t="n">
        <f aca="false">IFERROR(N423/N133,"")</f>
        <v>1.296130859375</v>
      </c>
      <c r="O713" s="50" t="n">
        <f aca="false">IFERROR(O423/O133,"")</f>
        <v>1.85074717832957</v>
      </c>
      <c r="P713" s="50" t="n">
        <f aca="false">IFERROR(P423/P133,"")</f>
        <v>1.74055741127349</v>
      </c>
      <c r="Q713" s="50" t="n">
        <f aca="false">IFERROR(Q423/Q133,"")</f>
        <v>1.75322727272727</v>
      </c>
      <c r="R713" s="50" t="n">
        <f aca="false">IFERROR(R423/R133,"")</f>
        <v>2.3514398340249</v>
      </c>
      <c r="S713" s="50" t="n">
        <f aca="false">IFERROR(S423/S133,"")</f>
        <v>2.20464583333333</v>
      </c>
      <c r="T713" s="50" t="n">
        <f aca="false">IFERROR(T423/T133,"")</f>
        <v>1.89337080536913</v>
      </c>
      <c r="U713" s="50" t="n">
        <f aca="false">IFERROR(U423/U133,"")</f>
        <v>1.04737268128162</v>
      </c>
      <c r="V713" s="50" t="n">
        <f aca="false">IFERROR(V423/V133,"")</f>
        <v>1.91548622366289</v>
      </c>
      <c r="W713" s="50" t="n">
        <f aca="false">IFERROR(W423/W133,"")</f>
        <v>2.04781176470588</v>
      </c>
      <c r="X713" s="50" t="n">
        <f aca="false">IFERROR(X423/X133,"")</f>
        <v>2.20897335423198</v>
      </c>
      <c r="Y713" s="50" t="n">
        <f aca="false">IFERROR(Y423/Y133,"")</f>
        <v>1.60669723183391</v>
      </c>
      <c r="Z713" s="50" t="n">
        <f aca="false">IFERROR(Z423/Z133,"")</f>
        <v>2.01086234177215</v>
      </c>
      <c r="AA713" s="50" t="n">
        <f aca="false">IFERROR(AA423/AA133,"")</f>
        <v>2.28391949152542</v>
      </c>
      <c r="AB713" s="50" t="n">
        <f aca="false">IFERROR(AB423/AB133,"")</f>
        <v>2.21315625</v>
      </c>
      <c r="AC713" s="50" t="n">
        <f aca="false">IFERROR(AC423/AC133,"")</f>
        <v>2.3949696969697</v>
      </c>
      <c r="AD713" s="50" t="n">
        <f aca="false">IFERROR(AD423/AD133,"")</f>
        <v>2.51851971940764</v>
      </c>
      <c r="AE713" s="50" t="n">
        <f aca="false">IFERROR(AE423/AE133,"")</f>
        <v>2.16738595251555</v>
      </c>
      <c r="AF713" s="50" t="n">
        <f aca="false">IFERROR(AF423/AF133,"")</f>
        <v>2.55000355309909</v>
      </c>
      <c r="AG713" s="50" t="n">
        <f aca="false">IFERROR(AG423/AG133,"")</f>
        <v>1.75245881895882</v>
      </c>
      <c r="AH713" s="50" t="n">
        <f aca="false">IFERROR(AH423/AH133,"")</f>
        <v>2.04289199860643</v>
      </c>
      <c r="AI713" s="50" t="n">
        <f aca="false">IFERROR(AI423/AI133,"")</f>
        <v>2.59808131553861</v>
      </c>
      <c r="AJ713" s="50" t="n">
        <f aca="false">IFERROR(AJ423/AJ133,"")</f>
        <v>1.82206741694622</v>
      </c>
      <c r="AK713" s="50" t="n">
        <f aca="false">IFERROR(AK423/AK133,"")</f>
        <v>2.29035465405674</v>
      </c>
      <c r="AL713" s="51" t="n">
        <f aca="false">IFERROR(AL423/AL133,"")</f>
        <v>2.0984046866485</v>
      </c>
      <c r="AM713" s="51" t="n">
        <f aca="false">IFERROR(AM423/AM133,"")</f>
        <v>2.03824155590048</v>
      </c>
    </row>
    <row r="714" customFormat="false" ht="14.25" hidden="false" customHeight="false" outlineLevel="0" collapsed="false">
      <c r="A714" s="48" t="s">
        <v>138</v>
      </c>
      <c r="B714" s="48" t="str">
        <f aca="false">VLOOKUP(Data[[#This Row],[or_product]],Ref_products[#Data],2,FALSE())</f>
        <v>Oat</v>
      </c>
      <c r="C714" s="48" t="str">
        <f aca="false">VLOOKUP(Data[[#This Row],[MS]],Ref_MS[#Data],2,FALSE())</f>
        <v>Luxembourg</v>
      </c>
      <c r="D714" s="49" t="s">
        <v>134</v>
      </c>
      <c r="E714" s="49" t="s">
        <v>105</v>
      </c>
      <c r="F714" s="49" t="s">
        <v>106</v>
      </c>
      <c r="G714" s="50" t="n">
        <f aca="false">(SUM(AH714:AL714)-MAX(AH714:AL714)-MIN(AH714:AL714))/3</f>
        <v>4.63771302716019</v>
      </c>
      <c r="H714" s="50" t="n">
        <f aca="false">IFERROR(H424/H134,"")</f>
        <v>4.4505</v>
      </c>
      <c r="I714" s="50" t="n">
        <f aca="false">IFERROR(I424/I134,"")</f>
        <v>3.50388571428571</v>
      </c>
      <c r="J714" s="50" t="n">
        <f aca="false">IFERROR(J424/J134,"")</f>
        <v>4.30921428571429</v>
      </c>
      <c r="K714" s="50" t="n">
        <f aca="false">IFERROR(K424/K134,"")</f>
        <v>5.05911538461538</v>
      </c>
      <c r="L714" s="50" t="n">
        <f aca="false">IFERROR(L424/L134,"")</f>
        <v>5.22192</v>
      </c>
      <c r="M714" s="50" t="n">
        <f aca="false">IFERROR(M424/M134,"")</f>
        <v>5.031</v>
      </c>
      <c r="N714" s="50" t="n">
        <f aca="false">IFERROR(N424/N134,"")</f>
        <v>4.82632</v>
      </c>
      <c r="O714" s="50" t="n">
        <f aca="false">IFERROR(O424/O134,"")</f>
        <v>4.78884210526316</v>
      </c>
      <c r="P714" s="50" t="n">
        <f aca="false">IFERROR(P424/P134,"")</f>
        <v>4.53776470588235</v>
      </c>
      <c r="Q714" s="50" t="n">
        <f aca="false">IFERROR(Q424/Q134,"")</f>
        <v>5.0439</v>
      </c>
      <c r="R714" s="50" t="n">
        <f aca="false">IFERROR(R424/R134,"")</f>
        <v>5.12481818181818</v>
      </c>
      <c r="S714" s="50" t="n">
        <f aca="false">IFERROR(S424/S134,"")</f>
        <v>4.945</v>
      </c>
      <c r="T714" s="50" t="n">
        <f aca="false">IFERROR(T424/T134,"")</f>
        <v>4.47958823529412</v>
      </c>
      <c r="U714" s="50" t="n">
        <f aca="false">IFERROR(U424/U134,"")</f>
        <v>4.41753333333333</v>
      </c>
      <c r="V714" s="50" t="n">
        <f aca="false">IFERROR(V424/V134,"")</f>
        <v>3.956</v>
      </c>
      <c r="W714" s="50" t="n">
        <f aca="false">IFERROR(W424/W134,"")</f>
        <v>4.71676923076923</v>
      </c>
      <c r="X714" s="50" t="n">
        <f aca="false">IFERROR(X424/X134,"")</f>
        <v>5.08628571428571</v>
      </c>
      <c r="Y714" s="50" t="n">
        <f aca="false">IFERROR(Y424/Y134,"")</f>
        <v>4.1555350877193</v>
      </c>
      <c r="Z714" s="50" t="n">
        <f aca="false">IFERROR(Z424/Z134,"")</f>
        <v>3.56746428571429</v>
      </c>
      <c r="AA714" s="50" t="n">
        <f aca="false">IFERROR(AA424/AA134,"")</f>
        <v>5.10625</v>
      </c>
      <c r="AB714" s="50" t="n">
        <f aca="false">IFERROR(AB424/AB134,"")</f>
        <v>4.84872566371681</v>
      </c>
      <c r="AC714" s="50" t="n">
        <f aca="false">IFERROR(AC424/AC134,"")</f>
        <v>4.59298305084746</v>
      </c>
      <c r="AD714" s="50" t="n">
        <f aca="false">IFERROR(AD424/AD134,"")</f>
        <v>4.88682352941177</v>
      </c>
      <c r="AE714" s="50" t="n">
        <f aca="false">IFERROR(AE424/AE134,"")</f>
        <v>4.79982568807339</v>
      </c>
      <c r="AF714" s="50" t="n">
        <f aca="false">IFERROR(AF424/AF134,"")</f>
        <v>4.46937404580153</v>
      </c>
      <c r="AG714" s="50" t="n">
        <f aca="false">IFERROR(AG424/AG134,"")</f>
        <v>5.56711290322581</v>
      </c>
      <c r="AH714" s="50" t="n">
        <f aca="false">IFERROR(AH424/AH134,"")</f>
        <v>4.95206428571429</v>
      </c>
      <c r="AI714" s="50" t="n">
        <f aca="false">IFERROR(AI424/AI134,"")</f>
        <v>4.93877987421384</v>
      </c>
      <c r="AJ714" s="50" t="n">
        <f aca="false">IFERROR(AJ424/AJ134,"")</f>
        <v>4.18942857142857</v>
      </c>
      <c r="AK714" s="50" t="n">
        <f aca="false">IFERROR(AK424/AK134,"")</f>
        <v>4.78493063583815</v>
      </c>
      <c r="AL714" s="51" t="n">
        <f aca="false">IFERROR(AL424/AL134,"")</f>
        <v>3.45411940298507</v>
      </c>
      <c r="AM714" s="51" t="n">
        <f aca="false">IFERROR(AM424/AM134,"")</f>
        <v>4.22281620537813</v>
      </c>
    </row>
    <row r="715" customFormat="false" ht="14.25" hidden="false" customHeight="false" outlineLevel="0" collapsed="false">
      <c r="A715" s="48" t="s">
        <v>138</v>
      </c>
      <c r="B715" s="48" t="str">
        <f aca="false">VLOOKUP(Data[[#This Row],[or_product]],Ref_products[#Data],2,FALSE())</f>
        <v>Oat</v>
      </c>
      <c r="C715" s="48" t="str">
        <f aca="false">VLOOKUP(Data[[#This Row],[MS]],Ref_MS[#Data],2,FALSE())</f>
        <v>Hungary</v>
      </c>
      <c r="D715" s="49" t="s">
        <v>134</v>
      </c>
      <c r="E715" s="49" t="s">
        <v>107</v>
      </c>
      <c r="F715" s="49" t="s">
        <v>108</v>
      </c>
      <c r="G715" s="50" t="n">
        <f aca="false">(SUM(AH715:AL715)-MAX(AH715:AL715)-MIN(AH715:AL715))/3</f>
        <v>2.93395028628724</v>
      </c>
      <c r="H715" s="50" t="n">
        <f aca="false">IFERROR(H425/H135,"")</f>
        <v>1.79139622641509</v>
      </c>
      <c r="I715" s="50" t="n">
        <f aca="false">IFERROR(I425/I135,"")</f>
        <v>2.31355357142857</v>
      </c>
      <c r="J715" s="50" t="n">
        <f aca="false">IFERROR(J425/J135,"")</f>
        <v>2.59379245283019</v>
      </c>
      <c r="K715" s="50" t="n">
        <f aca="false">IFERROR(K425/K135,"")</f>
        <v>2.30766666666667</v>
      </c>
      <c r="L715" s="50" t="n">
        <f aca="false">IFERROR(L425/L135,"")</f>
        <v>2.62465384615385</v>
      </c>
      <c r="M715" s="50" t="n">
        <f aca="false">IFERROR(M425/M135,"")</f>
        <v>2.5327582205029</v>
      </c>
      <c r="N715" s="50" t="n">
        <f aca="false">IFERROR(N425/N135,"")</f>
        <v>2.51644005641749</v>
      </c>
      <c r="O715" s="50" t="n">
        <f aca="false">IFERROR(O425/O135,"")</f>
        <v>2.33620530821912</v>
      </c>
      <c r="P715" s="50" t="n">
        <f aca="false">IFERROR(P425/P135,"")</f>
        <v>2.38091114811206</v>
      </c>
      <c r="Q715" s="50" t="n">
        <f aca="false">IFERROR(Q425/Q135,"")</f>
        <v>2.13301567398119</v>
      </c>
      <c r="R715" s="50" t="n">
        <f aca="false">IFERROR(R425/R135,"")</f>
        <v>1.47193274853801</v>
      </c>
      <c r="S715" s="50" t="n">
        <f aca="false">IFERROR(S425/S135,"")</f>
        <v>3.08920402298851</v>
      </c>
      <c r="T715" s="50" t="n">
        <f aca="false">IFERROR(T425/T135,"")</f>
        <v>2.4946891025641</v>
      </c>
      <c r="U715" s="50" t="n">
        <f aca="false">IFERROR(U425/U135,"")</f>
        <v>2.51502866779089</v>
      </c>
      <c r="V715" s="50" t="n">
        <f aca="false">IFERROR(V425/V135,"")</f>
        <v>2.06371333333333</v>
      </c>
      <c r="W715" s="50" t="n">
        <f aca="false">IFERROR(W425/W135,"")</f>
        <v>2.93791176470588</v>
      </c>
      <c r="X715" s="50" t="n">
        <f aca="false">IFERROR(X425/X135,"")</f>
        <v>2.10494061302682</v>
      </c>
      <c r="Y715" s="50" t="n">
        <f aca="false">IFERROR(Y425/Y135,"")</f>
        <v>2.29494724409449</v>
      </c>
      <c r="Z715" s="50" t="n">
        <f aca="false">IFERROR(Z425/Z135,"")</f>
        <v>2.38549607769892</v>
      </c>
      <c r="AA715" s="50" t="n">
        <f aca="false">IFERROR(AA425/AA135,"")</f>
        <v>2.55927075471698</v>
      </c>
      <c r="AB715" s="50" t="n">
        <f aca="false">IFERROR(AB425/AB135,"")</f>
        <v>2.5405504587156</v>
      </c>
      <c r="AC715" s="50" t="n">
        <f aca="false">IFERROR(AC425/AC135,"")</f>
        <v>2.63687969333595</v>
      </c>
      <c r="AD715" s="50" t="n">
        <f aca="false">IFERROR(AD425/AD135,"")</f>
        <v>2.80358294778586</v>
      </c>
      <c r="AE715" s="50" t="n">
        <f aca="false">IFERROR(AE425/AE135,"")</f>
        <v>2.82291269622693</v>
      </c>
      <c r="AF715" s="50" t="n">
        <f aca="false">IFERROR(AF425/AF135,"")</f>
        <v>2.51723731543624</v>
      </c>
      <c r="AG715" s="50" t="n">
        <f aca="false">IFERROR(AG425/AG135,"")</f>
        <v>2.59202783915157</v>
      </c>
      <c r="AH715" s="50" t="n">
        <f aca="false">IFERROR(AH425/AH135,"")</f>
        <v>3.19414745062012</v>
      </c>
      <c r="AI715" s="50" t="n">
        <f aca="false">IFERROR(AI425/AI135,"")</f>
        <v>2.95509821428571</v>
      </c>
      <c r="AJ715" s="50" t="n">
        <f aca="false">IFERROR(AJ425/AJ135,"")</f>
        <v>3.02900998402556</v>
      </c>
      <c r="AK715" s="50" t="n">
        <f aca="false">IFERROR(AK425/AK135,"")</f>
        <v>2.2466100591716</v>
      </c>
      <c r="AL715" s="51" t="n">
        <f aca="false">IFERROR(AL425/AL135,"")</f>
        <v>2.81774266055046</v>
      </c>
      <c r="AM715" s="51" t="n">
        <f aca="false">IFERROR(AM425/AM135,"")</f>
        <v>2.78402972711369</v>
      </c>
    </row>
    <row r="716" customFormat="false" ht="14.25" hidden="false" customHeight="false" outlineLevel="0" collapsed="false">
      <c r="A716" s="48" t="s">
        <v>138</v>
      </c>
      <c r="B716" s="48" t="str">
        <f aca="false">VLOOKUP(Data[[#This Row],[or_product]],Ref_products[#Data],2,FALSE())</f>
        <v>Oat</v>
      </c>
      <c r="C716" s="48" t="str">
        <f aca="false">VLOOKUP(Data[[#This Row],[MS]],Ref_MS[#Data],2,FALSE())</f>
        <v>Malta</v>
      </c>
      <c r="D716" s="49" t="s">
        <v>134</v>
      </c>
      <c r="E716" s="49" t="s">
        <v>109</v>
      </c>
      <c r="F716" s="49" t="s">
        <v>110</v>
      </c>
      <c r="G716" s="50" t="n">
        <f aca="false">(SUM(AH716:AL716)-MAX(AH716:AL716)-MIN(AH716:AL716))/3</f>
        <v>0</v>
      </c>
      <c r="H716" s="50" t="str">
        <f aca="false">IFERROR(H426/H136,"")</f>
        <v/>
      </c>
      <c r="I716" s="50" t="str">
        <f aca="false">IFERROR(I426/I136,"")</f>
        <v/>
      </c>
      <c r="J716" s="50" t="str">
        <f aca="false">IFERROR(J426/J136,"")</f>
        <v/>
      </c>
      <c r="K716" s="50" t="str">
        <f aca="false">IFERROR(K426/K136,"")</f>
        <v/>
      </c>
      <c r="L716" s="50" t="str">
        <f aca="false">IFERROR(L426/L136,"")</f>
        <v/>
      </c>
      <c r="M716" s="50" t="str">
        <f aca="false">IFERROR(M426/M136,"")</f>
        <v/>
      </c>
      <c r="N716" s="50" t="str">
        <f aca="false">IFERROR(N426/N136,"")</f>
        <v/>
      </c>
      <c r="O716" s="50" t="str">
        <f aca="false">IFERROR(O426/O136,"")</f>
        <v/>
      </c>
      <c r="P716" s="50" t="str">
        <f aca="false">IFERROR(P426/P136,"")</f>
        <v/>
      </c>
      <c r="Q716" s="50" t="str">
        <f aca="false">IFERROR(Q426/Q136,"")</f>
        <v/>
      </c>
      <c r="R716" s="50" t="str">
        <f aca="false">IFERROR(R426/R136,"")</f>
        <v/>
      </c>
      <c r="S716" s="50" t="str">
        <f aca="false">IFERROR(S426/S136,"")</f>
        <v/>
      </c>
      <c r="T716" s="50" t="str">
        <f aca="false">IFERROR(T426/T136,"")</f>
        <v/>
      </c>
      <c r="U716" s="50" t="str">
        <f aca="false">IFERROR(U426/U136,"")</f>
        <v/>
      </c>
      <c r="V716" s="50" t="str">
        <f aca="false">IFERROR(V426/V136,"")</f>
        <v/>
      </c>
      <c r="W716" s="50" t="str">
        <f aca="false">IFERROR(W426/W136,"")</f>
        <v/>
      </c>
      <c r="X716" s="50" t="str">
        <f aca="false">IFERROR(X426/X136,"")</f>
        <v/>
      </c>
      <c r="Y716" s="50" t="str">
        <f aca="false">IFERROR(Y426/Y136,"")</f>
        <v/>
      </c>
      <c r="Z716" s="50" t="str">
        <f aca="false">IFERROR(Z426/Z136,"")</f>
        <v/>
      </c>
      <c r="AA716" s="50" t="str">
        <f aca="false">IFERROR(AA426/AA136,"")</f>
        <v/>
      </c>
      <c r="AB716" s="50" t="str">
        <f aca="false">IFERROR(AB426/AB136,"")</f>
        <v/>
      </c>
      <c r="AC716" s="50" t="str">
        <f aca="false">IFERROR(AC426/AC136,"")</f>
        <v/>
      </c>
      <c r="AD716" s="50" t="str">
        <f aca="false">IFERROR(AD426/AD136,"")</f>
        <v/>
      </c>
      <c r="AE716" s="50" t="str">
        <f aca="false">IFERROR(AE426/AE136,"")</f>
        <v/>
      </c>
      <c r="AF716" s="50" t="str">
        <f aca="false">IFERROR(AF426/AF136,"")</f>
        <v/>
      </c>
      <c r="AG716" s="50" t="str">
        <f aca="false">IFERROR(AG426/AG136,"")</f>
        <v/>
      </c>
      <c r="AH716" s="50" t="str">
        <f aca="false">IFERROR(AH426/AH136,"")</f>
        <v/>
      </c>
      <c r="AI716" s="50" t="str">
        <f aca="false">IFERROR(AI426/AI136,"")</f>
        <v/>
      </c>
      <c r="AJ716" s="50" t="str">
        <f aca="false">IFERROR(AJ426/AJ136,"")</f>
        <v/>
      </c>
      <c r="AK716" s="50" t="str">
        <f aca="false">IFERROR(AK426/AK136,"")</f>
        <v/>
      </c>
      <c r="AL716" s="51" t="str">
        <f aca="false">IFERROR(AL426/AL136,"")</f>
        <v/>
      </c>
      <c r="AM716" s="51" t="str">
        <f aca="false">IFERROR(AM426/AM136,"")</f>
        <v/>
      </c>
    </row>
    <row r="717" customFormat="false" ht="14.25" hidden="false" customHeight="false" outlineLevel="0" collapsed="false">
      <c r="A717" s="48" t="s">
        <v>138</v>
      </c>
      <c r="B717" s="48" t="str">
        <f aca="false">VLOOKUP(Data[[#This Row],[or_product]],Ref_products[#Data],2,FALSE())</f>
        <v>Oat</v>
      </c>
      <c r="C717" s="48" t="str">
        <f aca="false">VLOOKUP(Data[[#This Row],[MS]],Ref_MS[#Data],2,FALSE())</f>
        <v>Netherlands</v>
      </c>
      <c r="D717" s="49" t="s">
        <v>134</v>
      </c>
      <c r="E717" s="49" t="s">
        <v>111</v>
      </c>
      <c r="F717" s="49" t="s">
        <v>112</v>
      </c>
      <c r="G717" s="50" t="n">
        <f aca="false">(SUM(AH717:AL717)-MAX(AH717:AL717)-MIN(AH717:AL717))/3</f>
        <v>5.2948654069356</v>
      </c>
      <c r="H717" s="50" t="n">
        <f aca="false">IFERROR(H427/H137,"")</f>
        <v>5.80086538461539</v>
      </c>
      <c r="I717" s="50" t="n">
        <f aca="false">IFERROR(I427/I137,"")</f>
        <v>5.01692727272727</v>
      </c>
      <c r="J717" s="50" t="n">
        <f aca="false">IFERROR(J427/J137,"")</f>
        <v>5.28603448275862</v>
      </c>
      <c r="K717" s="50" t="n">
        <f aca="false">IFERROR(K427/K137,"")</f>
        <v>5.56963157894737</v>
      </c>
      <c r="L717" s="50" t="n">
        <f aca="false">IFERROR(L427/L137,"")</f>
        <v>5.39005</v>
      </c>
      <c r="M717" s="50" t="n">
        <f aca="false">IFERROR(M427/M137,"")</f>
        <v>4.945</v>
      </c>
      <c r="N717" s="50" t="n">
        <f aca="false">IFERROR(N427/N137,"")</f>
        <v>5.49884</v>
      </c>
      <c r="O717" s="50" t="n">
        <f aca="false">IFERROR(O427/O137,"")</f>
        <v>5.48070833333333</v>
      </c>
      <c r="P717" s="50" t="n">
        <f aca="false">IFERROR(P427/P137,"")</f>
        <v>5.24930769230769</v>
      </c>
      <c r="Q717" s="50" t="n">
        <f aca="false">IFERROR(Q427/Q137,"")</f>
        <v>5.02412</v>
      </c>
      <c r="R717" s="50" t="n">
        <f aca="false">IFERROR(R427/R137,"")</f>
        <v>6.01312</v>
      </c>
      <c r="S717" s="50" t="n">
        <f aca="false">IFERROR(S427/S137,"")</f>
        <v>5.1428</v>
      </c>
      <c r="T717" s="50" t="n">
        <f aca="false">IFERROR(T427/T137,"")</f>
        <v>5.52676470588235</v>
      </c>
      <c r="U717" s="50" t="n">
        <f aca="false">IFERROR(U427/U137,"")</f>
        <v>5.23588235294118</v>
      </c>
      <c r="V717" s="50" t="n">
        <f aca="false">IFERROR(V427/V137,"")</f>
        <v>4.01417647058824</v>
      </c>
      <c r="W717" s="50" t="n">
        <f aca="false">IFERROR(W427/W137,"")</f>
        <v>4.7472</v>
      </c>
      <c r="X717" s="50" t="n">
        <f aca="false">IFERROR(X427/X137,"")</f>
        <v>5.934</v>
      </c>
      <c r="Y717" s="50" t="n">
        <f aca="false">IFERROR(Y427/Y137,"")</f>
        <v>4.65411764705882</v>
      </c>
      <c r="Z717" s="50" t="n">
        <f aca="false">IFERROR(Z427/Z137,"")</f>
        <v>7.912</v>
      </c>
      <c r="AA717" s="50" t="n">
        <f aca="false">IFERROR(AA427/AA137,"")</f>
        <v>4.945</v>
      </c>
      <c r="AB717" s="50" t="n">
        <f aca="false">IFERROR(AB427/AB137,"")</f>
        <v>4.945</v>
      </c>
      <c r="AC717" s="50" t="n">
        <f aca="false">IFERROR(AC427/AC137,"")</f>
        <v>4.945</v>
      </c>
      <c r="AD717" s="50" t="n">
        <f aca="false">IFERROR(AD427/AD137,"")</f>
        <v>5.19709803921569</v>
      </c>
      <c r="AE717" s="50" t="n">
        <f aca="false">IFERROR(AE427/AE137,"")</f>
        <v>4.73116216216216</v>
      </c>
      <c r="AF717" s="50" t="n">
        <f aca="false">IFERROR(AF427/AF137,"")</f>
        <v>4.55888356164384</v>
      </c>
      <c r="AG717" s="50" t="n">
        <f aca="false">IFERROR(AG427/AG137,"")</f>
        <v>4.84680141843972</v>
      </c>
      <c r="AH717" s="50" t="n">
        <f aca="false">IFERROR(AH427/AH137,"")</f>
        <v>5.81642657342657</v>
      </c>
      <c r="AI717" s="50" t="n">
        <f aca="false">IFERROR(AI427/AI137,"")</f>
        <v>4.85050955414013</v>
      </c>
      <c r="AJ717" s="50" t="n">
        <f aca="false">IFERROR(AJ427/AJ137,"")</f>
        <v>5.31766666666667</v>
      </c>
      <c r="AK717" s="50" t="n">
        <f aca="false">IFERROR(AK427/AK137,"")</f>
        <v>5.71642</v>
      </c>
      <c r="AL717" s="51" t="n">
        <f aca="false">IFERROR(AL427/AL137,"")</f>
        <v>3.8790119760479</v>
      </c>
      <c r="AM717" s="51" t="n">
        <f aca="false">IFERROR(AM427/AM137,"")</f>
        <v>4.94651090067159</v>
      </c>
    </row>
    <row r="718" customFormat="false" ht="14.25" hidden="false" customHeight="false" outlineLevel="0" collapsed="false">
      <c r="A718" s="48" t="s">
        <v>138</v>
      </c>
      <c r="B718" s="48" t="str">
        <f aca="false">VLOOKUP(Data[[#This Row],[or_product]],Ref_products[#Data],2,FALSE())</f>
        <v>Oat</v>
      </c>
      <c r="C718" s="48" t="str">
        <f aca="false">VLOOKUP(Data[[#This Row],[MS]],Ref_MS[#Data],2,FALSE())</f>
        <v>Austria</v>
      </c>
      <c r="D718" s="49" t="s">
        <v>134</v>
      </c>
      <c r="E718" s="49" t="s">
        <v>113</v>
      </c>
      <c r="F718" s="49" t="s">
        <v>114</v>
      </c>
      <c r="G718" s="50" t="n">
        <f aca="false">(SUM(AH718:AL718)-MAX(AH718:AL718)-MIN(AH718:AL718))/3</f>
        <v>3.81763584464617</v>
      </c>
      <c r="H718" s="50" t="n">
        <f aca="false">IFERROR(H428/H138,"")</f>
        <v>3.569</v>
      </c>
      <c r="I718" s="50" t="n">
        <f aca="false">IFERROR(I428/I138,"")</f>
        <v>3.43747570850202</v>
      </c>
      <c r="J718" s="50" t="n">
        <f aca="false">IFERROR(J428/J138,"")</f>
        <v>3.91721568627451</v>
      </c>
      <c r="K718" s="50" t="n">
        <f aca="false">IFERROR(K428/K138,"")</f>
        <v>3.63029567307692</v>
      </c>
      <c r="L718" s="50" t="n">
        <f aca="false">IFERROR(L428/L138,"")</f>
        <v>4.21987635574837</v>
      </c>
      <c r="M718" s="50" t="n">
        <f aca="false">IFERROR(M428/M138,"")</f>
        <v>4.00972345679012</v>
      </c>
      <c r="N718" s="50" t="n">
        <f aca="false">IFERROR(N428/N138,"")</f>
        <v>4.24573521126761</v>
      </c>
      <c r="O718" s="50" t="n">
        <f aca="false">IFERROR(O428/O138,"")</f>
        <v>3.52443636363636</v>
      </c>
      <c r="P718" s="50" t="n">
        <f aca="false">IFERROR(P428/P138,"")</f>
        <v>4.04104140127389</v>
      </c>
      <c r="Q718" s="50" t="n">
        <f aca="false">IFERROR(Q428/Q138,"")</f>
        <v>3.60168535825545</v>
      </c>
      <c r="R718" s="50" t="n">
        <f aca="false">IFERROR(R428/R138,"")</f>
        <v>3.694375</v>
      </c>
      <c r="S718" s="50" t="n">
        <f aca="false">IFERROR(S428/S138,"")</f>
        <v>4.53046864686469</v>
      </c>
      <c r="T718" s="50" t="n">
        <f aca="false">IFERROR(T428/T138,"")</f>
        <v>4.20488741721854</v>
      </c>
      <c r="U718" s="50" t="n">
        <f aca="false">IFERROR(U428/U138,"")</f>
        <v>3.68627272727273</v>
      </c>
      <c r="V718" s="50" t="n">
        <f aca="false">IFERROR(V428/V138,"")</f>
        <v>3.14508360128617</v>
      </c>
      <c r="W718" s="50" t="n">
        <f aca="false">IFERROR(W428/W138,"")</f>
        <v>4.01920676691729</v>
      </c>
      <c r="X718" s="50" t="n">
        <f aca="false">IFERROR(X428/X138,"")</f>
        <v>3.92016666666667</v>
      </c>
      <c r="Y718" s="50" t="n">
        <f aca="false">IFERROR(Y428/Y138,"")</f>
        <v>3.64233295711061</v>
      </c>
      <c r="Z718" s="50" t="n">
        <f aca="false">IFERROR(Z428/Z138,"")</f>
        <v>4.3388769476628</v>
      </c>
      <c r="AA718" s="50" t="n">
        <f aca="false">IFERROR(AA428/AA138,"")</f>
        <v>3.72528646253022</v>
      </c>
      <c r="AB718" s="50" t="n">
        <f aca="false">IFERROR(AB428/AB138,"")</f>
        <v>3.71099093655589</v>
      </c>
      <c r="AC718" s="50" t="n">
        <f aca="false">IFERROR(AC428/AC138,"")</f>
        <v>4.49549313304721</v>
      </c>
      <c r="AD718" s="50" t="n">
        <f aca="false">IFERROR(AD428/AD138,"")</f>
        <v>4.05111234042553</v>
      </c>
      <c r="AE718" s="50" t="n">
        <f aca="false">IFERROR(AE428/AE138,"")</f>
        <v>4.16645357618836</v>
      </c>
      <c r="AF718" s="50" t="n">
        <f aca="false">IFERROR(AF428/AF138,"")</f>
        <v>3.26136043010753</v>
      </c>
      <c r="AG718" s="50" t="n">
        <f aca="false">IFERROR(AG428/AG138,"")</f>
        <v>3.44513193473193</v>
      </c>
      <c r="AH718" s="50" t="n">
        <f aca="false">IFERROR(AH428/AH138,"")</f>
        <v>3.7356354368932</v>
      </c>
      <c r="AI718" s="50" t="n">
        <f aca="false">IFERROR(AI428/AI138,"")</f>
        <v>4.14751439920556</v>
      </c>
      <c r="AJ718" s="50" t="n">
        <f aca="false">IFERROR(AJ428/AJ138,"")</f>
        <v>3.61009359605911</v>
      </c>
      <c r="AK718" s="50" t="n">
        <f aca="false">IFERROR(AK428/AK138,"")</f>
        <v>4.10717850098619</v>
      </c>
      <c r="AL718" s="51" t="n">
        <f aca="false">IFERROR(AL428/AL138,"")</f>
        <v>3.35036379114642</v>
      </c>
      <c r="AM718" s="51" t="n">
        <f aca="false">IFERROR(AM428/AM138,"")</f>
        <v>3.51214919906666</v>
      </c>
    </row>
    <row r="719" customFormat="false" ht="14.25" hidden="false" customHeight="false" outlineLevel="0" collapsed="false">
      <c r="A719" s="48" t="s">
        <v>138</v>
      </c>
      <c r="B719" s="48" t="str">
        <f aca="false">VLOOKUP(Data[[#This Row],[or_product]],Ref_products[#Data],2,FALSE())</f>
        <v>Oat</v>
      </c>
      <c r="C719" s="48" t="str">
        <f aca="false">VLOOKUP(Data[[#This Row],[MS]],Ref_MS[#Data],2,FALSE())</f>
        <v>Poland</v>
      </c>
      <c r="D719" s="49" t="s">
        <v>134</v>
      </c>
      <c r="E719" s="49" t="s">
        <v>115</v>
      </c>
      <c r="F719" s="49" t="s">
        <v>116</v>
      </c>
      <c r="G719" s="50" t="n">
        <f aca="false">(SUM(AH719:AL719)-MAX(AH719:AL719)-MIN(AH719:AL719))/3</f>
        <v>3.13105540190698</v>
      </c>
      <c r="H719" s="50" t="n">
        <f aca="false">IFERROR(H429/H139,"")</f>
        <v>2.3008853046595</v>
      </c>
      <c r="I719" s="50" t="n">
        <f aca="false">IFERROR(I429/I139,"")</f>
        <v>1.98840042064391</v>
      </c>
      <c r="J719" s="50" t="n">
        <f aca="false">IFERROR(J429/J139,"")</f>
        <v>2.48279862277461</v>
      </c>
      <c r="K719" s="50" t="n">
        <f aca="false">IFERROR(K429/K139,"")</f>
        <v>2.50329246038098</v>
      </c>
      <c r="L719" s="50" t="n">
        <f aca="false">IFERROR(L429/L139,"")</f>
        <v>2.57683823529412</v>
      </c>
      <c r="M719" s="50" t="n">
        <f aca="false">IFERROR(M429/M139,"")</f>
        <v>2.57266862640299</v>
      </c>
      <c r="N719" s="50" t="n">
        <f aca="false">IFERROR(N429/N139,"")</f>
        <v>2.49937218242181</v>
      </c>
      <c r="O719" s="50" t="n">
        <f aca="false">IFERROR(O429/O139,"")</f>
        <v>1.87133628005658</v>
      </c>
      <c r="P719" s="50" t="n">
        <f aca="false">IFERROR(P429/P139,"")</f>
        <v>2.43096572504708</v>
      </c>
      <c r="Q719" s="50" t="n">
        <f aca="false">IFERROR(Q429/Q139,"")</f>
        <v>2.42935789821547</v>
      </c>
      <c r="R719" s="50" t="n">
        <f aca="false">IFERROR(R429/R139,"")</f>
        <v>2.21844581514519</v>
      </c>
      <c r="S719" s="50" t="n">
        <f aca="false">IFERROR(S429/S139,"")</f>
        <v>2.72227150279007</v>
      </c>
      <c r="T719" s="50" t="n">
        <f aca="false">IFERROR(T429/T139,"")</f>
        <v>2.42866264836795</v>
      </c>
      <c r="U719" s="50" t="n">
        <f aca="false">IFERROR(U429/U139,"")</f>
        <v>1.89819755147468</v>
      </c>
      <c r="V719" s="50" t="n">
        <f aca="false">IFERROR(V429/V139,"")</f>
        <v>2.4823458633711</v>
      </c>
      <c r="W719" s="50" t="n">
        <f aca="false">IFERROR(W429/W139,"")</f>
        <v>2.26755103523429</v>
      </c>
      <c r="X719" s="50" t="n">
        <f aca="false">IFERROR(X429/X139,"")</f>
        <v>2.66482124500286</v>
      </c>
      <c r="Y719" s="50" t="n">
        <f aca="false">IFERROR(Y429/Y139,"")</f>
        <v>2.59798804780877</v>
      </c>
      <c r="Z719" s="50" t="n">
        <f aca="false">IFERROR(Z429/Z139,"")</f>
        <v>2.5016521420725</v>
      </c>
      <c r="AA719" s="50" t="n">
        <f aca="false">IFERROR(AA429/AA139,"")</f>
        <v>2.82552179836512</v>
      </c>
      <c r="AB719" s="50" t="n">
        <f aca="false">IFERROR(AB429/AB139,"")</f>
        <v>2.71302443522361</v>
      </c>
      <c r="AC719" s="50" t="n">
        <f aca="false">IFERROR(AC429/AC139,"")</f>
        <v>3.01434519506028</v>
      </c>
      <c r="AD719" s="50" t="n">
        <f aca="false">IFERROR(AD429/AD139,"")</f>
        <v>2.61815584979379</v>
      </c>
      <c r="AE719" s="50" t="n">
        <f aca="false">IFERROR(AE429/AE139,"")</f>
        <v>2.84266857142857</v>
      </c>
      <c r="AF719" s="50" t="n">
        <f aca="false">IFERROR(AF429/AF139,"")</f>
        <v>2.94865908720788</v>
      </c>
      <c r="AG719" s="50" t="n">
        <f aca="false">IFERROR(AG429/AG139,"")</f>
        <v>2.31934244398858</v>
      </c>
      <c r="AH719" s="50" t="n">
        <f aca="false">IFERROR(AH429/AH139,"")</f>
        <v>2.46004518668012</v>
      </c>
      <c r="AI719" s="50" t="n">
        <f aca="false">IFERROR(AI429/AI139,"")</f>
        <v>3.27766671933636</v>
      </c>
      <c r="AJ719" s="50" t="n">
        <f aca="false">IFERROR(AJ429/AJ139,"")</f>
        <v>3.1051648432908</v>
      </c>
      <c r="AK719" s="50" t="n">
        <f aca="false">IFERROR(AK429/AK139,"")</f>
        <v>3.24375964569884</v>
      </c>
      <c r="AL719" s="51" t="n">
        <f aca="false">IFERROR(AL429/AL139,"")</f>
        <v>3.0442417167313</v>
      </c>
      <c r="AM719" s="51" t="n">
        <f aca="false">IFERROR(AM429/AM139,"")</f>
        <v>3.3626</v>
      </c>
    </row>
    <row r="720" customFormat="false" ht="14.25" hidden="false" customHeight="false" outlineLevel="0" collapsed="false">
      <c r="A720" s="48" t="s">
        <v>138</v>
      </c>
      <c r="B720" s="48" t="str">
        <f aca="false">VLOOKUP(Data[[#This Row],[or_product]],Ref_products[#Data],2,FALSE())</f>
        <v>Oat</v>
      </c>
      <c r="C720" s="48" t="str">
        <f aca="false">VLOOKUP(Data[[#This Row],[MS]],Ref_MS[#Data],2,FALSE())</f>
        <v>Portugal</v>
      </c>
      <c r="D720" s="49" t="s">
        <v>134</v>
      </c>
      <c r="E720" s="49" t="s">
        <v>117</v>
      </c>
      <c r="F720" s="49" t="s">
        <v>118</v>
      </c>
      <c r="G720" s="50" t="n">
        <f aca="false">(SUM(AH720:AL720)-MAX(AH720:AL720)-MIN(AH720:AL720))/3</f>
        <v>1.11875379301073</v>
      </c>
      <c r="H720" s="50" t="n">
        <f aca="false">IFERROR(H430/H140,"")</f>
        <v>0.8213</v>
      </c>
      <c r="I720" s="50" t="n">
        <f aca="false">IFERROR(I430/I140,"")</f>
        <v>1.044384</v>
      </c>
      <c r="J720" s="50" t="n">
        <f aca="false">IFERROR(J430/J140,"")</f>
        <v>0.785780821917808</v>
      </c>
      <c r="K720" s="50" t="n">
        <f aca="false">IFERROR(K430/K140,"")</f>
        <v>0.835774647887324</v>
      </c>
      <c r="L720" s="50" t="n">
        <f aca="false">IFERROR(L430/L140,"")</f>
        <v>0.572578947368421</v>
      </c>
      <c r="M720" s="50" t="n">
        <f aca="false">IFERROR(M430/M140,"")</f>
        <v>0.591339583333333</v>
      </c>
      <c r="N720" s="50" t="n">
        <f aca="false">IFERROR(N430/N140,"")</f>
        <v>1.19156626506024</v>
      </c>
      <c r="O720" s="50" t="n">
        <f aca="false">IFERROR(O430/O140,"")</f>
        <v>1.30734564271434</v>
      </c>
      <c r="P720" s="50" t="n">
        <f aca="false">IFERROR(P430/P140,"")</f>
        <v>0.623969677208999</v>
      </c>
      <c r="Q720" s="50" t="n">
        <f aca="false">IFERROR(Q430/Q140,"")</f>
        <v>1.06413145457728</v>
      </c>
      <c r="R720" s="50" t="n">
        <f aca="false">IFERROR(R430/R140,"")</f>
        <v>0.713323105360444</v>
      </c>
      <c r="S720" s="50" t="n">
        <f aca="false">IFERROR(S430/S140,"")</f>
        <v>1.08683655913979</v>
      </c>
      <c r="T720" s="50" t="n">
        <f aca="false">IFERROR(T430/T140,"")</f>
        <v>0.463536153559448</v>
      </c>
      <c r="U720" s="50" t="n">
        <f aca="false">IFERROR(U430/U140,"")</f>
        <v>1.60521315446246</v>
      </c>
      <c r="V720" s="50" t="n">
        <f aca="false">IFERROR(V430/V140,"")</f>
        <v>1.3318332971565</v>
      </c>
      <c r="W720" s="50" t="n">
        <f aca="false">IFERROR(W430/W140,"")</f>
        <v>1.65495889914901</v>
      </c>
      <c r="X720" s="50" t="n">
        <f aca="false">IFERROR(X430/X140,"")</f>
        <v>1.19661385799829</v>
      </c>
      <c r="Y720" s="50" t="n">
        <f aca="false">IFERROR(Y430/Y140,"")</f>
        <v>1.05947125506073</v>
      </c>
      <c r="Z720" s="50" t="n">
        <f aca="false">IFERROR(Z430/Z140,"")</f>
        <v>0.911731423113658</v>
      </c>
      <c r="AA720" s="50" t="n">
        <f aca="false">IFERROR(AA430/AA140,"")</f>
        <v>0.733812986381323</v>
      </c>
      <c r="AB720" s="50" t="n">
        <f aca="false">IFERROR(AB430/AB140,"")</f>
        <v>1.23413169954174</v>
      </c>
      <c r="AC720" s="50" t="n">
        <f aca="false">IFERROR(AC430/AC140,"")</f>
        <v>1.31971032845271</v>
      </c>
      <c r="AD720" s="50" t="n">
        <f aca="false">IFERROR(AD430/AD140,"")</f>
        <v>1.19820212765957</v>
      </c>
      <c r="AE720" s="50" t="n">
        <f aca="false">IFERROR(AE430/AE140,"")</f>
        <v>1.53398773874086</v>
      </c>
      <c r="AF720" s="50" t="n">
        <f aca="false">IFERROR(AF430/AF140,"")</f>
        <v>1.27978386004515</v>
      </c>
      <c r="AG720" s="50" t="n">
        <f aca="false">IFERROR(AG430/AG140,"")</f>
        <v>1.47780391106349</v>
      </c>
      <c r="AH720" s="50" t="n">
        <f aca="false">IFERROR(AH430/AH140,"")</f>
        <v>1.34669464188081</v>
      </c>
      <c r="AI720" s="50" t="n">
        <f aca="false">IFERROR(AI430/AI140,"")</f>
        <v>1.24693077542259</v>
      </c>
      <c r="AJ720" s="50" t="n">
        <f aca="false">IFERROR(AJ430/AJ140,"")</f>
        <v>1.19991520561046</v>
      </c>
      <c r="AK720" s="50" t="n">
        <f aca="false">IFERROR(AK430/AK140,"")</f>
        <v>0.90941539799913</v>
      </c>
      <c r="AL720" s="51" t="n">
        <f aca="false">IFERROR(AL430/AL140,"")</f>
        <v>0.602909615384615</v>
      </c>
      <c r="AM720" s="51" t="n">
        <f aca="false">IFERROR(AM430/AM140,"")</f>
        <v>0.865777203094654</v>
      </c>
    </row>
    <row r="721" customFormat="false" ht="14.25" hidden="false" customHeight="false" outlineLevel="0" collapsed="false">
      <c r="A721" s="48" t="s">
        <v>138</v>
      </c>
      <c r="B721" s="48" t="str">
        <f aca="false">VLOOKUP(Data[[#This Row],[or_product]],Ref_products[#Data],2,FALSE())</f>
        <v>Oat</v>
      </c>
      <c r="C721" s="48" t="str">
        <f aca="false">VLOOKUP(Data[[#This Row],[MS]],Ref_MS[#Data],2,FALSE())</f>
        <v>Romania</v>
      </c>
      <c r="D721" s="49" t="s">
        <v>134</v>
      </c>
      <c r="E721" s="49" t="s">
        <v>119</v>
      </c>
      <c r="F721" s="49" t="s">
        <v>120</v>
      </c>
      <c r="G721" s="50" t="n">
        <f aca="false">(SUM(AH721:AL721)-MAX(AH721:AL721)-MIN(AH721:AL721))/3</f>
        <v>2.25366752394556</v>
      </c>
      <c r="H721" s="50" t="n">
        <f aca="false">IFERROR(H431/H141,"")</f>
        <v>1.50208614540466</v>
      </c>
      <c r="I721" s="50" t="n">
        <f aca="false">IFERROR(I431/I141,"")</f>
        <v>1.47062316671655</v>
      </c>
      <c r="J721" s="50" t="n">
        <f aca="false">IFERROR(J431/J141,"")</f>
        <v>1.67413813311009</v>
      </c>
      <c r="K721" s="50" t="n">
        <f aca="false">IFERROR(K431/K141,"")</f>
        <v>1.22832193244977</v>
      </c>
      <c r="L721" s="50" t="n">
        <f aca="false">IFERROR(L431/L141,"")</f>
        <v>1.50494112277499</v>
      </c>
      <c r="M721" s="50" t="n">
        <f aca="false">IFERROR(M431/M141,"")</f>
        <v>1.56999956159579</v>
      </c>
      <c r="N721" s="50" t="n">
        <f aca="false">IFERROR(N431/N141,"")</f>
        <v>1.55243513295729</v>
      </c>
      <c r="O721" s="50" t="n">
        <f aca="false">IFERROR(O431/O141,"")</f>
        <v>1.03799875172176</v>
      </c>
      <c r="P721" s="50" t="n">
        <f aca="false">IFERROR(P431/P141,"")</f>
        <v>1.72377330537448</v>
      </c>
      <c r="Q721" s="50" t="n">
        <f aca="false">IFERROR(Q431/Q141,"")</f>
        <v>1.35248145673238</v>
      </c>
      <c r="R721" s="50" t="n">
        <f aca="false">IFERROR(R431/R141,"")</f>
        <v>1.31891162022704</v>
      </c>
      <c r="S721" s="50" t="n">
        <f aca="false">IFERROR(S431/S141,"")</f>
        <v>2.13079909401957</v>
      </c>
      <c r="T721" s="50" t="n">
        <f aca="false">IFERROR(T431/T141,"")</f>
        <v>1.73777087794433</v>
      </c>
      <c r="U721" s="50" t="n">
        <f aca="false">IFERROR(U431/U141,"")</f>
        <v>1.74323686617214</v>
      </c>
      <c r="V721" s="50" t="n">
        <f aca="false">IFERROR(V431/V141,"")</f>
        <v>1.19238210914666</v>
      </c>
      <c r="W721" s="50" t="n">
        <f aca="false">IFERROR(W431/W141,"")</f>
        <v>1.88536761477046</v>
      </c>
      <c r="X721" s="50" t="n">
        <f aca="false">IFERROR(X431/X141,"")</f>
        <v>1.44317994376757</v>
      </c>
      <c r="Y721" s="50" t="n">
        <f aca="false">IFERROR(Y431/Y141,"")</f>
        <v>1.66011103760062</v>
      </c>
      <c r="Z721" s="50" t="n">
        <f aca="false">IFERROR(Z431/Z141,"")</f>
        <v>2.00607415002698</v>
      </c>
      <c r="AA721" s="50" t="n">
        <f aca="false">IFERROR(AA431/AA141,"")</f>
        <v>1.72340392721291</v>
      </c>
      <c r="AB721" s="50" t="n">
        <f aca="false">IFERROR(AB431/AB141,"")</f>
        <v>2.02858157273775</v>
      </c>
      <c r="AC721" s="50" t="n">
        <f aca="false">IFERROR(AC431/AC141,"")</f>
        <v>2.10092997495129</v>
      </c>
      <c r="AD721" s="50" t="n">
        <f aca="false">IFERROR(AD431/AD141,"")</f>
        <v>1.97663672391017</v>
      </c>
      <c r="AE721" s="50" t="n">
        <f aca="false">IFERROR(AE431/AE141,"")</f>
        <v>2.21405952450837</v>
      </c>
      <c r="AF721" s="50" t="n">
        <f aca="false">IFERROR(AF431/AF141,"")</f>
        <v>2.43312138030888</v>
      </c>
      <c r="AG721" s="50" t="n">
        <f aca="false">IFERROR(AG431/AG141,"")</f>
        <v>2.35013054248204</v>
      </c>
      <c r="AH721" s="50" t="n">
        <f aca="false">IFERROR(AH431/AH141,"")</f>
        <v>2.21845480488864</v>
      </c>
      <c r="AI721" s="50" t="n">
        <f aca="false">IFERROR(AI431/AI141,"")</f>
        <v>1.91924945727255</v>
      </c>
      <c r="AJ721" s="50" t="n">
        <f aca="false">IFERROR(AJ431/AJ141,"")</f>
        <v>2.38498793380832</v>
      </c>
      <c r="AK721" s="50" t="n">
        <f aca="false">IFERROR(AK431/AK141,"")</f>
        <v>2.16331931166348</v>
      </c>
      <c r="AL721" s="51" t="n">
        <f aca="false">IFERROR(AL431/AL141,"")</f>
        <v>2.37922845528455</v>
      </c>
      <c r="AM721" s="51" t="n">
        <f aca="false">IFERROR(AM431/AM141,"")</f>
        <v>2.31377231014348</v>
      </c>
    </row>
    <row r="722" customFormat="false" ht="14.25" hidden="false" customHeight="false" outlineLevel="0" collapsed="false">
      <c r="A722" s="48" t="s">
        <v>138</v>
      </c>
      <c r="B722" s="48" t="str">
        <f aca="false">VLOOKUP(Data[[#This Row],[or_product]],Ref_products[#Data],2,FALSE())</f>
        <v>Oat</v>
      </c>
      <c r="C722" s="48" t="str">
        <f aca="false">VLOOKUP(Data[[#This Row],[MS]],Ref_MS[#Data],2,FALSE())</f>
        <v>Slovenia</v>
      </c>
      <c r="D722" s="49" t="s">
        <v>134</v>
      </c>
      <c r="E722" s="49" t="s">
        <v>121</v>
      </c>
      <c r="F722" s="49" t="s">
        <v>122</v>
      </c>
      <c r="G722" s="50" t="n">
        <f aca="false">(SUM(AH722:AL722)-MAX(AH722:AL722)-MIN(AH722:AL722))/3</f>
        <v>3.25027972615443</v>
      </c>
      <c r="H722" s="50" t="n">
        <f aca="false">IFERROR(H432/H142,"")</f>
        <v>2.14283333333333</v>
      </c>
      <c r="I722" s="50" t="n">
        <f aca="false">IFERROR(I432/I142,"")</f>
        <v>2.43446153846154</v>
      </c>
      <c r="J722" s="50" t="n">
        <f aca="false">IFERROR(J432/J142,"")</f>
        <v>2.34236842105263</v>
      </c>
      <c r="K722" s="50" t="n">
        <f aca="false">IFERROR(K432/K142,"")</f>
        <v>2.34236842105263</v>
      </c>
      <c r="L722" s="50" t="n">
        <f aca="false">IFERROR(L432/L142,"")</f>
        <v>2.52744444444444</v>
      </c>
      <c r="M722" s="50" t="n">
        <f aca="false">IFERROR(M432/M142,"")</f>
        <v>2.58238888888889</v>
      </c>
      <c r="N722" s="50" t="n">
        <f aca="false">IFERROR(N432/N142,"")</f>
        <v>2.30766666666667</v>
      </c>
      <c r="O722" s="50" t="n">
        <f aca="false">IFERROR(O432/O142,"")</f>
        <v>2.279</v>
      </c>
      <c r="P722" s="50" t="n">
        <f aca="false">IFERROR(P432/P142,"")</f>
        <v>2.60263157894737</v>
      </c>
      <c r="Q722" s="50" t="n">
        <f aca="false">IFERROR(Q432/Q142,"")</f>
        <v>2.91755</v>
      </c>
      <c r="R722" s="50" t="n">
        <f aca="false">IFERROR(R432/R142,"")</f>
        <v>1.7802</v>
      </c>
      <c r="S722" s="50" t="n">
        <f aca="false">IFERROR(S432/S142,"")</f>
        <v>2.75878947368421</v>
      </c>
      <c r="T722" s="50" t="n">
        <f aca="false">IFERROR(T432/T142,"")</f>
        <v>4.70464724518971</v>
      </c>
      <c r="U722" s="50" t="n">
        <f aca="false">IFERROR(U432/U142,"")</f>
        <v>3.7974920993228</v>
      </c>
      <c r="V722" s="50" t="n">
        <f aca="false">IFERROR(V432/V142,"")</f>
        <v>3.38792387543253</v>
      </c>
      <c r="W722" s="50" t="n">
        <f aca="false">IFERROR(W432/W142,"")</f>
        <v>3.19719827586207</v>
      </c>
      <c r="X722" s="50" t="n">
        <f aca="false">IFERROR(X432/X142,"")</f>
        <v>2.83513333333333</v>
      </c>
      <c r="Y722" s="50" t="n">
        <f aca="false">IFERROR(Y432/Y142,"")</f>
        <v>2.88877401129944</v>
      </c>
      <c r="Z722" s="50" t="n">
        <f aca="false">IFERROR(Z432/Z142,"")</f>
        <v>3.12825</v>
      </c>
      <c r="AA722" s="50" t="n">
        <f aca="false">IFERROR(AA432/AA142,"")</f>
        <v>3.14025547445255</v>
      </c>
      <c r="AB722" s="50" t="n">
        <f aca="false">IFERROR(AB432/AB142,"")</f>
        <v>2.56315833333333</v>
      </c>
      <c r="AC722" s="50" t="n">
        <f aca="false">IFERROR(AC432/AC142,"")</f>
        <v>3.23606617647059</v>
      </c>
      <c r="AD722" s="50" t="n">
        <f aca="false">IFERROR(AD432/AD142,"")</f>
        <v>3.28793377483444</v>
      </c>
      <c r="AE722" s="50" t="n">
        <f aca="false">IFERROR(AE432/AE142,"")</f>
        <v>3.21982706766917</v>
      </c>
      <c r="AF722" s="50" t="n">
        <f aca="false">IFERROR(AF432/AF142,"")</f>
        <v>3.1648</v>
      </c>
      <c r="AG722" s="50" t="n">
        <f aca="false">IFERROR(AG432/AG142,"")</f>
        <v>2.69008</v>
      </c>
      <c r="AH722" s="50" t="n">
        <f aca="false">IFERROR(AH432/AH142,"")</f>
        <v>3.29394214876033</v>
      </c>
      <c r="AI722" s="50" t="n">
        <f aca="false">IFERROR(AI432/AI142,"")</f>
        <v>3.3626</v>
      </c>
      <c r="AJ722" s="50" t="n">
        <f aca="false">IFERROR(AJ432/AJ142,"")</f>
        <v>3.39556666666667</v>
      </c>
      <c r="AK722" s="50" t="n">
        <f aca="false">IFERROR(AK432/AK142,"")</f>
        <v>3.09429702970297</v>
      </c>
      <c r="AL722" s="51" t="n">
        <f aca="false">IFERROR(AL432/AL142,"")</f>
        <v>2.85332183908046</v>
      </c>
      <c r="AM722" s="51" t="n">
        <f aca="false">IFERROR(AM432/AM142,"")</f>
        <v>3.06903693336234</v>
      </c>
    </row>
    <row r="723" customFormat="false" ht="14.25" hidden="false" customHeight="false" outlineLevel="0" collapsed="false">
      <c r="A723" s="48" t="s">
        <v>138</v>
      </c>
      <c r="B723" s="48" t="str">
        <f aca="false">VLOOKUP(Data[[#This Row],[or_product]],Ref_products[#Data],2,FALSE())</f>
        <v>Oat</v>
      </c>
      <c r="C723" s="48" t="str">
        <f aca="false">VLOOKUP(Data[[#This Row],[MS]],Ref_MS[#Data],2,FALSE())</f>
        <v>Slovakia</v>
      </c>
      <c r="D723" s="49" t="s">
        <v>134</v>
      </c>
      <c r="E723" s="49" t="s">
        <v>123</v>
      </c>
      <c r="F723" s="49" t="s">
        <v>124</v>
      </c>
      <c r="G723" s="50" t="n">
        <f aca="false">(SUM(AH723:AL723)-MAX(AH723:AL723)-MIN(AH723:AL723))/3</f>
        <v>2.39202777995158</v>
      </c>
      <c r="H723" s="50" t="n">
        <f aca="false">IFERROR(H433/H143,"")</f>
        <v>2.32415</v>
      </c>
      <c r="I723" s="50" t="n">
        <f aca="false">IFERROR(I433/I143,"")</f>
        <v>2.32415</v>
      </c>
      <c r="J723" s="50" t="n">
        <f aca="false">IFERROR(J433/J143,"")</f>
        <v>2.32415</v>
      </c>
      <c r="K723" s="50" t="n">
        <f aca="false">IFERROR(K433/K143,"")</f>
        <v>2.32415</v>
      </c>
      <c r="L723" s="50" t="n">
        <f aca="false">IFERROR(L433/L143,"")</f>
        <v>2.32415</v>
      </c>
      <c r="M723" s="50" t="n">
        <f aca="false">IFERROR(M433/M143,"")</f>
        <v>2.3968112244898</v>
      </c>
      <c r="N723" s="50" t="n">
        <f aca="false">IFERROR(N433/N143,"")</f>
        <v>1.99448333333333</v>
      </c>
      <c r="O723" s="50" t="n">
        <f aca="false">IFERROR(O433/O143,"")</f>
        <v>1.05662393162393</v>
      </c>
      <c r="P723" s="50" t="n">
        <f aca="false">IFERROR(P433/P143,"")</f>
        <v>1.77582872928177</v>
      </c>
      <c r="Q723" s="50" t="n">
        <f aca="false">IFERROR(Q433/Q143,"")</f>
        <v>2.06358653846154</v>
      </c>
      <c r="R723" s="50" t="n">
        <f aca="false">IFERROR(R433/R143,"")</f>
        <v>1.87747868852459</v>
      </c>
      <c r="S723" s="50" t="n">
        <f aca="false">IFERROR(S433/S143,"")</f>
        <v>2.16489763779528</v>
      </c>
      <c r="T723" s="50" t="n">
        <f aca="false">IFERROR(T433/T143,"")</f>
        <v>1.87028712871287</v>
      </c>
      <c r="U723" s="50" t="n">
        <f aca="false">IFERROR(U433/U143,"")</f>
        <v>1.96849038461538</v>
      </c>
      <c r="V723" s="50" t="n">
        <f aca="false">IFERROR(V433/V143,"")</f>
        <v>1.77829807692308</v>
      </c>
      <c r="W723" s="50" t="n">
        <f aca="false">IFERROR(W433/W143,"")</f>
        <v>2.03617647058824</v>
      </c>
      <c r="X723" s="50" t="n">
        <f aca="false">IFERROR(X433/X143,"")</f>
        <v>2.01290588235294</v>
      </c>
      <c r="Y723" s="50" t="n">
        <f aca="false">IFERROR(Y433/Y143,"")</f>
        <v>1.65034349593496</v>
      </c>
      <c r="Z723" s="50" t="n">
        <f aca="false">IFERROR(Z433/Z143,"")</f>
        <v>2.34236842105263</v>
      </c>
      <c r="AA723" s="50" t="n">
        <f aca="false">IFERROR(AA433/AA143,"")</f>
        <v>2.11471655041218</v>
      </c>
      <c r="AB723" s="50" t="n">
        <f aca="false">IFERROR(AB433/AB143,"")</f>
        <v>2.17935755395683</v>
      </c>
      <c r="AC723" s="50" t="n">
        <f aca="false">IFERROR(AC433/AC143,"")</f>
        <v>2.49212556929083</v>
      </c>
      <c r="AD723" s="50" t="n">
        <f aca="false">IFERROR(AD433/AD143,"")</f>
        <v>2.67864546599496</v>
      </c>
      <c r="AE723" s="50" t="n">
        <f aca="false">IFERROR(AE433/AE143,"")</f>
        <v>2.39445646258503</v>
      </c>
      <c r="AF723" s="50" t="n">
        <f aca="false">IFERROR(AF433/AF143,"")</f>
        <v>2.33169095816464</v>
      </c>
      <c r="AG723" s="50" t="n">
        <f aca="false">IFERROR(AG433/AG143,"")</f>
        <v>2.2854849187935</v>
      </c>
      <c r="AH723" s="50" t="n">
        <f aca="false">IFERROR(AH433/AH143,"")</f>
        <v>2.60952026468156</v>
      </c>
      <c r="AI723" s="50" t="n">
        <f aca="false">IFERROR(AI433/AI143,"")</f>
        <v>2.66529853181077</v>
      </c>
      <c r="AJ723" s="50" t="n">
        <f aca="false">IFERROR(AJ433/AJ143,"")</f>
        <v>2.21647368421053</v>
      </c>
      <c r="AK723" s="50" t="n">
        <f aca="false">IFERROR(AK433/AK143,"")</f>
        <v>2.35008939096267</v>
      </c>
      <c r="AL723" s="51" t="n">
        <f aca="false">IFERROR(AL433/AL143,"")</f>
        <v>2.07905853174603</v>
      </c>
      <c r="AM723" s="51" t="n">
        <f aca="false">IFERROR(AM433/AM143,"")</f>
        <v>2.22419932155154</v>
      </c>
    </row>
    <row r="724" customFormat="false" ht="14.25" hidden="false" customHeight="false" outlineLevel="0" collapsed="false">
      <c r="A724" s="48" t="s">
        <v>138</v>
      </c>
      <c r="B724" s="48" t="str">
        <f aca="false">VLOOKUP(Data[[#This Row],[or_product]],Ref_products[#Data],2,FALSE())</f>
        <v>Oat</v>
      </c>
      <c r="C724" s="48" t="str">
        <f aca="false">VLOOKUP(Data[[#This Row],[MS]],Ref_MS[#Data],2,FALSE())</f>
        <v>Finland</v>
      </c>
      <c r="D724" s="49" t="s">
        <v>134</v>
      </c>
      <c r="E724" s="49" t="s">
        <v>125</v>
      </c>
      <c r="F724" s="49" t="s">
        <v>126</v>
      </c>
      <c r="G724" s="50" t="n">
        <f aca="false">(SUM(AH724:AL724)-MAX(AH724:AL724)-MIN(AH724:AL724))/3</f>
        <v>3.56240072664226</v>
      </c>
      <c r="H724" s="50" t="n">
        <f aca="false">IFERROR(H434/H144,"")</f>
        <v>3.57831688233524</v>
      </c>
      <c r="I724" s="50" t="n">
        <f aca="false">IFERROR(I434/I144,"")</f>
        <v>3.42030406015038</v>
      </c>
      <c r="J724" s="50" t="n">
        <f aca="false">IFERROR(J434/J144,"")</f>
        <v>3.29526510780443</v>
      </c>
      <c r="K724" s="50" t="n">
        <f aca="false">IFERROR(K434/K144,"")</f>
        <v>3.33047863247863</v>
      </c>
      <c r="L724" s="50" t="n">
        <f aca="false">IFERROR(L434/L144,"")</f>
        <v>3.33077627302275</v>
      </c>
      <c r="M724" s="50" t="n">
        <f aca="false">IFERROR(M434/M144,"")</f>
        <v>2.56141806108898</v>
      </c>
      <c r="N724" s="50" t="n">
        <f aca="false">IFERROR(N434/N144,"")</f>
        <v>2.42438450111414</v>
      </c>
      <c r="O724" s="50" t="n">
        <f aca="false">IFERROR(O434/O144,"")</f>
        <v>3.49576982737053</v>
      </c>
      <c r="P724" s="50" t="n">
        <f aca="false">IFERROR(P434/P144,"")</f>
        <v>3.01145469600189</v>
      </c>
      <c r="Q724" s="50" t="n">
        <f aca="false">IFERROR(Q434/Q144,"")</f>
        <v>3.34648979138926</v>
      </c>
      <c r="R724" s="50" t="n">
        <f aca="false">IFERROR(R434/R144,"")</f>
        <v>3.00883783783784</v>
      </c>
      <c r="S724" s="50" t="n">
        <f aca="false">IFERROR(S434/S144,"")</f>
        <v>2.66641635287789</v>
      </c>
      <c r="T724" s="50" t="n">
        <f aca="false">IFERROR(T434/T144,"")</f>
        <v>3.06878779994218</v>
      </c>
      <c r="U724" s="50" t="n">
        <f aca="false">IFERROR(U434/U144,"")</f>
        <v>2.87749773755656</v>
      </c>
      <c r="V724" s="50" t="n">
        <f aca="false">IFERROR(V434/V144,"")</f>
        <v>3.34317565698479</v>
      </c>
      <c r="W724" s="50" t="n">
        <f aca="false">IFERROR(W434/W144,"")</f>
        <v>3.2181619737195</v>
      </c>
      <c r="X724" s="50" t="n">
        <f aca="false">IFERROR(X434/X144,"")</f>
        <v>3.21785843549329</v>
      </c>
      <c r="Y724" s="50" t="n">
        <f aca="false">IFERROR(Y434/Y144,"")</f>
        <v>2.87744628099174</v>
      </c>
      <c r="Z724" s="50" t="n">
        <f aca="false">IFERROR(Z434/Z144,"")</f>
        <v>3.34726119402985</v>
      </c>
      <c r="AA724" s="50" t="n">
        <f aca="false">IFERROR(AA434/AA144,"")</f>
        <v>3.38207743785851</v>
      </c>
      <c r="AB724" s="50" t="n">
        <f aca="false">IFERROR(AB434/AB144,"")</f>
        <v>3.43665291896602</v>
      </c>
      <c r="AC724" s="50" t="n">
        <f aca="false">IFERROR(AC434/AC144,"")</f>
        <v>3.37240236297998</v>
      </c>
      <c r="AD724" s="50" t="n">
        <f aca="false">IFERROR(AD434/AD144,"")</f>
        <v>3.44654713625044</v>
      </c>
      <c r="AE724" s="50" t="n">
        <f aca="false">IFERROR(AE434/AE144,"")</f>
        <v>3.35753984913086</v>
      </c>
      <c r="AF724" s="50" t="n">
        <f aca="false">IFERROR(AF434/AF144,"")</f>
        <v>3.72076846011132</v>
      </c>
      <c r="AG724" s="50" t="n">
        <f aca="false">IFERROR(AG434/AG144,"")</f>
        <v>2.80290890197437</v>
      </c>
      <c r="AH724" s="50" t="n">
        <f aca="false">IFERROR(AH434/AH144,"")</f>
        <v>3.88884773109244</v>
      </c>
      <c r="AI724" s="50" t="n">
        <f aca="false">IFERROR(AI434/AI144,"")</f>
        <v>3.64086101694915</v>
      </c>
      <c r="AJ724" s="50" t="n">
        <f aca="false">IFERROR(AJ434/AJ144,"")</f>
        <v>2.4869774694501</v>
      </c>
      <c r="AK724" s="50" t="n">
        <f aca="false">IFERROR(AK434/AK144,"")</f>
        <v>3.62372068642746</v>
      </c>
      <c r="AL724" s="51" t="n">
        <f aca="false">IFERROR(AL434/AL144,"")</f>
        <v>3.42262047655016</v>
      </c>
      <c r="AM724" s="51" t="n">
        <f aca="false">IFERROR(AM434/AM144,"")</f>
        <v>3.80908882082695</v>
      </c>
    </row>
    <row r="725" customFormat="false" ht="14.25" hidden="false" customHeight="false" outlineLevel="0" collapsed="false">
      <c r="A725" s="48" t="s">
        <v>138</v>
      </c>
      <c r="B725" s="48" t="str">
        <f aca="false">VLOOKUP(Data[[#This Row],[or_product]],Ref_products[#Data],2,FALSE())</f>
        <v>Oat</v>
      </c>
      <c r="C725" s="48" t="str">
        <f aca="false">VLOOKUP(Data[[#This Row],[MS]],Ref_MS[#Data],2,FALSE())</f>
        <v>Sweden</v>
      </c>
      <c r="D725" s="49" t="s">
        <v>134</v>
      </c>
      <c r="E725" s="49" t="s">
        <v>127</v>
      </c>
      <c r="F725" s="49" t="s">
        <v>128</v>
      </c>
      <c r="G725" s="50" t="n">
        <f aca="false">(SUM(AH725:AL725)-MAX(AH725:AL725)-MIN(AH725:AL725))/3</f>
        <v>4.15230596738602</v>
      </c>
      <c r="H725" s="50" t="n">
        <f aca="false">IFERROR(H435/H145,"")</f>
        <v>3.97688571428571</v>
      </c>
      <c r="I725" s="50" t="n">
        <f aca="false">IFERROR(I435/I145,"")</f>
        <v>2.87303049853372</v>
      </c>
      <c r="J725" s="50" t="n">
        <f aca="false">IFERROR(J435/J145,"")</f>
        <v>3.36793633093525</v>
      </c>
      <c r="K725" s="50" t="n">
        <f aca="false">IFERROR(K435/K145,"")</f>
        <v>4.17817676056338</v>
      </c>
      <c r="L725" s="50" t="n">
        <f aca="false">IFERROR(L435/L145,"")</f>
        <v>4.00089746031746</v>
      </c>
      <c r="M725" s="50" t="n">
        <f aca="false">IFERROR(M435/M145,"")</f>
        <v>3.60738940609952</v>
      </c>
      <c r="N725" s="50" t="n">
        <f aca="false">IFERROR(N435/N145,"")</f>
        <v>3.4134573110893</v>
      </c>
      <c r="O725" s="50" t="n">
        <f aca="false">IFERROR(O435/O145,"")</f>
        <v>3.91484834938102</v>
      </c>
      <c r="P725" s="50" t="n">
        <f aca="false">IFERROR(P435/P145,"")</f>
        <v>3.50920213549337</v>
      </c>
      <c r="Q725" s="50" t="n">
        <f aca="false">IFERROR(Q435/Q145,"")</f>
        <v>4.0587844977407</v>
      </c>
      <c r="R725" s="50" t="n">
        <f aca="false">IFERROR(R435/R145,"")</f>
        <v>3.96571371407785</v>
      </c>
      <c r="S725" s="50" t="n">
        <f aca="false">IFERROR(S435/S145,"")</f>
        <v>4.06901600711427</v>
      </c>
      <c r="T725" s="50" t="n">
        <f aca="false">IFERROR(T435/T145,"")</f>
        <v>3.83025791385573</v>
      </c>
      <c r="U725" s="50" t="n">
        <f aca="false">IFERROR(U435/U145,"")</f>
        <v>3.1394590747331</v>
      </c>
      <c r="V725" s="50" t="n">
        <f aca="false">IFERROR(V435/V145,"")</f>
        <v>4.32438427518428</v>
      </c>
      <c r="W725" s="50" t="n">
        <f aca="false">IFERROR(W435/W145,"")</f>
        <v>3.64485393258427</v>
      </c>
      <c r="X725" s="50" t="n">
        <f aca="false">IFERROR(X435/X145,"")</f>
        <v>3.95493713057496</v>
      </c>
      <c r="Y725" s="50" t="n">
        <f aca="false">IFERROR(Y435/Y145,"")</f>
        <v>3.49518324276507</v>
      </c>
      <c r="Z725" s="50" t="n">
        <f aca="false">IFERROR(Z435/Z145,"")</f>
        <v>3.89831396673502</v>
      </c>
      <c r="AA725" s="50" t="n">
        <f aca="false">IFERROR(AA435/AA145,"")</f>
        <v>3.78002613559145</v>
      </c>
      <c r="AB725" s="50" t="n">
        <f aca="false">IFERROR(AB435/AB145,"")</f>
        <v>4.31841187631404</v>
      </c>
      <c r="AC725" s="50" t="n">
        <f aca="false">IFERROR(AC435/AC145,"")</f>
        <v>4.12718618787993</v>
      </c>
      <c r="AD725" s="50" t="n">
        <f aca="false">IFERROR(AD435/AD145,"")</f>
        <v>4.5626830628175</v>
      </c>
      <c r="AE725" s="50" t="n">
        <f aca="false">IFERROR(AE435/AE145,"")</f>
        <v>4.40183166032076</v>
      </c>
      <c r="AF725" s="50" t="n">
        <f aca="false">IFERROR(AF435/AF145,"")</f>
        <v>4.44255279585602</v>
      </c>
      <c r="AG725" s="50" t="n">
        <f aca="false">IFERROR(AG435/AG145,"")</f>
        <v>2.54478303956962</v>
      </c>
      <c r="AH725" s="50" t="n">
        <f aca="false">IFERROR(AH435/AH145,"")</f>
        <v>4.7035839297102</v>
      </c>
      <c r="AI725" s="50" t="n">
        <f aca="false">IFERROR(AI435/AI145,"")</f>
        <v>4.48414776555131</v>
      </c>
      <c r="AJ725" s="50" t="n">
        <f aca="false">IFERROR(AJ435/AJ145,"")</f>
        <v>3.26918620689655</v>
      </c>
      <c r="AK725" s="50" t="n">
        <f aca="false">IFERROR(AK435/AK145,"")</f>
        <v>4.72630853277836</v>
      </c>
      <c r="AL725" s="51" t="n">
        <f aca="false">IFERROR(AL435/AL145,"")</f>
        <v>2.92159110597748</v>
      </c>
      <c r="AM725" s="51" t="n">
        <f aca="false">IFERROR(AM435/AM145,"")</f>
        <v>4.16550800863478</v>
      </c>
    </row>
    <row r="726" customFormat="false" ht="14.25" hidden="false" customHeight="false" outlineLevel="0" collapsed="false">
      <c r="A726" s="48" t="s">
        <v>138</v>
      </c>
      <c r="B726" s="48" t="str">
        <f aca="false">VLOOKUP(Data[[#This Row],[or_product]],Ref_products[#Data],2,FALSE())</f>
        <v>Oat</v>
      </c>
      <c r="C726" s="48" t="str">
        <f aca="false">VLOOKUP(Data[[#This Row],[MS]],Ref_MS[#Data],2,FALSE())</f>
        <v>United Kingdom</v>
      </c>
      <c r="D726" s="49" t="s">
        <v>134</v>
      </c>
      <c r="E726" s="49" t="s">
        <v>129</v>
      </c>
      <c r="F726" s="49" t="s">
        <v>130</v>
      </c>
      <c r="G726" s="50" t="n">
        <f aca="false">(SUM(AH726:AL726)-MAX(AH726:AL726)-MIN(AH726:AL726))/3</f>
        <v>0</v>
      </c>
      <c r="H726" s="50" t="n">
        <f aca="false">IFERROR(H436/H146,"")</f>
        <v>5.17688113413304</v>
      </c>
      <c r="I726" s="50" t="n">
        <f aca="false">IFERROR(I436/I146,"")</f>
        <v>5.46912442396313</v>
      </c>
      <c r="J726" s="50" t="n">
        <f aca="false">IFERROR(J436/J146,"")</f>
        <v>5.45502242152466</v>
      </c>
      <c r="K726" s="50" t="n">
        <f aca="false">IFERROR(K436/K146,"")</f>
        <v>6.07190426638918</v>
      </c>
      <c r="L726" s="50" t="n">
        <f aca="false">IFERROR(L436/L146,"")</f>
        <v>5.71796593186373</v>
      </c>
      <c r="M726" s="50" t="n">
        <f aca="false">IFERROR(M436/M146,"")</f>
        <v>5.91184317718941</v>
      </c>
      <c r="N726" s="50" t="n">
        <f aca="false">IFERROR(N436/N146,"")</f>
        <v>5.79425</v>
      </c>
      <c r="O726" s="50" t="n">
        <f aca="false">IFERROR(O436/O146,"")</f>
        <v>5.80697247706422</v>
      </c>
      <c r="P726" s="50" t="n">
        <f aca="false">IFERROR(P436/P146,"")</f>
        <v>5.46900267141585</v>
      </c>
      <c r="Q726" s="50" t="n">
        <f aca="false">IFERROR(Q436/Q146,"")</f>
        <v>5.934</v>
      </c>
      <c r="R726" s="50" t="n">
        <f aca="false">IFERROR(R436/R146,"")</f>
        <v>6.0838978583196</v>
      </c>
      <c r="S726" s="50" t="n">
        <f aca="false">IFERROR(S436/S146,"")</f>
        <v>5.84507415902141</v>
      </c>
      <c r="T726" s="50" t="n">
        <f aca="false">IFERROR(T436/T146,"")</f>
        <v>5.86201554536187</v>
      </c>
      <c r="U726" s="50" t="n">
        <f aca="false">IFERROR(U436/U146,"")</f>
        <v>5.88036323479443</v>
      </c>
      <c r="V726" s="50" t="n">
        <f aca="false">IFERROR(V436/V146,"")</f>
        <v>5.45866666666667</v>
      </c>
      <c r="W726" s="50" t="n">
        <f aca="false">IFERROR(W436/W146,"")</f>
        <v>5.74352592592593</v>
      </c>
      <c r="X726" s="50" t="n">
        <f aca="false">IFERROR(X436/X146,"")</f>
        <v>5.704</v>
      </c>
      <c r="Y726" s="50" t="n">
        <f aca="false">IFERROR(Y436/Y146,"")</f>
        <v>5.46342741935484</v>
      </c>
      <c r="Z726" s="50" t="n">
        <f aca="false">IFERROR(Z436/Z146,"")</f>
        <v>5.56199082568807</v>
      </c>
      <c r="AA726" s="50" t="n">
        <f aca="false">IFERROR(AA436/AA146,"")</f>
        <v>5.08281147540984</v>
      </c>
      <c r="AB726" s="50" t="n">
        <f aca="false">IFERROR(AB436/AB146,"")</f>
        <v>5.38641807909605</v>
      </c>
      <c r="AC726" s="50" t="n">
        <f aca="false">IFERROR(AC436/AC146,"")</f>
        <v>5.91956204379562</v>
      </c>
      <c r="AD726" s="50" t="n">
        <f aca="false">IFERROR(AD436/AD146,"")</f>
        <v>6.03214503816794</v>
      </c>
      <c r="AE726" s="50" t="n">
        <f aca="false">IFERROR(AE436/AE146,"")</f>
        <v>5.72357446808511</v>
      </c>
      <c r="AF726" s="50" t="n">
        <f aca="false">IFERROR(AF436/AF146,"")</f>
        <v>5.375</v>
      </c>
      <c r="AG726" s="50" t="n">
        <f aca="false">IFERROR(AG436/AG146,"")</f>
        <v>4.91149415887851</v>
      </c>
      <c r="AH726" s="50" t="n">
        <f aca="false">IFERROR(AH436/AH146,"")</f>
        <v>5.86028266857646</v>
      </c>
      <c r="AI726" s="50" t="n">
        <f aca="false">IFERROR(AI436/AI146,"")</f>
        <v>4.75816911346846</v>
      </c>
      <c r="AJ726" s="50" t="str">
        <f aca="false">IFERROR(AJ436/AJ146,"")</f>
        <v/>
      </c>
      <c r="AK726" s="50" t="str">
        <f aca="false">IFERROR(AK436/AK146,"")</f>
        <v/>
      </c>
      <c r="AL726" s="51" t="str">
        <f aca="false">IFERROR(AL436/AL146,"")</f>
        <v/>
      </c>
      <c r="AM726" s="51" t="str">
        <f aca="false">IFERROR(AM436/AM146,"")</f>
        <v/>
      </c>
    </row>
    <row r="727" customFormat="false" ht="14.25" hidden="false" customHeight="false" outlineLevel="0" collapsed="false">
      <c r="A727" s="48" t="s">
        <v>138</v>
      </c>
      <c r="B727" s="48" t="str">
        <f aca="false">VLOOKUP(Data[[#This Row],[or_product]],Ref_products[#Data],2,FALSE())</f>
        <v>Maize</v>
      </c>
      <c r="C727" s="48" t="str">
        <f aca="false">VLOOKUP(Data[[#This Row],[MS]],Ref_MS[#Data],2,FALSE())</f>
        <v>EU-27</v>
      </c>
      <c r="D727" s="49" t="s">
        <v>135</v>
      </c>
      <c r="E727" s="49" t="s">
        <v>73</v>
      </c>
      <c r="F727" s="49" t="s">
        <v>74</v>
      </c>
      <c r="G727" s="50" t="n">
        <f aca="false">(SUM(AH727:AL727)-MAX(AH727:AL727)-MIN(AH727:AL727))/3</f>
        <v>7.54557259492773</v>
      </c>
      <c r="H727" s="50" t="n">
        <f aca="false">IFERROR(H437/H147,"")</f>
        <v>5.06197278058464</v>
      </c>
      <c r="I727" s="50" t="n">
        <f aca="false">IFERROR(I437/I147,"")</f>
        <v>5.21783050604277</v>
      </c>
      <c r="J727" s="50" t="n">
        <f aca="false">IFERROR(J437/J147,"")</f>
        <v>5.47635396647229</v>
      </c>
      <c r="K727" s="50" t="n">
        <f aca="false">IFERROR(K437/K147,"")</f>
        <v>5.77512949791798</v>
      </c>
      <c r="L727" s="50" t="n">
        <f aca="false">IFERROR(L437/L147,"")</f>
        <v>6.73025952920563</v>
      </c>
      <c r="M727" s="50" t="n">
        <f aca="false">IFERROR(M437/M147,"")</f>
        <v>5.88199998567034</v>
      </c>
      <c r="N727" s="50" t="n">
        <f aca="false">IFERROR(N437/N147,"")</f>
        <v>6.4960830039514</v>
      </c>
      <c r="O727" s="50" t="n">
        <f aca="false">IFERROR(O437/O147,"")</f>
        <v>5.38104827775471</v>
      </c>
      <c r="P727" s="50" t="n">
        <f aca="false">IFERROR(P437/P147,"")</f>
        <v>6.31526859336567</v>
      </c>
      <c r="Q727" s="50" t="n">
        <f aca="false">IFERROR(Q437/Q147,"")</f>
        <v>6.35840446677385</v>
      </c>
      <c r="R727" s="50" t="n">
        <f aca="false">IFERROR(R437/R147,"")</f>
        <v>5.26586126605619</v>
      </c>
      <c r="S727" s="50" t="n">
        <f aca="false">IFERROR(S437/S147,"")</f>
        <v>6.99163908829445</v>
      </c>
      <c r="T727" s="50" t="n">
        <f aca="false">IFERROR(T437/T147,"")</f>
        <v>6.95352813431513</v>
      </c>
      <c r="U727" s="50" t="n">
        <f aca="false">IFERROR(U437/U147,"")</f>
        <v>6.45645522740917</v>
      </c>
      <c r="V727" s="50" t="n">
        <f aca="false">IFERROR(V437/V147,"")</f>
        <v>5.80332440118871</v>
      </c>
      <c r="W727" s="50" t="n">
        <f aca="false">IFERROR(W437/W147,"")</f>
        <v>7.13980547031674</v>
      </c>
      <c r="X727" s="50" t="n">
        <f aca="false">IFERROR(X437/X147,"")</f>
        <v>6.91737834974345</v>
      </c>
      <c r="Y727" s="50" t="n">
        <f aca="false">IFERROR(Y437/Y147,"")</f>
        <v>7.16168294944919</v>
      </c>
      <c r="Z727" s="50" t="n">
        <f aca="false">IFERROR(Z437/Z147,"")</f>
        <v>7.58089150086794</v>
      </c>
      <c r="AA727" s="50" t="n">
        <f aca="false">IFERROR(AA437/AA147,"")</f>
        <v>6.03141189840035</v>
      </c>
      <c r="AB727" s="50" t="n">
        <f aca="false">IFERROR(AB437/AB147,"")</f>
        <v>6.82824425205154</v>
      </c>
      <c r="AC727" s="50" t="n">
        <f aca="false">IFERROR(AC437/AC147,"")</f>
        <v>8.07423090924073</v>
      </c>
      <c r="AD727" s="50" t="n">
        <f aca="false">IFERROR(AD437/AD147,"")</f>
        <v>6.37592138764348</v>
      </c>
      <c r="AE727" s="50" t="n">
        <f aca="false">IFERROR(AE437/AE147,"")</f>
        <v>7.3405791936479</v>
      </c>
      <c r="AF727" s="50" t="n">
        <f aca="false">IFERROR(AF437/AF147,"")</f>
        <v>7.83574194286682</v>
      </c>
      <c r="AG727" s="50" t="n">
        <f aca="false">IFERROR(AG437/AG147,"")</f>
        <v>8.36326427271384</v>
      </c>
      <c r="AH727" s="50" t="n">
        <f aca="false">IFERROR(AH437/AH147,"")</f>
        <v>7.86919742872085</v>
      </c>
      <c r="AI727" s="50" t="n">
        <f aca="false">IFERROR(AI437/AI147,"")</f>
        <v>7.28683351476702</v>
      </c>
      <c r="AJ727" s="50" t="n">
        <f aca="false">IFERROR(AJ437/AJ147,"")</f>
        <v>7.91532968848343</v>
      </c>
      <c r="AK727" s="50" t="n">
        <f aca="false">IFERROR(AK437/AK147,"")</f>
        <v>6.00943722710981</v>
      </c>
      <c r="AL727" s="51" t="n">
        <f aca="false">IFERROR(AL437/AL147,"")</f>
        <v>7.48068684129533</v>
      </c>
      <c r="AM727" s="51" t="n">
        <f aca="false">IFERROR(AM437/AM147,"")</f>
        <v>7.05525915219462</v>
      </c>
    </row>
    <row r="728" customFormat="false" ht="14.25" hidden="false" customHeight="false" outlineLevel="0" collapsed="false">
      <c r="A728" s="48" t="s">
        <v>138</v>
      </c>
      <c r="B728" s="48" t="str">
        <f aca="false">VLOOKUP(Data[[#This Row],[or_product]],Ref_products[#Data],2,FALSE())</f>
        <v>Maize</v>
      </c>
      <c r="C728" s="48" t="str">
        <f aca="false">VLOOKUP(Data[[#This Row],[MS]],Ref_MS[#Data],2,FALSE())</f>
        <v>Belgium</v>
      </c>
      <c r="D728" s="49" t="s">
        <v>135</v>
      </c>
      <c r="E728" s="49" t="s">
        <v>75</v>
      </c>
      <c r="F728" s="49" t="s">
        <v>76</v>
      </c>
      <c r="G728" s="50" t="n">
        <f aca="false">(SUM(AH728:AL728)-MAX(AH728:AL728)-MIN(AH728:AL728))/3</f>
        <v>10.9307374958226</v>
      </c>
      <c r="H728" s="50" t="n">
        <f aca="false">IFERROR(H438/H148,"")</f>
        <v>8.82224972972973</v>
      </c>
      <c r="I728" s="50" t="n">
        <f aca="false">IFERROR(I438/I148,"")</f>
        <v>7.9702153256705</v>
      </c>
      <c r="J728" s="50" t="n">
        <f aca="false">IFERROR(J438/J148,"")</f>
        <v>8.84904090909091</v>
      </c>
      <c r="K728" s="50" t="n">
        <f aca="false">IFERROR(K438/K148,"")</f>
        <v>8.93528648648649</v>
      </c>
      <c r="L728" s="50" t="n">
        <f aca="false">IFERROR(L438/L148,"")</f>
        <v>10.785020338983</v>
      </c>
      <c r="M728" s="50" t="n">
        <f aca="false">IFERROR(M438/M148,"")</f>
        <v>10.3217141843972</v>
      </c>
      <c r="N728" s="50" t="n">
        <f aca="false">IFERROR(N438/N148,"")</f>
        <v>12.0536388059701</v>
      </c>
      <c r="O728" s="50" t="n">
        <f aca="false">IFERROR(O438/O148,"")</f>
        <v>11.0539363128492</v>
      </c>
      <c r="P728" s="50" t="n">
        <f aca="false">IFERROR(P438/P148,"")</f>
        <v>11.3045374384236</v>
      </c>
      <c r="Q728" s="50" t="n">
        <f aca="false">IFERROR(Q438/Q148,"")</f>
        <v>11.1491784810127</v>
      </c>
      <c r="R728" s="50" t="n">
        <f aca="false">IFERROR(R438/R148,"")</f>
        <v>10.4814091081594</v>
      </c>
      <c r="S728" s="50" t="n">
        <f aca="false">IFERROR(S438/S148,"")</f>
        <v>12.1670735632184</v>
      </c>
      <c r="T728" s="50" t="n">
        <f aca="false">IFERROR(T438/T148,"")</f>
        <v>11.6286699815838</v>
      </c>
      <c r="U728" s="50" t="n">
        <f aca="false">IFERROR(U438/U148,"")</f>
        <v>10.1501100884956</v>
      </c>
      <c r="V728" s="50" t="n">
        <f aca="false">IFERROR(V438/V148,"")</f>
        <v>11.9581549828179</v>
      </c>
      <c r="W728" s="50" t="n">
        <f aca="false">IFERROR(W438/W148,"")</f>
        <v>11.8776811111111</v>
      </c>
      <c r="X728" s="50" t="n">
        <f aca="false">IFERROR(X438/X148,"")</f>
        <v>12.0645574212894</v>
      </c>
      <c r="Y728" s="50" t="n">
        <f aca="false">IFERROR(Y438/Y148,"")</f>
        <v>10.6413641833811</v>
      </c>
      <c r="Z728" s="50" t="n">
        <f aca="false">IFERROR(Z438/Z148,"")</f>
        <v>11.8850382063029</v>
      </c>
      <c r="AA728" s="50" t="n">
        <f aca="false">IFERROR(AA438/AA148,"")</f>
        <v>10.8708166666667</v>
      </c>
      <c r="AB728" s="50" t="n">
        <f aca="false">IFERROR(AB438/AB148,"")</f>
        <v>11.2455450990967</v>
      </c>
      <c r="AC728" s="50" t="n">
        <f aca="false">IFERROR(AC438/AC148,"")</f>
        <v>12.3396467611014</v>
      </c>
      <c r="AD728" s="50" t="n">
        <f aca="false">IFERROR(AD438/AD148,"")</f>
        <v>11.815917260274</v>
      </c>
      <c r="AE728" s="50" t="n">
        <f aca="false">IFERROR(AE438/AE148,"")</f>
        <v>9.18830967370442</v>
      </c>
      <c r="AF728" s="50" t="n">
        <f aca="false">IFERROR(AF438/AF148,"")</f>
        <v>12.3696650204082</v>
      </c>
      <c r="AG728" s="50" t="n">
        <f aca="false">IFERROR(AG438/AG148,"")</f>
        <v>8.17076125208372</v>
      </c>
      <c r="AH728" s="50" t="n">
        <f aca="false">IFERROR(AH438/AH148,"")</f>
        <v>10.8424276315789</v>
      </c>
      <c r="AI728" s="50" t="n">
        <f aca="false">IFERROR(AI438/AI148,"")</f>
        <v>9.97086017733231</v>
      </c>
      <c r="AJ728" s="50" t="n">
        <f aca="false">IFERROR(AJ438/AJ148,"")</f>
        <v>11.9789246785566</v>
      </c>
      <c r="AK728" s="50" t="n">
        <f aca="false">IFERROR(AK438/AK148,"")</f>
        <v>9.47997798632098</v>
      </c>
      <c r="AL728" s="51" t="n">
        <f aca="false">IFERROR(AL438/AL148,"")</f>
        <v>12.0346235182009</v>
      </c>
      <c r="AM728" s="51" t="n">
        <f aca="false">IFERROR(AM438/AM148,"")</f>
        <v>10.4559</v>
      </c>
    </row>
    <row r="729" customFormat="false" ht="14.25" hidden="false" customHeight="false" outlineLevel="0" collapsed="false">
      <c r="A729" s="48" t="s">
        <v>138</v>
      </c>
      <c r="B729" s="48" t="str">
        <f aca="false">VLOOKUP(Data[[#This Row],[or_product]],Ref_products[#Data],2,FALSE())</f>
        <v>Maize</v>
      </c>
      <c r="C729" s="48" t="str">
        <f aca="false">VLOOKUP(Data[[#This Row],[MS]],Ref_MS[#Data],2,FALSE())</f>
        <v>Bulgaria</v>
      </c>
      <c r="D729" s="49" t="s">
        <v>135</v>
      </c>
      <c r="E729" s="49" t="s">
        <v>77</v>
      </c>
      <c r="F729" s="49" t="s">
        <v>78</v>
      </c>
      <c r="G729" s="50" t="n">
        <f aca="false">(SUM(AH729:AL729)-MAX(AH729:AL729)-MIN(AH729:AL729))/3</f>
        <v>5.24265852316547</v>
      </c>
      <c r="H729" s="50" t="n">
        <f aca="false">IFERROR(H439/H149,"")</f>
        <v>1.85251968205905</v>
      </c>
      <c r="I729" s="50" t="n">
        <f aca="false">IFERROR(I439/I149,"")</f>
        <v>2.79437793998378</v>
      </c>
      <c r="J729" s="50" t="n">
        <f aca="false">IFERROR(J439/J149,"")</f>
        <v>3.8072117820324</v>
      </c>
      <c r="K729" s="50" t="n">
        <f aca="false">IFERROR(K439/K149,"")</f>
        <v>2.17166931770615</v>
      </c>
      <c r="L729" s="50" t="n">
        <f aca="false">IFERROR(L439/L149,"")</f>
        <v>3.56314720724606</v>
      </c>
      <c r="M729" s="50" t="n">
        <f aca="false">IFERROR(M439/M149,"")</f>
        <v>2.72044795640327</v>
      </c>
      <c r="N729" s="50" t="n">
        <f aca="false">IFERROR(N439/N149,"")</f>
        <v>4.0677664</v>
      </c>
      <c r="O729" s="50" t="n">
        <f aca="false">IFERROR(O439/O149,"")</f>
        <v>1.89673722019781</v>
      </c>
      <c r="P729" s="50" t="n">
        <f aca="false">IFERROR(P439/P149,"")</f>
        <v>2.46087533276692</v>
      </c>
      <c r="Q729" s="50" t="n">
        <f aca="false">IFERROR(Q439/Q149,"")</f>
        <v>4.21937493421053</v>
      </c>
      <c r="R729" s="50" t="n">
        <f aca="false">IFERROR(R439/R149,"")</f>
        <v>2.78809592476489</v>
      </c>
      <c r="S729" s="50" t="n">
        <f aca="false">IFERROR(S439/S149,"")</f>
        <v>5.51691910229645</v>
      </c>
      <c r="T729" s="50" t="n">
        <f aca="false">IFERROR(T439/T149,"")</f>
        <v>5.2863744894543</v>
      </c>
      <c r="U729" s="50" t="n">
        <f aca="false">IFERROR(U439/U149,"")</f>
        <v>4.51364898658293</v>
      </c>
      <c r="V729" s="50" t="n">
        <f aca="false">IFERROR(V439/V149,"")</f>
        <v>1.45329207089552</v>
      </c>
      <c r="W729" s="50" t="n">
        <f aca="false">IFERROR(W439/W149,"")</f>
        <v>4.13772590343152</v>
      </c>
      <c r="X729" s="50" t="n">
        <f aca="false">IFERROR(X439/X149,"")</f>
        <v>4.68774121079504</v>
      </c>
      <c r="Y729" s="50" t="n">
        <f aca="false">IFERROR(Y439/Y149,"")</f>
        <v>6.22499657425501</v>
      </c>
      <c r="Z729" s="50" t="n">
        <f aca="false">IFERROR(Z439/Z149,"")</f>
        <v>5.50778969505783</v>
      </c>
      <c r="AA729" s="50" t="n">
        <f aca="false">IFERROR(AA439/AA149,"")</f>
        <v>3.66449280205656</v>
      </c>
      <c r="AB729" s="50" t="n">
        <f aca="false">IFERROR(AB439/AB149,"")</f>
        <v>6.36742373569928</v>
      </c>
      <c r="AC729" s="50" t="n">
        <f aca="false">IFERROR(AC439/AC149,"")</f>
        <v>7.65010427032321</v>
      </c>
      <c r="AD729" s="50" t="n">
        <f aca="false">IFERROR(AD439/AD149,"")</f>
        <v>5.38583534413605</v>
      </c>
      <c r="AE729" s="50" t="n">
        <f aca="false">IFERROR(AE439/AE149,"")</f>
        <v>5.44733971101391</v>
      </c>
      <c r="AF729" s="50" t="n">
        <f aca="false">IFERROR(AF439/AF149,"")</f>
        <v>6.40916038176567</v>
      </c>
      <c r="AG729" s="50" t="n">
        <f aca="false">IFERROR(AG439/AG149,"")</f>
        <v>7.7895784220233</v>
      </c>
      <c r="AH729" s="50" t="n">
        <f aca="false">IFERROR(AH439/AH149,"")</f>
        <v>7.08390152074308</v>
      </c>
      <c r="AI729" s="50" t="n">
        <f aca="false">IFERROR(AI439/AI149,"")</f>
        <v>5.08441407665985</v>
      </c>
      <c r="AJ729" s="50" t="n">
        <f aca="false">IFERROR(AJ439/AJ149,"")</f>
        <v>5.86733381731877</v>
      </c>
      <c r="AK729" s="50" t="n">
        <f aca="false">IFERROR(AK439/AK149,"")</f>
        <v>4.77622767551781</v>
      </c>
      <c r="AL729" s="51" t="n">
        <f aca="false">IFERROR(AL439/AL149,"")</f>
        <v>4.45961463414634</v>
      </c>
      <c r="AM729" s="51" t="n">
        <f aca="false">IFERROR(AM439/AM149,"")</f>
        <v>4.620512</v>
      </c>
    </row>
    <row r="730" customFormat="false" ht="14.25" hidden="false" customHeight="false" outlineLevel="0" collapsed="false">
      <c r="A730" s="48" t="s">
        <v>138</v>
      </c>
      <c r="B730" s="48" t="str">
        <f aca="false">VLOOKUP(Data[[#This Row],[or_product]],Ref_products[#Data],2,FALSE())</f>
        <v>Maize</v>
      </c>
      <c r="C730" s="48" t="str">
        <f aca="false">VLOOKUP(Data[[#This Row],[MS]],Ref_MS[#Data],2,FALSE())</f>
        <v>Czechia</v>
      </c>
      <c r="D730" s="49" t="s">
        <v>135</v>
      </c>
      <c r="E730" s="49" t="s">
        <v>79</v>
      </c>
      <c r="F730" s="49" t="s">
        <v>80</v>
      </c>
      <c r="G730" s="50" t="n">
        <f aca="false">(SUM(AH730:AL730)-MAX(AH730:AL730)-MIN(AH730:AL730))/3</f>
        <v>8.53104271634419</v>
      </c>
      <c r="H730" s="50" t="n">
        <f aca="false">IFERROR(H440/H150,"")</f>
        <v>5.21467266666667</v>
      </c>
      <c r="I730" s="50" t="n">
        <f aca="false">IFERROR(I440/I150,"")</f>
        <v>3.03387066666667</v>
      </c>
      <c r="J730" s="50" t="n">
        <f aca="false">IFERROR(J440/J150,"")</f>
        <v>4.17867185185185</v>
      </c>
      <c r="K730" s="50" t="n">
        <f aca="false">IFERROR(K440/K150,"")</f>
        <v>5.59971533333333</v>
      </c>
      <c r="L730" s="50" t="n">
        <f aca="false">IFERROR(L440/L150,"")</f>
        <v>6.89325631067961</v>
      </c>
      <c r="M730" s="50" t="n">
        <f aca="false">IFERROR(M440/M150,"")</f>
        <v>6.07165592705167</v>
      </c>
      <c r="N730" s="50" t="n">
        <f aca="false">IFERROR(N440/N150,"")</f>
        <v>6.58390609137056</v>
      </c>
      <c r="O730" s="50" t="n">
        <f aca="false">IFERROR(O440/O150,"")</f>
        <v>6.40006765327696</v>
      </c>
      <c r="P730" s="50" t="n">
        <f aca="false">IFERROR(P440/P150,"")</f>
        <v>6.57485395799677</v>
      </c>
      <c r="Q730" s="50" t="n">
        <f aca="false">IFERROR(Q440/Q150,"")</f>
        <v>8.69508232960182</v>
      </c>
      <c r="R730" s="50" t="n">
        <f aca="false">IFERROR(R440/R150,"")</f>
        <v>5.55307409575091</v>
      </c>
      <c r="S730" s="50" t="n">
        <f aca="false">IFERROR(S440/S150,"")</f>
        <v>6.10890963078292</v>
      </c>
      <c r="T730" s="50" t="n">
        <f aca="false">IFERROR(T440/T150,"")</f>
        <v>7.14232469387755</v>
      </c>
      <c r="U730" s="50" t="n">
        <f aca="false">IFERROR(U440/U150,"")</f>
        <v>6.72442227171492</v>
      </c>
      <c r="V730" s="50" t="n">
        <f aca="false">IFERROR(V440/V150,"")</f>
        <v>6.76466463742167</v>
      </c>
      <c r="W730" s="50" t="n">
        <f aca="false">IFERROR(W440/W150,"")</f>
        <v>7.5114646572935</v>
      </c>
      <c r="X730" s="50" t="n">
        <f aca="false">IFERROR(X440/X150,"")</f>
        <v>8.41276049382716</v>
      </c>
      <c r="Y730" s="50" t="n">
        <f aca="false">IFERROR(Y440/Y150,"")</f>
        <v>6.6777800348567</v>
      </c>
      <c r="Z730" s="50" t="n">
        <f aca="false">IFERROR(Z440/Z150,"")</f>
        <v>8.7535930253698</v>
      </c>
      <c r="AA730" s="50" t="n">
        <f aca="false">IFERROR(AA440/AA150,"")</f>
        <v>7.74534291460655</v>
      </c>
      <c r="AB730" s="50" t="n">
        <f aca="false">IFERROR(AB440/AB150,"")</f>
        <v>6.94059240454076</v>
      </c>
      <c r="AC730" s="50" t="n">
        <f aca="false">IFERROR(AC440/AC150,"")</f>
        <v>8.39235029873418</v>
      </c>
      <c r="AD730" s="50" t="n">
        <f aca="false">IFERROR(AD440/AD150,"")</f>
        <v>5.51269998749531</v>
      </c>
      <c r="AE730" s="50" t="n">
        <f aca="false">IFERROR(AE440/AE150,"")</f>
        <v>9.746762712649</v>
      </c>
      <c r="AF730" s="50" t="n">
        <f aca="false">IFERROR(AF440/AF150,"")</f>
        <v>6.80976672093023</v>
      </c>
      <c r="AG730" s="50" t="n">
        <f aca="false">IFERROR(AG440/AG150,"")</f>
        <v>5.95107599266952</v>
      </c>
      <c r="AH730" s="50" t="n">
        <f aca="false">IFERROR(AH440/AH150,"")</f>
        <v>8.25410808499265</v>
      </c>
      <c r="AI730" s="50" t="n">
        <f aca="false">IFERROR(AI440/AI150,"")</f>
        <v>9.42374068554396</v>
      </c>
      <c r="AJ730" s="50" t="n">
        <f aca="false">IFERROR(AJ440/AJ150,"")</f>
        <v>9.60455126903553</v>
      </c>
      <c r="AK730" s="50" t="n">
        <f aca="false">IFERROR(AK440/AK150,"")</f>
        <v>7.91527937849596</v>
      </c>
      <c r="AL730" s="51" t="n">
        <f aca="false">IFERROR(AL440/AL150,"")</f>
        <v>7.85161304955725</v>
      </c>
      <c r="AM730" s="51" t="n">
        <f aca="false">IFERROR(AM440/AM150,"")</f>
        <v>8.36472</v>
      </c>
    </row>
    <row r="731" customFormat="false" ht="14.25" hidden="false" customHeight="false" outlineLevel="0" collapsed="false">
      <c r="A731" s="48" t="s">
        <v>138</v>
      </c>
      <c r="B731" s="48" t="str">
        <f aca="false">VLOOKUP(Data[[#This Row],[or_product]],Ref_products[#Data],2,FALSE())</f>
        <v>Maize</v>
      </c>
      <c r="C731" s="48" t="str">
        <f aca="false">VLOOKUP(Data[[#This Row],[MS]],Ref_MS[#Data],2,FALSE())</f>
        <v>Denmark</v>
      </c>
      <c r="D731" s="49" t="s">
        <v>135</v>
      </c>
      <c r="E731" s="49" t="s">
        <v>81</v>
      </c>
      <c r="F731" s="49" t="s">
        <v>82</v>
      </c>
      <c r="G731" s="50" t="n">
        <f aca="false">(SUM(AH731:AL731)-MAX(AH731:AL731)-MIN(AH731:AL731))/3</f>
        <v>6.90034778865847</v>
      </c>
      <c r="H731" s="50" t="str">
        <f aca="false">IFERROR(H441/H151,"")</f>
        <v/>
      </c>
      <c r="I731" s="50" t="str">
        <f aca="false">IFERROR(I441/I151,"")</f>
        <v/>
      </c>
      <c r="J731" s="50" t="str">
        <f aca="false">IFERROR(J441/J151,"")</f>
        <v/>
      </c>
      <c r="K731" s="50" t="str">
        <f aca="false">IFERROR(K441/K151,"")</f>
        <v/>
      </c>
      <c r="L731" s="50" t="str">
        <f aca="false">IFERROR(L441/L151,"")</f>
        <v/>
      </c>
      <c r="M731" s="50" t="str">
        <f aca="false">IFERROR(M441/M151,"")</f>
        <v/>
      </c>
      <c r="N731" s="50" t="str">
        <f aca="false">IFERROR(N441/N151,"")</f>
        <v/>
      </c>
      <c r="O731" s="50" t="str">
        <f aca="false">IFERROR(O441/O151,"")</f>
        <v/>
      </c>
      <c r="P731" s="50" t="str">
        <f aca="false">IFERROR(P441/P151,"")</f>
        <v/>
      </c>
      <c r="Q731" s="50" t="str">
        <f aca="false">IFERROR(Q441/Q151,"")</f>
        <v/>
      </c>
      <c r="R731" s="50" t="str">
        <f aca="false">IFERROR(R441/R151,"")</f>
        <v/>
      </c>
      <c r="S731" s="50" t="str">
        <f aca="false">IFERROR(S441/S151,"")</f>
        <v/>
      </c>
      <c r="T731" s="50" t="str">
        <f aca="false">IFERROR(T441/T151,"")</f>
        <v/>
      </c>
      <c r="U731" s="50" t="str">
        <f aca="false">IFERROR(U441/U151,"")</f>
        <v/>
      </c>
      <c r="V731" s="50" t="str">
        <f aca="false">IFERROR(V441/V151,"")</f>
        <v/>
      </c>
      <c r="W731" s="50" t="str">
        <f aca="false">IFERROR(W441/W151,"")</f>
        <v/>
      </c>
      <c r="X731" s="50" t="str">
        <f aca="false">IFERROR(X441/X151,"")</f>
        <v/>
      </c>
      <c r="Y731" s="50" t="n">
        <f aca="false">IFERROR(Y441/Y151,"")</f>
        <v>4.79032210526316</v>
      </c>
      <c r="Z731" s="50" t="n">
        <f aca="false">IFERROR(Z441/Z151,"")</f>
        <v>5.19506981132076</v>
      </c>
      <c r="AA731" s="50" t="n">
        <f aca="false">IFERROR(AA441/AA151,"")</f>
        <v>5.79725426356589</v>
      </c>
      <c r="AB731" s="50" t="n">
        <f aca="false">IFERROR(AB441/AB151,"")</f>
        <v>5.8892234375</v>
      </c>
      <c r="AC731" s="50" t="n">
        <f aca="false">IFERROR(AC441/AC151,"")</f>
        <v>7.18750693069307</v>
      </c>
      <c r="AD731" s="50" t="n">
        <f aca="false">IFERROR(AD441/AD151,"")</f>
        <v>5.86415555555556</v>
      </c>
      <c r="AE731" s="50" t="n">
        <f aca="false">IFERROR(AE441/AE151,"")</f>
        <v>7.65193684210526</v>
      </c>
      <c r="AF731" s="50" t="n">
        <f aca="false">IFERROR(AF441/AF151,"")</f>
        <v>7.59541568627451</v>
      </c>
      <c r="AG731" s="50" t="n">
        <f aca="false">IFERROR(AG441/AG151,"")</f>
        <v>5.67447936507937</v>
      </c>
      <c r="AH731" s="50" t="n">
        <f aca="false">IFERROR(AH441/AH151,"")</f>
        <v>7.61602592592593</v>
      </c>
      <c r="AI731" s="50" t="n">
        <f aca="false">IFERROR(AI441/AI151,"")</f>
        <v>6.29602580645161</v>
      </c>
      <c r="AJ731" s="50" t="n">
        <f aca="false">IFERROR(AJ441/AJ151,"")</f>
        <v>7.12619375</v>
      </c>
      <c r="AK731" s="50" t="n">
        <f aca="false">IFERROR(AK441/AK151,"")</f>
        <v>7.27882380952381</v>
      </c>
      <c r="AL731" s="51" t="n">
        <f aca="false">IFERROR(AL441/AL151,"")</f>
        <v>5.48353866666667</v>
      </c>
      <c r="AM731" s="51" t="n">
        <f aca="false">IFERROR(AM441/AM151,"")</f>
        <v>6.4434643959073</v>
      </c>
    </row>
    <row r="732" customFormat="false" ht="14.25" hidden="false" customHeight="false" outlineLevel="0" collapsed="false">
      <c r="A732" s="48" t="s">
        <v>138</v>
      </c>
      <c r="B732" s="48" t="str">
        <f aca="false">VLOOKUP(Data[[#This Row],[or_product]],Ref_products[#Data],2,FALSE())</f>
        <v>Maize</v>
      </c>
      <c r="C732" s="48" t="str">
        <f aca="false">VLOOKUP(Data[[#This Row],[MS]],Ref_MS[#Data],2,FALSE())</f>
        <v>Germany</v>
      </c>
      <c r="D732" s="49" t="s">
        <v>135</v>
      </c>
      <c r="E732" s="49" t="s">
        <v>83</v>
      </c>
      <c r="F732" s="49" t="s">
        <v>84</v>
      </c>
      <c r="G732" s="50" t="n">
        <f aca="false">(SUM(AH732:AL732)-MAX(AH732:AL732)-MIN(AH732:AL732))/3</f>
        <v>9.30841807621595</v>
      </c>
      <c r="H732" s="50" t="n">
        <f aca="false">IFERROR(H442/H152,"")</f>
        <v>7.98955813953488</v>
      </c>
      <c r="I732" s="50" t="n">
        <f aca="false">IFERROR(I442/I152,"")</f>
        <v>7.05190156340475</v>
      </c>
      <c r="J732" s="50" t="n">
        <f aca="false">IFERROR(J442/J152,"")</f>
        <v>7.3347975392187</v>
      </c>
      <c r="K732" s="50" t="n">
        <f aca="false">IFERROR(K442/K152,"")</f>
        <v>7.7945903789304</v>
      </c>
      <c r="L732" s="50" t="n">
        <f aca="false">IFERROR(L442/L152,"")</f>
        <v>8.62071333152322</v>
      </c>
      <c r="M732" s="50" t="n">
        <f aca="false">IFERROR(M442/M152,"")</f>
        <v>8.12263255131965</v>
      </c>
      <c r="N732" s="50" t="n">
        <f aca="false">IFERROR(N442/N152,"")</f>
        <v>8.74891022390073</v>
      </c>
      <c r="O732" s="50" t="n">
        <f aca="false">IFERROR(O442/O152,"")</f>
        <v>9.17416629711752</v>
      </c>
      <c r="P732" s="50" t="n">
        <f aca="false">IFERROR(P442/P152,"")</f>
        <v>8.80146557377049</v>
      </c>
      <c r="Q732" s="50" t="n">
        <f aca="false">IFERROR(Q442/Q152,"")</f>
        <v>9.33709235013795</v>
      </c>
      <c r="R732" s="50" t="n">
        <f aca="false">IFERROR(R442/R152,"")</f>
        <v>7.35267432024169</v>
      </c>
      <c r="S732" s="50" t="n">
        <f aca="false">IFERROR(S442/S152,"")</f>
        <v>9.05839380550141</v>
      </c>
      <c r="T732" s="50" t="n">
        <f aca="false">IFERROR(T442/T152,"")</f>
        <v>9.17524861205146</v>
      </c>
      <c r="U732" s="50" t="n">
        <f aca="false">IFERROR(U442/U152,"")</f>
        <v>7.99694448877806</v>
      </c>
      <c r="V732" s="50" t="n">
        <f aca="false">IFERROR(V442/V152,"")</f>
        <v>9.40798844246032</v>
      </c>
      <c r="W732" s="50" t="n">
        <f aca="false">IFERROR(W442/W152,"")</f>
        <v>9.76840580211335</v>
      </c>
      <c r="X732" s="50" t="n">
        <f aca="false">IFERROR(X442/X152,"")</f>
        <v>9.70963980185225</v>
      </c>
      <c r="Y732" s="50" t="n">
        <f aca="false">IFERROR(Y442/Y152,"")</f>
        <v>8.98821599262736</v>
      </c>
      <c r="Z732" s="50" t="n">
        <f aca="false">IFERROR(Z442/Z152,"")</f>
        <v>10.5796861651978</v>
      </c>
      <c r="AA732" s="50" t="n">
        <f aca="false">IFERROR(AA442/AA152,"")</f>
        <v>10.4362186621057</v>
      </c>
      <c r="AB732" s="50" t="n">
        <f aca="false">IFERROR(AB442/AB152,"")</f>
        <v>8.79048961770624</v>
      </c>
      <c r="AC732" s="50" t="n">
        <f aca="false">IFERROR(AC442/AC152,"")</f>
        <v>10.6389012674008</v>
      </c>
      <c r="AD732" s="50" t="n">
        <f aca="false">IFERROR(AD442/AD152,"")</f>
        <v>8.68564961580681</v>
      </c>
      <c r="AE732" s="50" t="n">
        <f aca="false">IFERROR(AE442/AE152,"")</f>
        <v>9.6106779726159</v>
      </c>
      <c r="AF732" s="50" t="n">
        <f aca="false">IFERROR(AF442/AF152,"")</f>
        <v>10.4826390740741</v>
      </c>
      <c r="AG732" s="50" t="n">
        <f aca="false">IFERROR(AG442/AG152,"")</f>
        <v>8.10477960574349</v>
      </c>
      <c r="AH732" s="50" t="n">
        <f aca="false">IFERROR(AH442/AH152,"")</f>
        <v>8.772615</v>
      </c>
      <c r="AI732" s="50" t="n">
        <f aca="false">IFERROR(AI442/AI152,"")</f>
        <v>9.5471404722156</v>
      </c>
      <c r="AJ732" s="50" t="n">
        <f aca="false">IFERROR(AJ442/AJ152,"")</f>
        <v>10.3172925934525</v>
      </c>
      <c r="AK732" s="50" t="n">
        <f aca="false">IFERROR(AK442/AK152,"")</f>
        <v>8.36716207576089</v>
      </c>
      <c r="AL732" s="51" t="n">
        <f aca="false">IFERROR(AL442/AL152,"")</f>
        <v>9.60549875643225</v>
      </c>
      <c r="AM732" s="51" t="n">
        <f aca="false">IFERROR(AM442/AM152,"")</f>
        <v>9.679176</v>
      </c>
    </row>
    <row r="733" customFormat="false" ht="14.25" hidden="false" customHeight="false" outlineLevel="0" collapsed="false">
      <c r="A733" s="48" t="s">
        <v>138</v>
      </c>
      <c r="B733" s="48" t="str">
        <f aca="false">VLOOKUP(Data[[#This Row],[or_product]],Ref_products[#Data],2,FALSE())</f>
        <v>Maize</v>
      </c>
      <c r="C733" s="48" t="str">
        <f aca="false">VLOOKUP(Data[[#This Row],[MS]],Ref_MS[#Data],2,FALSE())</f>
        <v>Estonia</v>
      </c>
      <c r="D733" s="49" t="s">
        <v>135</v>
      </c>
      <c r="E733" s="49" t="s">
        <v>85</v>
      </c>
      <c r="F733" s="49" t="s">
        <v>86</v>
      </c>
      <c r="G733" s="50" t="n">
        <f aca="false">(SUM(AH733:AL733)-MAX(AH733:AL733)-MIN(AH733:AL733))/3</f>
        <v>0</v>
      </c>
      <c r="H733" s="50" t="str">
        <f aca="false">IFERROR(H443/H153,"")</f>
        <v/>
      </c>
      <c r="I733" s="50" t="str">
        <f aca="false">IFERROR(I443/I153,"")</f>
        <v/>
      </c>
      <c r="J733" s="50" t="str">
        <f aca="false">IFERROR(J443/J153,"")</f>
        <v/>
      </c>
      <c r="K733" s="50" t="str">
        <f aca="false">IFERROR(K443/K153,"")</f>
        <v/>
      </c>
      <c r="L733" s="50" t="str">
        <f aca="false">IFERROR(L443/L153,"")</f>
        <v/>
      </c>
      <c r="M733" s="50" t="str">
        <f aca="false">IFERROR(M443/M153,"")</f>
        <v/>
      </c>
      <c r="N733" s="50" t="str">
        <f aca="false">IFERROR(N443/N153,"")</f>
        <v/>
      </c>
      <c r="O733" s="50" t="str">
        <f aca="false">IFERROR(O443/O153,"")</f>
        <v/>
      </c>
      <c r="P733" s="50" t="str">
        <f aca="false">IFERROR(P443/P153,"")</f>
        <v/>
      </c>
      <c r="Q733" s="50" t="str">
        <f aca="false">IFERROR(Q443/Q153,"")</f>
        <v/>
      </c>
      <c r="R733" s="50" t="str">
        <f aca="false">IFERROR(R443/R153,"")</f>
        <v/>
      </c>
      <c r="S733" s="50" t="str">
        <f aca="false">IFERROR(S443/S153,"")</f>
        <v/>
      </c>
      <c r="T733" s="50" t="str">
        <f aca="false">IFERROR(T443/T153,"")</f>
        <v/>
      </c>
      <c r="U733" s="50" t="str">
        <f aca="false">IFERROR(U443/U153,"")</f>
        <v/>
      </c>
      <c r="V733" s="50" t="str">
        <f aca="false">IFERROR(V443/V153,"")</f>
        <v/>
      </c>
      <c r="W733" s="50" t="str">
        <f aca="false">IFERROR(W443/W153,"")</f>
        <v/>
      </c>
      <c r="X733" s="50" t="str">
        <f aca="false">IFERROR(X443/X153,"")</f>
        <v/>
      </c>
      <c r="Y733" s="50" t="str">
        <f aca="false">IFERROR(Y443/Y153,"")</f>
        <v/>
      </c>
      <c r="Z733" s="50" t="str">
        <f aca="false">IFERROR(Z443/Z153,"")</f>
        <v/>
      </c>
      <c r="AA733" s="50" t="str">
        <f aca="false">IFERROR(AA443/AA153,"")</f>
        <v/>
      </c>
      <c r="AB733" s="50" t="str">
        <f aca="false">IFERROR(AB443/AB153,"")</f>
        <v/>
      </c>
      <c r="AC733" s="50" t="str">
        <f aca="false">IFERROR(AC443/AC153,"")</f>
        <v/>
      </c>
      <c r="AD733" s="50" t="str">
        <f aca="false">IFERROR(AD443/AD153,"")</f>
        <v/>
      </c>
      <c r="AE733" s="50" t="str">
        <f aca="false">IFERROR(AE443/AE153,"")</f>
        <v/>
      </c>
      <c r="AF733" s="50" t="str">
        <f aca="false">IFERROR(AF443/AF153,"")</f>
        <v/>
      </c>
      <c r="AG733" s="50" t="str">
        <f aca="false">IFERROR(AG443/AG153,"")</f>
        <v/>
      </c>
      <c r="AH733" s="50" t="str">
        <f aca="false">IFERROR(AH443/AH153,"")</f>
        <v/>
      </c>
      <c r="AI733" s="50" t="str">
        <f aca="false">IFERROR(AI443/AI153,"")</f>
        <v/>
      </c>
      <c r="AJ733" s="50" t="str">
        <f aca="false">IFERROR(AJ443/AJ153,"")</f>
        <v/>
      </c>
      <c r="AK733" s="50" t="str">
        <f aca="false">IFERROR(AK443/AK153,"")</f>
        <v/>
      </c>
      <c r="AL733" s="51" t="str">
        <f aca="false">IFERROR(AL443/AL153,"")</f>
        <v/>
      </c>
      <c r="AM733" s="51" t="str">
        <f aca="false">IFERROR(AM443/AM153,"")</f>
        <v/>
      </c>
    </row>
    <row r="734" customFormat="false" ht="14.25" hidden="false" customHeight="false" outlineLevel="0" collapsed="false">
      <c r="A734" s="48" t="s">
        <v>138</v>
      </c>
      <c r="B734" s="48" t="str">
        <f aca="false">VLOOKUP(Data[[#This Row],[or_product]],Ref_products[#Data],2,FALSE())</f>
        <v>Maize</v>
      </c>
      <c r="C734" s="48" t="str">
        <f aca="false">VLOOKUP(Data[[#This Row],[MS]],Ref_MS[#Data],2,FALSE())</f>
        <v>Ireland</v>
      </c>
      <c r="D734" s="49" t="s">
        <v>135</v>
      </c>
      <c r="E734" s="49" t="s">
        <v>87</v>
      </c>
      <c r="F734" s="49" t="s">
        <v>88</v>
      </c>
      <c r="G734" s="50" t="n">
        <f aca="false">(SUM(AH734:AL734)-MAX(AH734:AL734)-MIN(AH734:AL734))/3</f>
        <v>0</v>
      </c>
      <c r="H734" s="50" t="str">
        <f aca="false">IFERROR(H444/H154,"")</f>
        <v/>
      </c>
      <c r="I734" s="50" t="str">
        <f aca="false">IFERROR(I444/I154,"")</f>
        <v/>
      </c>
      <c r="J734" s="50" t="str">
        <f aca="false">IFERROR(J444/J154,"")</f>
        <v/>
      </c>
      <c r="K734" s="50" t="str">
        <f aca="false">IFERROR(K444/K154,"")</f>
        <v/>
      </c>
      <c r="L734" s="50" t="str">
        <f aca="false">IFERROR(L444/L154,"")</f>
        <v/>
      </c>
      <c r="M734" s="50" t="str">
        <f aca="false">IFERROR(M444/M154,"")</f>
        <v/>
      </c>
      <c r="N734" s="50" t="str">
        <f aca="false">IFERROR(N444/N154,"")</f>
        <v/>
      </c>
      <c r="O734" s="50" t="str">
        <f aca="false">IFERROR(O444/O154,"")</f>
        <v/>
      </c>
      <c r="P734" s="50" t="str">
        <f aca="false">IFERROR(P444/P154,"")</f>
        <v/>
      </c>
      <c r="Q734" s="50" t="str">
        <f aca="false">IFERROR(Q444/Q154,"")</f>
        <v/>
      </c>
      <c r="R734" s="50" t="str">
        <f aca="false">IFERROR(R444/R154,"")</f>
        <v/>
      </c>
      <c r="S734" s="50" t="str">
        <f aca="false">IFERROR(S444/S154,"")</f>
        <v/>
      </c>
      <c r="T734" s="50" t="str">
        <f aca="false">IFERROR(T444/T154,"")</f>
        <v/>
      </c>
      <c r="U734" s="50" t="str">
        <f aca="false">IFERROR(U444/U154,"")</f>
        <v/>
      </c>
      <c r="V734" s="50" t="str">
        <f aca="false">IFERROR(V444/V154,"")</f>
        <v/>
      </c>
      <c r="W734" s="50" t="str">
        <f aca="false">IFERROR(W444/W154,"")</f>
        <v/>
      </c>
      <c r="X734" s="50" t="str">
        <f aca="false">IFERROR(X444/X154,"")</f>
        <v/>
      </c>
      <c r="Y734" s="50" t="str">
        <f aca="false">IFERROR(Y444/Y154,"")</f>
        <v/>
      </c>
      <c r="Z734" s="50" t="str">
        <f aca="false">IFERROR(Z444/Z154,"")</f>
        <v/>
      </c>
      <c r="AA734" s="50" t="str">
        <f aca="false">IFERROR(AA444/AA154,"")</f>
        <v/>
      </c>
      <c r="AB734" s="50" t="str">
        <f aca="false">IFERROR(AB444/AB154,"")</f>
        <v/>
      </c>
      <c r="AC734" s="50" t="str">
        <f aca="false">IFERROR(AC444/AC154,"")</f>
        <v/>
      </c>
      <c r="AD734" s="50" t="str">
        <f aca="false">IFERROR(AD444/AD154,"")</f>
        <v/>
      </c>
      <c r="AE734" s="50" t="str">
        <f aca="false">IFERROR(AE444/AE154,"")</f>
        <v/>
      </c>
      <c r="AF734" s="50" t="str">
        <f aca="false">IFERROR(AF444/AF154,"")</f>
        <v/>
      </c>
      <c r="AG734" s="50" t="str">
        <f aca="false">IFERROR(AG444/AG154,"")</f>
        <v/>
      </c>
      <c r="AH734" s="50" t="str">
        <f aca="false">IFERROR(AH444/AH154,"")</f>
        <v/>
      </c>
      <c r="AI734" s="50" t="str">
        <f aca="false">IFERROR(AI444/AI154,"")</f>
        <v/>
      </c>
      <c r="AJ734" s="50" t="str">
        <f aca="false">IFERROR(AJ444/AJ154,"")</f>
        <v/>
      </c>
      <c r="AK734" s="50" t="str">
        <f aca="false">IFERROR(AK444/AK154,"")</f>
        <v/>
      </c>
      <c r="AL734" s="51" t="str">
        <f aca="false">IFERROR(AL444/AL154,"")</f>
        <v/>
      </c>
      <c r="AM734" s="51" t="str">
        <f aca="false">IFERROR(AM444/AM154,"")</f>
        <v/>
      </c>
    </row>
    <row r="735" customFormat="false" ht="14.25" hidden="false" customHeight="false" outlineLevel="0" collapsed="false">
      <c r="A735" s="48" t="s">
        <v>138</v>
      </c>
      <c r="B735" s="48" t="str">
        <f aca="false">VLOOKUP(Data[[#This Row],[or_product]],Ref_products[#Data],2,FALSE())</f>
        <v>Maize</v>
      </c>
      <c r="C735" s="48" t="str">
        <f aca="false">VLOOKUP(Data[[#This Row],[MS]],Ref_MS[#Data],2,FALSE())</f>
        <v>Greece</v>
      </c>
      <c r="D735" s="49" t="s">
        <v>135</v>
      </c>
      <c r="E735" s="49" t="s">
        <v>89</v>
      </c>
      <c r="F735" s="49" t="s">
        <v>90</v>
      </c>
      <c r="G735" s="50" t="n">
        <f aca="false">(SUM(AH735:AL735)-MAX(AH735:AL735)-MIN(AH735:AL735))/3</f>
        <v>10.4054301005969</v>
      </c>
      <c r="H735" s="50" t="n">
        <f aca="false">IFERROR(H445/H155,"")</f>
        <v>8.69061818181818</v>
      </c>
      <c r="I735" s="50" t="n">
        <f aca="false">IFERROR(I445/I155,"")</f>
        <v>10.0636685194543</v>
      </c>
      <c r="J735" s="50" t="n">
        <f aca="false">IFERROR(J445/J155,"")</f>
        <v>9.7463925</v>
      </c>
      <c r="K735" s="50" t="n">
        <f aca="false">IFERROR(K445/K155,"")</f>
        <v>9.89236346516008</v>
      </c>
      <c r="L735" s="50" t="n">
        <f aca="false">IFERROR(L445/L155,"")</f>
        <v>10.3572594339623</v>
      </c>
      <c r="M735" s="50" t="n">
        <f aca="false">IFERROR(M445/M155,"")</f>
        <v>8.77803252788104</v>
      </c>
      <c r="N735" s="50" t="n">
        <f aca="false">IFERROR(N445/N155,"")</f>
        <v>8.53542857142857</v>
      </c>
      <c r="O735" s="50" t="n">
        <f aca="false">IFERROR(O445/O155,"")</f>
        <v>8.8480117454982</v>
      </c>
      <c r="P735" s="50" t="n">
        <f aca="false">IFERROR(P445/P155,"")</f>
        <v>8.9941485241694</v>
      </c>
      <c r="Q735" s="50" t="n">
        <f aca="false">IFERROR(Q445/Q155,"")</f>
        <v>8.85302283230585</v>
      </c>
      <c r="R735" s="50" t="n">
        <f aca="false">IFERROR(R445/R155,"")</f>
        <v>8.8196000963778</v>
      </c>
      <c r="S735" s="50" t="n">
        <f aca="false">IFERROR(S445/S155,"")</f>
        <v>8.75508659162325</v>
      </c>
      <c r="T735" s="50" t="n">
        <f aca="false">IFERROR(T445/T155,"")</f>
        <v>8.94631966697043</v>
      </c>
      <c r="U735" s="50" t="n">
        <f aca="false">IFERROR(U445/U155,"")</f>
        <v>9.15376628147156</v>
      </c>
      <c r="V735" s="50" t="n">
        <f aca="false">IFERROR(V445/V155,"")</f>
        <v>10.0842930125039</v>
      </c>
      <c r="W735" s="50" t="n">
        <f aca="false">IFERROR(W445/W155,"")</f>
        <v>10.2530487796751</v>
      </c>
      <c r="X735" s="50" t="n">
        <f aca="false">IFERROR(X445/X155,"")</f>
        <v>10.2977639462722</v>
      </c>
      <c r="Y735" s="50" t="n">
        <f aca="false">IFERROR(Y445/Y155,"")</f>
        <v>10.5170890361779</v>
      </c>
      <c r="Z735" s="50" t="n">
        <f aca="false">IFERROR(Z445/Z155,"")</f>
        <v>12.0220347591819</v>
      </c>
      <c r="AA735" s="50" t="n">
        <f aca="false">IFERROR(AA445/AA155,"")</f>
        <v>10.8798525795053</v>
      </c>
      <c r="AB735" s="50" t="n">
        <f aca="false">IFERROR(AB445/AB155,"")</f>
        <v>11.6728044915578</v>
      </c>
      <c r="AC735" s="50" t="n">
        <f aca="false">IFERROR(AC445/AC155,"")</f>
        <v>11.3686231818751</v>
      </c>
      <c r="AD735" s="50" t="n">
        <f aca="false">IFERROR(AD445/AD155,"")</f>
        <v>10.100771719829</v>
      </c>
      <c r="AE735" s="50" t="n">
        <f aca="false">IFERROR(AE445/AE155,"")</f>
        <v>10.3424553340981</v>
      </c>
      <c r="AF735" s="50" t="n">
        <f aca="false">IFERROR(AF445/AF155,"")</f>
        <v>9.81978004377689</v>
      </c>
      <c r="AG735" s="50" t="n">
        <f aca="false">IFERROR(AG445/AG155,"")</f>
        <v>10.5854110533275</v>
      </c>
      <c r="AH735" s="50" t="n">
        <f aca="false">IFERROR(AH445/AH155,"")</f>
        <v>10.6358337316017</v>
      </c>
      <c r="AI735" s="50" t="n">
        <f aca="false">IFERROR(AI445/AI155,"")</f>
        <v>10.0454032368556</v>
      </c>
      <c r="AJ735" s="50" t="n">
        <f aca="false">IFERROR(AJ445/AJ155,"")</f>
        <v>11.1964272628862</v>
      </c>
      <c r="AK735" s="50" t="n">
        <f aca="false">IFERROR(AK445/AK155,"")</f>
        <v>10.5350533333333</v>
      </c>
      <c r="AL735" s="51" t="n">
        <f aca="false">IFERROR(AL445/AL155,"")</f>
        <v>9.46229999059885</v>
      </c>
      <c r="AM735" s="51" t="n">
        <f aca="false">IFERROR(AM445/AM155,"")</f>
        <v>9.50989</v>
      </c>
    </row>
    <row r="736" customFormat="false" ht="14.25" hidden="false" customHeight="false" outlineLevel="0" collapsed="false">
      <c r="A736" s="48" t="s">
        <v>138</v>
      </c>
      <c r="B736" s="48" t="str">
        <f aca="false">VLOOKUP(Data[[#This Row],[or_product]],Ref_products[#Data],2,FALSE())</f>
        <v>Maize</v>
      </c>
      <c r="C736" s="48" t="str">
        <f aca="false">VLOOKUP(Data[[#This Row],[MS]],Ref_MS[#Data],2,FALSE())</f>
        <v>Spain</v>
      </c>
      <c r="D736" s="49" t="s">
        <v>135</v>
      </c>
      <c r="E736" s="49" t="s">
        <v>91</v>
      </c>
      <c r="F736" s="49" t="s">
        <v>92</v>
      </c>
      <c r="G736" s="50" t="n">
        <f aca="false">(SUM(AH736:AL736)-MAX(AH736:AL736)-MIN(AH736:AL736))/3</f>
        <v>11.8353390300947</v>
      </c>
      <c r="H736" s="50" t="n">
        <f aca="false">IFERROR(H446/H156,"")</f>
        <v>6.14760612476371</v>
      </c>
      <c r="I736" s="50" t="n">
        <f aca="false">IFERROR(I446/I156,"")</f>
        <v>6.82784341720304</v>
      </c>
      <c r="J736" s="50" t="n">
        <f aca="false">IFERROR(J446/J156,"")</f>
        <v>7.21544145454546</v>
      </c>
      <c r="K736" s="50" t="n">
        <f aca="false">IFERROR(K446/K156,"")</f>
        <v>8.49521350921083</v>
      </c>
      <c r="L736" s="50" t="n">
        <f aca="false">IFERROR(L446/L156,"")</f>
        <v>9.11349444901316</v>
      </c>
      <c r="M736" s="50" t="n">
        <f aca="false">IFERROR(M446/M156,"")</f>
        <v>9.43331252450447</v>
      </c>
      <c r="N736" s="50" t="n">
        <f aca="false">IFERROR(N446/N156,"")</f>
        <v>9.42977106598985</v>
      </c>
      <c r="O736" s="50" t="n">
        <f aca="false">IFERROR(O446/O156,"")</f>
        <v>9.17809845301316</v>
      </c>
      <c r="P736" s="50" t="n">
        <f aca="false">IFERROR(P446/P156,"")</f>
        <v>9.6799532097561</v>
      </c>
      <c r="Q736" s="50" t="n">
        <f aca="false">IFERROR(Q446/Q156,"")</f>
        <v>9.47498026230918</v>
      </c>
      <c r="R736" s="50" t="n">
        <f aca="false">IFERROR(R446/R156,"")</f>
        <v>9.10881957571939</v>
      </c>
      <c r="S736" s="50" t="n">
        <f aca="false">IFERROR(S446/S156,"")</f>
        <v>10.0266973322218</v>
      </c>
      <c r="T736" s="50" t="n">
        <f aca="false">IFERROR(T446/T156,"")</f>
        <v>9.83057196261682</v>
      </c>
      <c r="U736" s="50" t="n">
        <f aca="false">IFERROR(U446/U156,"")</f>
        <v>9.70268890824623</v>
      </c>
      <c r="V736" s="50" t="n">
        <f aca="false">IFERROR(V446/V156,"")</f>
        <v>9.96048260387812</v>
      </c>
      <c r="W736" s="50" t="n">
        <f aca="false">IFERROR(W446/W156,"")</f>
        <v>9.95960742534302</v>
      </c>
      <c r="X736" s="50" t="n">
        <f aca="false">IFERROR(X446/X156,"")</f>
        <v>10.021598273878</v>
      </c>
      <c r="Y736" s="50" t="n">
        <f aca="false">IFERROR(Y446/Y156,"")</f>
        <v>10.4988270583368</v>
      </c>
      <c r="Z736" s="50" t="n">
        <f aca="false">IFERROR(Z446/Z156,"")</f>
        <v>11.3261395602015</v>
      </c>
      <c r="AA736" s="50" t="n">
        <f aca="false">IFERROR(AA446/AA156,"")</f>
        <v>10.8746657731536</v>
      </c>
      <c r="AB736" s="50" t="n">
        <f aca="false">IFERROR(AB446/AB156,"")</f>
        <v>11.0059427266561</v>
      </c>
      <c r="AC736" s="50" t="n">
        <f aca="false">IFERROR(AC446/AC156,"")</f>
        <v>11.3633496643173</v>
      </c>
      <c r="AD736" s="50" t="n">
        <f aca="false">IFERROR(AD446/AD156,"")</f>
        <v>11.4127691357405</v>
      </c>
      <c r="AE736" s="50" t="n">
        <f aca="false">IFERROR(AE446/AE156,"")</f>
        <v>11.2792753785348</v>
      </c>
      <c r="AF736" s="50" t="n">
        <f aca="false">IFERROR(AF446/AF156,"")</f>
        <v>11.2693470910889</v>
      </c>
      <c r="AG736" s="50" t="n">
        <f aca="false">IFERROR(AG446/AG156,"")</f>
        <v>11.8695331947762</v>
      </c>
      <c r="AH736" s="50" t="n">
        <f aca="false">IFERROR(AH446/AH156,"")</f>
        <v>11.6775082476249</v>
      </c>
      <c r="AI736" s="50" t="n">
        <f aca="false">IFERROR(AI446/AI156,"")</f>
        <v>12.2066460527081</v>
      </c>
      <c r="AJ736" s="50" t="n">
        <f aca="false">IFERROR(AJ446/AJ156,"")</f>
        <v>12.7790488402601</v>
      </c>
      <c r="AK736" s="50" t="n">
        <f aca="false">IFERROR(AK446/AK156,"")</f>
        <v>11.3754204969932</v>
      </c>
      <c r="AL736" s="51" t="n">
        <f aca="false">IFERROR(AL446/AL156,"")</f>
        <v>11.621862789951</v>
      </c>
      <c r="AM736" s="51" t="n">
        <f aca="false">IFERROR(AM446/AM156,"")</f>
        <v>11.9496</v>
      </c>
    </row>
    <row r="737" customFormat="false" ht="14.25" hidden="false" customHeight="false" outlineLevel="0" collapsed="false">
      <c r="A737" s="48" t="s">
        <v>138</v>
      </c>
      <c r="B737" s="48" t="str">
        <f aca="false">VLOOKUP(Data[[#This Row],[or_product]],Ref_products[#Data],2,FALSE())</f>
        <v>Maize</v>
      </c>
      <c r="C737" s="48" t="str">
        <f aca="false">VLOOKUP(Data[[#This Row],[MS]],Ref_MS[#Data],2,FALSE())</f>
        <v>France</v>
      </c>
      <c r="D737" s="49" t="s">
        <v>135</v>
      </c>
      <c r="E737" s="49" t="s">
        <v>93</v>
      </c>
      <c r="F737" s="49" t="s">
        <v>94</v>
      </c>
      <c r="G737" s="50" t="n">
        <f aca="false">(SUM(AH737:AL737)-MAX(AH737:AL737)-MIN(AH737:AL737))/3</f>
        <v>8.79195820133382</v>
      </c>
      <c r="H737" s="50" t="n">
        <f aca="false">IFERROR(H447/H157,"")</f>
        <v>8.01440478793179</v>
      </c>
      <c r="I737" s="50" t="n">
        <f aca="false">IFERROR(I447/I157,"")</f>
        <v>7.76657350775784</v>
      </c>
      <c r="J737" s="50" t="n">
        <f aca="false">IFERROR(J447/J157,"")</f>
        <v>7.68670148411628</v>
      </c>
      <c r="K737" s="50" t="n">
        <f aca="false">IFERROR(K447/K157,"")</f>
        <v>8.35085332318323</v>
      </c>
      <c r="L737" s="50" t="n">
        <f aca="false">IFERROR(L447/L157,"")</f>
        <v>9.02771315789474</v>
      </c>
      <c r="M737" s="50" t="n">
        <f aca="false">IFERROR(M447/M157,"")</f>
        <v>8.41872278250994</v>
      </c>
      <c r="N737" s="50" t="n">
        <f aca="false">IFERROR(N447/N157,"")</f>
        <v>8.91465655823715</v>
      </c>
      <c r="O737" s="50" t="n">
        <f aca="false">IFERROR(O447/O157,"")</f>
        <v>9.03848748866727</v>
      </c>
      <c r="P737" s="50" t="n">
        <f aca="false">IFERROR(P447/P157,"")</f>
        <v>8.53553991859737</v>
      </c>
      <c r="Q737" s="50" t="n">
        <f aca="false">IFERROR(Q447/Q157,"")</f>
        <v>8.94142357310612</v>
      </c>
      <c r="R737" s="50" t="n">
        <f aca="false">IFERROR(R447/R157,"")</f>
        <v>7.12039858711784</v>
      </c>
      <c r="S737" s="50" t="n">
        <f aca="false">IFERROR(S447/S157,"")</f>
        <v>8.95290367929709</v>
      </c>
      <c r="T737" s="50" t="n">
        <f aca="false">IFERROR(T447/T157,"")</f>
        <v>8.21938832539348</v>
      </c>
      <c r="U737" s="50" t="n">
        <f aca="false">IFERROR(U447/U157,"")</f>
        <v>8.54582632349029</v>
      </c>
      <c r="V737" s="50" t="n">
        <f aca="false">IFERROR(V447/V157,"")</f>
        <v>9.45121996472202</v>
      </c>
      <c r="W737" s="50" t="n">
        <f aca="false">IFERROR(W447/W157,"")</f>
        <v>9.06752772249076</v>
      </c>
      <c r="X737" s="50" t="n">
        <f aca="false">IFERROR(X447/X157,"")</f>
        <v>9.06991333492082</v>
      </c>
      <c r="Y737" s="50" t="n">
        <f aca="false">IFERROR(Y447/Y157,"")</f>
        <v>8.79540678235114</v>
      </c>
      <c r="Z737" s="50" t="n">
        <f aca="false">IFERROR(Z447/Z157,"")</f>
        <v>9.92495863118538</v>
      </c>
      <c r="AA737" s="50" t="n">
        <f aca="false">IFERROR(AA447/AA157,"")</f>
        <v>8.96455273284443</v>
      </c>
      <c r="AB737" s="50" t="n">
        <f aca="false">IFERROR(AB447/AB157,"")</f>
        <v>8.12488165534749</v>
      </c>
      <c r="AC737" s="50" t="n">
        <f aca="false">IFERROR(AC447/AC157,"")</f>
        <v>10.0082614052775</v>
      </c>
      <c r="AD737" s="50" t="n">
        <f aca="false">IFERROR(AD447/AD157,"")</f>
        <v>8.34317357123659</v>
      </c>
      <c r="AE737" s="50" t="n">
        <f aca="false">IFERROR(AE447/AE157,"")</f>
        <v>8.17155629223529</v>
      </c>
      <c r="AF737" s="50" t="n">
        <f aca="false">IFERROR(AF447/AF157,"")</f>
        <v>10.0813912516542</v>
      </c>
      <c r="AG737" s="50" t="n">
        <f aca="false">IFERROR(AG447/AG157,"")</f>
        <v>8.88686533451124</v>
      </c>
      <c r="AH737" s="50" t="n">
        <f aca="false">IFERROR(AH447/AH157,"")</f>
        <v>8.59276024965142</v>
      </c>
      <c r="AI737" s="50" t="n">
        <f aca="false">IFERROR(AI447/AI157,"")</f>
        <v>7.99383295087368</v>
      </c>
      <c r="AJ737" s="50" t="n">
        <f aca="false">IFERROR(AJ447/AJ157,"")</f>
        <v>9.9864574880443</v>
      </c>
      <c r="AK737" s="50" t="n">
        <f aca="false">IFERROR(AK447/AK157,"")</f>
        <v>7.52627129504358</v>
      </c>
      <c r="AL737" s="51" t="n">
        <f aca="false">IFERROR(AL447/AL157,"")</f>
        <v>9.78928140347636</v>
      </c>
      <c r="AM737" s="51" t="n">
        <f aca="false">IFERROR(AM447/AM157,"")</f>
        <v>8.99753061760841</v>
      </c>
    </row>
    <row r="738" customFormat="false" ht="14.25" hidden="false" customHeight="false" outlineLevel="0" collapsed="false">
      <c r="A738" s="48" t="s">
        <v>138</v>
      </c>
      <c r="B738" s="48" t="str">
        <f aca="false">VLOOKUP(Data[[#This Row],[or_product]],Ref_products[#Data],2,FALSE())</f>
        <v>Maize</v>
      </c>
      <c r="C738" s="48" t="str">
        <f aca="false">VLOOKUP(Data[[#This Row],[MS]],Ref_MS[#Data],2,FALSE())</f>
        <v>Croatia</v>
      </c>
      <c r="D738" s="49" t="s">
        <v>135</v>
      </c>
      <c r="E738" s="49" t="s">
        <v>95</v>
      </c>
      <c r="F738" s="49" t="s">
        <v>96</v>
      </c>
      <c r="G738" s="50" t="n">
        <f aca="false">(SUM(AH738:AL738)-MAX(AH738:AL738)-MIN(AH738:AL738))/3</f>
        <v>7.84511492578906</v>
      </c>
      <c r="H738" s="50" t="n">
        <f aca="false">IFERROR(H448/H158,"")</f>
        <v>4.461278601</v>
      </c>
      <c r="I738" s="50" t="n">
        <f aca="false">IFERROR(I448/I158,"")</f>
        <v>4.533947106</v>
      </c>
      <c r="J738" s="50" t="n">
        <f aca="false">IFERROR(J448/J158,"")</f>
        <v>4.8799009714</v>
      </c>
      <c r="K738" s="50" t="n">
        <f aca="false">IFERROR(K448/K158,"")</f>
        <v>5.1972385322</v>
      </c>
      <c r="L738" s="50" t="n">
        <f aca="false">IFERROR(L448/L158,"")</f>
        <v>5.8554613364</v>
      </c>
      <c r="M738" s="50" t="n">
        <f aca="false">IFERROR(M448/M158,"")</f>
        <v>5.225316109</v>
      </c>
      <c r="N738" s="50" t="n">
        <f aca="false">IFERROR(N448/N158,"")</f>
        <v>5.535064678</v>
      </c>
      <c r="O738" s="50" t="n">
        <f aca="false">IFERROR(O448/O158,"")</f>
        <v>4.05307592244298</v>
      </c>
      <c r="P738" s="50" t="n">
        <f aca="false">IFERROR(P448/P158,"")</f>
        <v>5.64200935037761</v>
      </c>
      <c r="Q738" s="50" t="n">
        <f aca="false">IFERROR(Q448/Q158,"")</f>
        <v>6.34986811381637</v>
      </c>
      <c r="R738" s="50" t="n">
        <f aca="false">IFERROR(R448/R158,"")</f>
        <v>4.1816933447099</v>
      </c>
      <c r="S738" s="50" t="n">
        <f aca="false">IFERROR(S448/S158,"")</f>
        <v>6.27882211196344</v>
      </c>
      <c r="T738" s="50" t="n">
        <f aca="false">IFERROR(T448/T158,"")</f>
        <v>6.88924266858952</v>
      </c>
      <c r="U738" s="50" t="n">
        <f aca="false">IFERROR(U448/U158,"")</f>
        <v>6.50369688048616</v>
      </c>
      <c r="V738" s="50" t="n">
        <f aca="false">IFERROR(V448/V158,"")</f>
        <v>4.91636347253509</v>
      </c>
      <c r="W738" s="50" t="n">
        <f aca="false">IFERROR(W448/W158,"")</f>
        <v>7.94249268292683</v>
      </c>
      <c r="X738" s="50" t="n">
        <f aca="false">IFERROR(X448/X158,"")</f>
        <v>7.31990642282173</v>
      </c>
      <c r="Y738" s="50" t="n">
        <f aca="false">IFERROR(Y448/Y158,"")</f>
        <v>6.93848824342083</v>
      </c>
      <c r="Z738" s="50" t="n">
        <f aca="false">IFERROR(Z448/Z158,"")</f>
        <v>5.6578462556943</v>
      </c>
      <c r="AA738" s="50" t="n">
        <f aca="false">IFERROR(AA448/AA158,"")</f>
        <v>4.31922757721621</v>
      </c>
      <c r="AB738" s="50" t="n">
        <f aca="false">IFERROR(AB448/AB158,"")</f>
        <v>6.4725791379131</v>
      </c>
      <c r="AC738" s="50" t="n">
        <f aca="false">IFERROR(AC448/AC158,"")</f>
        <v>8.07052589777092</v>
      </c>
      <c r="AD738" s="50" t="n">
        <f aca="false">IFERROR(AD448/AD158,"")</f>
        <v>6.44759468879039</v>
      </c>
      <c r="AE738" s="50" t="n">
        <f aca="false">IFERROR(AE448/AE158,"")</f>
        <v>8.51121206807633</v>
      </c>
      <c r="AF738" s="50" t="n">
        <f aca="false">IFERROR(AF448/AF158,"")</f>
        <v>6.28475846552282</v>
      </c>
      <c r="AG738" s="50" t="n">
        <f aca="false">IFERROR(AG448/AG158,"")</f>
        <v>9.0854532568515</v>
      </c>
      <c r="AH738" s="50" t="n">
        <f aca="false">IFERROR(AH448/AH158,"")</f>
        <v>8.94394879049592</v>
      </c>
      <c r="AI738" s="50" t="n">
        <f aca="false">IFERROR(AI448/AI158,"")</f>
        <v>8.39248085991678</v>
      </c>
      <c r="AJ738" s="50" t="n">
        <f aca="false">IFERROR(AJ448/AJ158,"")</f>
        <v>7.75297970692409</v>
      </c>
      <c r="AK738" s="50" t="n">
        <f aca="false">IFERROR(AK448/AK158,"")</f>
        <v>6.09958612945346</v>
      </c>
      <c r="AL738" s="51" t="n">
        <f aca="false">IFERROR(AL448/AL158,"")</f>
        <v>7.38988421052632</v>
      </c>
      <c r="AM738" s="51" t="n">
        <f aca="false">IFERROR(AM448/AM158,"")</f>
        <v>7.76724</v>
      </c>
    </row>
    <row r="739" customFormat="false" ht="14.25" hidden="false" customHeight="false" outlineLevel="0" collapsed="false">
      <c r="A739" s="48" t="s">
        <v>138</v>
      </c>
      <c r="B739" s="48" t="str">
        <f aca="false">VLOOKUP(Data[[#This Row],[or_product]],Ref_products[#Data],2,FALSE())</f>
        <v>Maize</v>
      </c>
      <c r="C739" s="48" t="str">
        <f aca="false">VLOOKUP(Data[[#This Row],[MS]],Ref_MS[#Data],2,FALSE())</f>
        <v>Italy</v>
      </c>
      <c r="D739" s="49" t="s">
        <v>135</v>
      </c>
      <c r="E739" s="49" t="s">
        <v>97</v>
      </c>
      <c r="F739" s="49" t="s">
        <v>98</v>
      </c>
      <c r="G739" s="50" t="n">
        <f aca="false">(SUM(AH739:AL739)-MAX(AH739:AL739)-MIN(AH739:AL739))/3</f>
        <v>10.271785673243</v>
      </c>
      <c r="H739" s="50" t="n">
        <f aca="false">IFERROR(H449/H159,"")</f>
        <v>8.55567490636704</v>
      </c>
      <c r="I739" s="50" t="n">
        <f aca="false">IFERROR(I449/I159,"")</f>
        <v>8.18998714144412</v>
      </c>
      <c r="J739" s="50" t="n">
        <f aca="false">IFERROR(J449/J159,"")</f>
        <v>8.9322995862069</v>
      </c>
      <c r="K739" s="50" t="n">
        <f aca="false">IFERROR(K449/K159,"")</f>
        <v>9.29637283660898</v>
      </c>
      <c r="L739" s="50" t="n">
        <f aca="false">IFERROR(L449/L159,"")</f>
        <v>9.58687476905312</v>
      </c>
      <c r="M739" s="50" t="n">
        <f aca="false">IFERROR(M449/M159,"")</f>
        <v>9.29255970318458</v>
      </c>
      <c r="N739" s="50" t="n">
        <f aca="false">IFERROR(N449/N159,"")</f>
        <v>9.70437567856795</v>
      </c>
      <c r="O739" s="50" t="n">
        <f aca="false">IFERROR(O449/O159,"")</f>
        <v>9.49324339977435</v>
      </c>
      <c r="P739" s="50" t="n">
        <f aca="false">IFERROR(P449/P159,"")</f>
        <v>9.4738794374831</v>
      </c>
      <c r="Q739" s="50" t="n">
        <f aca="false">IFERROR(Q449/Q159,"")</f>
        <v>9.45150316546763</v>
      </c>
      <c r="R739" s="50" t="n">
        <f aca="false">IFERROR(R449/R159,"")</f>
        <v>7.44992291953232</v>
      </c>
      <c r="S739" s="50" t="n">
        <f aca="false">IFERROR(S449/S159,"")</f>
        <v>9.4578534592246</v>
      </c>
      <c r="T739" s="50" t="n">
        <f aca="false">IFERROR(T449/T159,"")</f>
        <v>9.34851169271997</v>
      </c>
      <c r="U739" s="50" t="n">
        <f aca="false">IFERROR(U449/U159,"")</f>
        <v>8.69186007220217</v>
      </c>
      <c r="V739" s="50" t="n">
        <f aca="false">IFERROR(V449/V159,"")</f>
        <v>9.27292665654072</v>
      </c>
      <c r="W739" s="50" t="n">
        <f aca="false">IFERROR(W449/W159,"")</f>
        <v>9.7650668885527</v>
      </c>
      <c r="X739" s="50" t="n">
        <f aca="false">IFERROR(X449/X159,"")</f>
        <v>8.56866593118514</v>
      </c>
      <c r="Y739" s="50" t="n">
        <f aca="false">IFERROR(Y449/Y159,"")</f>
        <v>9.24655316693274</v>
      </c>
      <c r="Z739" s="50" t="n">
        <f aca="false">IFERROR(Z449/Z159,"")</f>
        <v>9.76209917473337</v>
      </c>
      <c r="AA739" s="50" t="n">
        <f aca="false">IFERROR(AA449/AA159,"")</f>
        <v>8.04409108093717</v>
      </c>
      <c r="AB739" s="50" t="n">
        <f aca="false">IFERROR(AB449/AB159,"")</f>
        <v>8.66243252028939</v>
      </c>
      <c r="AC739" s="50" t="n">
        <f aca="false">IFERROR(AC449/AC159,"")</f>
        <v>10.5881944824415</v>
      </c>
      <c r="AD739" s="50" t="n">
        <f aca="false">IFERROR(AD449/AD159,"")</f>
        <v>10.0144092867269</v>
      </c>
      <c r="AE739" s="50" t="n">
        <f aca="false">IFERROR(AE449/AE159,"")</f>
        <v>10.3079534757011</v>
      </c>
      <c r="AF739" s="50" t="n">
        <f aca="false">IFERROR(AF449/AF159,"")</f>
        <v>9.32743255799548</v>
      </c>
      <c r="AG739" s="50" t="n">
        <f aca="false">IFERROR(AG449/AG159,"")</f>
        <v>10.4076183285127</v>
      </c>
      <c r="AH739" s="50" t="n">
        <f aca="false">IFERROR(AH449/AH159,"")</f>
        <v>9.91167819656489</v>
      </c>
      <c r="AI739" s="50" t="n">
        <f aca="false">IFERROR(AI449/AI159,"")</f>
        <v>11.1844398732707</v>
      </c>
      <c r="AJ739" s="50" t="n">
        <f aca="false">IFERROR(AJ449/AJ159,"")</f>
        <v>10.2527642439687</v>
      </c>
      <c r="AK739" s="50" t="n">
        <f aca="false">IFERROR(AK449/AK159,"")</f>
        <v>8.27082826680859</v>
      </c>
      <c r="AL739" s="51" t="n">
        <f aca="false">IFERROR(AL449/AL159,"")</f>
        <v>10.6509145791955</v>
      </c>
      <c r="AM739" s="51" t="n">
        <f aca="false">IFERROR(AM449/AM159,"")</f>
        <v>10.246782</v>
      </c>
    </row>
    <row r="740" customFormat="false" ht="14.25" hidden="false" customHeight="false" outlineLevel="0" collapsed="false">
      <c r="A740" s="48" t="s">
        <v>138</v>
      </c>
      <c r="B740" s="48" t="str">
        <f aca="false">VLOOKUP(Data[[#This Row],[or_product]],Ref_products[#Data],2,FALSE())</f>
        <v>Maize</v>
      </c>
      <c r="C740" s="48" t="str">
        <f aca="false">VLOOKUP(Data[[#This Row],[MS]],Ref_MS[#Data],2,FALSE())</f>
        <v>Cyprus</v>
      </c>
      <c r="D740" s="49" t="s">
        <v>135</v>
      </c>
      <c r="E740" s="49" t="s">
        <v>99</v>
      </c>
      <c r="F740" s="49" t="s">
        <v>100</v>
      </c>
      <c r="G740" s="50" t="n">
        <f aca="false">(SUM(AH740:AL740)-MAX(AH740:AL740)-MIN(AH740:AL740))/3</f>
        <v>0</v>
      </c>
      <c r="H740" s="50" t="str">
        <f aca="false">IFERROR(H450/H160,"")</f>
        <v/>
      </c>
      <c r="I740" s="50" t="str">
        <f aca="false">IFERROR(I450/I160,"")</f>
        <v/>
      </c>
      <c r="J740" s="50" t="str">
        <f aca="false">IFERROR(J450/J160,"")</f>
        <v/>
      </c>
      <c r="K740" s="50" t="str">
        <f aca="false">IFERROR(K450/K160,"")</f>
        <v/>
      </c>
      <c r="L740" s="50" t="str">
        <f aca="false">IFERROR(L450/L160,"")</f>
        <v/>
      </c>
      <c r="M740" s="50" t="str">
        <f aca="false">IFERROR(M450/M160,"")</f>
        <v/>
      </c>
      <c r="N740" s="50" t="str">
        <f aca="false">IFERROR(N450/N160,"")</f>
        <v/>
      </c>
      <c r="O740" s="50" t="str">
        <f aca="false">IFERROR(O450/O160,"")</f>
        <v/>
      </c>
      <c r="P740" s="50" t="str">
        <f aca="false">IFERROR(P450/P160,"")</f>
        <v/>
      </c>
      <c r="Q740" s="50" t="str">
        <f aca="false">IFERROR(Q450/Q160,"")</f>
        <v/>
      </c>
      <c r="R740" s="50" t="str">
        <f aca="false">IFERROR(R450/R160,"")</f>
        <v/>
      </c>
      <c r="S740" s="50" t="str">
        <f aca="false">IFERROR(S450/S160,"")</f>
        <v/>
      </c>
      <c r="T740" s="50" t="str">
        <f aca="false">IFERROR(T450/T160,"")</f>
        <v/>
      </c>
      <c r="U740" s="50" t="str">
        <f aca="false">IFERROR(U450/U160,"")</f>
        <v/>
      </c>
      <c r="V740" s="50" t="str">
        <f aca="false">IFERROR(V450/V160,"")</f>
        <v/>
      </c>
      <c r="W740" s="50" t="str">
        <f aca="false">IFERROR(W450/W160,"")</f>
        <v/>
      </c>
      <c r="X740" s="50" t="str">
        <f aca="false">IFERROR(X450/X160,"")</f>
        <v/>
      </c>
      <c r="Y740" s="50" t="str">
        <f aca="false">IFERROR(Y450/Y160,"")</f>
        <v/>
      </c>
      <c r="Z740" s="50" t="str">
        <f aca="false">IFERROR(Z450/Z160,"")</f>
        <v/>
      </c>
      <c r="AA740" s="50" t="str">
        <f aca="false">IFERROR(AA450/AA160,"")</f>
        <v/>
      </c>
      <c r="AB740" s="50" t="str">
        <f aca="false">IFERROR(AB450/AB160,"")</f>
        <v/>
      </c>
      <c r="AC740" s="50" t="str">
        <f aca="false">IFERROR(AC450/AC160,"")</f>
        <v/>
      </c>
      <c r="AD740" s="50" t="str">
        <f aca="false">IFERROR(AD450/AD160,"")</f>
        <v/>
      </c>
      <c r="AE740" s="50" t="str">
        <f aca="false">IFERROR(AE450/AE160,"")</f>
        <v/>
      </c>
      <c r="AF740" s="50" t="str">
        <f aca="false">IFERROR(AF450/AF160,"")</f>
        <v/>
      </c>
      <c r="AG740" s="50" t="str">
        <f aca="false">IFERROR(AG450/AG160,"")</f>
        <v/>
      </c>
      <c r="AH740" s="50" t="str">
        <f aca="false">IFERROR(AH450/AH160,"")</f>
        <v/>
      </c>
      <c r="AI740" s="50" t="str">
        <f aca="false">IFERROR(AI450/AI160,"")</f>
        <v/>
      </c>
      <c r="AJ740" s="50" t="str">
        <f aca="false">IFERROR(AJ450/AJ160,"")</f>
        <v/>
      </c>
      <c r="AK740" s="50" t="str">
        <f aca="false">IFERROR(AK450/AK160,"")</f>
        <v/>
      </c>
      <c r="AL740" s="51" t="str">
        <f aca="false">IFERROR(AL450/AL160,"")</f>
        <v/>
      </c>
      <c r="AM740" s="51" t="str">
        <f aca="false">IFERROR(AM450/AM160,"")</f>
        <v/>
      </c>
    </row>
    <row r="741" customFormat="false" ht="14.25" hidden="false" customHeight="false" outlineLevel="0" collapsed="false">
      <c r="A741" s="48" t="s">
        <v>138</v>
      </c>
      <c r="B741" s="48" t="str">
        <f aca="false">VLOOKUP(Data[[#This Row],[or_product]],Ref_products[#Data],2,FALSE())</f>
        <v>Maize</v>
      </c>
      <c r="C741" s="48" t="str">
        <f aca="false">VLOOKUP(Data[[#This Row],[MS]],Ref_MS[#Data],2,FALSE())</f>
        <v>Latvia</v>
      </c>
      <c r="D741" s="49" t="s">
        <v>135</v>
      </c>
      <c r="E741" s="49" t="s">
        <v>101</v>
      </c>
      <c r="F741" s="49" t="s">
        <v>102</v>
      </c>
      <c r="G741" s="50" t="n">
        <f aca="false">(SUM(AH741:AL741)-MAX(AH741:AL741)-MIN(AH741:AL741))/3</f>
        <v>0</v>
      </c>
      <c r="H741" s="50" t="str">
        <f aca="false">IFERROR(H451/H161,"")</f>
        <v/>
      </c>
      <c r="I741" s="50" t="str">
        <f aca="false">IFERROR(I451/I161,"")</f>
        <v/>
      </c>
      <c r="J741" s="50" t="str">
        <f aca="false">IFERROR(J451/J161,"")</f>
        <v/>
      </c>
      <c r="K741" s="50" t="str">
        <f aca="false">IFERROR(K451/K161,"")</f>
        <v/>
      </c>
      <c r="L741" s="50" t="str">
        <f aca="false">IFERROR(L451/L161,"")</f>
        <v/>
      </c>
      <c r="M741" s="50" t="str">
        <f aca="false">IFERROR(M451/M161,"")</f>
        <v/>
      </c>
      <c r="N741" s="50" t="str">
        <f aca="false">IFERROR(N451/N161,"")</f>
        <v/>
      </c>
      <c r="O741" s="50" t="str">
        <f aca="false">IFERROR(O451/O161,"")</f>
        <v/>
      </c>
      <c r="P741" s="50" t="str">
        <f aca="false">IFERROR(P451/P161,"")</f>
        <v/>
      </c>
      <c r="Q741" s="50" t="str">
        <f aca="false">IFERROR(Q451/Q161,"")</f>
        <v/>
      </c>
      <c r="R741" s="50" t="str">
        <f aca="false">IFERROR(R451/R161,"")</f>
        <v/>
      </c>
      <c r="S741" s="50" t="str">
        <f aca="false">IFERROR(S451/S161,"")</f>
        <v/>
      </c>
      <c r="T741" s="50" t="str">
        <f aca="false">IFERROR(T451/T161,"")</f>
        <v/>
      </c>
      <c r="U741" s="50" t="str">
        <f aca="false">IFERROR(U451/U161,"")</f>
        <v/>
      </c>
      <c r="V741" s="50" t="str">
        <f aca="false">IFERROR(V451/V161,"")</f>
        <v/>
      </c>
      <c r="W741" s="50" t="str">
        <f aca="false">IFERROR(W451/W161,"")</f>
        <v/>
      </c>
      <c r="X741" s="50" t="str">
        <f aca="false">IFERROR(X451/X161,"")</f>
        <v/>
      </c>
      <c r="Y741" s="50" t="str">
        <f aca="false">IFERROR(Y451/Y161,"")</f>
        <v/>
      </c>
      <c r="Z741" s="50" t="str">
        <f aca="false">IFERROR(Z451/Z161,"")</f>
        <v/>
      </c>
      <c r="AA741" s="50" t="str">
        <f aca="false">IFERROR(AA451/AA161,"")</f>
        <v/>
      </c>
      <c r="AB741" s="50" t="str">
        <f aca="false">IFERROR(AB451/AB161,"")</f>
        <v/>
      </c>
      <c r="AC741" s="50" t="str">
        <f aca="false">IFERROR(AC451/AC161,"")</f>
        <v/>
      </c>
      <c r="AD741" s="50" t="str">
        <f aca="false">IFERROR(AD451/AD161,"")</f>
        <v/>
      </c>
      <c r="AE741" s="50" t="str">
        <f aca="false">IFERROR(AE451/AE161,"")</f>
        <v/>
      </c>
      <c r="AF741" s="50" t="str">
        <f aca="false">IFERROR(AF451/AF161,"")</f>
        <v/>
      </c>
      <c r="AG741" s="50" t="str">
        <f aca="false">IFERROR(AG451/AG161,"")</f>
        <v/>
      </c>
      <c r="AH741" s="50" t="str">
        <f aca="false">IFERROR(AH451/AH161,"")</f>
        <v/>
      </c>
      <c r="AI741" s="50" t="str">
        <f aca="false">IFERROR(AI451/AI161,"")</f>
        <v/>
      </c>
      <c r="AJ741" s="50" t="str">
        <f aca="false">IFERROR(AJ451/AJ161,"")</f>
        <v/>
      </c>
      <c r="AK741" s="50" t="str">
        <f aca="false">IFERROR(AK451/AK161,"")</f>
        <v/>
      </c>
      <c r="AL741" s="51" t="str">
        <f aca="false">IFERROR(AL451/AL161,"")</f>
        <v/>
      </c>
      <c r="AM741" s="51" t="str">
        <f aca="false">IFERROR(AM451/AM161,"")</f>
        <v/>
      </c>
    </row>
    <row r="742" customFormat="false" ht="14.25" hidden="false" customHeight="false" outlineLevel="0" collapsed="false">
      <c r="A742" s="48" t="s">
        <v>138</v>
      </c>
      <c r="B742" s="48" t="str">
        <f aca="false">VLOOKUP(Data[[#This Row],[or_product]],Ref_products[#Data],2,FALSE())</f>
        <v>Maize</v>
      </c>
      <c r="C742" s="48" t="str">
        <f aca="false">VLOOKUP(Data[[#This Row],[MS]],Ref_MS[#Data],2,FALSE())</f>
        <v>Lithuania</v>
      </c>
      <c r="D742" s="49" t="s">
        <v>135</v>
      </c>
      <c r="E742" s="49" t="s">
        <v>103</v>
      </c>
      <c r="F742" s="49" t="s">
        <v>104</v>
      </c>
      <c r="G742" s="50" t="n">
        <f aca="false">(SUM(AH742:AL742)-MAX(AH742:AL742)-MIN(AH742:AL742))/3</f>
        <v>6.81927358840804</v>
      </c>
      <c r="H742" s="50" t="n">
        <f aca="false">IFERROR(H452/H162,"")</f>
        <v>3.9832</v>
      </c>
      <c r="I742" s="50" t="n">
        <f aca="false">IFERROR(I452/I162,"")</f>
        <v>3.9832</v>
      </c>
      <c r="J742" s="50" t="n">
        <f aca="false">IFERROR(J452/J162,"")</f>
        <v>3.9832</v>
      </c>
      <c r="K742" s="50" t="n">
        <f aca="false">IFERROR(K452/K162,"")</f>
        <v>3.9832</v>
      </c>
      <c r="L742" s="50" t="n">
        <f aca="false">IFERROR(L452/L162,"")</f>
        <v>3.9832</v>
      </c>
      <c r="M742" s="50" t="n">
        <f aca="false">IFERROR(M452/M162,"")</f>
        <v>3.9832</v>
      </c>
      <c r="N742" s="50" t="n">
        <f aca="false">IFERROR(N452/N162,"")</f>
        <v>3.9832</v>
      </c>
      <c r="O742" s="50" t="n">
        <f aca="false">IFERROR(O452/O162,"")</f>
        <v>3.9832</v>
      </c>
      <c r="P742" s="50" t="n">
        <f aca="false">IFERROR(P452/P162,"")</f>
        <v>3.9832</v>
      </c>
      <c r="Q742" s="50" t="n">
        <f aca="false">IFERROR(Q452/Q162,"")</f>
        <v>2.85004827586207</v>
      </c>
      <c r="R742" s="50" t="n">
        <f aca="false">IFERROR(R452/R162,"")</f>
        <v>3.20868888888889</v>
      </c>
      <c r="S742" s="50" t="n">
        <f aca="false">IFERROR(S452/S162,"")</f>
        <v>2.13385714285714</v>
      </c>
      <c r="T742" s="50" t="n">
        <f aca="false">IFERROR(T452/T162,"")</f>
        <v>3.0496375</v>
      </c>
      <c r="U742" s="50" t="n">
        <f aca="false">IFERROR(U452/U162,"")</f>
        <v>2.34013</v>
      </c>
      <c r="V742" s="50" t="n">
        <f aca="false">IFERROR(V452/V162,"")</f>
        <v>4.79459259259259</v>
      </c>
      <c r="W742" s="50" t="n">
        <f aca="false">IFERROR(W452/W162,"")</f>
        <v>4.19284210526316</v>
      </c>
      <c r="X742" s="50" t="n">
        <f aca="false">IFERROR(X452/X162,"")</f>
        <v>4.30909818181818</v>
      </c>
      <c r="Y742" s="50" t="n">
        <f aca="false">IFERROR(Y452/Y162,"")</f>
        <v>6.66204225352113</v>
      </c>
      <c r="Z742" s="50" t="n">
        <f aca="false">IFERROR(Z452/Z162,"")</f>
        <v>7.45812708333333</v>
      </c>
      <c r="AA742" s="50" t="n">
        <f aca="false">IFERROR(AA452/AA162,"")</f>
        <v>6.08287131782946</v>
      </c>
      <c r="AB742" s="50" t="n">
        <f aca="false">IFERROR(AB452/AB162,"")</f>
        <v>7.36428837209302</v>
      </c>
      <c r="AC742" s="50" t="n">
        <f aca="false">IFERROR(AC452/AC162,"")</f>
        <v>6.02721052631579</v>
      </c>
      <c r="AD742" s="50" t="n">
        <f aca="false">IFERROR(AD452/AD162,"")</f>
        <v>4.79106507258753</v>
      </c>
      <c r="AE742" s="50" t="n">
        <f aca="false">IFERROR(AE452/AE162,"")</f>
        <v>6.90811214802896</v>
      </c>
      <c r="AF742" s="50" t="n">
        <f aca="false">IFERROR(AF452/AF162,"")</f>
        <v>5.71306404833837</v>
      </c>
      <c r="AG742" s="50" t="n">
        <f aca="false">IFERROR(AG452/AG162,"")</f>
        <v>6.51397475728155</v>
      </c>
      <c r="AH742" s="50" t="n">
        <f aca="false">IFERROR(AH452/AH162,"")</f>
        <v>7.63966530931872</v>
      </c>
      <c r="AI742" s="50" t="n">
        <f aca="false">IFERROR(AI452/AI162,"")</f>
        <v>6.98489613861386</v>
      </c>
      <c r="AJ742" s="50" t="n">
        <f aca="false">IFERROR(AJ452/AJ162,"")</f>
        <v>5.83325931729155</v>
      </c>
      <c r="AK742" s="50" t="n">
        <f aca="false">IFERROR(AK452/AK162,"")</f>
        <v>5.28568521276596</v>
      </c>
      <c r="AL742" s="51" t="n">
        <f aca="false">IFERROR(AL452/AL162,"")</f>
        <v>8.20763062015504</v>
      </c>
      <c r="AM742" s="51" t="n">
        <f aca="false">IFERROR(AM452/AM162,"")</f>
        <v>6.880978</v>
      </c>
    </row>
    <row r="743" customFormat="false" ht="14.25" hidden="false" customHeight="false" outlineLevel="0" collapsed="false">
      <c r="A743" s="48" t="s">
        <v>138</v>
      </c>
      <c r="B743" s="48" t="str">
        <f aca="false">VLOOKUP(Data[[#This Row],[or_product]],Ref_products[#Data],2,FALSE())</f>
        <v>Maize</v>
      </c>
      <c r="C743" s="48" t="str">
        <f aca="false">VLOOKUP(Data[[#This Row],[MS]],Ref_MS[#Data],2,FALSE())</f>
        <v>Luxembourg</v>
      </c>
      <c r="D743" s="49" t="s">
        <v>135</v>
      </c>
      <c r="E743" s="49" t="s">
        <v>105</v>
      </c>
      <c r="F743" s="49" t="s">
        <v>106</v>
      </c>
      <c r="G743" s="50" t="n">
        <f aca="false">(SUM(AH743:AL743)-MAX(AH743:AL743)-MIN(AH743:AL743))/3</f>
        <v>6.57086982570806</v>
      </c>
      <c r="H743" s="50" t="str">
        <f aca="false">IFERROR(H453/H163,"")</f>
        <v/>
      </c>
      <c r="I743" s="50" t="str">
        <f aca="false">IFERROR(I453/I163,"")</f>
        <v/>
      </c>
      <c r="J743" s="50" t="str">
        <f aca="false">IFERROR(J453/J163,"")</f>
        <v/>
      </c>
      <c r="K743" s="50" t="n">
        <f aca="false">IFERROR(K453/K163,"")</f>
        <v>0</v>
      </c>
      <c r="L743" s="50" t="n">
        <f aca="false">IFERROR(L453/L163,"")</f>
        <v>4.58068</v>
      </c>
      <c r="M743" s="50" t="n">
        <f aca="false">IFERROR(M453/M163,"")</f>
        <v>8.56388</v>
      </c>
      <c r="N743" s="50" t="n">
        <f aca="false">IFERROR(N453/N163,"")</f>
        <v>6.17396</v>
      </c>
      <c r="O743" s="50" t="n">
        <f aca="false">IFERROR(O453/O163,"")</f>
        <v>6.63866666666667</v>
      </c>
      <c r="P743" s="50" t="n">
        <f aca="false">IFERROR(P453/P163,"")</f>
        <v>8.56388</v>
      </c>
      <c r="Q743" s="50" t="n">
        <f aca="false">IFERROR(Q453/Q163,"")</f>
        <v>7.63446666666667</v>
      </c>
      <c r="R743" s="50" t="n">
        <f aca="false">IFERROR(R453/R163,"")</f>
        <v>6.30673333333333</v>
      </c>
      <c r="S743" s="50" t="n">
        <f aca="false">IFERROR(S453/S163,"")</f>
        <v>8.9622</v>
      </c>
      <c r="T743" s="50" t="n">
        <f aca="false">IFERROR(T453/T163,"")</f>
        <v>10.4559</v>
      </c>
      <c r="U743" s="50" t="n">
        <f aca="false">IFERROR(U453/U163,"")</f>
        <v>6.30673333333333</v>
      </c>
      <c r="V743" s="50" t="n">
        <f aca="false">IFERROR(V453/V163,"")</f>
        <v>6.9706</v>
      </c>
      <c r="W743" s="50" t="n">
        <f aca="false">IFERROR(W453/W163,"")</f>
        <v>5.72585</v>
      </c>
      <c r="X743" s="50" t="n">
        <f aca="false">IFERROR(X453/X163,"")</f>
        <v>6.22375</v>
      </c>
      <c r="Y743" s="50" t="n">
        <f aca="false">IFERROR(Y453/Y163,"")</f>
        <v>8.17604210526316</v>
      </c>
      <c r="Z743" s="50" t="n">
        <f aca="false">IFERROR(Z453/Z163,"")</f>
        <v>7.73404666666667</v>
      </c>
      <c r="AA743" s="50" t="n">
        <f aca="false">IFERROR(AA453/AA163,"")</f>
        <v>8.06598</v>
      </c>
      <c r="AB743" s="50" t="n">
        <f aca="false">IFERROR(AB453/AB163,"")</f>
        <v>9.00369166666667</v>
      </c>
      <c r="AC743" s="50" t="n">
        <f aca="false">IFERROR(AC453/AC163,"")</f>
        <v>7.55902727272727</v>
      </c>
      <c r="AD743" s="50" t="n">
        <f aca="false">IFERROR(AD453/AD163,"")</f>
        <v>6.61495714285714</v>
      </c>
      <c r="AE743" s="50" t="n">
        <f aca="false">IFERROR(AE453/AE163,"")</f>
        <v>6.4344</v>
      </c>
      <c r="AF743" s="50" t="n">
        <f aca="false">IFERROR(AF453/AF163,"")</f>
        <v>8.71325</v>
      </c>
      <c r="AG743" s="50" t="n">
        <f aca="false">IFERROR(AG453/AG163,"")</f>
        <v>6.30673333333333</v>
      </c>
      <c r="AH743" s="50" t="n">
        <f aca="false">IFERROR(AH453/AH163,"")</f>
        <v>5.76141428571429</v>
      </c>
      <c r="AI743" s="50" t="n">
        <f aca="false">IFERROR(AI453/AI163,"")</f>
        <v>6.72165</v>
      </c>
      <c r="AJ743" s="50" t="n">
        <f aca="false">IFERROR(AJ453/AJ163,"")</f>
        <v>8.10865714285714</v>
      </c>
      <c r="AK743" s="50" t="n">
        <f aca="false">IFERROR(AK453/AK163,"")</f>
        <v>6.19608888888889</v>
      </c>
      <c r="AL743" s="51" t="n">
        <f aca="false">IFERROR(AL453/AL163,"")</f>
        <v>6.79487058823529</v>
      </c>
      <c r="AM743" s="51" t="n">
        <f aca="false">IFERROR(AM453/AM163,"")</f>
        <v>6.65582748974337</v>
      </c>
    </row>
    <row r="744" customFormat="false" ht="14.25" hidden="false" customHeight="false" outlineLevel="0" collapsed="false">
      <c r="A744" s="48" t="s">
        <v>138</v>
      </c>
      <c r="B744" s="48" t="str">
        <f aca="false">VLOOKUP(Data[[#This Row],[or_product]],Ref_products[#Data],2,FALSE())</f>
        <v>Maize</v>
      </c>
      <c r="C744" s="48" t="str">
        <f aca="false">VLOOKUP(Data[[#This Row],[MS]],Ref_MS[#Data],2,FALSE())</f>
        <v>Hungary</v>
      </c>
      <c r="D744" s="49" t="s">
        <v>135</v>
      </c>
      <c r="E744" s="49" t="s">
        <v>107</v>
      </c>
      <c r="F744" s="49" t="s">
        <v>108</v>
      </c>
      <c r="G744" s="50" t="n">
        <f aca="false">(SUM(AH744:AL744)-MAX(AH744:AL744)-MIN(AH744:AL744))/3</f>
        <v>7.41947728111438</v>
      </c>
      <c r="H744" s="50" t="n">
        <f aca="false">IFERROR(H454/H164,"")</f>
        <v>3.59234183764496</v>
      </c>
      <c r="I744" s="50" t="n">
        <f aca="false">IFERROR(I454/I164,"")</f>
        <v>3.93771079734219</v>
      </c>
      <c r="J744" s="50" t="n">
        <f aca="false">IFERROR(J454/J164,"")</f>
        <v>4.51146563407551</v>
      </c>
      <c r="K744" s="50" t="n">
        <f aca="false">IFERROR(K454/K164,"")</f>
        <v>5.66367160493827</v>
      </c>
      <c r="L744" s="50" t="n">
        <f aca="false">IFERROR(L454/L164,"")</f>
        <v>6.42051218130312</v>
      </c>
      <c r="M744" s="50" t="n">
        <f aca="false">IFERROR(M454/M164,"")</f>
        <v>5.98288326650367</v>
      </c>
      <c r="N744" s="50" t="n">
        <f aca="false">IFERROR(N454/N164,"")</f>
        <v>6.38614364908504</v>
      </c>
      <c r="O744" s="50" t="n">
        <f aca="false">IFERROR(O454/O164,"")</f>
        <v>4.16145379391297</v>
      </c>
      <c r="P744" s="50" t="n">
        <f aca="false">IFERROR(P454/P164,"")</f>
        <v>6.219456052778</v>
      </c>
      <c r="Q744" s="50" t="n">
        <f aca="false">IFERROR(Q454/Q164,"")</f>
        <v>5.05489485818544</v>
      </c>
      <c r="R744" s="50" t="n">
        <f aca="false">IFERROR(R454/R164,"")</f>
        <v>3.94257463090766</v>
      </c>
      <c r="S744" s="50" t="n">
        <f aca="false">IFERROR(S454/S164,"")</f>
        <v>6.9720224518948</v>
      </c>
      <c r="T744" s="50" t="n">
        <f aca="false">IFERROR(T454/T164,"")</f>
        <v>7.52567014613779</v>
      </c>
      <c r="U744" s="50" t="n">
        <f aca="false">IFERROR(U454/U164,"")</f>
        <v>6.78758589300412</v>
      </c>
      <c r="V744" s="50" t="n">
        <f aca="false">IFERROR(V454/V164,"")</f>
        <v>3.71689642195032</v>
      </c>
      <c r="W744" s="50" t="n">
        <f aca="false">IFERROR(W454/W164,"")</f>
        <v>7.43390852492029</v>
      </c>
      <c r="X744" s="50" t="n">
        <f aca="false">IFERROR(X454/X164,"")</f>
        <v>6.36777433109658</v>
      </c>
      <c r="Y744" s="50" t="n">
        <f aca="false">IFERROR(Y454/Y164,"")</f>
        <v>6.4472934067462</v>
      </c>
      <c r="Z744" s="50" t="n">
        <f aca="false">IFERROR(Z454/Z164,"")</f>
        <v>6.4693125397277</v>
      </c>
      <c r="AA744" s="50" t="n">
        <f aca="false">IFERROR(AA454/AA164,"")</f>
        <v>3.98115204358301</v>
      </c>
      <c r="AB744" s="50" t="n">
        <f aca="false">IFERROR(AB454/AB164,"")</f>
        <v>5.41446065298042</v>
      </c>
      <c r="AC744" s="50" t="n">
        <f aca="false">IFERROR(AC454/AC164,"")</f>
        <v>7.78564786557217</v>
      </c>
      <c r="AD744" s="50" t="n">
        <f aca="false">IFERROR(AD454/AD164,"")</f>
        <v>5.76280380410599</v>
      </c>
      <c r="AE744" s="50" t="n">
        <f aca="false">IFERROR(AE454/AE164,"")</f>
        <v>8.59390875084029</v>
      </c>
      <c r="AF744" s="50" t="n">
        <f aca="false">IFERROR(AF454/AF164,"")</f>
        <v>6.78676139438927</v>
      </c>
      <c r="AG744" s="50" t="n">
        <f aca="false">IFERROR(AG454/AG164,"")</f>
        <v>8.45874350641053</v>
      </c>
      <c r="AH744" s="50" t="n">
        <f aca="false">IFERROR(AH454/AH164,"")</f>
        <v>8.02172383732812</v>
      </c>
      <c r="AI744" s="50" t="n">
        <f aca="false">IFERROR(AI454/AI164,"")</f>
        <v>8.5412072557874</v>
      </c>
      <c r="AJ744" s="50" t="n">
        <f aca="false">IFERROR(AJ454/AJ164,"")</f>
        <v>6.10207830490153</v>
      </c>
      <c r="AK744" s="50" t="n">
        <f aca="false">IFERROR(AK454/AK164,"")</f>
        <v>3.39205349480799</v>
      </c>
      <c r="AL744" s="51" t="n">
        <f aca="false">IFERROR(AL454/AL164,"")</f>
        <v>8.1346297011135</v>
      </c>
      <c r="AM744" s="51" t="n">
        <f aca="false">IFERROR(AM454/AM164,"")</f>
        <v>6.432868</v>
      </c>
    </row>
    <row r="745" customFormat="false" ht="14.25" hidden="false" customHeight="false" outlineLevel="0" collapsed="false">
      <c r="A745" s="48" t="s">
        <v>138</v>
      </c>
      <c r="B745" s="48" t="str">
        <f aca="false">VLOOKUP(Data[[#This Row],[or_product]],Ref_products[#Data],2,FALSE())</f>
        <v>Maize</v>
      </c>
      <c r="C745" s="48" t="str">
        <f aca="false">VLOOKUP(Data[[#This Row],[MS]],Ref_MS[#Data],2,FALSE())</f>
        <v>Malta</v>
      </c>
      <c r="D745" s="49" t="s">
        <v>135</v>
      </c>
      <c r="E745" s="49" t="s">
        <v>109</v>
      </c>
      <c r="F745" s="49" t="s">
        <v>110</v>
      </c>
      <c r="G745" s="50" t="n">
        <f aca="false">(SUM(AH745:AL745)-MAX(AH745:AL745)-MIN(AH745:AL745))/3</f>
        <v>0</v>
      </c>
      <c r="H745" s="50" t="str">
        <f aca="false">IFERROR(H455/H165,"")</f>
        <v/>
      </c>
      <c r="I745" s="50" t="str">
        <f aca="false">IFERROR(I455/I165,"")</f>
        <v/>
      </c>
      <c r="J745" s="50" t="str">
        <f aca="false">IFERROR(J455/J165,"")</f>
        <v/>
      </c>
      <c r="K745" s="50" t="str">
        <f aca="false">IFERROR(K455/K165,"")</f>
        <v/>
      </c>
      <c r="L745" s="50" t="str">
        <f aca="false">IFERROR(L455/L165,"")</f>
        <v/>
      </c>
      <c r="M745" s="50" t="str">
        <f aca="false">IFERROR(M455/M165,"")</f>
        <v/>
      </c>
      <c r="N745" s="50" t="str">
        <f aca="false">IFERROR(N455/N165,"")</f>
        <v/>
      </c>
      <c r="O745" s="50" t="str">
        <f aca="false">IFERROR(O455/O165,"")</f>
        <v/>
      </c>
      <c r="P745" s="50" t="str">
        <f aca="false">IFERROR(P455/P165,"")</f>
        <v/>
      </c>
      <c r="Q745" s="50" t="str">
        <f aca="false">IFERROR(Q455/Q165,"")</f>
        <v/>
      </c>
      <c r="R745" s="50" t="str">
        <f aca="false">IFERROR(R455/R165,"")</f>
        <v/>
      </c>
      <c r="S745" s="50" t="str">
        <f aca="false">IFERROR(S455/S165,"")</f>
        <v/>
      </c>
      <c r="T745" s="50" t="str">
        <f aca="false">IFERROR(T455/T165,"")</f>
        <v/>
      </c>
      <c r="U745" s="50" t="str">
        <f aca="false">IFERROR(U455/U165,"")</f>
        <v/>
      </c>
      <c r="V745" s="50" t="str">
        <f aca="false">IFERROR(V455/V165,"")</f>
        <v/>
      </c>
      <c r="W745" s="50" t="str">
        <f aca="false">IFERROR(W455/W165,"")</f>
        <v/>
      </c>
      <c r="X745" s="50" t="str">
        <f aca="false">IFERROR(X455/X165,"")</f>
        <v/>
      </c>
      <c r="Y745" s="50" t="str">
        <f aca="false">IFERROR(Y455/Y165,"")</f>
        <v/>
      </c>
      <c r="Z745" s="50" t="str">
        <f aca="false">IFERROR(Z455/Z165,"")</f>
        <v/>
      </c>
      <c r="AA745" s="50" t="str">
        <f aca="false">IFERROR(AA455/AA165,"")</f>
        <v/>
      </c>
      <c r="AB745" s="50" t="str">
        <f aca="false">IFERROR(AB455/AB165,"")</f>
        <v/>
      </c>
      <c r="AC745" s="50" t="str">
        <f aca="false">IFERROR(AC455/AC165,"")</f>
        <v/>
      </c>
      <c r="AD745" s="50" t="str">
        <f aca="false">IFERROR(AD455/AD165,"")</f>
        <v/>
      </c>
      <c r="AE745" s="50" t="str">
        <f aca="false">IFERROR(AE455/AE165,"")</f>
        <v/>
      </c>
      <c r="AF745" s="50" t="str">
        <f aca="false">IFERROR(AF455/AF165,"")</f>
        <v/>
      </c>
      <c r="AG745" s="50" t="str">
        <f aca="false">IFERROR(AG455/AG165,"")</f>
        <v/>
      </c>
      <c r="AH745" s="50" t="str">
        <f aca="false">IFERROR(AH455/AH165,"")</f>
        <v/>
      </c>
      <c r="AI745" s="50" t="str">
        <f aca="false">IFERROR(AI455/AI165,"")</f>
        <v/>
      </c>
      <c r="AJ745" s="50" t="str">
        <f aca="false">IFERROR(AJ455/AJ165,"")</f>
        <v/>
      </c>
      <c r="AK745" s="50" t="str">
        <f aca="false">IFERROR(AK455/AK165,"")</f>
        <v/>
      </c>
      <c r="AL745" s="51" t="str">
        <f aca="false">IFERROR(AL455/AL165,"")</f>
        <v/>
      </c>
      <c r="AM745" s="51" t="str">
        <f aca="false">IFERROR(AM455/AM165,"")</f>
        <v/>
      </c>
    </row>
    <row r="746" customFormat="false" ht="14.25" hidden="false" customHeight="false" outlineLevel="0" collapsed="false">
      <c r="A746" s="48" t="s">
        <v>138</v>
      </c>
      <c r="B746" s="48" t="str">
        <f aca="false">VLOOKUP(Data[[#This Row],[or_product]],Ref_products[#Data],2,FALSE())</f>
        <v>Maize</v>
      </c>
      <c r="C746" s="48" t="str">
        <f aca="false">VLOOKUP(Data[[#This Row],[MS]],Ref_MS[#Data],2,FALSE())</f>
        <v>Netherlands</v>
      </c>
      <c r="D746" s="49" t="s">
        <v>135</v>
      </c>
      <c r="E746" s="49" t="s">
        <v>111</v>
      </c>
      <c r="F746" s="49" t="s">
        <v>112</v>
      </c>
      <c r="G746" s="50" t="n">
        <f aca="false">(SUM(AH746:AL746)-MAX(AH746:AL746)-MIN(AH746:AL746))/3</f>
        <v>11.398930357392</v>
      </c>
      <c r="H746" s="50" t="n">
        <f aca="false">IFERROR(H456/H166,"")</f>
        <v>9.08206481481482</v>
      </c>
      <c r="I746" s="50" t="n">
        <f aca="false">IFERROR(I456/I166,"")</f>
        <v>7.48566896551724</v>
      </c>
      <c r="J746" s="50" t="n">
        <f aca="false">IFERROR(J456/J166,"")</f>
        <v>7.07018</v>
      </c>
      <c r="K746" s="50" t="n">
        <f aca="false">IFERROR(K456/K166,"")</f>
        <v>7.94812844036697</v>
      </c>
      <c r="L746" s="50" t="n">
        <f aca="false">IFERROR(L456/L166,"")</f>
        <v>12.4278976377953</v>
      </c>
      <c r="M746" s="50" t="n">
        <f aca="false">IFERROR(M456/M166,"")</f>
        <v>10.9538</v>
      </c>
      <c r="N746" s="50" t="n">
        <f aca="false">IFERROR(N456/N166,"")</f>
        <v>6.9830475</v>
      </c>
      <c r="O746" s="50" t="n">
        <f aca="false">IFERROR(O456/O166,"")</f>
        <v>10.9538</v>
      </c>
      <c r="P746" s="50" t="n">
        <f aca="false">IFERROR(P456/P166,"")</f>
        <v>12.3047198529412</v>
      </c>
      <c r="Q746" s="50" t="n">
        <f aca="false">IFERROR(Q456/Q166,"")</f>
        <v>13.2479215189873</v>
      </c>
      <c r="R746" s="50" t="n">
        <f aca="false">IFERROR(R456/R166,"")</f>
        <v>11.6406987755102</v>
      </c>
      <c r="S746" s="50" t="n">
        <f aca="false">IFERROR(S456/S166,"")</f>
        <v>11.7673330357143</v>
      </c>
      <c r="T746" s="50" t="n">
        <f aca="false">IFERROR(T456/T166,"")</f>
        <v>12.1756995169082</v>
      </c>
      <c r="U746" s="50" t="n">
        <f aca="false">IFERROR(U456/U166,"")</f>
        <v>9.11307878787879</v>
      </c>
      <c r="V746" s="50" t="n">
        <f aca="false">IFERROR(V456/V166,"")</f>
        <v>11.8980041450777</v>
      </c>
      <c r="W746" s="50" t="n">
        <f aca="false">IFERROR(W456/W166,"")</f>
        <v>11.3683411764706</v>
      </c>
      <c r="X746" s="50" t="n">
        <f aca="false">IFERROR(X456/X166,"")</f>
        <v>12.9718840425532</v>
      </c>
      <c r="Y746" s="50" t="n">
        <f aca="false">IFERROR(Y456/Y166,"")</f>
        <v>11.2442416666667</v>
      </c>
      <c r="Z746" s="50" t="n">
        <f aca="false">IFERROR(Z456/Z166,"")</f>
        <v>12.0794869565217</v>
      </c>
      <c r="AA746" s="50" t="n">
        <f aca="false">IFERROR(AA456/AA166,"")</f>
        <v>12.0444380952381</v>
      </c>
      <c r="AB746" s="50" t="n">
        <f aca="false">IFERROR(AB456/AB166,"")</f>
        <v>11.997019047619</v>
      </c>
      <c r="AC746" s="50" t="n">
        <f aca="false">IFERROR(AC456/AC166,"")</f>
        <v>13.2773333333333</v>
      </c>
      <c r="AD746" s="50" t="n">
        <f aca="false">IFERROR(AD456/AD166,"")</f>
        <v>10.7754383544304</v>
      </c>
      <c r="AE746" s="50" t="n">
        <f aca="false">IFERROR(AE456/AE166,"")</f>
        <v>10.6113162184189</v>
      </c>
      <c r="AF746" s="50" t="n">
        <f aca="false">IFERROR(AF456/AF166,"")</f>
        <v>13.3859906938776</v>
      </c>
      <c r="AG746" s="50" t="n">
        <f aca="false">IFERROR(AG456/AG166,"")</f>
        <v>7.72758168604651</v>
      </c>
      <c r="AH746" s="50" t="n">
        <f aca="false">IFERROR(AH456/AH166,"")</f>
        <v>9.71022861651762</v>
      </c>
      <c r="AI746" s="50" t="n">
        <f aca="false">IFERROR(AI456/AI166,"")</f>
        <v>10.6810061791967</v>
      </c>
      <c r="AJ746" s="50" t="n">
        <f aca="false">IFERROR(AJ456/AJ166,"")</f>
        <v>12.8770834883721</v>
      </c>
      <c r="AK746" s="50" t="n">
        <f aca="false">IFERROR(AK456/AK166,"")</f>
        <v>10.7952646766169</v>
      </c>
      <c r="AL746" s="51" t="n">
        <f aca="false">IFERROR(AL456/AL166,"")</f>
        <v>12.7205202163624</v>
      </c>
      <c r="AM746" s="51" t="n">
        <f aca="false">IFERROR(AM456/AM166,"")</f>
        <v>10.75464</v>
      </c>
    </row>
    <row r="747" customFormat="false" ht="14.25" hidden="false" customHeight="false" outlineLevel="0" collapsed="false">
      <c r="A747" s="48" t="s">
        <v>138</v>
      </c>
      <c r="B747" s="48" t="str">
        <f aca="false">VLOOKUP(Data[[#This Row],[or_product]],Ref_products[#Data],2,FALSE())</f>
        <v>Maize</v>
      </c>
      <c r="C747" s="48" t="str">
        <f aca="false">VLOOKUP(Data[[#This Row],[MS]],Ref_MS[#Data],2,FALSE())</f>
        <v>Austria</v>
      </c>
      <c r="D747" s="49" t="s">
        <v>135</v>
      </c>
      <c r="E747" s="49" t="s">
        <v>113</v>
      </c>
      <c r="F747" s="49" t="s">
        <v>114</v>
      </c>
      <c r="G747" s="50" t="n">
        <f aca="false">(SUM(AH747:AL747)-MAX(AH747:AL747)-MIN(AH747:AL747))/3</f>
        <v>10.4576726700377</v>
      </c>
      <c r="H747" s="50" t="n">
        <f aca="false">IFERROR(H457/H167,"")</f>
        <v>8.93523896409653</v>
      </c>
      <c r="I747" s="50" t="n">
        <f aca="false">IFERROR(I457/I167,"")</f>
        <v>7.88096646239554</v>
      </c>
      <c r="J747" s="50" t="n">
        <f aca="false">IFERROR(J457/J167,"")</f>
        <v>8.46315144175317</v>
      </c>
      <c r="K747" s="50" t="n">
        <f aca="false">IFERROR(K457/K167,"")</f>
        <v>9.6499747627024</v>
      </c>
      <c r="L747" s="50" t="n">
        <f aca="false">IFERROR(L457/L167,"")</f>
        <v>9.73904770186335</v>
      </c>
      <c r="M747" s="50" t="n">
        <f aca="false">IFERROR(M457/M167,"")</f>
        <v>9.57128155339806</v>
      </c>
      <c r="N747" s="50" t="n">
        <f aca="false">IFERROR(N457/N167,"")</f>
        <v>9.56229193442623</v>
      </c>
      <c r="O747" s="50" t="n">
        <f aca="false">IFERROR(O457/O167,"")</f>
        <v>9.81539609993906</v>
      </c>
      <c r="P747" s="50" t="n">
        <f aca="false">IFERROR(P457/P167,"")</f>
        <v>8.67403383897316</v>
      </c>
      <c r="Q747" s="50" t="n">
        <f aca="false">IFERROR(Q457/Q167,"")</f>
        <v>9.63763228803717</v>
      </c>
      <c r="R747" s="50" t="n">
        <f aca="false">IFERROR(R457/R167,"")</f>
        <v>8.34391909982689</v>
      </c>
      <c r="S747" s="50" t="n">
        <f aca="false">IFERROR(S457/S167,"")</f>
        <v>9.2151900391718</v>
      </c>
      <c r="T747" s="50" t="n">
        <f aca="false">IFERROR(T457/T167,"")</f>
        <v>10.2724631578947</v>
      </c>
      <c r="U747" s="50" t="n">
        <f aca="false">IFERROR(U457/U167,"")</f>
        <v>9.19974174513497</v>
      </c>
      <c r="V747" s="50" t="n">
        <f aca="false">IFERROR(V457/V167,"")</f>
        <v>9.88516500877706</v>
      </c>
      <c r="W747" s="50" t="n">
        <f aca="false">IFERROR(W457/W167,"")</f>
        <v>11.015877176713</v>
      </c>
      <c r="X747" s="50" t="n">
        <f aca="false">IFERROR(X457/X167,"")</f>
        <v>10.5465540616246</v>
      </c>
      <c r="Y747" s="50" t="n">
        <f aca="false">IFERROR(Y457/Y167,"")</f>
        <v>9.68367724967684</v>
      </c>
      <c r="Z747" s="50" t="n">
        <f aca="false">IFERROR(Z457/Z167,"")</f>
        <v>11.2520813173653</v>
      </c>
      <c r="AA747" s="50" t="n">
        <f aca="false">IFERROR(AA457/AA167,"")</f>
        <v>10.6576888757396</v>
      </c>
      <c r="AB747" s="50" t="n">
        <f aca="false">IFERROR(AB457/AB167,"")</f>
        <v>8.08308298335975</v>
      </c>
      <c r="AC747" s="50" t="n">
        <f aca="false">IFERROR(AC457/AC167,"")</f>
        <v>10.7460501201923</v>
      </c>
      <c r="AD747" s="50" t="n">
        <f aca="false">IFERROR(AD457/AD167,"")</f>
        <v>8.64213838817358</v>
      </c>
      <c r="AE747" s="50" t="n">
        <f aca="false">IFERROR(AE457/AE167,"")</f>
        <v>11.1161880768246</v>
      </c>
      <c r="AF747" s="50" t="n">
        <f aca="false">IFERROR(AF457/AF167,"")</f>
        <v>9.86853582203552</v>
      </c>
      <c r="AG747" s="50" t="n">
        <f aca="false">IFERROR(AG457/AG167,"")</f>
        <v>10.1066820962363</v>
      </c>
      <c r="AH747" s="50" t="n">
        <f aca="false">IFERROR(AH457/AH167,"")</f>
        <v>10.3730332321356</v>
      </c>
      <c r="AI747" s="50" t="n">
        <f aca="false">IFERROR(AI457/AI167,"")</f>
        <v>11.2972713734713</v>
      </c>
      <c r="AJ747" s="50" t="n">
        <f aca="false">IFERROR(AJ457/AJ167,"")</f>
        <v>11.1121604949588</v>
      </c>
      <c r="AK747" s="50" t="n">
        <f aca="false">IFERROR(AK457/AK167,"")</f>
        <v>9.77607099800307</v>
      </c>
      <c r="AL747" s="51" t="n">
        <f aca="false">IFERROR(AL457/AL167,"")</f>
        <v>9.88782428301887</v>
      </c>
      <c r="AM747" s="51" t="n">
        <f aca="false">IFERROR(AM457/AM167,"")</f>
        <v>10.127286</v>
      </c>
    </row>
    <row r="748" customFormat="false" ht="14.25" hidden="false" customHeight="false" outlineLevel="0" collapsed="false">
      <c r="A748" s="48" t="s">
        <v>138</v>
      </c>
      <c r="B748" s="48" t="str">
        <f aca="false">VLOOKUP(Data[[#This Row],[or_product]],Ref_products[#Data],2,FALSE())</f>
        <v>Maize</v>
      </c>
      <c r="C748" s="48" t="str">
        <f aca="false">VLOOKUP(Data[[#This Row],[MS]],Ref_MS[#Data],2,FALSE())</f>
        <v>Poland</v>
      </c>
      <c r="D748" s="49" t="s">
        <v>135</v>
      </c>
      <c r="E748" s="49" t="s">
        <v>115</v>
      </c>
      <c r="F748" s="49" t="s">
        <v>116</v>
      </c>
      <c r="G748" s="50" t="n">
        <f aca="false">(SUM(AH748:AL748)-MAX(AH748:AL748)-MIN(AH748:AL748))/3</f>
        <v>7.17266581865987</v>
      </c>
      <c r="H748" s="50" t="n">
        <f aca="false">IFERROR(H458/H168,"")</f>
        <v>5.29509798165138</v>
      </c>
      <c r="I748" s="50" t="n">
        <f aca="false">IFERROR(I458/I168,"")</f>
        <v>3.73425</v>
      </c>
      <c r="J748" s="50" t="n">
        <f aca="false">IFERROR(J458/J168,"")</f>
        <v>4.93354854771784</v>
      </c>
      <c r="K748" s="50" t="n">
        <f aca="false">IFERROR(K458/K168,"")</f>
        <v>5.03072987012987</v>
      </c>
      <c r="L748" s="50" t="n">
        <f aca="false">IFERROR(L458/L168,"")</f>
        <v>5.37938651102464</v>
      </c>
      <c r="M748" s="50" t="n">
        <f aca="false">IFERROR(M458/M168,"")</f>
        <v>5.801820657277</v>
      </c>
      <c r="N748" s="50" t="n">
        <f aca="false">IFERROR(N458/N168,"")</f>
        <v>5.72823915547025</v>
      </c>
      <c r="O748" s="50" t="n">
        <f aca="false">IFERROR(O458/O168,"")</f>
        <v>6.03691490479317</v>
      </c>
      <c r="P748" s="50" t="n">
        <f aca="false">IFERROR(P458/P168,"")</f>
        <v>6.04358297682709</v>
      </c>
      <c r="Q748" s="50" t="n">
        <f aca="false">IFERROR(Q458/Q168,"")</f>
        <v>6.13040351427675</v>
      </c>
      <c r="R748" s="50" t="n">
        <f aca="false">IFERROR(R458/R168,"")</f>
        <v>5.26463222003929</v>
      </c>
      <c r="S748" s="50" t="n">
        <f aca="false">IFERROR(S458/S168,"")</f>
        <v>5.66955355841632</v>
      </c>
      <c r="T748" s="50" t="n">
        <f aca="false">IFERROR(T458/T168,"")</f>
        <v>5.70948812260536</v>
      </c>
      <c r="U748" s="50" t="n">
        <f aca="false">IFERROR(U458/U168,"")</f>
        <v>4.14325102310231</v>
      </c>
      <c r="V748" s="50" t="n">
        <f aca="false">IFERROR(V458/V168,"")</f>
        <v>6.54605473282443</v>
      </c>
      <c r="W748" s="50" t="n">
        <f aca="false">IFERROR(W458/W168,"")</f>
        <v>5.79020655737705</v>
      </c>
      <c r="X748" s="50" t="n">
        <f aca="false">IFERROR(X458/X168,"")</f>
        <v>6.20004480116746</v>
      </c>
      <c r="Y748" s="50" t="n">
        <f aca="false">IFERROR(Y458/Y168,"")</f>
        <v>5.9426197486535</v>
      </c>
      <c r="Z748" s="50" t="n">
        <f aca="false">IFERROR(Z458/Z168,"")</f>
        <v>7.14687422742274</v>
      </c>
      <c r="AA748" s="50" t="n">
        <f aca="false">IFERROR(AA458/AA168,"")</f>
        <v>7.31724387642516</v>
      </c>
      <c r="AB748" s="50" t="n">
        <f aca="false">IFERROR(AB458/AB168,"")</f>
        <v>6.54848324922676</v>
      </c>
      <c r="AC748" s="50" t="n">
        <f aca="false">IFERROR(AC458/AC168,"")</f>
        <v>6.56046106892739</v>
      </c>
      <c r="AD748" s="50" t="n">
        <f aca="false">IFERROR(AD458/AD168,"")</f>
        <v>4.68886164403998</v>
      </c>
      <c r="AE748" s="50" t="n">
        <f aca="false">IFERROR(AE458/AE168,"")</f>
        <v>7.28670567818029</v>
      </c>
      <c r="AF748" s="50" t="n">
        <f aca="false">IFERROR(AF458/AF168,"")</f>
        <v>7.12440504883386</v>
      </c>
      <c r="AG748" s="50" t="n">
        <f aca="false">IFERROR(AG458/AG168,"")</f>
        <v>5.96179339334687</v>
      </c>
      <c r="AH748" s="50" t="n">
        <f aca="false">IFERROR(AH458/AH168,"")</f>
        <v>5.59190482893451</v>
      </c>
      <c r="AI748" s="50" t="n">
        <f aca="false">IFERROR(AI458/AI168,"")</f>
        <v>7.18014293838462</v>
      </c>
      <c r="AJ748" s="50" t="n">
        <f aca="false">IFERROR(AJ458/AJ168,"")</f>
        <v>7.44075937985117</v>
      </c>
      <c r="AK748" s="50" t="n">
        <f aca="false">IFERROR(AK458/AK168,"")</f>
        <v>7.07956909274851</v>
      </c>
      <c r="AL748" s="51" t="n">
        <f aca="false">IFERROR(AL458/AL168,"")</f>
        <v>7.25828542484649</v>
      </c>
      <c r="AM748" s="51" t="n">
        <f aca="false">IFERROR(AM458/AM168,"")</f>
        <v>7.21955</v>
      </c>
    </row>
    <row r="749" customFormat="false" ht="14.25" hidden="false" customHeight="false" outlineLevel="0" collapsed="false">
      <c r="A749" s="48" t="s">
        <v>138</v>
      </c>
      <c r="B749" s="48" t="str">
        <f aca="false">VLOOKUP(Data[[#This Row],[or_product]],Ref_products[#Data],2,FALSE())</f>
        <v>Maize</v>
      </c>
      <c r="C749" s="48" t="str">
        <f aca="false">VLOOKUP(Data[[#This Row],[MS]],Ref_MS[#Data],2,FALSE())</f>
        <v>Portugal</v>
      </c>
      <c r="D749" s="49" t="s">
        <v>135</v>
      </c>
      <c r="E749" s="49" t="s">
        <v>117</v>
      </c>
      <c r="F749" s="49" t="s">
        <v>118</v>
      </c>
      <c r="G749" s="50" t="n">
        <f aca="false">(SUM(AH749:AL749)-MAX(AH749:AL749)-MIN(AH749:AL749))/3</f>
        <v>9.80143216105611</v>
      </c>
      <c r="H749" s="50" t="n">
        <f aca="false">IFERROR(H459/H169,"")</f>
        <v>3.7355671957672</v>
      </c>
      <c r="I749" s="50" t="n">
        <f aca="false">IFERROR(I459/I169,"")</f>
        <v>4.08446779661017</v>
      </c>
      <c r="J749" s="50" t="n">
        <f aca="false">IFERROR(J459/J169,"")</f>
        <v>4.30950734463277</v>
      </c>
      <c r="K749" s="50" t="n">
        <f aca="false">IFERROR(K459/K169,"")</f>
        <v>4.59682810810811</v>
      </c>
      <c r="L749" s="50" t="n">
        <f aca="false">IFERROR(L459/L169,"")</f>
        <v>4.89061538461538</v>
      </c>
      <c r="M749" s="50" t="n">
        <f aca="false">IFERROR(M459/M169,"")</f>
        <v>5.27470056906363</v>
      </c>
      <c r="N749" s="50" t="n">
        <f aca="false">IFERROR(N459/N169,"")</f>
        <v>5.6772743902439</v>
      </c>
      <c r="O749" s="50" t="n">
        <f aca="false">IFERROR(O459/O169,"")</f>
        <v>5.75626071733001</v>
      </c>
      <c r="P749" s="50" t="n">
        <f aca="false">IFERROR(P459/P169,"")</f>
        <v>5.86800834679243</v>
      </c>
      <c r="Q749" s="50" t="n">
        <f aca="false">IFERROR(Q459/Q169,"")</f>
        <v>5.70467183842421</v>
      </c>
      <c r="R749" s="50" t="n">
        <f aca="false">IFERROR(R459/R169,"")</f>
        <v>5.65981066176471</v>
      </c>
      <c r="S749" s="50" t="n">
        <f aca="false">IFERROR(S459/S169,"")</f>
        <v>5.76251733527485</v>
      </c>
      <c r="T749" s="50" t="n">
        <f aca="false">IFERROR(T459/T169,"")</f>
        <v>4.66071727777272</v>
      </c>
      <c r="U749" s="50" t="n">
        <f aca="false">IFERROR(U459/U169,"")</f>
        <v>5.26648144249513</v>
      </c>
      <c r="V749" s="50" t="n">
        <f aca="false">IFERROR(V459/V169,"")</f>
        <v>5.81640727135012</v>
      </c>
      <c r="W749" s="50" t="n">
        <f aca="false">IFERROR(W459/W169,"")</f>
        <v>6.30107537878788</v>
      </c>
      <c r="X749" s="50" t="n">
        <f aca="false">IFERROR(X459/X169,"")</f>
        <v>6.66533205953763</v>
      </c>
      <c r="Y749" s="50" t="n">
        <f aca="false">IFERROR(Y459/Y169,"")</f>
        <v>6.90040805577072</v>
      </c>
      <c r="Z749" s="50" t="n">
        <f aca="false">IFERROR(Z459/Z169,"")</f>
        <v>8.07028271654331</v>
      </c>
      <c r="AA749" s="50" t="n">
        <f aca="false">IFERROR(AA459/AA169,"")</f>
        <v>8.26903745596869</v>
      </c>
      <c r="AB749" s="50" t="n">
        <f aca="false">IFERROR(AB459/AB169,"")</f>
        <v>8.28013178280705</v>
      </c>
      <c r="AC749" s="50" t="n">
        <f aca="false">IFERROR(AC459/AC169,"")</f>
        <v>8.29824082125604</v>
      </c>
      <c r="AD749" s="50" t="n">
        <f aca="false">IFERROR(AD459/AD169,"")</f>
        <v>8.41654919824329</v>
      </c>
      <c r="AE749" s="50" t="n">
        <f aca="false">IFERROR(AE459/AE169,"")</f>
        <v>7.98606651619456</v>
      </c>
      <c r="AF749" s="50" t="n">
        <f aca="false">IFERROR(AF459/AF169,"")</f>
        <v>8.57594193250116</v>
      </c>
      <c r="AG749" s="50" t="n">
        <f aca="false">IFERROR(AG459/AG169,"")</f>
        <v>8.52761261996161</v>
      </c>
      <c r="AH749" s="50" t="n">
        <f aca="false">IFERROR(AH459/AH169,"")</f>
        <v>9.76315832251363</v>
      </c>
      <c r="AI749" s="50" t="n">
        <f aca="false">IFERROR(AI459/AI169,"")</f>
        <v>9.30572985340458</v>
      </c>
      <c r="AJ749" s="50" t="n">
        <f aca="false">IFERROR(AJ459/AJ169,"")</f>
        <v>10.0621665368605</v>
      </c>
      <c r="AK749" s="50" t="n">
        <f aca="false">IFERROR(AK459/AK169,"")</f>
        <v>9.57897162379421</v>
      </c>
      <c r="AL749" s="51" t="n">
        <f aca="false">IFERROR(AL459/AL169,"")</f>
        <v>10.6274655421687</v>
      </c>
      <c r="AM749" s="51" t="n">
        <f aca="false">IFERROR(AM459/AM169,"")</f>
        <v>10.15716</v>
      </c>
    </row>
    <row r="750" customFormat="false" ht="14.25" hidden="false" customHeight="false" outlineLevel="0" collapsed="false">
      <c r="A750" s="48" t="s">
        <v>138</v>
      </c>
      <c r="B750" s="48" t="str">
        <f aca="false">VLOOKUP(Data[[#This Row],[or_product]],Ref_products[#Data],2,FALSE())</f>
        <v>Maize</v>
      </c>
      <c r="C750" s="48" t="str">
        <f aca="false">VLOOKUP(Data[[#This Row],[MS]],Ref_MS[#Data],2,FALSE())</f>
        <v>Romania</v>
      </c>
      <c r="D750" s="49" t="s">
        <v>135</v>
      </c>
      <c r="E750" s="49" t="s">
        <v>119</v>
      </c>
      <c r="F750" s="49" t="s">
        <v>120</v>
      </c>
      <c r="G750" s="50" t="n">
        <f aca="false">(SUM(AH750:AL750)-MAX(AH750:AL750)-MIN(AH750:AL750))/3</f>
        <v>4.8034044022902</v>
      </c>
      <c r="H750" s="50" t="n">
        <f aca="false">IFERROR(H460/H170,"")</f>
        <v>2.59449799393287</v>
      </c>
      <c r="I750" s="50" t="n">
        <f aca="false">IFERROR(I460/I170,"")</f>
        <v>3.11857563853322</v>
      </c>
      <c r="J750" s="50" t="n">
        <f aca="false">IFERROR(J460/J170,"")</f>
        <v>3.17812394828252</v>
      </c>
      <c r="K750" s="50" t="n">
        <f aca="false">IFERROR(K460/K170,"")</f>
        <v>2.91960537686909</v>
      </c>
      <c r="L750" s="50" t="n">
        <f aca="false">IFERROR(L460/L170,"")</f>
        <v>4.14403008303522</v>
      </c>
      <c r="M750" s="50" t="n">
        <f aca="false">IFERROR(M460/M170,"")</f>
        <v>2.74447304803605</v>
      </c>
      <c r="N750" s="50" t="n">
        <f aca="false">IFERROR(N460/N170,"")</f>
        <v>3.61348438308887</v>
      </c>
      <c r="O750" s="50" t="n">
        <f aca="false">IFERROR(O460/O170,"")</f>
        <v>1.59936185953774</v>
      </c>
      <c r="P750" s="50" t="n">
        <f aca="false">IFERROR(P460/P170,"")</f>
        <v>3.05340562672746</v>
      </c>
      <c r="Q750" s="50" t="n">
        <f aca="false">IFERROR(Q460/Q170,"")</f>
        <v>2.88979130212472</v>
      </c>
      <c r="R750" s="50" t="n">
        <f aca="false">IFERROR(R460/R170,"")</f>
        <v>2.98063078341532</v>
      </c>
      <c r="S750" s="50" t="n">
        <f aca="false">IFERROR(S460/S170,"")</f>
        <v>4.42261611207657</v>
      </c>
      <c r="T750" s="50" t="n">
        <f aca="false">IFERROR(T460/T170,"")</f>
        <v>3.93553488956014</v>
      </c>
      <c r="U750" s="50" t="n">
        <f aca="false">IFERROR(U460/U170,"")</f>
        <v>3.54960569635319</v>
      </c>
      <c r="V750" s="50" t="n">
        <f aca="false">IFERROR(V460/V170,"")</f>
        <v>1.51965974997921</v>
      </c>
      <c r="W750" s="50" t="n">
        <f aca="false">IFERROR(W460/W170,"")</f>
        <v>3.20117374551531</v>
      </c>
      <c r="X750" s="50" t="n">
        <f aca="false">IFERROR(X460/X170,"")</f>
        <v>3.39394983649584</v>
      </c>
      <c r="Y750" s="50" t="n">
        <f aca="false">IFERROR(Y460/Y170,"")</f>
        <v>4.29077064432658</v>
      </c>
      <c r="Z750" s="50" t="n">
        <f aca="false">IFERROR(Z460/Z170,"")</f>
        <v>4.50554723644479</v>
      </c>
      <c r="AA750" s="50" t="n">
        <f aca="false">IFERROR(AA460/AA170,"")</f>
        <v>2.17063296547987</v>
      </c>
      <c r="AB750" s="50" t="n">
        <f aca="false">IFERROR(AB460/AB170,"")</f>
        <v>4.46929531379026</v>
      </c>
      <c r="AC750" s="50" t="n">
        <f aca="false">IFERROR(AC460/AC170,"")</f>
        <v>4.74951785117523</v>
      </c>
      <c r="AD750" s="50" t="n">
        <f aca="false">IFERROR(AD460/AD170,"")</f>
        <v>3.44451819359984</v>
      </c>
      <c r="AE750" s="50" t="n">
        <f aca="false">IFERROR(AE460/AE170,"")</f>
        <v>4.14100005494888</v>
      </c>
      <c r="AF750" s="50" t="n">
        <f aca="false">IFERROR(AF460/AF170,"")</f>
        <v>5.93118789808917</v>
      </c>
      <c r="AG750" s="50" t="n">
        <f aca="false">IFERROR(AG460/AG170,"")</f>
        <v>7.6047183665787</v>
      </c>
      <c r="AH750" s="50" t="n">
        <f aca="false">IFERROR(AH460/AH170,"")</f>
        <v>6.4725793275738</v>
      </c>
      <c r="AI750" s="50" t="n">
        <f aca="false">IFERROR(AI460/AI170,"")</f>
        <v>3.95752254511818</v>
      </c>
      <c r="AJ750" s="50" t="n">
        <f aca="false">IFERROR(AJ460/AJ170,"")</f>
        <v>5.77702221100099</v>
      </c>
      <c r="AK750" s="50" t="n">
        <f aca="false">IFERROR(AK460/AK170,"")</f>
        <v>3.28381272679528</v>
      </c>
      <c r="AL750" s="51" t="n">
        <f aca="false">IFERROR(AL460/AL170,"")</f>
        <v>4.67566845075144</v>
      </c>
      <c r="AM750" s="51" t="n">
        <f aca="false">IFERROR(AM460/AM170,"")</f>
        <v>3.813914</v>
      </c>
    </row>
    <row r="751" customFormat="false" ht="14.25" hidden="false" customHeight="false" outlineLevel="0" collapsed="false">
      <c r="A751" s="48" t="s">
        <v>138</v>
      </c>
      <c r="B751" s="48" t="str">
        <f aca="false">VLOOKUP(Data[[#This Row],[or_product]],Ref_products[#Data],2,FALSE())</f>
        <v>Maize</v>
      </c>
      <c r="C751" s="48" t="str">
        <f aca="false">VLOOKUP(Data[[#This Row],[MS]],Ref_MS[#Data],2,FALSE())</f>
        <v>Slovenia</v>
      </c>
      <c r="D751" s="49" t="s">
        <v>135</v>
      </c>
      <c r="E751" s="49" t="s">
        <v>121</v>
      </c>
      <c r="F751" s="49" t="s">
        <v>122</v>
      </c>
      <c r="G751" s="50" t="n">
        <f aca="false">(SUM(AH751:AL751)-MAX(AH751:AL751)-MIN(AH751:AL751))/3</f>
        <v>9.11229558041067</v>
      </c>
      <c r="H751" s="50" t="n">
        <f aca="false">IFERROR(H461/H171,"")</f>
        <v>4.0016718381113</v>
      </c>
      <c r="I751" s="50" t="n">
        <f aca="false">IFERROR(I461/I171,"")</f>
        <v>6.28724736842105</v>
      </c>
      <c r="J751" s="50" t="n">
        <f aca="false">IFERROR(J461/J171,"")</f>
        <v>6.30460555555556</v>
      </c>
      <c r="K751" s="50" t="n">
        <f aca="false">IFERROR(K461/K171,"")</f>
        <v>6.27713418259023</v>
      </c>
      <c r="L751" s="50" t="n">
        <f aca="false">IFERROR(L461/L171,"")</f>
        <v>7.448584</v>
      </c>
      <c r="M751" s="50" t="n">
        <f aca="false">IFERROR(M461/M171,"")</f>
        <v>7.28287938596491</v>
      </c>
      <c r="N751" s="50" t="n">
        <f aca="false">IFERROR(N461/N171,"")</f>
        <v>6.9078018018018</v>
      </c>
      <c r="O751" s="50" t="n">
        <f aca="false">IFERROR(O461/O171,"")</f>
        <v>5.85719562591127</v>
      </c>
      <c r="P751" s="50" t="n">
        <f aca="false">IFERROR(P461/P171,"")</f>
        <v>5.3913872188354</v>
      </c>
      <c r="Q751" s="50" t="n">
        <f aca="false">IFERROR(Q461/Q171,"")</f>
        <v>8.12234232374259</v>
      </c>
      <c r="R751" s="50" t="n">
        <f aca="false">IFERROR(R461/R171,"")</f>
        <v>5.05841132759402</v>
      </c>
      <c r="S751" s="50" t="n">
        <f aca="false">IFERROR(S461/S171,"")</f>
        <v>7.74169556521739</v>
      </c>
      <c r="T751" s="50" t="n">
        <f aca="false">IFERROR(T461/T171,"")</f>
        <v>8.25336525843757</v>
      </c>
      <c r="U751" s="50" t="n">
        <f aca="false">IFERROR(U461/U171,"")</f>
        <v>6.90136390562249</v>
      </c>
      <c r="V751" s="50" t="n">
        <f aca="false">IFERROR(V461/V171,"")</f>
        <v>7.50342967489611</v>
      </c>
      <c r="W751" s="50" t="n">
        <f aca="false">IFERROR(W461/W171,"")</f>
        <v>7.28962059496567</v>
      </c>
      <c r="X751" s="50" t="n">
        <f aca="false">IFERROR(X461/X171,"")</f>
        <v>7.80443097643098</v>
      </c>
      <c r="Y751" s="50" t="n">
        <f aca="false">IFERROR(Y461/Y171,"")</f>
        <v>8.50434520999177</v>
      </c>
      <c r="Z751" s="50" t="n">
        <f aca="false">IFERROR(Z461/Z171,"")</f>
        <v>8.64802373724807</v>
      </c>
      <c r="AA751" s="50" t="n">
        <f aca="false">IFERROR(AA461/AA171,"")</f>
        <v>7.05118937962727</v>
      </c>
      <c r="AB751" s="50" t="n">
        <f aca="false">IFERROR(AB461/AB171,"")</f>
        <v>5.39126024844721</v>
      </c>
      <c r="AC751" s="50" t="n">
        <f aca="false">IFERROR(AC461/AC171,"")</f>
        <v>9.11184278632925</v>
      </c>
      <c r="AD751" s="50" t="n">
        <f aca="false">IFERROR(AD461/AD171,"")</f>
        <v>8.93713349231584</v>
      </c>
      <c r="AE751" s="50" t="n">
        <f aca="false">IFERROR(AE461/AE171,"")</f>
        <v>9.47391915361363</v>
      </c>
      <c r="AF751" s="50" t="n">
        <f aca="false">IFERROR(AF461/AF171,"")</f>
        <v>7.07852817968138</v>
      </c>
      <c r="AG751" s="50" t="n">
        <f aca="false">IFERROR(AG461/AG171,"")</f>
        <v>9.41256585760518</v>
      </c>
      <c r="AH751" s="50" t="n">
        <f aca="false">IFERROR(AH461/AH171,"")</f>
        <v>9.22959074074074</v>
      </c>
      <c r="AI751" s="50" t="n">
        <f aca="false">IFERROR(AI461/AI171,"")</f>
        <v>10.7467896058248</v>
      </c>
      <c r="AJ751" s="50" t="n">
        <f aca="false">IFERROR(AJ461/AJ171,"")</f>
        <v>9.35258246376812</v>
      </c>
      <c r="AK751" s="50" t="n">
        <f aca="false">IFERROR(AK461/AK171,"")</f>
        <v>6.65671693936477</v>
      </c>
      <c r="AL751" s="51" t="n">
        <f aca="false">IFERROR(AL461/AL171,"")</f>
        <v>8.75471353672316</v>
      </c>
      <c r="AM751" s="51" t="n">
        <f aca="false">IFERROR(AM461/AM171,"")</f>
        <v>8.81283</v>
      </c>
    </row>
    <row r="752" customFormat="false" ht="14.25" hidden="false" customHeight="false" outlineLevel="0" collapsed="false">
      <c r="A752" s="48" t="s">
        <v>138</v>
      </c>
      <c r="B752" s="48" t="str">
        <f aca="false">VLOOKUP(Data[[#This Row],[or_product]],Ref_products[#Data],2,FALSE())</f>
        <v>Maize</v>
      </c>
      <c r="C752" s="48" t="str">
        <f aca="false">VLOOKUP(Data[[#This Row],[MS]],Ref_MS[#Data],2,FALSE())</f>
        <v>Slovakia</v>
      </c>
      <c r="D752" s="49" t="s">
        <v>135</v>
      </c>
      <c r="E752" s="49" t="s">
        <v>123</v>
      </c>
      <c r="F752" s="49" t="s">
        <v>124</v>
      </c>
      <c r="G752" s="50" t="n">
        <f aca="false">(SUM(AH752:AL752)-MAX(AH752:AL752)-MIN(AH752:AL752))/3</f>
        <v>7.55457393047317</v>
      </c>
      <c r="H752" s="50" t="n">
        <f aca="false">IFERROR(H462/H172,"")</f>
        <v>4.59500315068493</v>
      </c>
      <c r="I752" s="50" t="n">
        <f aca="false">IFERROR(I462/I172,"")</f>
        <v>4.12003351866561</v>
      </c>
      <c r="J752" s="50" t="n">
        <f aca="false">IFERROR(J462/J172,"")</f>
        <v>4.87362001640689</v>
      </c>
      <c r="K752" s="50" t="n">
        <f aca="false">IFERROR(K462/K172,"")</f>
        <v>5.7273773006135</v>
      </c>
      <c r="L752" s="50" t="n">
        <f aca="false">IFERROR(L462/L172,"")</f>
        <v>5.92056252723312</v>
      </c>
      <c r="M752" s="50" t="n">
        <f aca="false">IFERROR(M462/M172,"")</f>
        <v>5.3699062605753</v>
      </c>
      <c r="N752" s="50" t="n">
        <f aca="false">IFERROR(N462/N172,"")</f>
        <v>5.99248602316602</v>
      </c>
      <c r="O752" s="50" t="n">
        <f aca="false">IFERROR(O462/O172,"")</f>
        <v>2.65466295399516</v>
      </c>
      <c r="P752" s="50" t="n">
        <f aca="false">IFERROR(P462/P172,"")</f>
        <v>4.47419985412108</v>
      </c>
      <c r="Q752" s="50" t="n">
        <f aca="false">IFERROR(Q462/Q172,"")</f>
        <v>5.41974036101083</v>
      </c>
      <c r="R752" s="50" t="n">
        <f aca="false">IFERROR(R462/R172,"")</f>
        <v>3.98983424383744</v>
      </c>
      <c r="S752" s="50" t="n">
        <f aca="false">IFERROR(S462/S172,"")</f>
        <v>5.84202666666667</v>
      </c>
      <c r="T752" s="50" t="n">
        <f aca="false">IFERROR(T462/T172,"")</f>
        <v>7.01304393442623</v>
      </c>
      <c r="U752" s="50" t="n">
        <f aca="false">IFERROR(U462/U172,"")</f>
        <v>5.4453955642531</v>
      </c>
      <c r="V752" s="50" t="n">
        <f aca="false">IFERROR(V462/V172,"")</f>
        <v>3.9496479338843</v>
      </c>
      <c r="W752" s="50" t="n">
        <f aca="false">IFERROR(W462/W172,"")</f>
        <v>8.14076186770428</v>
      </c>
      <c r="X752" s="50" t="n">
        <f aca="false">IFERROR(X462/X172,"")</f>
        <v>7.07877683453238</v>
      </c>
      <c r="Y752" s="50" t="n">
        <f aca="false">IFERROR(Y462/Y172,"")</f>
        <v>5.50717628909298</v>
      </c>
      <c r="Z752" s="50" t="n">
        <f aca="false">IFERROR(Z462/Z172,"")</f>
        <v>7.12046297029703</v>
      </c>
      <c r="AA752" s="50" t="n">
        <f aca="false">IFERROR(AA462/AA172,"")</f>
        <v>5.48853032871809</v>
      </c>
      <c r="AB752" s="50" t="n">
        <f aca="false">IFERROR(AB462/AB172,"")</f>
        <v>5.04916537871265</v>
      </c>
      <c r="AC752" s="50" t="n">
        <f aca="false">IFERROR(AC462/AC172,"")</f>
        <v>8.35603283223091</v>
      </c>
      <c r="AD752" s="50" t="n">
        <f aca="false">IFERROR(AD462/AD172,"")</f>
        <v>4.83351041579607</v>
      </c>
      <c r="AE752" s="50" t="n">
        <f aca="false">IFERROR(AE462/AE172,"")</f>
        <v>9.27861634521086</v>
      </c>
      <c r="AF752" s="50" t="n">
        <f aca="false">IFERROR(AF462/AF172,"")</f>
        <v>5.65311752302859</v>
      </c>
      <c r="AG752" s="50" t="n">
        <f aca="false">IFERROR(AG462/AG172,"")</f>
        <v>8.43139960900408</v>
      </c>
      <c r="AH752" s="50" t="n">
        <f aca="false">IFERROR(AH462/AH172,"")</f>
        <v>7.29437131413506</v>
      </c>
      <c r="AI752" s="50" t="n">
        <f aca="false">IFERROR(AI462/AI172,"")</f>
        <v>8.54277619594736</v>
      </c>
      <c r="AJ752" s="50" t="n">
        <f aca="false">IFERROR(AJ462/AJ172,"")</f>
        <v>7.83121510139791</v>
      </c>
      <c r="AK752" s="50" t="n">
        <f aca="false">IFERROR(AK462/AK172,"")</f>
        <v>4.29030474510051</v>
      </c>
      <c r="AL752" s="51" t="n">
        <f aca="false">IFERROR(AL462/AL172,"")</f>
        <v>7.53813537588652</v>
      </c>
      <c r="AM752" s="51" t="n">
        <f aca="false">IFERROR(AM462/AM172,"")</f>
        <v>7.936526</v>
      </c>
    </row>
    <row r="753" customFormat="false" ht="14.25" hidden="false" customHeight="false" outlineLevel="0" collapsed="false">
      <c r="A753" s="48" t="s">
        <v>138</v>
      </c>
      <c r="B753" s="48" t="str">
        <f aca="false">VLOOKUP(Data[[#This Row],[or_product]],Ref_products[#Data],2,FALSE())</f>
        <v>Maize</v>
      </c>
      <c r="C753" s="48" t="str">
        <f aca="false">VLOOKUP(Data[[#This Row],[MS]],Ref_MS[#Data],2,FALSE())</f>
        <v>Finland</v>
      </c>
      <c r="D753" s="49" t="s">
        <v>135</v>
      </c>
      <c r="E753" s="49" t="s">
        <v>125</v>
      </c>
      <c r="F753" s="49" t="s">
        <v>126</v>
      </c>
      <c r="G753" s="50" t="n">
        <f aca="false">(SUM(AH753:AL753)-MAX(AH753:AL753)-MIN(AH753:AL753))/3</f>
        <v>0</v>
      </c>
      <c r="H753" s="50" t="str">
        <f aca="false">IFERROR(H463/H173,"")</f>
        <v/>
      </c>
      <c r="I753" s="50" t="str">
        <f aca="false">IFERROR(I463/I173,"")</f>
        <v/>
      </c>
      <c r="J753" s="50" t="str">
        <f aca="false">IFERROR(J463/J173,"")</f>
        <v/>
      </c>
      <c r="K753" s="50" t="str">
        <f aca="false">IFERROR(K463/K173,"")</f>
        <v/>
      </c>
      <c r="L753" s="50" t="str">
        <f aca="false">IFERROR(L463/L173,"")</f>
        <v/>
      </c>
      <c r="M753" s="50" t="str">
        <f aca="false">IFERROR(M463/M173,"")</f>
        <v/>
      </c>
      <c r="N753" s="50" t="str">
        <f aca="false">IFERROR(N463/N173,"")</f>
        <v/>
      </c>
      <c r="O753" s="50" t="str">
        <f aca="false">IFERROR(O463/O173,"")</f>
        <v/>
      </c>
      <c r="P753" s="50" t="str">
        <f aca="false">IFERROR(P463/P173,"")</f>
        <v/>
      </c>
      <c r="Q753" s="50" t="str">
        <f aca="false">IFERROR(Q463/Q173,"")</f>
        <v/>
      </c>
      <c r="R753" s="50" t="str">
        <f aca="false">IFERROR(R463/R173,"")</f>
        <v/>
      </c>
      <c r="S753" s="50" t="str">
        <f aca="false">IFERROR(S463/S173,"")</f>
        <v/>
      </c>
      <c r="T753" s="50" t="str">
        <f aca="false">IFERROR(T463/T173,"")</f>
        <v/>
      </c>
      <c r="U753" s="50" t="str">
        <f aca="false">IFERROR(U463/U173,"")</f>
        <v/>
      </c>
      <c r="V753" s="50" t="str">
        <f aca="false">IFERROR(V463/V173,"")</f>
        <v/>
      </c>
      <c r="W753" s="50" t="str">
        <f aca="false">IFERROR(W463/W173,"")</f>
        <v/>
      </c>
      <c r="X753" s="50" t="str">
        <f aca="false">IFERROR(X463/X173,"")</f>
        <v/>
      </c>
      <c r="Y753" s="50" t="str">
        <f aca="false">IFERROR(Y463/Y173,"")</f>
        <v/>
      </c>
      <c r="Z753" s="50" t="str">
        <f aca="false">IFERROR(Z463/Z173,"")</f>
        <v/>
      </c>
      <c r="AA753" s="50" t="str">
        <f aca="false">IFERROR(AA463/AA173,"")</f>
        <v/>
      </c>
      <c r="AB753" s="50" t="str">
        <f aca="false">IFERROR(AB463/AB173,"")</f>
        <v/>
      </c>
      <c r="AC753" s="50" t="str">
        <f aca="false">IFERROR(AC463/AC173,"")</f>
        <v/>
      </c>
      <c r="AD753" s="50" t="str">
        <f aca="false">IFERROR(AD463/AD173,"")</f>
        <v/>
      </c>
      <c r="AE753" s="50" t="str">
        <f aca="false">IFERROR(AE463/AE173,"")</f>
        <v/>
      </c>
      <c r="AF753" s="50" t="str">
        <f aca="false">IFERROR(AF463/AF173,"")</f>
        <v/>
      </c>
      <c r="AG753" s="50" t="str">
        <f aca="false">IFERROR(AG463/AG173,"")</f>
        <v/>
      </c>
      <c r="AH753" s="50" t="str">
        <f aca="false">IFERROR(AH463/AH173,"")</f>
        <v/>
      </c>
      <c r="AI753" s="50" t="str">
        <f aca="false">IFERROR(AI463/AI173,"")</f>
        <v/>
      </c>
      <c r="AJ753" s="50" t="str">
        <f aca="false">IFERROR(AJ463/AJ173,"")</f>
        <v/>
      </c>
      <c r="AK753" s="50" t="str">
        <f aca="false">IFERROR(AK463/AK173,"")</f>
        <v/>
      </c>
      <c r="AL753" s="51" t="str">
        <f aca="false">IFERROR(AL463/AL173,"")</f>
        <v/>
      </c>
      <c r="AM753" s="51" t="str">
        <f aca="false">IFERROR(AM463/AM173,"")</f>
        <v/>
      </c>
    </row>
    <row r="754" customFormat="false" ht="14.25" hidden="false" customHeight="false" outlineLevel="0" collapsed="false">
      <c r="A754" s="48" t="s">
        <v>138</v>
      </c>
      <c r="B754" s="48" t="str">
        <f aca="false">VLOOKUP(Data[[#This Row],[or_product]],Ref_products[#Data],2,FALSE())</f>
        <v>Maize</v>
      </c>
      <c r="C754" s="48" t="str">
        <f aca="false">VLOOKUP(Data[[#This Row],[MS]],Ref_MS[#Data],2,FALSE())</f>
        <v>Sweden</v>
      </c>
      <c r="D754" s="49" t="s">
        <v>135</v>
      </c>
      <c r="E754" s="49" t="s">
        <v>127</v>
      </c>
      <c r="F754" s="49" t="s">
        <v>128</v>
      </c>
      <c r="G754" s="50" t="n">
        <f aca="false">(SUM(AH754:AL754)-MAX(AH754:AL754)-MIN(AH754:AL754))/3</f>
        <v>7.04801796323653</v>
      </c>
      <c r="H754" s="50" t="str">
        <f aca="false">IFERROR(H464/H174,"")</f>
        <v/>
      </c>
      <c r="I754" s="50" t="str">
        <f aca="false">IFERROR(I464/I174,"")</f>
        <v/>
      </c>
      <c r="J754" s="50" t="str">
        <f aca="false">IFERROR(J464/J174,"")</f>
        <v/>
      </c>
      <c r="K754" s="50" t="str">
        <f aca="false">IFERROR(K464/K174,"")</f>
        <v/>
      </c>
      <c r="L754" s="50" t="str">
        <f aca="false">IFERROR(L464/L174,"")</f>
        <v/>
      </c>
      <c r="M754" s="50" t="str">
        <f aca="false">IFERROR(M464/M174,"")</f>
        <v/>
      </c>
      <c r="N754" s="50" t="str">
        <f aca="false">IFERROR(N464/N174,"")</f>
        <v/>
      </c>
      <c r="O754" s="50" t="str">
        <f aca="false">IFERROR(O464/O174,"")</f>
        <v/>
      </c>
      <c r="P754" s="50" t="str">
        <f aca="false">IFERROR(P464/P174,"")</f>
        <v/>
      </c>
      <c r="Q754" s="50" t="str">
        <f aca="false">IFERROR(Q464/Q174,"")</f>
        <v/>
      </c>
      <c r="R754" s="50" t="str">
        <f aca="false">IFERROR(R464/R174,"")</f>
        <v/>
      </c>
      <c r="S754" s="50" t="str">
        <f aca="false">IFERROR(S464/S174,"")</f>
        <v/>
      </c>
      <c r="T754" s="50" t="str">
        <f aca="false">IFERROR(T464/T174,"")</f>
        <v/>
      </c>
      <c r="U754" s="50" t="str">
        <f aca="false">IFERROR(U464/U174,"")</f>
        <v/>
      </c>
      <c r="V754" s="50" t="str">
        <f aca="false">IFERROR(V464/V174,"")</f>
        <v/>
      </c>
      <c r="W754" s="50" t="str">
        <f aca="false">IFERROR(W464/W174,"")</f>
        <v/>
      </c>
      <c r="X754" s="50" t="n">
        <f aca="false">IFERROR(X464/X174,"")</f>
        <v>6.3578</v>
      </c>
      <c r="Y754" s="50" t="n">
        <f aca="false">IFERROR(Y464/Y174,"")</f>
        <v>5.57350746268657</v>
      </c>
      <c r="Z754" s="50" t="n">
        <f aca="false">IFERROR(Z464/Z174,"")</f>
        <v>7.62334928229665</v>
      </c>
      <c r="AA754" s="50" t="n">
        <f aca="false">IFERROR(AA464/AA174,"")</f>
        <v>6.16045762711864</v>
      </c>
      <c r="AB754" s="50" t="n">
        <f aca="false">IFERROR(AB464/AB174,"")</f>
        <v>5.80229921259843</v>
      </c>
      <c r="AC754" s="50" t="n">
        <f aca="false">IFERROR(AC464/AC174,"")</f>
        <v>7.44229473684211</v>
      </c>
      <c r="AD754" s="50" t="n">
        <f aca="false">IFERROR(AD464/AD174,"")</f>
        <v>4.79181954887218</v>
      </c>
      <c r="AE754" s="50" t="n">
        <f aca="false">IFERROR(AE464/AE174,"")</f>
        <v>8.03628070175439</v>
      </c>
      <c r="AF754" s="50" t="n">
        <f aca="false">IFERROR(AF464/AF174,"")</f>
        <v>7.36389915966387</v>
      </c>
      <c r="AG754" s="50" t="n">
        <f aca="false">IFERROR(AG464/AG174,"")</f>
        <v>4.12673873873874</v>
      </c>
      <c r="AH754" s="50" t="n">
        <f aca="false">IFERROR(AH464/AH174,"")</f>
        <v>6.94601234567901</v>
      </c>
      <c r="AI754" s="50" t="n">
        <f aca="false">IFERROR(AI464/AI174,"")</f>
        <v>6.72837837837838</v>
      </c>
      <c r="AJ754" s="50" t="n">
        <f aca="false">IFERROR(AJ464/AJ174,"")</f>
        <v>8.52725287356322</v>
      </c>
      <c r="AK754" s="50" t="n">
        <f aca="false">IFERROR(AK464/AK174,"")</f>
        <v>6.86370621468927</v>
      </c>
      <c r="AL754" s="51" t="n">
        <f aca="false">IFERROR(AL464/AL174,"")</f>
        <v>7.33433532934132</v>
      </c>
      <c r="AM754" s="51" t="n">
        <f aca="false">IFERROR(AM464/AM174,"")</f>
        <v>7.41317777777778</v>
      </c>
    </row>
    <row r="755" customFormat="false" ht="14.25" hidden="false" customHeight="false" outlineLevel="0" collapsed="false">
      <c r="A755" s="48" t="s">
        <v>138</v>
      </c>
      <c r="B755" s="48" t="str">
        <f aca="false">VLOOKUP(Data[[#This Row],[or_product]],Ref_products[#Data],2,FALSE())</f>
        <v>Maize</v>
      </c>
      <c r="C755" s="48" t="str">
        <f aca="false">VLOOKUP(Data[[#This Row],[MS]],Ref_MS[#Data],2,FALSE())</f>
        <v>United Kingdom</v>
      </c>
      <c r="D755" s="49" t="s">
        <v>135</v>
      </c>
      <c r="E755" s="49" t="s">
        <v>129</v>
      </c>
      <c r="F755" s="49" t="s">
        <v>130</v>
      </c>
      <c r="G755" s="50" t="n">
        <f aca="false">(SUM(AH755:AL755)-MAX(AH755:AL755)-MIN(AH755:AL755))/3</f>
        <v>0</v>
      </c>
      <c r="H755" s="50" t="str">
        <f aca="false">IFERROR(H465/H175,"")</f>
        <v/>
      </c>
      <c r="I755" s="50" t="str">
        <f aca="false">IFERROR(I465/I175,"")</f>
        <v/>
      </c>
      <c r="J755" s="50" t="str">
        <f aca="false">IFERROR(J465/J175,"")</f>
        <v/>
      </c>
      <c r="K755" s="50" t="str">
        <f aca="false">IFERROR(K465/K175,"")</f>
        <v/>
      </c>
      <c r="L755" s="50" t="str">
        <f aca="false">IFERROR(L465/L175,"")</f>
        <v/>
      </c>
      <c r="M755" s="50" t="str">
        <f aca="false">IFERROR(M465/M175,"")</f>
        <v/>
      </c>
      <c r="N755" s="50" t="str">
        <f aca="false">IFERROR(N465/N175,"")</f>
        <v/>
      </c>
      <c r="O755" s="50" t="str">
        <f aca="false">IFERROR(O465/O175,"")</f>
        <v/>
      </c>
      <c r="P755" s="50" t="str">
        <f aca="false">IFERROR(P465/P175,"")</f>
        <v/>
      </c>
      <c r="Q755" s="50" t="str">
        <f aca="false">IFERROR(Q465/Q175,"")</f>
        <v/>
      </c>
      <c r="R755" s="50" t="str">
        <f aca="false">IFERROR(R465/R175,"")</f>
        <v/>
      </c>
      <c r="S755" s="50" t="str">
        <f aca="false">IFERROR(S465/S175,"")</f>
        <v/>
      </c>
      <c r="T755" s="50" t="str">
        <f aca="false">IFERROR(T465/T175,"")</f>
        <v/>
      </c>
      <c r="U755" s="50" t="str">
        <f aca="false">IFERROR(U465/U175,"")</f>
        <v/>
      </c>
      <c r="V755" s="50" t="str">
        <f aca="false">IFERROR(V465/V175,"")</f>
        <v/>
      </c>
      <c r="W755" s="50" t="str">
        <f aca="false">IFERROR(W465/W175,"")</f>
        <v/>
      </c>
      <c r="X755" s="50" t="str">
        <f aca="false">IFERROR(X465/X175,"")</f>
        <v/>
      </c>
      <c r="Y755" s="50" t="str">
        <f aca="false">IFERROR(Y465/Y175,"")</f>
        <v/>
      </c>
      <c r="Z755" s="50" t="str">
        <f aca="false">IFERROR(Z465/Z175,"")</f>
        <v/>
      </c>
      <c r="AA755" s="50" t="n">
        <f aca="false">IFERROR(AA465/AA175,"")</f>
        <v>7.4685</v>
      </c>
      <c r="AB755" s="50" t="n">
        <f aca="false">IFERROR(AB465/AB175,"")</f>
        <v>7.4715816091954</v>
      </c>
      <c r="AC755" s="50" t="str">
        <f aca="false">IFERROR(AC465/AC175,"")</f>
        <v/>
      </c>
      <c r="AD755" s="50" t="n">
        <f aca="false">IFERROR(AD465/AD175,"")</f>
        <v>5.4769</v>
      </c>
      <c r="AE755" s="50" t="n">
        <f aca="false">IFERROR(AE465/AE175,"")</f>
        <v>3.9832</v>
      </c>
      <c r="AF755" s="50" t="n">
        <f aca="false">IFERROR(AF465/AF175,"")</f>
        <v>4.38152</v>
      </c>
      <c r="AG755" s="50" t="n">
        <f aca="false">IFERROR(AG465/AG175,"")</f>
        <v>4.55222857142857</v>
      </c>
      <c r="AH755" s="50" t="n">
        <f aca="false">IFERROR(AH465/AH175,"")</f>
        <v>5.07569362318841</v>
      </c>
      <c r="AI755" s="50" t="n">
        <f aca="false">IFERROR(AI465/AI175,"")</f>
        <v>3.97105609756098</v>
      </c>
      <c r="AJ755" s="50" t="str">
        <f aca="false">IFERROR(AJ465/AJ175,"")</f>
        <v/>
      </c>
      <c r="AK755" s="50" t="str">
        <f aca="false">IFERROR(AK465/AK175,"")</f>
        <v/>
      </c>
      <c r="AL755" s="51" t="str">
        <f aca="false">IFERROR(AL465/AL175,"")</f>
        <v/>
      </c>
      <c r="AM755" s="51" t="str">
        <f aca="false">IFERROR(AM465/AM175,"")</f>
        <v/>
      </c>
    </row>
    <row r="756" customFormat="false" ht="14.25" hidden="false" customHeight="false" outlineLevel="0" collapsed="false">
      <c r="A756" s="48" t="s">
        <v>138</v>
      </c>
      <c r="B756" s="48" t="str">
        <f aca="false">VLOOKUP(Data[[#This Row],[or_product]],Ref_products[#Data],2,FALSE())</f>
        <v>Sorghum</v>
      </c>
      <c r="C756" s="48" t="str">
        <f aca="false">VLOOKUP(Data[[#This Row],[MS]],Ref_MS[#Data],2,FALSE())</f>
        <v>EU-27</v>
      </c>
      <c r="D756" s="49" t="s">
        <v>32</v>
      </c>
      <c r="E756" s="49" t="s">
        <v>73</v>
      </c>
      <c r="F756" s="49" t="s">
        <v>74</v>
      </c>
      <c r="G756" s="50" t="n">
        <f aca="false">(SUM(AH756:AL756)-MAX(AH756:AL756)-MIN(AH756:AL756))/3</f>
        <v>5.00183304089725</v>
      </c>
      <c r="H756" s="50" t="n">
        <f aca="false">IFERROR(H466/H176,"")</f>
        <v>5.17743300423131</v>
      </c>
      <c r="I756" s="50" t="n">
        <f aca="false">IFERROR(I466/I176,"")</f>
        <v>4.62271241830065</v>
      </c>
      <c r="J756" s="50" t="n">
        <f aca="false">IFERROR(J466/J176,"")</f>
        <v>4.89571140262361</v>
      </c>
      <c r="K756" s="50" t="n">
        <f aca="false">IFERROR(K466/K176,"")</f>
        <v>5.11972517730496</v>
      </c>
      <c r="L756" s="50" t="n">
        <f aca="false">IFERROR(L466/L176,"")</f>
        <v>5.51878151260504</v>
      </c>
      <c r="M756" s="50" t="n">
        <f aca="false">IFERROR(M466/M176,"")</f>
        <v>4.78861134631668</v>
      </c>
      <c r="N756" s="50" t="n">
        <f aca="false">IFERROR(N466/N176,"")</f>
        <v>5.57430769230769</v>
      </c>
      <c r="O756" s="50" t="n">
        <f aca="false">IFERROR(O466/O176,"")</f>
        <v>5.48648945921173</v>
      </c>
      <c r="P756" s="50" t="n">
        <f aca="false">IFERROR(P466/P176,"")</f>
        <v>5.09794013650193</v>
      </c>
      <c r="Q756" s="50" t="n">
        <f aca="false">IFERROR(Q466/Q176,"")</f>
        <v>5.49387953367876</v>
      </c>
      <c r="R756" s="50" t="n">
        <f aca="false">IFERROR(R466/R176,"")</f>
        <v>3.61901138992703</v>
      </c>
      <c r="S756" s="50" t="n">
        <f aca="false">IFERROR(S466/S176,"")</f>
        <v>4.83108995403808</v>
      </c>
      <c r="T756" s="50" t="n">
        <f aca="false">IFERROR(T466/T176,"")</f>
        <v>4.81348308831089</v>
      </c>
      <c r="U756" s="50" t="n">
        <f aca="false">IFERROR(U466/U176,"")</f>
        <v>5.09963462085983</v>
      </c>
      <c r="V756" s="50" t="n">
        <f aca="false">IFERROR(V466/V176,"")</f>
        <v>5.04042499239274</v>
      </c>
      <c r="W756" s="50" t="n">
        <f aca="false">IFERROR(W466/W176,"")</f>
        <v>5.08264270175075</v>
      </c>
      <c r="X756" s="50" t="n">
        <f aca="false">IFERROR(X466/X176,"")</f>
        <v>5.00025470557762</v>
      </c>
      <c r="Y756" s="50" t="n">
        <f aca="false">IFERROR(Y466/Y176,"")</f>
        <v>5.12186238371073</v>
      </c>
      <c r="Z756" s="50" t="n">
        <f aca="false">IFERROR(Z466/Z176,"")</f>
        <v>5.52266341129101</v>
      </c>
      <c r="AA756" s="50" t="n">
        <f aca="false">IFERROR(AA466/AA176,"")</f>
        <v>3.96212312085328</v>
      </c>
      <c r="AB756" s="50" t="n">
        <f aca="false">IFERROR(AB466/AB176,"")</f>
        <v>4.75959595959596</v>
      </c>
      <c r="AC756" s="50" t="n">
        <f aca="false">IFERROR(AC466/AC176,"")</f>
        <v>5.61457289618872</v>
      </c>
      <c r="AD756" s="50" t="n">
        <f aca="false">IFERROR(AD466/AD176,"")</f>
        <v>5.22093316065904</v>
      </c>
      <c r="AE756" s="50" t="n">
        <f aca="false">IFERROR(AE466/AE176,"")</f>
        <v>5.28190784155214</v>
      </c>
      <c r="AF756" s="50" t="n">
        <f aca="false">IFERROR(AF466/AF176,"")</f>
        <v>5.04385712174941</v>
      </c>
      <c r="AG756" s="50" t="n">
        <f aca="false">IFERROR(AG466/AG176,"")</f>
        <v>5.36397492375466</v>
      </c>
      <c r="AH756" s="50" t="n">
        <f aca="false">IFERROR(AH466/AH176,"")</f>
        <v>5.07806546679297</v>
      </c>
      <c r="AI756" s="50" t="n">
        <f aca="false">IFERROR(AI466/AI176,"")</f>
        <v>4.99626034535608</v>
      </c>
      <c r="AJ756" s="50" t="n">
        <f aca="false">IFERROR(AJ466/AJ176,"")</f>
        <v>5.10113052076467</v>
      </c>
      <c r="AK756" s="50" t="n">
        <f aca="false">IFERROR(AK466/AK176,"")</f>
        <v>3.94940387481371</v>
      </c>
      <c r="AL756" s="51" t="n">
        <f aca="false">IFERROR(AL466/AL176,"")</f>
        <v>4.9311733105427</v>
      </c>
      <c r="AM756" s="51" t="n">
        <f aca="false">IFERROR(AM466/AM176,"")</f>
        <v>4.68467294120571</v>
      </c>
    </row>
    <row r="757" customFormat="false" ht="14.25" hidden="false" customHeight="false" outlineLevel="0" collapsed="false">
      <c r="A757" s="48" t="s">
        <v>138</v>
      </c>
      <c r="B757" s="48" t="str">
        <f aca="false">VLOOKUP(Data[[#This Row],[or_product]],Ref_products[#Data],2,FALSE())</f>
        <v>Sorghum</v>
      </c>
      <c r="C757" s="48" t="str">
        <f aca="false">VLOOKUP(Data[[#This Row],[MS]],Ref_MS[#Data],2,FALSE())</f>
        <v>Belgium</v>
      </c>
      <c r="D757" s="49" t="s">
        <v>32</v>
      </c>
      <c r="E757" s="49" t="s">
        <v>75</v>
      </c>
      <c r="F757" s="49" t="s">
        <v>76</v>
      </c>
      <c r="G757" s="50" t="n">
        <f aca="false">(SUM(AH757:AL757)-MAX(AH757:AL757)-MIN(AH757:AL757))/3</f>
        <v>0</v>
      </c>
      <c r="H757" s="50" t="str">
        <f aca="false">IFERROR(H467/H177,"")</f>
        <v/>
      </c>
      <c r="I757" s="50" t="str">
        <f aca="false">IFERROR(I467/I177,"")</f>
        <v/>
      </c>
      <c r="J757" s="50" t="str">
        <f aca="false">IFERROR(J467/J177,"")</f>
        <v/>
      </c>
      <c r="K757" s="50" t="str">
        <f aca="false">IFERROR(K467/K177,"")</f>
        <v/>
      </c>
      <c r="L757" s="50" t="str">
        <f aca="false">IFERROR(L467/L177,"")</f>
        <v/>
      </c>
      <c r="M757" s="50" t="str">
        <f aca="false">IFERROR(M467/M177,"")</f>
        <v/>
      </c>
      <c r="N757" s="50" t="str">
        <f aca="false">IFERROR(N467/N177,"")</f>
        <v/>
      </c>
      <c r="O757" s="50" t="str">
        <f aca="false">IFERROR(O467/O177,"")</f>
        <v/>
      </c>
      <c r="P757" s="50" t="str">
        <f aca="false">IFERROR(P467/P177,"")</f>
        <v/>
      </c>
      <c r="Q757" s="50" t="str">
        <f aca="false">IFERROR(Q467/Q177,"")</f>
        <v/>
      </c>
      <c r="R757" s="50" t="str">
        <f aca="false">IFERROR(R467/R177,"")</f>
        <v/>
      </c>
      <c r="S757" s="50" t="str">
        <f aca="false">IFERROR(S467/S177,"")</f>
        <v/>
      </c>
      <c r="T757" s="50" t="str">
        <f aca="false">IFERROR(T467/T177,"")</f>
        <v/>
      </c>
      <c r="U757" s="50" t="str">
        <f aca="false">IFERROR(U467/U177,"")</f>
        <v/>
      </c>
      <c r="V757" s="50" t="str">
        <f aca="false">IFERROR(V467/V177,"")</f>
        <v/>
      </c>
      <c r="W757" s="50" t="str">
        <f aca="false">IFERROR(W467/W177,"")</f>
        <v/>
      </c>
      <c r="X757" s="50" t="str">
        <f aca="false">IFERROR(X467/X177,"")</f>
        <v/>
      </c>
      <c r="Y757" s="50" t="str">
        <f aca="false">IFERROR(Y467/Y177,"")</f>
        <v/>
      </c>
      <c r="Z757" s="50" t="str">
        <f aca="false">IFERROR(Z467/Z177,"")</f>
        <v/>
      </c>
      <c r="AA757" s="50" t="str">
        <f aca="false">IFERROR(AA467/AA177,"")</f>
        <v/>
      </c>
      <c r="AB757" s="50" t="str">
        <f aca="false">IFERROR(AB467/AB177,"")</f>
        <v/>
      </c>
      <c r="AC757" s="50" t="str">
        <f aca="false">IFERROR(AC467/AC177,"")</f>
        <v/>
      </c>
      <c r="AD757" s="50" t="str">
        <f aca="false">IFERROR(AD467/AD177,"")</f>
        <v/>
      </c>
      <c r="AE757" s="50" t="str">
        <f aca="false">IFERROR(AE467/AE177,"")</f>
        <v/>
      </c>
      <c r="AF757" s="50" t="str">
        <f aca="false">IFERROR(AF467/AF177,"")</f>
        <v/>
      </c>
      <c r="AG757" s="50" t="str">
        <f aca="false">IFERROR(AG467/AG177,"")</f>
        <v/>
      </c>
      <c r="AH757" s="50" t="str">
        <f aca="false">IFERROR(AH467/AH177,"")</f>
        <v/>
      </c>
      <c r="AI757" s="50" t="str">
        <f aca="false">IFERROR(AI467/AI177,"")</f>
        <v/>
      </c>
      <c r="AJ757" s="50" t="str">
        <f aca="false">IFERROR(AJ467/AJ177,"")</f>
        <v/>
      </c>
      <c r="AK757" s="50" t="str">
        <f aca="false">IFERROR(AK467/AK177,"")</f>
        <v/>
      </c>
      <c r="AL757" s="51" t="str">
        <f aca="false">IFERROR(AL467/AL177,"")</f>
        <v/>
      </c>
      <c r="AM757" s="51" t="str">
        <f aca="false">IFERROR(AM467/AM177,"")</f>
        <v/>
      </c>
    </row>
    <row r="758" customFormat="false" ht="14.25" hidden="false" customHeight="false" outlineLevel="0" collapsed="false">
      <c r="A758" s="48" t="s">
        <v>138</v>
      </c>
      <c r="B758" s="48" t="str">
        <f aca="false">VLOOKUP(Data[[#This Row],[or_product]],Ref_products[#Data],2,FALSE())</f>
        <v>Sorghum</v>
      </c>
      <c r="C758" s="48" t="str">
        <f aca="false">VLOOKUP(Data[[#This Row],[MS]],Ref_MS[#Data],2,FALSE())</f>
        <v>Bulgaria</v>
      </c>
      <c r="D758" s="49" t="s">
        <v>32</v>
      </c>
      <c r="E758" s="49" t="s">
        <v>77</v>
      </c>
      <c r="F758" s="49" t="s">
        <v>78</v>
      </c>
      <c r="G758" s="50" t="n">
        <f aca="false">(SUM(AH758:AL758)-MAX(AH758:AL758)-MIN(AH758:AL758))/3</f>
        <v>2.75811288286087</v>
      </c>
      <c r="H758" s="50" t="n">
        <f aca="false">IFERROR(H468/H178,"")</f>
        <v>1.9</v>
      </c>
      <c r="I758" s="50" t="n">
        <f aca="false">IFERROR(I468/I178,"")</f>
        <v>1.9</v>
      </c>
      <c r="J758" s="50" t="n">
        <f aca="false">IFERROR(J468/J178,"")</f>
        <v>1.9</v>
      </c>
      <c r="K758" s="50" t="n">
        <f aca="false">IFERROR(K468/K178,"")</f>
        <v>1.9</v>
      </c>
      <c r="L758" s="50" t="n">
        <f aca="false">IFERROR(L468/L178,"")</f>
        <v>1.9</v>
      </c>
      <c r="M758" s="50" t="n">
        <f aca="false">IFERROR(M468/M178,"")</f>
        <v>1.33</v>
      </c>
      <c r="N758" s="50" t="n">
        <f aca="false">IFERROR(N468/N178,"")</f>
        <v>1.76428571428571</v>
      </c>
      <c r="O758" s="50" t="n">
        <f aca="false">IFERROR(O468/O178,"")</f>
        <v>0.633333333333333</v>
      </c>
      <c r="P758" s="50" t="n">
        <f aca="false">IFERROR(P468/P178,"")</f>
        <v>1.20333333333333</v>
      </c>
      <c r="Q758" s="50" t="n">
        <f aca="false">IFERROR(Q468/Q178,"")</f>
        <v>1.98837209302326</v>
      </c>
      <c r="R758" s="50" t="n">
        <f aca="false">IFERROR(R468/R178,"")</f>
        <v>1.60142857142857</v>
      </c>
      <c r="S758" s="50" t="n">
        <f aca="false">IFERROR(S468/S178,"")</f>
        <v>2.02666666666667</v>
      </c>
      <c r="T758" s="50" t="n">
        <f aca="false">IFERROR(T468/T178,"")</f>
        <v>1.9</v>
      </c>
      <c r="U758" s="50" t="n">
        <f aca="false">IFERROR(U468/U178,"")</f>
        <v>2.1375</v>
      </c>
      <c r="V758" s="50" t="n">
        <f aca="false">IFERROR(V468/V178,"")</f>
        <v>1.06875</v>
      </c>
      <c r="W758" s="50" t="n">
        <f aca="false">IFERROR(W468/W178,"")</f>
        <v>1.79444444444444</v>
      </c>
      <c r="X758" s="50" t="n">
        <f aca="false">IFERROR(X468/X178,"")</f>
        <v>2.44285714285714</v>
      </c>
      <c r="Y758" s="50" t="n">
        <f aca="false">IFERROR(Y468/Y178,"")</f>
        <v>2.31059322033898</v>
      </c>
      <c r="Z758" s="50" t="n">
        <f aca="false">IFERROR(Z468/Z178,"")</f>
        <v>1.85651408450704</v>
      </c>
      <c r="AA758" s="50" t="n">
        <f aca="false">IFERROR(AA468/AA178,"")</f>
        <v>1.93584905660377</v>
      </c>
      <c r="AB758" s="50" t="n">
        <f aca="false">IFERROR(AB468/AB178,"")</f>
        <v>2.54573732718894</v>
      </c>
      <c r="AC758" s="50" t="n">
        <f aca="false">IFERROR(AC468/AC178,"")</f>
        <v>2.59798807749627</v>
      </c>
      <c r="AD758" s="50" t="n">
        <f aca="false">IFERROR(AD468/AD178,"")</f>
        <v>2.37360703812317</v>
      </c>
      <c r="AE758" s="50" t="n">
        <f aca="false">IFERROR(AE468/AE178,"")</f>
        <v>2.22629179331307</v>
      </c>
      <c r="AF758" s="50" t="n">
        <f aca="false">IFERROR(AF468/AF178,"")</f>
        <v>2.73797169811321</v>
      </c>
      <c r="AG758" s="50" t="n">
        <f aca="false">IFERROR(AG468/AG178,"")</f>
        <v>3.87827313769752</v>
      </c>
      <c r="AH758" s="50" t="n">
        <f aca="false">IFERROR(AH468/AH178,"")</f>
        <v>3.09019886363636</v>
      </c>
      <c r="AI758" s="50" t="n">
        <f aca="false">IFERROR(AI468/AI178,"")</f>
        <v>3.2579754601227</v>
      </c>
      <c r="AJ758" s="50" t="n">
        <f aca="false">IFERROR(AJ468/AJ178,"")</f>
        <v>2.6508064516129</v>
      </c>
      <c r="AK758" s="50" t="n">
        <f aca="false">IFERROR(AK468/AK178,"")</f>
        <v>2.12709163346614</v>
      </c>
      <c r="AL758" s="51" t="n">
        <f aca="false">IFERROR(AL468/AL178,"")</f>
        <v>2.53333333333333</v>
      </c>
      <c r="AM758" s="51" t="n">
        <f aca="false">IFERROR(AM468/AM178,"")</f>
        <v>2.76692074113816</v>
      </c>
    </row>
    <row r="759" customFormat="false" ht="14.25" hidden="false" customHeight="false" outlineLevel="0" collapsed="false">
      <c r="A759" s="48" t="s">
        <v>138</v>
      </c>
      <c r="B759" s="48" t="str">
        <f aca="false">VLOOKUP(Data[[#This Row],[or_product]],Ref_products[#Data],2,FALSE())</f>
        <v>Sorghum</v>
      </c>
      <c r="C759" s="48" t="str">
        <f aca="false">VLOOKUP(Data[[#This Row],[MS]],Ref_MS[#Data],2,FALSE())</f>
        <v>Czechia</v>
      </c>
      <c r="D759" s="49" t="s">
        <v>32</v>
      </c>
      <c r="E759" s="49" t="s">
        <v>79</v>
      </c>
      <c r="F759" s="49" t="s">
        <v>80</v>
      </c>
      <c r="G759" s="50" t="n">
        <f aca="false">(SUM(AH759:AL759)-MAX(AH759:AL759)-MIN(AH759:AL759))/3</f>
        <v>0</v>
      </c>
      <c r="H759" s="50" t="str">
        <f aca="false">IFERROR(H469/H179,"")</f>
        <v/>
      </c>
      <c r="I759" s="50" t="str">
        <f aca="false">IFERROR(I469/I179,"")</f>
        <v/>
      </c>
      <c r="J759" s="50" t="str">
        <f aca="false">IFERROR(J469/J179,"")</f>
        <v/>
      </c>
      <c r="K759" s="50" t="str">
        <f aca="false">IFERROR(K469/K179,"")</f>
        <v/>
      </c>
      <c r="L759" s="50" t="str">
        <f aca="false">IFERROR(L469/L179,"")</f>
        <v/>
      </c>
      <c r="M759" s="50" t="str">
        <f aca="false">IFERROR(M469/M179,"")</f>
        <v/>
      </c>
      <c r="N759" s="50" t="str">
        <f aca="false">IFERROR(N469/N179,"")</f>
        <v/>
      </c>
      <c r="O759" s="50" t="str">
        <f aca="false">IFERROR(O469/O179,"")</f>
        <v/>
      </c>
      <c r="P759" s="50" t="str">
        <f aca="false">IFERROR(P469/P179,"")</f>
        <v/>
      </c>
      <c r="Q759" s="50" t="str">
        <f aca="false">IFERROR(Q469/Q179,"")</f>
        <v/>
      </c>
      <c r="R759" s="50" t="str">
        <f aca="false">IFERROR(R469/R179,"")</f>
        <v/>
      </c>
      <c r="S759" s="50" t="str">
        <f aca="false">IFERROR(S469/S179,"")</f>
        <v/>
      </c>
      <c r="T759" s="50" t="str">
        <f aca="false">IFERROR(T469/T179,"")</f>
        <v/>
      </c>
      <c r="U759" s="50" t="str">
        <f aca="false">IFERROR(U469/U179,"")</f>
        <v/>
      </c>
      <c r="V759" s="50" t="str">
        <f aca="false">IFERROR(V469/V179,"")</f>
        <v/>
      </c>
      <c r="W759" s="50" t="str">
        <f aca="false">IFERROR(W469/W179,"")</f>
        <v/>
      </c>
      <c r="X759" s="50" t="str">
        <f aca="false">IFERROR(X469/X179,"")</f>
        <v/>
      </c>
      <c r="Y759" s="50" t="str">
        <f aca="false">IFERROR(Y469/Y179,"")</f>
        <v/>
      </c>
      <c r="Z759" s="50" t="str">
        <f aca="false">IFERROR(Z469/Z179,"")</f>
        <v/>
      </c>
      <c r="AA759" s="50" t="str">
        <f aca="false">IFERROR(AA469/AA179,"")</f>
        <v/>
      </c>
      <c r="AB759" s="50" t="str">
        <f aca="false">IFERROR(AB469/AB179,"")</f>
        <v/>
      </c>
      <c r="AC759" s="50" t="str">
        <f aca="false">IFERROR(AC469/AC179,"")</f>
        <v/>
      </c>
      <c r="AD759" s="50" t="str">
        <f aca="false">IFERROR(AD469/AD179,"")</f>
        <v/>
      </c>
      <c r="AE759" s="50" t="str">
        <f aca="false">IFERROR(AE469/AE179,"")</f>
        <v/>
      </c>
      <c r="AF759" s="50" t="str">
        <f aca="false">IFERROR(AF469/AF179,"")</f>
        <v/>
      </c>
      <c r="AG759" s="50" t="str">
        <f aca="false">IFERROR(AG469/AG179,"")</f>
        <v/>
      </c>
      <c r="AH759" s="50" t="str">
        <f aca="false">IFERROR(AH469/AH179,"")</f>
        <v/>
      </c>
      <c r="AI759" s="50" t="str">
        <f aca="false">IFERROR(AI469/AI179,"")</f>
        <v/>
      </c>
      <c r="AJ759" s="50" t="str">
        <f aca="false">IFERROR(AJ469/AJ179,"")</f>
        <v/>
      </c>
      <c r="AK759" s="50" t="str">
        <f aca="false">IFERROR(AK469/AK179,"")</f>
        <v/>
      </c>
      <c r="AL759" s="51" t="str">
        <f aca="false">IFERROR(AL469/AL179,"")</f>
        <v/>
      </c>
      <c r="AM759" s="51" t="str">
        <f aca="false">IFERROR(AM469/AM179,"")</f>
        <v/>
      </c>
    </row>
    <row r="760" customFormat="false" ht="14.25" hidden="false" customHeight="false" outlineLevel="0" collapsed="false">
      <c r="A760" s="48" t="s">
        <v>138</v>
      </c>
      <c r="B760" s="48" t="str">
        <f aca="false">VLOOKUP(Data[[#This Row],[or_product]],Ref_products[#Data],2,FALSE())</f>
        <v>Sorghum</v>
      </c>
      <c r="C760" s="48" t="str">
        <f aca="false">VLOOKUP(Data[[#This Row],[MS]],Ref_MS[#Data],2,FALSE())</f>
        <v>Denmark</v>
      </c>
      <c r="D760" s="49" t="s">
        <v>32</v>
      </c>
      <c r="E760" s="49" t="s">
        <v>81</v>
      </c>
      <c r="F760" s="49" t="s">
        <v>82</v>
      </c>
      <c r="G760" s="50" t="n">
        <f aca="false">(SUM(AH760:AL760)-MAX(AH760:AL760)-MIN(AH760:AL760))/3</f>
        <v>0</v>
      </c>
      <c r="H760" s="50" t="str">
        <f aca="false">IFERROR(H470/H180,"")</f>
        <v/>
      </c>
      <c r="I760" s="50" t="str">
        <f aca="false">IFERROR(I470/I180,"")</f>
        <v/>
      </c>
      <c r="J760" s="50" t="str">
        <f aca="false">IFERROR(J470/J180,"")</f>
        <v/>
      </c>
      <c r="K760" s="50" t="str">
        <f aca="false">IFERROR(K470/K180,"")</f>
        <v/>
      </c>
      <c r="L760" s="50" t="str">
        <f aca="false">IFERROR(L470/L180,"")</f>
        <v/>
      </c>
      <c r="M760" s="50" t="str">
        <f aca="false">IFERROR(M470/M180,"")</f>
        <v/>
      </c>
      <c r="N760" s="50" t="str">
        <f aca="false">IFERROR(N470/N180,"")</f>
        <v/>
      </c>
      <c r="O760" s="50" t="str">
        <f aca="false">IFERROR(O470/O180,"")</f>
        <v/>
      </c>
      <c r="P760" s="50" t="str">
        <f aca="false">IFERROR(P470/P180,"")</f>
        <v/>
      </c>
      <c r="Q760" s="50" t="str">
        <f aca="false">IFERROR(Q470/Q180,"")</f>
        <v/>
      </c>
      <c r="R760" s="50" t="str">
        <f aca="false">IFERROR(R470/R180,"")</f>
        <v/>
      </c>
      <c r="S760" s="50" t="str">
        <f aca="false">IFERROR(S470/S180,"")</f>
        <v/>
      </c>
      <c r="T760" s="50" t="str">
        <f aca="false">IFERROR(T470/T180,"")</f>
        <v/>
      </c>
      <c r="U760" s="50" t="str">
        <f aca="false">IFERROR(U470/U180,"")</f>
        <v/>
      </c>
      <c r="V760" s="50" t="str">
        <f aca="false">IFERROR(V470/V180,"")</f>
        <v/>
      </c>
      <c r="W760" s="50" t="str">
        <f aca="false">IFERROR(W470/W180,"")</f>
        <v/>
      </c>
      <c r="X760" s="50" t="str">
        <f aca="false">IFERROR(X470/X180,"")</f>
        <v/>
      </c>
      <c r="Y760" s="50" t="str">
        <f aca="false">IFERROR(Y470/Y180,"")</f>
        <v/>
      </c>
      <c r="Z760" s="50" t="str">
        <f aca="false">IFERROR(Z470/Z180,"")</f>
        <v/>
      </c>
      <c r="AA760" s="50" t="str">
        <f aca="false">IFERROR(AA470/AA180,"")</f>
        <v/>
      </c>
      <c r="AB760" s="50" t="str">
        <f aca="false">IFERROR(AB470/AB180,"")</f>
        <v/>
      </c>
      <c r="AC760" s="50" t="str">
        <f aca="false">IFERROR(AC470/AC180,"")</f>
        <v/>
      </c>
      <c r="AD760" s="50" t="str">
        <f aca="false">IFERROR(AD470/AD180,"")</f>
        <v/>
      </c>
      <c r="AE760" s="50" t="str">
        <f aca="false">IFERROR(AE470/AE180,"")</f>
        <v/>
      </c>
      <c r="AF760" s="50" t="str">
        <f aca="false">IFERROR(AF470/AF180,"")</f>
        <v/>
      </c>
      <c r="AG760" s="50" t="str">
        <f aca="false">IFERROR(AG470/AG180,"")</f>
        <v/>
      </c>
      <c r="AH760" s="50" t="str">
        <f aca="false">IFERROR(AH470/AH180,"")</f>
        <v/>
      </c>
      <c r="AI760" s="50" t="str">
        <f aca="false">IFERROR(AI470/AI180,"")</f>
        <v/>
      </c>
      <c r="AJ760" s="50" t="str">
        <f aca="false">IFERROR(AJ470/AJ180,"")</f>
        <v/>
      </c>
      <c r="AK760" s="50" t="str">
        <f aca="false">IFERROR(AK470/AK180,"")</f>
        <v/>
      </c>
      <c r="AL760" s="51" t="str">
        <f aca="false">IFERROR(AL470/AL180,"")</f>
        <v/>
      </c>
      <c r="AM760" s="51" t="str">
        <f aca="false">IFERROR(AM470/AM180,"")</f>
        <v/>
      </c>
    </row>
    <row r="761" customFormat="false" ht="14.25" hidden="false" customHeight="false" outlineLevel="0" collapsed="false">
      <c r="A761" s="48" t="s">
        <v>138</v>
      </c>
      <c r="B761" s="48" t="str">
        <f aca="false">VLOOKUP(Data[[#This Row],[or_product]],Ref_products[#Data],2,FALSE())</f>
        <v>Sorghum</v>
      </c>
      <c r="C761" s="48" t="str">
        <f aca="false">VLOOKUP(Data[[#This Row],[MS]],Ref_MS[#Data],2,FALSE())</f>
        <v>Germany</v>
      </c>
      <c r="D761" s="49" t="s">
        <v>32</v>
      </c>
      <c r="E761" s="49" t="s">
        <v>83</v>
      </c>
      <c r="F761" s="49" t="s">
        <v>84</v>
      </c>
      <c r="G761" s="50" t="n">
        <f aca="false">(SUM(AH761:AL761)-MAX(AH761:AL761)-MIN(AH761:AL761))/3</f>
        <v>0</v>
      </c>
      <c r="H761" s="50" t="str">
        <f aca="false">IFERROR(H471/H181,"")</f>
        <v/>
      </c>
      <c r="I761" s="50" t="str">
        <f aca="false">IFERROR(I471/I181,"")</f>
        <v/>
      </c>
      <c r="J761" s="50" t="str">
        <f aca="false">IFERROR(J471/J181,"")</f>
        <v/>
      </c>
      <c r="K761" s="50" t="str">
        <f aca="false">IFERROR(K471/K181,"")</f>
        <v/>
      </c>
      <c r="L761" s="50" t="str">
        <f aca="false">IFERROR(L471/L181,"")</f>
        <v/>
      </c>
      <c r="M761" s="50" t="str">
        <f aca="false">IFERROR(M471/M181,"")</f>
        <v/>
      </c>
      <c r="N761" s="50" t="str">
        <f aca="false">IFERROR(N471/N181,"")</f>
        <v/>
      </c>
      <c r="O761" s="50" t="str">
        <f aca="false">IFERROR(O471/O181,"")</f>
        <v/>
      </c>
      <c r="P761" s="50" t="str">
        <f aca="false">IFERROR(P471/P181,"")</f>
        <v/>
      </c>
      <c r="Q761" s="50" t="str">
        <f aca="false">IFERROR(Q471/Q181,"")</f>
        <v/>
      </c>
      <c r="R761" s="50" t="str">
        <f aca="false">IFERROR(R471/R181,"")</f>
        <v/>
      </c>
      <c r="S761" s="50" t="str">
        <f aca="false">IFERROR(S471/S181,"")</f>
        <v/>
      </c>
      <c r="T761" s="50" t="str">
        <f aca="false">IFERROR(T471/T181,"")</f>
        <v/>
      </c>
      <c r="U761" s="50" t="str">
        <f aca="false">IFERROR(U471/U181,"")</f>
        <v/>
      </c>
      <c r="V761" s="50" t="str">
        <f aca="false">IFERROR(V471/V181,"")</f>
        <v/>
      </c>
      <c r="W761" s="50" t="str">
        <f aca="false">IFERROR(W471/W181,"")</f>
        <v/>
      </c>
      <c r="X761" s="50" t="str">
        <f aca="false">IFERROR(X471/X181,"")</f>
        <v/>
      </c>
      <c r="Y761" s="50" t="str">
        <f aca="false">IFERROR(Y471/Y181,"")</f>
        <v/>
      </c>
      <c r="Z761" s="50" t="str">
        <f aca="false">IFERROR(Z471/Z181,"")</f>
        <v/>
      </c>
      <c r="AA761" s="50" t="str">
        <f aca="false">IFERROR(AA471/AA181,"")</f>
        <v/>
      </c>
      <c r="AB761" s="50" t="str">
        <f aca="false">IFERROR(AB471/AB181,"")</f>
        <v/>
      </c>
      <c r="AC761" s="50" t="str">
        <f aca="false">IFERROR(AC471/AC181,"")</f>
        <v/>
      </c>
      <c r="AD761" s="50" t="str">
        <f aca="false">IFERROR(AD471/AD181,"")</f>
        <v/>
      </c>
      <c r="AE761" s="50" t="n">
        <f aca="false">IFERROR(AE471/AE181,"")</f>
        <v>0</v>
      </c>
      <c r="AF761" s="50" t="str">
        <f aca="false">IFERROR(AF471/AF181,"")</f>
        <v/>
      </c>
      <c r="AG761" s="50" t="str">
        <f aca="false">IFERROR(AG471/AG181,"")</f>
        <v/>
      </c>
      <c r="AH761" s="50" t="str">
        <f aca="false">IFERROR(AH471/AH181,"")</f>
        <v/>
      </c>
      <c r="AI761" s="50" t="str">
        <f aca="false">IFERROR(AI471/AI181,"")</f>
        <v/>
      </c>
      <c r="AJ761" s="50" t="str">
        <f aca="false">IFERROR(AJ471/AJ181,"")</f>
        <v/>
      </c>
      <c r="AK761" s="50" t="str">
        <f aca="false">IFERROR(AK471/AK181,"")</f>
        <v/>
      </c>
      <c r="AL761" s="51" t="str">
        <f aca="false">IFERROR(AL471/AL181,"")</f>
        <v/>
      </c>
      <c r="AM761" s="51" t="str">
        <f aca="false">IFERROR(AM471/AM181,"")</f>
        <v/>
      </c>
    </row>
    <row r="762" customFormat="false" ht="14.25" hidden="false" customHeight="false" outlineLevel="0" collapsed="false">
      <c r="A762" s="48" t="s">
        <v>138</v>
      </c>
      <c r="B762" s="48" t="str">
        <f aca="false">VLOOKUP(Data[[#This Row],[or_product]],Ref_products[#Data],2,FALSE())</f>
        <v>Sorghum</v>
      </c>
      <c r="C762" s="48" t="str">
        <f aca="false">VLOOKUP(Data[[#This Row],[MS]],Ref_MS[#Data],2,FALSE())</f>
        <v>Estonia</v>
      </c>
      <c r="D762" s="49" t="s">
        <v>32</v>
      </c>
      <c r="E762" s="49" t="s">
        <v>85</v>
      </c>
      <c r="F762" s="49" t="s">
        <v>86</v>
      </c>
      <c r="G762" s="50" t="n">
        <f aca="false">(SUM(AH762:AL762)-MAX(AH762:AL762)-MIN(AH762:AL762))/3</f>
        <v>0</v>
      </c>
      <c r="H762" s="50" t="str">
        <f aca="false">IFERROR(H472/H182,"")</f>
        <v/>
      </c>
      <c r="I762" s="50" t="str">
        <f aca="false">IFERROR(I472/I182,"")</f>
        <v/>
      </c>
      <c r="J762" s="50" t="str">
        <f aca="false">IFERROR(J472/J182,"")</f>
        <v/>
      </c>
      <c r="K762" s="50" t="str">
        <f aca="false">IFERROR(K472/K182,"")</f>
        <v/>
      </c>
      <c r="L762" s="50" t="str">
        <f aca="false">IFERROR(L472/L182,"")</f>
        <v/>
      </c>
      <c r="M762" s="50" t="str">
        <f aca="false">IFERROR(M472/M182,"")</f>
        <v/>
      </c>
      <c r="N762" s="50" t="str">
        <f aca="false">IFERROR(N472/N182,"")</f>
        <v/>
      </c>
      <c r="O762" s="50" t="str">
        <f aca="false">IFERROR(O472/O182,"")</f>
        <v/>
      </c>
      <c r="P762" s="50" t="str">
        <f aca="false">IFERROR(P472/P182,"")</f>
        <v/>
      </c>
      <c r="Q762" s="50" t="str">
        <f aca="false">IFERROR(Q472/Q182,"")</f>
        <v/>
      </c>
      <c r="R762" s="50" t="str">
        <f aca="false">IFERROR(R472/R182,"")</f>
        <v/>
      </c>
      <c r="S762" s="50" t="str">
        <f aca="false">IFERROR(S472/S182,"")</f>
        <v/>
      </c>
      <c r="T762" s="50" t="str">
        <f aca="false">IFERROR(T472/T182,"")</f>
        <v/>
      </c>
      <c r="U762" s="50" t="str">
        <f aca="false">IFERROR(U472/U182,"")</f>
        <v/>
      </c>
      <c r="V762" s="50" t="str">
        <f aca="false">IFERROR(V472/V182,"")</f>
        <v/>
      </c>
      <c r="W762" s="50" t="str">
        <f aca="false">IFERROR(W472/W182,"")</f>
        <v/>
      </c>
      <c r="X762" s="50" t="str">
        <f aca="false">IFERROR(X472/X182,"")</f>
        <v/>
      </c>
      <c r="Y762" s="50" t="str">
        <f aca="false">IFERROR(Y472/Y182,"")</f>
        <v/>
      </c>
      <c r="Z762" s="50" t="str">
        <f aca="false">IFERROR(Z472/Z182,"")</f>
        <v/>
      </c>
      <c r="AA762" s="50" t="str">
        <f aca="false">IFERROR(AA472/AA182,"")</f>
        <v/>
      </c>
      <c r="AB762" s="50" t="str">
        <f aca="false">IFERROR(AB472/AB182,"")</f>
        <v/>
      </c>
      <c r="AC762" s="50" t="str">
        <f aca="false">IFERROR(AC472/AC182,"")</f>
        <v/>
      </c>
      <c r="AD762" s="50" t="str">
        <f aca="false">IFERROR(AD472/AD182,"")</f>
        <v/>
      </c>
      <c r="AE762" s="50" t="str">
        <f aca="false">IFERROR(AE472/AE182,"")</f>
        <v/>
      </c>
      <c r="AF762" s="50" t="str">
        <f aca="false">IFERROR(AF472/AF182,"")</f>
        <v/>
      </c>
      <c r="AG762" s="50" t="str">
        <f aca="false">IFERROR(AG472/AG182,"")</f>
        <v/>
      </c>
      <c r="AH762" s="50" t="str">
        <f aca="false">IFERROR(AH472/AH182,"")</f>
        <v/>
      </c>
      <c r="AI762" s="50" t="str">
        <f aca="false">IFERROR(AI472/AI182,"")</f>
        <v/>
      </c>
      <c r="AJ762" s="50" t="str">
        <f aca="false">IFERROR(AJ472/AJ182,"")</f>
        <v/>
      </c>
      <c r="AK762" s="50" t="str">
        <f aca="false">IFERROR(AK472/AK182,"")</f>
        <v/>
      </c>
      <c r="AL762" s="51" t="str">
        <f aca="false">IFERROR(AL472/AL182,"")</f>
        <v/>
      </c>
      <c r="AM762" s="51" t="str">
        <f aca="false">IFERROR(AM472/AM182,"")</f>
        <v/>
      </c>
    </row>
    <row r="763" customFormat="false" ht="14.25" hidden="false" customHeight="false" outlineLevel="0" collapsed="false">
      <c r="A763" s="48" t="s">
        <v>138</v>
      </c>
      <c r="B763" s="48" t="str">
        <f aca="false">VLOOKUP(Data[[#This Row],[or_product]],Ref_products[#Data],2,FALSE())</f>
        <v>Sorghum</v>
      </c>
      <c r="C763" s="48" t="str">
        <f aca="false">VLOOKUP(Data[[#This Row],[MS]],Ref_MS[#Data],2,FALSE())</f>
        <v>Ireland</v>
      </c>
      <c r="D763" s="49" t="s">
        <v>32</v>
      </c>
      <c r="E763" s="49" t="s">
        <v>87</v>
      </c>
      <c r="F763" s="49" t="s">
        <v>88</v>
      </c>
      <c r="G763" s="50" t="n">
        <f aca="false">(SUM(AH763:AL763)-MAX(AH763:AL763)-MIN(AH763:AL763))/3</f>
        <v>0</v>
      </c>
      <c r="H763" s="50" t="str">
        <f aca="false">IFERROR(H473/H183,"")</f>
        <v/>
      </c>
      <c r="I763" s="50" t="str">
        <f aca="false">IFERROR(I473/I183,"")</f>
        <v/>
      </c>
      <c r="J763" s="50" t="str">
        <f aca="false">IFERROR(J473/J183,"")</f>
        <v/>
      </c>
      <c r="K763" s="50" t="str">
        <f aca="false">IFERROR(K473/K183,"")</f>
        <v/>
      </c>
      <c r="L763" s="50" t="str">
        <f aca="false">IFERROR(L473/L183,"")</f>
        <v/>
      </c>
      <c r="M763" s="50" t="str">
        <f aca="false">IFERROR(M473/M183,"")</f>
        <v/>
      </c>
      <c r="N763" s="50" t="str">
        <f aca="false">IFERROR(N473/N183,"")</f>
        <v/>
      </c>
      <c r="O763" s="50" t="str">
        <f aca="false">IFERROR(O473/O183,"")</f>
        <v/>
      </c>
      <c r="P763" s="50" t="str">
        <f aca="false">IFERROR(P473/P183,"")</f>
        <v/>
      </c>
      <c r="Q763" s="50" t="str">
        <f aca="false">IFERROR(Q473/Q183,"")</f>
        <v/>
      </c>
      <c r="R763" s="50" t="str">
        <f aca="false">IFERROR(R473/R183,"")</f>
        <v/>
      </c>
      <c r="S763" s="50" t="str">
        <f aca="false">IFERROR(S473/S183,"")</f>
        <v/>
      </c>
      <c r="T763" s="50" t="str">
        <f aca="false">IFERROR(T473/T183,"")</f>
        <v/>
      </c>
      <c r="U763" s="50" t="str">
        <f aca="false">IFERROR(U473/U183,"")</f>
        <v/>
      </c>
      <c r="V763" s="50" t="str">
        <f aca="false">IFERROR(V473/V183,"")</f>
        <v/>
      </c>
      <c r="W763" s="50" t="str">
        <f aca="false">IFERROR(W473/W183,"")</f>
        <v/>
      </c>
      <c r="X763" s="50" t="str">
        <f aca="false">IFERROR(X473/X183,"")</f>
        <v/>
      </c>
      <c r="Y763" s="50" t="str">
        <f aca="false">IFERROR(Y473/Y183,"")</f>
        <v/>
      </c>
      <c r="Z763" s="50" t="str">
        <f aca="false">IFERROR(Z473/Z183,"")</f>
        <v/>
      </c>
      <c r="AA763" s="50" t="str">
        <f aca="false">IFERROR(AA473/AA183,"")</f>
        <v/>
      </c>
      <c r="AB763" s="50" t="str">
        <f aca="false">IFERROR(AB473/AB183,"")</f>
        <v/>
      </c>
      <c r="AC763" s="50" t="str">
        <f aca="false">IFERROR(AC473/AC183,"")</f>
        <v/>
      </c>
      <c r="AD763" s="50" t="str">
        <f aca="false">IFERROR(AD473/AD183,"")</f>
        <v/>
      </c>
      <c r="AE763" s="50" t="str">
        <f aca="false">IFERROR(AE473/AE183,"")</f>
        <v/>
      </c>
      <c r="AF763" s="50" t="str">
        <f aca="false">IFERROR(AF473/AF183,"")</f>
        <v/>
      </c>
      <c r="AG763" s="50" t="str">
        <f aca="false">IFERROR(AG473/AG183,"")</f>
        <v/>
      </c>
      <c r="AH763" s="50" t="str">
        <f aca="false">IFERROR(AH473/AH183,"")</f>
        <v/>
      </c>
      <c r="AI763" s="50" t="str">
        <f aca="false">IFERROR(AI473/AI183,"")</f>
        <v/>
      </c>
      <c r="AJ763" s="50" t="str">
        <f aca="false">IFERROR(AJ473/AJ183,"")</f>
        <v/>
      </c>
      <c r="AK763" s="50" t="str">
        <f aca="false">IFERROR(AK473/AK183,"")</f>
        <v/>
      </c>
      <c r="AL763" s="51" t="str">
        <f aca="false">IFERROR(AL473/AL183,"")</f>
        <v/>
      </c>
      <c r="AM763" s="51" t="str">
        <f aca="false">IFERROR(AM473/AM183,"")</f>
        <v/>
      </c>
    </row>
    <row r="764" customFormat="false" ht="14.25" hidden="false" customHeight="false" outlineLevel="0" collapsed="false">
      <c r="A764" s="48" t="s">
        <v>138</v>
      </c>
      <c r="B764" s="48" t="str">
        <f aca="false">VLOOKUP(Data[[#This Row],[or_product]],Ref_products[#Data],2,FALSE())</f>
        <v>Sorghum</v>
      </c>
      <c r="C764" s="48" t="str">
        <f aca="false">VLOOKUP(Data[[#This Row],[MS]],Ref_MS[#Data],2,FALSE())</f>
        <v>Greece</v>
      </c>
      <c r="D764" s="49" t="s">
        <v>32</v>
      </c>
      <c r="E764" s="49" t="s">
        <v>89</v>
      </c>
      <c r="F764" s="49" t="s">
        <v>90</v>
      </c>
      <c r="G764" s="50" t="n">
        <f aca="false">(SUM(AH764:AL764)-MAX(AH764:AL764)-MIN(AH764:AL764))/3</f>
        <v>3.13855426154414</v>
      </c>
      <c r="H764" s="50" t="str">
        <f aca="false">IFERROR(H474/H184,"")</f>
        <v/>
      </c>
      <c r="I764" s="50" t="str">
        <f aca="false">IFERROR(I474/I184,"")</f>
        <v/>
      </c>
      <c r="J764" s="50" t="str">
        <f aca="false">IFERROR(J474/J184,"")</f>
        <v/>
      </c>
      <c r="K764" s="50" t="str">
        <f aca="false">IFERROR(K474/K184,"")</f>
        <v/>
      </c>
      <c r="L764" s="50" t="str">
        <f aca="false">IFERROR(L474/L184,"")</f>
        <v/>
      </c>
      <c r="M764" s="50" t="str">
        <f aca="false">IFERROR(M474/M184,"")</f>
        <v/>
      </c>
      <c r="N764" s="50" t="str">
        <f aca="false">IFERROR(N474/N184,"")</f>
        <v/>
      </c>
      <c r="O764" s="50" t="n">
        <f aca="false">IFERROR(O474/O184,"")</f>
        <v>0.316666666666667</v>
      </c>
      <c r="P764" s="50" t="n">
        <f aca="false">IFERROR(P474/P184,"")</f>
        <v>0.5225</v>
      </c>
      <c r="Q764" s="50" t="n">
        <f aca="false">IFERROR(Q474/Q184,"")</f>
        <v>0.460606060606061</v>
      </c>
      <c r="R764" s="50" t="n">
        <f aca="false">IFERROR(R474/R184,"")</f>
        <v>1.9</v>
      </c>
      <c r="S764" s="50" t="n">
        <f aca="false">IFERROR(S474/S184,"")</f>
        <v>1.31538461538462</v>
      </c>
      <c r="T764" s="50" t="n">
        <f aca="false">IFERROR(T474/T184,"")</f>
        <v>0.665</v>
      </c>
      <c r="U764" s="50" t="n">
        <f aca="false">IFERROR(U474/U184,"")</f>
        <v>1.46153846153846</v>
      </c>
      <c r="V764" s="50" t="n">
        <f aca="false">IFERROR(V474/V184,"")</f>
        <v>1.46153846153846</v>
      </c>
      <c r="W764" s="50" t="n">
        <f aca="false">IFERROR(W474/W184,"")</f>
        <v>1.1875</v>
      </c>
      <c r="X764" s="50" t="n">
        <f aca="false">IFERROR(X474/X184,"")</f>
        <v>0.538333333333333</v>
      </c>
      <c r="Y764" s="50" t="n">
        <f aca="false">IFERROR(Y474/Y184,"")</f>
        <v>2.85</v>
      </c>
      <c r="Z764" s="50" t="n">
        <f aca="false">IFERROR(Z474/Z184,"")</f>
        <v>3.62727272727273</v>
      </c>
      <c r="AA764" s="50" t="n">
        <f aca="false">IFERROR(AA474/AA184,"")</f>
        <v>5.15714285714286</v>
      </c>
      <c r="AB764" s="50" t="n">
        <f aca="false">IFERROR(AB474/AB184,"")</f>
        <v>3.55744680851064</v>
      </c>
      <c r="AC764" s="50" t="n">
        <f aca="false">IFERROR(AC474/AC184,"")</f>
        <v>3.42309782608696</v>
      </c>
      <c r="AD764" s="50" t="n">
        <f aca="false">IFERROR(AD474/AD184,"")</f>
        <v>3.41136363636364</v>
      </c>
      <c r="AE764" s="50" t="n">
        <f aca="false">IFERROR(AE474/AE184,"")</f>
        <v>2.39233576642336</v>
      </c>
      <c r="AF764" s="50" t="n">
        <f aca="false">IFERROR(AF474/AF184,"")</f>
        <v>2.72691029900332</v>
      </c>
      <c r="AG764" s="50" t="n">
        <f aca="false">IFERROR(AG474/AG184,"")</f>
        <v>2.77022900763359</v>
      </c>
      <c r="AH764" s="50" t="n">
        <f aca="false">IFERROR(AH474/AH184,"")</f>
        <v>2.99491525423729</v>
      </c>
      <c r="AI764" s="50" t="n">
        <f aca="false">IFERROR(AI474/AI184,"")</f>
        <v>3.13415178571429</v>
      </c>
      <c r="AJ764" s="50" t="n">
        <f aca="false">IFERROR(AJ474/AJ184,"")</f>
        <v>2.97466063348416</v>
      </c>
      <c r="AK764" s="50" t="n">
        <f aca="false">IFERROR(AK474/AK184,"")</f>
        <v>3.28659574468085</v>
      </c>
      <c r="AL764" s="51" t="n">
        <f aca="false">IFERROR(AL474/AL184,"")</f>
        <v>3.35438144329897</v>
      </c>
      <c r="AM764" s="51" t="n">
        <f aca="false">IFERROR(AM474/AM184,"")</f>
        <v>3.14240455153162</v>
      </c>
    </row>
    <row r="765" customFormat="false" ht="14.25" hidden="false" customHeight="false" outlineLevel="0" collapsed="false">
      <c r="A765" s="48" t="s">
        <v>138</v>
      </c>
      <c r="B765" s="48" t="str">
        <f aca="false">VLOOKUP(Data[[#This Row],[or_product]],Ref_products[#Data],2,FALSE())</f>
        <v>Sorghum</v>
      </c>
      <c r="C765" s="48" t="str">
        <f aca="false">VLOOKUP(Data[[#This Row],[MS]],Ref_MS[#Data],2,FALSE())</f>
        <v>Spain</v>
      </c>
      <c r="D765" s="49" t="s">
        <v>32</v>
      </c>
      <c r="E765" s="49" t="s">
        <v>91</v>
      </c>
      <c r="F765" s="49" t="s">
        <v>92</v>
      </c>
      <c r="G765" s="50" t="n">
        <f aca="false">(SUM(AH765:AL765)-MAX(AH765:AL765)-MIN(AH765:AL765))/3</f>
        <v>3.6506280464587</v>
      </c>
      <c r="H765" s="50" t="n">
        <f aca="false">IFERROR(H475/H185,"")</f>
        <v>4.3234693877551</v>
      </c>
      <c r="I765" s="50" t="n">
        <f aca="false">IFERROR(I475/I185,"")</f>
        <v>3.60536585365854</v>
      </c>
      <c r="J765" s="50" t="n">
        <f aca="false">IFERROR(J475/J185,"")</f>
        <v>4.08203125</v>
      </c>
      <c r="K765" s="50" t="n">
        <f aca="false">IFERROR(K475/K185,"")</f>
        <v>4.48440860215054</v>
      </c>
      <c r="L765" s="50" t="n">
        <f aca="false">IFERROR(L475/L185,"")</f>
        <v>4.5264705882353</v>
      </c>
      <c r="M765" s="50" t="n">
        <f aca="false">IFERROR(M475/M185,"")</f>
        <v>4.31269841269841</v>
      </c>
      <c r="N765" s="50" t="n">
        <f aca="false">IFERROR(N475/N185,"")</f>
        <v>4.75</v>
      </c>
      <c r="O765" s="50" t="n">
        <f aca="false">IFERROR(O475/O185,"")</f>
        <v>4.52329545454545</v>
      </c>
      <c r="P765" s="50" t="n">
        <f aca="false">IFERROR(P475/P185,"")</f>
        <v>3.69941176470588</v>
      </c>
      <c r="Q765" s="50" t="n">
        <f aca="false">IFERROR(Q475/Q185,"")</f>
        <v>3.6</v>
      </c>
      <c r="R765" s="50" t="n">
        <f aca="false">IFERROR(R475/R185,"")</f>
        <v>3.16171875</v>
      </c>
      <c r="S765" s="50" t="n">
        <f aca="false">IFERROR(S475/S185,"")</f>
        <v>3.24583333333333</v>
      </c>
      <c r="T765" s="50" t="n">
        <f aca="false">IFERROR(T475/T185,"")</f>
        <v>3.63714285714286</v>
      </c>
      <c r="U765" s="50" t="n">
        <f aca="false">IFERROR(U475/U185,"")</f>
        <v>3.60648148148148</v>
      </c>
      <c r="V765" s="50" t="n">
        <f aca="false">IFERROR(V475/V185,"")</f>
        <v>3.5056338028169</v>
      </c>
      <c r="W765" s="50" t="n">
        <f aca="false">IFERROR(W475/W185,"")</f>
        <v>3.12941176470588</v>
      </c>
      <c r="X765" s="50" t="n">
        <f aca="false">IFERROR(X475/X185,"")</f>
        <v>4.09133333333333</v>
      </c>
      <c r="Y765" s="50" t="n">
        <f aca="false">IFERROR(Y475/Y185,"")</f>
        <v>4.86442577030812</v>
      </c>
      <c r="Z765" s="50" t="n">
        <f aca="false">IFERROR(Z475/Z185,"")</f>
        <v>4.32877358490566</v>
      </c>
      <c r="AA765" s="50" t="n">
        <f aca="false">IFERROR(AA475/AA185,"")</f>
        <v>3.36494178525226</v>
      </c>
      <c r="AB765" s="50" t="n">
        <f aca="false">IFERROR(AB475/AB185,"")</f>
        <v>4.75</v>
      </c>
      <c r="AC765" s="50" t="n">
        <f aca="false">IFERROR(AC475/AC185,"")</f>
        <v>6.21083676268861</v>
      </c>
      <c r="AD765" s="50" t="n">
        <f aca="false">IFERROR(AD475/AD185,"")</f>
        <v>5.70680190930788</v>
      </c>
      <c r="AE765" s="50" t="n">
        <f aca="false">IFERROR(AE475/AE185,"")</f>
        <v>4.25394088669951</v>
      </c>
      <c r="AF765" s="50" t="n">
        <f aca="false">IFERROR(AF475/AF185,"")</f>
        <v>4.1139367816092</v>
      </c>
      <c r="AG765" s="50" t="n">
        <f aca="false">IFERROR(AG475/AG185,"")</f>
        <v>4.07211055276382</v>
      </c>
      <c r="AH765" s="50" t="n">
        <f aca="false">IFERROR(AH475/AH185,"")</f>
        <v>3.6407012195122</v>
      </c>
      <c r="AI765" s="50" t="n">
        <f aca="false">IFERROR(AI475/AI185,"")</f>
        <v>3.81266666666667</v>
      </c>
      <c r="AJ765" s="50" t="n">
        <f aca="false">IFERROR(AJ475/AJ185,"")</f>
        <v>3.53672055427252</v>
      </c>
      <c r="AK765" s="50" t="n">
        <f aca="false">IFERROR(AK475/AK185,"")</f>
        <v>2.95084925690021</v>
      </c>
      <c r="AL765" s="51" t="n">
        <f aca="false">IFERROR(AL475/AL185,"")</f>
        <v>3.7744623655914</v>
      </c>
      <c r="AM765" s="51" t="n">
        <f aca="false">IFERROR(AM475/AM185,"")</f>
        <v>2.66929071290306</v>
      </c>
    </row>
    <row r="766" customFormat="false" ht="14.25" hidden="false" customHeight="false" outlineLevel="0" collapsed="false">
      <c r="A766" s="48" t="s">
        <v>138</v>
      </c>
      <c r="B766" s="48" t="str">
        <f aca="false">VLOOKUP(Data[[#This Row],[or_product]],Ref_products[#Data],2,FALSE())</f>
        <v>Sorghum</v>
      </c>
      <c r="C766" s="48" t="str">
        <f aca="false">VLOOKUP(Data[[#This Row],[MS]],Ref_MS[#Data],2,FALSE())</f>
        <v>France</v>
      </c>
      <c r="D766" s="49" t="s">
        <v>32</v>
      </c>
      <c r="E766" s="49" t="s">
        <v>93</v>
      </c>
      <c r="F766" s="49" t="s">
        <v>94</v>
      </c>
      <c r="G766" s="50" t="n">
        <f aca="false">(SUM(AH766:AL766)-MAX(AH766:AL766)-MIN(AH766:AL766))/3</f>
        <v>4.88838405836329</v>
      </c>
      <c r="H766" s="50" t="n">
        <f aca="false">IFERROR(H476/H186,"")</f>
        <v>5.81715506715507</v>
      </c>
      <c r="I766" s="50" t="n">
        <f aca="false">IFERROR(I476/I186,"")</f>
        <v>5.22299578059072</v>
      </c>
      <c r="J766" s="50" t="n">
        <f aca="false">IFERROR(J476/J186,"")</f>
        <v>5.32</v>
      </c>
      <c r="K766" s="50" t="n">
        <f aca="false">IFERROR(K476/K186,"")</f>
        <v>5.95509259259259</v>
      </c>
      <c r="L766" s="50" t="n">
        <f aca="false">IFERROR(L476/L186,"")</f>
        <v>6.33753687315634</v>
      </c>
      <c r="M766" s="50" t="n">
        <f aca="false">IFERROR(M476/M186,"")</f>
        <v>5.297734375</v>
      </c>
      <c r="N766" s="50" t="n">
        <f aca="false">IFERROR(N476/N186,"")</f>
        <v>5.89294003868472</v>
      </c>
      <c r="O766" s="50" t="n">
        <f aca="false">IFERROR(O476/O186,"")</f>
        <v>5.91359060402685</v>
      </c>
      <c r="P766" s="50" t="n">
        <f aca="false">IFERROR(P476/P186,"")</f>
        <v>5.58072378138848</v>
      </c>
      <c r="Q766" s="50" t="n">
        <f aca="false">IFERROR(Q476/Q186,"")</f>
        <v>6.05541490857947</v>
      </c>
      <c r="R766" s="50" t="n">
        <f aca="false">IFERROR(R476/R186,"")</f>
        <v>3.5944262295082</v>
      </c>
      <c r="S766" s="50" t="n">
        <f aca="false">IFERROR(S476/S186,"")</f>
        <v>5.07854166666667</v>
      </c>
      <c r="T766" s="50" t="n">
        <f aca="false">IFERROR(T476/T186,"")</f>
        <v>4.88916015625</v>
      </c>
      <c r="U766" s="50" t="n">
        <f aca="false">IFERROR(U476/U186,"")</f>
        <v>5.23871841155235</v>
      </c>
      <c r="V766" s="50" t="n">
        <f aca="false">IFERROR(V476/V186,"")</f>
        <v>5.56869918699187</v>
      </c>
      <c r="W766" s="50" t="n">
        <f aca="false">IFERROR(W476/W186,"")</f>
        <v>5.92081081081081</v>
      </c>
      <c r="X766" s="50" t="n">
        <f aca="false">IFERROR(X476/X186,"")</f>
        <v>5.07594827586207</v>
      </c>
      <c r="Y766" s="50" t="n">
        <f aca="false">IFERROR(Y476/Y186,"")</f>
        <v>5.23566631689402</v>
      </c>
      <c r="Z766" s="50" t="n">
        <f aca="false">IFERROR(Z476/Z186,"")</f>
        <v>6.13957182320442</v>
      </c>
      <c r="AA766" s="50" t="n">
        <f aca="false">IFERROR(AA476/AA186,"")</f>
        <v>5.40209765347239</v>
      </c>
      <c r="AB766" s="50" t="n">
        <f aca="false">IFERROR(AB476/AB186,"")</f>
        <v>5.16318048780488</v>
      </c>
      <c r="AC766" s="50" t="n">
        <f aca="false">IFERROR(AC476/AC186,"")</f>
        <v>6.01072223989819</v>
      </c>
      <c r="AD766" s="50" t="n">
        <f aca="false">IFERROR(AD476/AD186,"")</f>
        <v>4.91795872838818</v>
      </c>
      <c r="AE766" s="50" t="n">
        <f aca="false">IFERROR(AE476/AE186,"")</f>
        <v>5.15932728023112</v>
      </c>
      <c r="AF766" s="50" t="n">
        <f aca="false">IFERROR(AF476/AF186,"")</f>
        <v>5.50320945945946</v>
      </c>
      <c r="AG766" s="50" t="n">
        <f aca="false">IFERROR(AG476/AG186,"")</f>
        <v>5.00809610004937</v>
      </c>
      <c r="AH766" s="50" t="n">
        <f aca="false">IFERROR(AH476/AH186,"")</f>
        <v>4.89211698158623</v>
      </c>
      <c r="AI766" s="50" t="n">
        <f aca="false">IFERROR(AI476/AI186,"")</f>
        <v>4.43407779440051</v>
      </c>
      <c r="AJ766" s="50" t="n">
        <f aca="false">IFERROR(AJ476/AJ186,"")</f>
        <v>5.44518375815056</v>
      </c>
      <c r="AK766" s="50" t="n">
        <f aca="false">IFERROR(AK476/AK186,"")</f>
        <v>4.06636582430806</v>
      </c>
      <c r="AL766" s="51" t="n">
        <f aca="false">IFERROR(AL476/AL186,"")</f>
        <v>5.33895739910314</v>
      </c>
      <c r="AM766" s="51" t="n">
        <f aca="false">IFERROR(AM476/AM186,"")</f>
        <v>4.97135922330097</v>
      </c>
    </row>
    <row r="767" customFormat="false" ht="14.25" hidden="false" customHeight="false" outlineLevel="0" collapsed="false">
      <c r="A767" s="48" t="s">
        <v>138</v>
      </c>
      <c r="B767" s="48" t="str">
        <f aca="false">VLOOKUP(Data[[#This Row],[or_product]],Ref_products[#Data],2,FALSE())</f>
        <v>Sorghum</v>
      </c>
      <c r="C767" s="48" t="str">
        <f aca="false">VLOOKUP(Data[[#This Row],[MS]],Ref_MS[#Data],2,FALSE())</f>
        <v>Croatia</v>
      </c>
      <c r="D767" s="49" t="s">
        <v>32</v>
      </c>
      <c r="E767" s="49" t="s">
        <v>95</v>
      </c>
      <c r="F767" s="49" t="s">
        <v>96</v>
      </c>
      <c r="G767" s="50" t="n">
        <f aca="false">(SUM(AH767:AL767)-MAX(AH767:AL767)-MIN(AH767:AL767))/3</f>
        <v>0</v>
      </c>
      <c r="H767" s="50" t="str">
        <f aca="false">IFERROR(H477/H187,"")</f>
        <v/>
      </c>
      <c r="I767" s="50" t="str">
        <f aca="false">IFERROR(I477/I187,"")</f>
        <v/>
      </c>
      <c r="J767" s="50" t="str">
        <f aca="false">IFERROR(J477/J187,"")</f>
        <v/>
      </c>
      <c r="K767" s="50" t="str">
        <f aca="false">IFERROR(K477/K187,"")</f>
        <v/>
      </c>
      <c r="L767" s="50" t="str">
        <f aca="false">IFERROR(L477/L187,"")</f>
        <v/>
      </c>
      <c r="M767" s="50" t="str">
        <f aca="false">IFERROR(M477/M187,"")</f>
        <v/>
      </c>
      <c r="N767" s="50" t="str">
        <f aca="false">IFERROR(N477/N187,"")</f>
        <v/>
      </c>
      <c r="O767" s="50" t="str">
        <f aca="false">IFERROR(O477/O187,"")</f>
        <v/>
      </c>
      <c r="P767" s="50" t="str">
        <f aca="false">IFERROR(P477/P187,"")</f>
        <v/>
      </c>
      <c r="Q767" s="50" t="str">
        <f aca="false">IFERROR(Q477/Q187,"")</f>
        <v/>
      </c>
      <c r="R767" s="50" t="str">
        <f aca="false">IFERROR(R477/R187,"")</f>
        <v/>
      </c>
      <c r="S767" s="50" t="str">
        <f aca="false">IFERROR(S477/S187,"")</f>
        <v/>
      </c>
      <c r="T767" s="50" t="str">
        <f aca="false">IFERROR(T477/T187,"")</f>
        <v/>
      </c>
      <c r="U767" s="50" t="str">
        <f aca="false">IFERROR(U477/U187,"")</f>
        <v/>
      </c>
      <c r="V767" s="50" t="str">
        <f aca="false">IFERROR(V477/V187,"")</f>
        <v/>
      </c>
      <c r="W767" s="50" t="str">
        <f aca="false">IFERROR(W477/W187,"")</f>
        <v/>
      </c>
      <c r="X767" s="50" t="str">
        <f aca="false">IFERROR(X477/X187,"")</f>
        <v/>
      </c>
      <c r="Y767" s="50" t="str">
        <f aca="false">IFERROR(Y477/Y187,"")</f>
        <v/>
      </c>
      <c r="Z767" s="50" t="str">
        <f aca="false">IFERROR(Z477/Z187,"")</f>
        <v/>
      </c>
      <c r="AA767" s="50" t="str">
        <f aca="false">IFERROR(AA477/AA187,"")</f>
        <v/>
      </c>
      <c r="AB767" s="50" t="str">
        <f aca="false">IFERROR(AB477/AB187,"")</f>
        <v/>
      </c>
      <c r="AC767" s="50" t="str">
        <f aca="false">IFERROR(AC477/AC187,"")</f>
        <v/>
      </c>
      <c r="AD767" s="50" t="n">
        <f aca="false">IFERROR(AD477/AD187,"")</f>
        <v>4.43333333333333</v>
      </c>
      <c r="AE767" s="50" t="str">
        <f aca="false">IFERROR(AE477/AE187,"")</f>
        <v/>
      </c>
      <c r="AF767" s="50" t="str">
        <f aca="false">IFERROR(AF477/AF187,"")</f>
        <v/>
      </c>
      <c r="AG767" s="50" t="str">
        <f aca="false">IFERROR(AG477/AG187,"")</f>
        <v/>
      </c>
      <c r="AH767" s="50" t="str">
        <f aca="false">IFERROR(AH477/AH187,"")</f>
        <v/>
      </c>
      <c r="AI767" s="50" t="str">
        <f aca="false">IFERROR(AI477/AI187,"")</f>
        <v/>
      </c>
      <c r="AJ767" s="50" t="str">
        <f aca="false">IFERROR(AJ477/AJ187,"")</f>
        <v/>
      </c>
      <c r="AK767" s="50" t="str">
        <f aca="false">IFERROR(AK477/AK187,"")</f>
        <v/>
      </c>
      <c r="AL767" s="51" t="str">
        <f aca="false">IFERROR(AL477/AL187,"")</f>
        <v/>
      </c>
      <c r="AM767" s="51" t="str">
        <f aca="false">IFERROR(AM477/AM187,"")</f>
        <v/>
      </c>
    </row>
    <row r="768" customFormat="false" ht="14.25" hidden="false" customHeight="false" outlineLevel="0" collapsed="false">
      <c r="A768" s="48" t="s">
        <v>138</v>
      </c>
      <c r="B768" s="48" t="str">
        <f aca="false">VLOOKUP(Data[[#This Row],[or_product]],Ref_products[#Data],2,FALSE())</f>
        <v>Sorghum</v>
      </c>
      <c r="C768" s="48" t="str">
        <f aca="false">VLOOKUP(Data[[#This Row],[MS]],Ref_MS[#Data],2,FALSE())</f>
        <v>Italy</v>
      </c>
      <c r="D768" s="49" t="s">
        <v>32</v>
      </c>
      <c r="E768" s="49" t="s">
        <v>97</v>
      </c>
      <c r="F768" s="49" t="s">
        <v>98</v>
      </c>
      <c r="G768" s="50" t="n">
        <f aca="false">(SUM(AH768:AL768)-MAX(AH768:AL768)-MIN(AH768:AL768))/3</f>
        <v>5.8418691556692</v>
      </c>
      <c r="H768" s="50" t="n">
        <f aca="false">IFERROR(H478/H188,"")</f>
        <v>5.50706940874036</v>
      </c>
      <c r="I768" s="50" t="n">
        <f aca="false">IFERROR(I478/I188,"")</f>
        <v>5.69276649746193</v>
      </c>
      <c r="J768" s="50" t="n">
        <f aca="false">IFERROR(J478/J188,"")</f>
        <v>5.93197674418605</v>
      </c>
      <c r="K768" s="50" t="n">
        <f aca="false">IFERROR(K478/K188,"")</f>
        <v>5.56694677871148</v>
      </c>
      <c r="L768" s="50" t="n">
        <f aca="false">IFERROR(L478/L188,"")</f>
        <v>5.46092715231788</v>
      </c>
      <c r="M768" s="50" t="n">
        <f aca="false">IFERROR(M478/M188,"")</f>
        <v>5.22010309278351</v>
      </c>
      <c r="N768" s="50" t="n">
        <f aca="false">IFERROR(N478/N188,"")</f>
        <v>6.10412698412698</v>
      </c>
      <c r="O768" s="50" t="n">
        <f aca="false">IFERROR(O478/O188,"")</f>
        <v>6.0306784660767</v>
      </c>
      <c r="P768" s="50" t="n">
        <f aca="false">IFERROR(P478/P188,"")</f>
        <v>5.90988372093023</v>
      </c>
      <c r="Q768" s="50" t="n">
        <f aca="false">IFERROR(Q478/Q188,"")</f>
        <v>5.9925219941349</v>
      </c>
      <c r="R768" s="50" t="n">
        <f aca="false">IFERROR(R478/R188,"")</f>
        <v>4.92754098360656</v>
      </c>
      <c r="S768" s="50" t="n">
        <f aca="false">IFERROR(S478/S188,"")</f>
        <v>5.97222222222222</v>
      </c>
      <c r="T768" s="50" t="n">
        <f aca="false">IFERROR(T478/T188,"")</f>
        <v>5.55870253164557</v>
      </c>
      <c r="U768" s="50" t="n">
        <f aca="false">IFERROR(U478/U188,"")</f>
        <v>5.44715762273902</v>
      </c>
      <c r="V768" s="50" t="n">
        <f aca="false">IFERROR(V478/V188,"")</f>
        <v>5.43735294117647</v>
      </c>
      <c r="W768" s="50" t="n">
        <f aca="false">IFERROR(W478/W188,"")</f>
        <v>5.52772020725389</v>
      </c>
      <c r="X768" s="50" t="n">
        <f aca="false">IFERROR(X478/X188,"")</f>
        <v>5.7952380952381</v>
      </c>
      <c r="Y768" s="50" t="n">
        <f aca="false">IFERROR(Y478/Y188,"")</f>
        <v>6.33115639577707</v>
      </c>
      <c r="Z768" s="50" t="n">
        <f aca="false">IFERROR(Z478/Z188,"")</f>
        <v>6.55233644859813</v>
      </c>
      <c r="AA768" s="50" t="n">
        <f aca="false">IFERROR(AA478/AA188,"")</f>
        <v>4.04095687331536</v>
      </c>
      <c r="AB768" s="50" t="n">
        <f aca="false">IFERROR(AB478/AB188,"")</f>
        <v>5.89532014881535</v>
      </c>
      <c r="AC768" s="50" t="n">
        <f aca="false">IFERROR(AC478/AC188,"")</f>
        <v>6.74900789828549</v>
      </c>
      <c r="AD768" s="50" t="n">
        <f aca="false">IFERROR(AD478/AD188,"")</f>
        <v>7.06945606694561</v>
      </c>
      <c r="AE768" s="50" t="n">
        <f aca="false">IFERROR(AE478/AE188,"")</f>
        <v>6.79973768248175</v>
      </c>
      <c r="AF768" s="50" t="n">
        <f aca="false">IFERROR(AF478/AF188,"")</f>
        <v>5.59059902200489</v>
      </c>
      <c r="AG768" s="50" t="n">
        <f aca="false">IFERROR(AG478/AG188,"")</f>
        <v>7.04991161616162</v>
      </c>
      <c r="AH768" s="50" t="n">
        <f aca="false">IFERROR(AH478/AH188,"")</f>
        <v>6.34104700854701</v>
      </c>
      <c r="AI768" s="50" t="n">
        <f aca="false">IFERROR(AI478/AI188,"")</f>
        <v>6.49415044415045</v>
      </c>
      <c r="AJ768" s="50" t="n">
        <f aca="false">IFERROR(AJ478/AJ188,"")</f>
        <v>5.6549547149707</v>
      </c>
      <c r="AK768" s="50" t="n">
        <f aca="false">IFERROR(AK478/AK188,"")</f>
        <v>5.03750346740638</v>
      </c>
      <c r="AL768" s="51" t="n">
        <f aca="false">IFERROR(AL478/AL188,"")</f>
        <v>5.5296057434899</v>
      </c>
      <c r="AM768" s="51" t="n">
        <f aca="false">IFERROR(AM478/AM188,"")</f>
        <v>5.26758360748877</v>
      </c>
    </row>
    <row r="769" customFormat="false" ht="14.25" hidden="false" customHeight="false" outlineLevel="0" collapsed="false">
      <c r="A769" s="48" t="s">
        <v>138</v>
      </c>
      <c r="B769" s="48" t="str">
        <f aca="false">VLOOKUP(Data[[#This Row],[or_product]],Ref_products[#Data],2,FALSE())</f>
        <v>Sorghum</v>
      </c>
      <c r="C769" s="48" t="str">
        <f aca="false">VLOOKUP(Data[[#This Row],[MS]],Ref_MS[#Data],2,FALSE())</f>
        <v>Cyprus</v>
      </c>
      <c r="D769" s="49" t="s">
        <v>32</v>
      </c>
      <c r="E769" s="49" t="s">
        <v>99</v>
      </c>
      <c r="F769" s="49" t="s">
        <v>100</v>
      </c>
      <c r="G769" s="50" t="n">
        <f aca="false">(SUM(AH769:AL769)-MAX(AH769:AL769)-MIN(AH769:AL769))/3</f>
        <v>0</v>
      </c>
      <c r="H769" s="50" t="str">
        <f aca="false">IFERROR(H479/H189,"")</f>
        <v/>
      </c>
      <c r="I769" s="50" t="str">
        <f aca="false">IFERROR(I479/I189,"")</f>
        <v/>
      </c>
      <c r="J769" s="50" t="str">
        <f aca="false">IFERROR(J479/J189,"")</f>
        <v/>
      </c>
      <c r="K769" s="50" t="str">
        <f aca="false">IFERROR(K479/K189,"")</f>
        <v/>
      </c>
      <c r="L769" s="50" t="str">
        <f aca="false">IFERROR(L479/L189,"")</f>
        <v/>
      </c>
      <c r="M769" s="50" t="str">
        <f aca="false">IFERROR(M479/M189,"")</f>
        <v/>
      </c>
      <c r="N769" s="50" t="str">
        <f aca="false">IFERROR(N479/N189,"")</f>
        <v/>
      </c>
      <c r="O769" s="50" t="str">
        <f aca="false">IFERROR(O479/O189,"")</f>
        <v/>
      </c>
      <c r="P769" s="50" t="str">
        <f aca="false">IFERROR(P479/P189,"")</f>
        <v/>
      </c>
      <c r="Q769" s="50" t="str">
        <f aca="false">IFERROR(Q479/Q189,"")</f>
        <v/>
      </c>
      <c r="R769" s="50" t="str">
        <f aca="false">IFERROR(R479/R189,"")</f>
        <v/>
      </c>
      <c r="S769" s="50" t="str">
        <f aca="false">IFERROR(S479/S189,"")</f>
        <v/>
      </c>
      <c r="T769" s="50" t="str">
        <f aca="false">IFERROR(T479/T189,"")</f>
        <v/>
      </c>
      <c r="U769" s="50" t="str">
        <f aca="false">IFERROR(U479/U189,"")</f>
        <v/>
      </c>
      <c r="V769" s="50" t="str">
        <f aca="false">IFERROR(V479/V189,"")</f>
        <v/>
      </c>
      <c r="W769" s="50" t="str">
        <f aca="false">IFERROR(W479/W189,"")</f>
        <v/>
      </c>
      <c r="X769" s="50" t="str">
        <f aca="false">IFERROR(X479/X189,"")</f>
        <v/>
      </c>
      <c r="Y769" s="50" t="str">
        <f aca="false">IFERROR(Y479/Y189,"")</f>
        <v/>
      </c>
      <c r="Z769" s="50" t="str">
        <f aca="false">IFERROR(Z479/Z189,"")</f>
        <v/>
      </c>
      <c r="AA769" s="50" t="str">
        <f aca="false">IFERROR(AA479/AA189,"")</f>
        <v/>
      </c>
      <c r="AB769" s="50" t="str">
        <f aca="false">IFERROR(AB479/AB189,"")</f>
        <v/>
      </c>
      <c r="AC769" s="50" t="str">
        <f aca="false">IFERROR(AC479/AC189,"")</f>
        <v/>
      </c>
      <c r="AD769" s="50" t="str">
        <f aca="false">IFERROR(AD479/AD189,"")</f>
        <v/>
      </c>
      <c r="AE769" s="50" t="str">
        <f aca="false">IFERROR(AE479/AE189,"")</f>
        <v/>
      </c>
      <c r="AF769" s="50" t="str">
        <f aca="false">IFERROR(AF479/AF189,"")</f>
        <v/>
      </c>
      <c r="AG769" s="50" t="str">
        <f aca="false">IFERROR(AG479/AG189,"")</f>
        <v/>
      </c>
      <c r="AH769" s="50" t="str">
        <f aca="false">IFERROR(AH479/AH189,"")</f>
        <v/>
      </c>
      <c r="AI769" s="50" t="str">
        <f aca="false">IFERROR(AI479/AI189,"")</f>
        <v/>
      </c>
      <c r="AJ769" s="50" t="str">
        <f aca="false">IFERROR(AJ479/AJ189,"")</f>
        <v/>
      </c>
      <c r="AK769" s="50" t="str">
        <f aca="false">IFERROR(AK479/AK189,"")</f>
        <v/>
      </c>
      <c r="AL769" s="51" t="str">
        <f aca="false">IFERROR(AL479/AL189,"")</f>
        <v/>
      </c>
      <c r="AM769" s="51" t="str">
        <f aca="false">IFERROR(AM479/AM189,"")</f>
        <v/>
      </c>
    </row>
    <row r="770" customFormat="false" ht="14.25" hidden="false" customHeight="false" outlineLevel="0" collapsed="false">
      <c r="A770" s="48" t="s">
        <v>138</v>
      </c>
      <c r="B770" s="48" t="str">
        <f aca="false">VLOOKUP(Data[[#This Row],[or_product]],Ref_products[#Data],2,FALSE())</f>
        <v>Sorghum</v>
      </c>
      <c r="C770" s="48" t="str">
        <f aca="false">VLOOKUP(Data[[#This Row],[MS]],Ref_MS[#Data],2,FALSE())</f>
        <v>Latvia</v>
      </c>
      <c r="D770" s="49" t="s">
        <v>32</v>
      </c>
      <c r="E770" s="49" t="s">
        <v>101</v>
      </c>
      <c r="F770" s="49" t="s">
        <v>102</v>
      </c>
      <c r="G770" s="50" t="n">
        <f aca="false">(SUM(AH770:AL770)-MAX(AH770:AL770)-MIN(AH770:AL770))/3</f>
        <v>0</v>
      </c>
      <c r="H770" s="50" t="str">
        <f aca="false">IFERROR(H480/H190,"")</f>
        <v/>
      </c>
      <c r="I770" s="50" t="str">
        <f aca="false">IFERROR(I480/I190,"")</f>
        <v/>
      </c>
      <c r="J770" s="50" t="str">
        <f aca="false">IFERROR(J480/J190,"")</f>
        <v/>
      </c>
      <c r="K770" s="50" t="str">
        <f aca="false">IFERROR(K480/K190,"")</f>
        <v/>
      </c>
      <c r="L770" s="50" t="str">
        <f aca="false">IFERROR(L480/L190,"")</f>
        <v/>
      </c>
      <c r="M770" s="50" t="str">
        <f aca="false">IFERROR(M480/M190,"")</f>
        <v/>
      </c>
      <c r="N770" s="50" t="str">
        <f aca="false">IFERROR(N480/N190,"")</f>
        <v/>
      </c>
      <c r="O770" s="50" t="str">
        <f aca="false">IFERROR(O480/O190,"")</f>
        <v/>
      </c>
      <c r="P770" s="50" t="str">
        <f aca="false">IFERROR(P480/P190,"")</f>
        <v/>
      </c>
      <c r="Q770" s="50" t="str">
        <f aca="false">IFERROR(Q480/Q190,"")</f>
        <v/>
      </c>
      <c r="R770" s="50" t="str">
        <f aca="false">IFERROR(R480/R190,"")</f>
        <v/>
      </c>
      <c r="S770" s="50" t="str">
        <f aca="false">IFERROR(S480/S190,"")</f>
        <v/>
      </c>
      <c r="T770" s="50" t="str">
        <f aca="false">IFERROR(T480/T190,"")</f>
        <v/>
      </c>
      <c r="U770" s="50" t="str">
        <f aca="false">IFERROR(U480/U190,"")</f>
        <v/>
      </c>
      <c r="V770" s="50" t="str">
        <f aca="false">IFERROR(V480/V190,"")</f>
        <v/>
      </c>
      <c r="W770" s="50" t="str">
        <f aca="false">IFERROR(W480/W190,"")</f>
        <v/>
      </c>
      <c r="X770" s="50" t="str">
        <f aca="false">IFERROR(X480/X190,"")</f>
        <v/>
      </c>
      <c r="Y770" s="50" t="str">
        <f aca="false">IFERROR(Y480/Y190,"")</f>
        <v/>
      </c>
      <c r="Z770" s="50" t="str">
        <f aca="false">IFERROR(Z480/Z190,"")</f>
        <v/>
      </c>
      <c r="AA770" s="50" t="str">
        <f aca="false">IFERROR(AA480/AA190,"")</f>
        <v/>
      </c>
      <c r="AB770" s="50" t="str">
        <f aca="false">IFERROR(AB480/AB190,"")</f>
        <v/>
      </c>
      <c r="AC770" s="50" t="str">
        <f aca="false">IFERROR(AC480/AC190,"")</f>
        <v/>
      </c>
      <c r="AD770" s="50" t="str">
        <f aca="false">IFERROR(AD480/AD190,"")</f>
        <v/>
      </c>
      <c r="AE770" s="50" t="str">
        <f aca="false">IFERROR(AE480/AE190,"")</f>
        <v/>
      </c>
      <c r="AF770" s="50" t="str">
        <f aca="false">IFERROR(AF480/AF190,"")</f>
        <v/>
      </c>
      <c r="AG770" s="50" t="str">
        <f aca="false">IFERROR(AG480/AG190,"")</f>
        <v/>
      </c>
      <c r="AH770" s="50" t="str">
        <f aca="false">IFERROR(AH480/AH190,"")</f>
        <v/>
      </c>
      <c r="AI770" s="50" t="str">
        <f aca="false">IFERROR(AI480/AI190,"")</f>
        <v/>
      </c>
      <c r="AJ770" s="50" t="str">
        <f aca="false">IFERROR(AJ480/AJ190,"")</f>
        <v/>
      </c>
      <c r="AK770" s="50" t="str">
        <f aca="false">IFERROR(AK480/AK190,"")</f>
        <v/>
      </c>
      <c r="AL770" s="51" t="str">
        <f aca="false">IFERROR(AL480/AL190,"")</f>
        <v/>
      </c>
      <c r="AM770" s="51" t="str">
        <f aca="false">IFERROR(AM480/AM190,"")</f>
        <v/>
      </c>
    </row>
    <row r="771" customFormat="false" ht="14.25" hidden="false" customHeight="false" outlineLevel="0" collapsed="false">
      <c r="A771" s="48" t="s">
        <v>138</v>
      </c>
      <c r="B771" s="48" t="str">
        <f aca="false">VLOOKUP(Data[[#This Row],[or_product]],Ref_products[#Data],2,FALSE())</f>
        <v>Sorghum</v>
      </c>
      <c r="C771" s="48" t="str">
        <f aca="false">VLOOKUP(Data[[#This Row],[MS]],Ref_MS[#Data],2,FALSE())</f>
        <v>Lithuania</v>
      </c>
      <c r="D771" s="49" t="s">
        <v>32</v>
      </c>
      <c r="E771" s="49" t="s">
        <v>103</v>
      </c>
      <c r="F771" s="49" t="s">
        <v>104</v>
      </c>
      <c r="G771" s="50" t="n">
        <f aca="false">(SUM(AH771:AL771)-MAX(AH771:AL771)-MIN(AH771:AL771))/3</f>
        <v>0</v>
      </c>
      <c r="H771" s="50" t="str">
        <f aca="false">IFERROR(H481/H191,"")</f>
        <v/>
      </c>
      <c r="I771" s="50" t="str">
        <f aca="false">IFERROR(I481/I191,"")</f>
        <v/>
      </c>
      <c r="J771" s="50" t="str">
        <f aca="false">IFERROR(J481/J191,"")</f>
        <v/>
      </c>
      <c r="K771" s="50" t="str">
        <f aca="false">IFERROR(K481/K191,"")</f>
        <v/>
      </c>
      <c r="L771" s="50" t="str">
        <f aca="false">IFERROR(L481/L191,"")</f>
        <v/>
      </c>
      <c r="M771" s="50" t="str">
        <f aca="false">IFERROR(M481/M191,"")</f>
        <v/>
      </c>
      <c r="N771" s="50" t="str">
        <f aca="false">IFERROR(N481/N191,"")</f>
        <v/>
      </c>
      <c r="O771" s="50" t="str">
        <f aca="false">IFERROR(O481/O191,"")</f>
        <v/>
      </c>
      <c r="P771" s="50" t="str">
        <f aca="false">IFERROR(P481/P191,"")</f>
        <v/>
      </c>
      <c r="Q771" s="50" t="str">
        <f aca="false">IFERROR(Q481/Q191,"")</f>
        <v/>
      </c>
      <c r="R771" s="50" t="str">
        <f aca="false">IFERROR(R481/R191,"")</f>
        <v/>
      </c>
      <c r="S771" s="50" t="str">
        <f aca="false">IFERROR(S481/S191,"")</f>
        <v/>
      </c>
      <c r="T771" s="50" t="str">
        <f aca="false">IFERROR(T481/T191,"")</f>
        <v/>
      </c>
      <c r="U771" s="50" t="str">
        <f aca="false">IFERROR(U481/U191,"")</f>
        <v/>
      </c>
      <c r="V771" s="50" t="str">
        <f aca="false">IFERROR(V481/V191,"")</f>
        <v/>
      </c>
      <c r="W771" s="50" t="str">
        <f aca="false">IFERROR(W481/W191,"")</f>
        <v/>
      </c>
      <c r="X771" s="50" t="str">
        <f aca="false">IFERROR(X481/X191,"")</f>
        <v/>
      </c>
      <c r="Y771" s="50" t="str">
        <f aca="false">IFERROR(Y481/Y191,"")</f>
        <v/>
      </c>
      <c r="Z771" s="50" t="str">
        <f aca="false">IFERROR(Z481/Z191,"")</f>
        <v/>
      </c>
      <c r="AA771" s="50" t="str">
        <f aca="false">IFERROR(AA481/AA191,"")</f>
        <v/>
      </c>
      <c r="AB771" s="50" t="str">
        <f aca="false">IFERROR(AB481/AB191,"")</f>
        <v/>
      </c>
      <c r="AC771" s="50" t="str">
        <f aca="false">IFERROR(AC481/AC191,"")</f>
        <v/>
      </c>
      <c r="AD771" s="50" t="str">
        <f aca="false">IFERROR(AD481/AD191,"")</f>
        <v/>
      </c>
      <c r="AE771" s="50" t="str">
        <f aca="false">IFERROR(AE481/AE191,"")</f>
        <v/>
      </c>
      <c r="AF771" s="50" t="str">
        <f aca="false">IFERROR(AF481/AF191,"")</f>
        <v/>
      </c>
      <c r="AG771" s="50" t="str">
        <f aca="false">IFERROR(AG481/AG191,"")</f>
        <v/>
      </c>
      <c r="AH771" s="50" t="str">
        <f aca="false">IFERROR(AH481/AH191,"")</f>
        <v/>
      </c>
      <c r="AI771" s="50" t="str">
        <f aca="false">IFERROR(AI481/AI191,"")</f>
        <v/>
      </c>
      <c r="AJ771" s="50" t="str">
        <f aca="false">IFERROR(AJ481/AJ191,"")</f>
        <v/>
      </c>
      <c r="AK771" s="50" t="str">
        <f aca="false">IFERROR(AK481/AK191,"")</f>
        <v/>
      </c>
      <c r="AL771" s="51" t="str">
        <f aca="false">IFERROR(AL481/AL191,"")</f>
        <v/>
      </c>
      <c r="AM771" s="51" t="str">
        <f aca="false">IFERROR(AM481/AM191,"")</f>
        <v/>
      </c>
    </row>
    <row r="772" customFormat="false" ht="14.25" hidden="false" customHeight="false" outlineLevel="0" collapsed="false">
      <c r="A772" s="48" t="s">
        <v>138</v>
      </c>
      <c r="B772" s="48" t="str">
        <f aca="false">VLOOKUP(Data[[#This Row],[or_product]],Ref_products[#Data],2,FALSE())</f>
        <v>Sorghum</v>
      </c>
      <c r="C772" s="48" t="str">
        <f aca="false">VLOOKUP(Data[[#This Row],[MS]],Ref_MS[#Data],2,FALSE())</f>
        <v>Luxembourg</v>
      </c>
      <c r="D772" s="49" t="s">
        <v>32</v>
      </c>
      <c r="E772" s="49" t="s">
        <v>105</v>
      </c>
      <c r="F772" s="49" t="s">
        <v>106</v>
      </c>
      <c r="G772" s="50" t="n">
        <f aca="false">(SUM(AH772:AL772)-MAX(AH772:AL772)-MIN(AH772:AL772))/3</f>
        <v>0</v>
      </c>
      <c r="H772" s="50" t="str">
        <f aca="false">IFERROR(H482/H192,"")</f>
        <v/>
      </c>
      <c r="I772" s="50" t="str">
        <f aca="false">IFERROR(I482/I192,"")</f>
        <v/>
      </c>
      <c r="J772" s="50" t="str">
        <f aca="false">IFERROR(J482/J192,"")</f>
        <v/>
      </c>
      <c r="K772" s="50" t="str">
        <f aca="false">IFERROR(K482/K192,"")</f>
        <v/>
      </c>
      <c r="L772" s="50" t="str">
        <f aca="false">IFERROR(L482/L192,"")</f>
        <v/>
      </c>
      <c r="M772" s="50" t="str">
        <f aca="false">IFERROR(M482/M192,"")</f>
        <v/>
      </c>
      <c r="N772" s="50" t="str">
        <f aca="false">IFERROR(N482/N192,"")</f>
        <v/>
      </c>
      <c r="O772" s="50" t="str">
        <f aca="false">IFERROR(O482/O192,"")</f>
        <v/>
      </c>
      <c r="P772" s="50" t="str">
        <f aca="false">IFERROR(P482/P192,"")</f>
        <v/>
      </c>
      <c r="Q772" s="50" t="str">
        <f aca="false">IFERROR(Q482/Q192,"")</f>
        <v/>
      </c>
      <c r="R772" s="50" t="str">
        <f aca="false">IFERROR(R482/R192,"")</f>
        <v/>
      </c>
      <c r="S772" s="50" t="str">
        <f aca="false">IFERROR(S482/S192,"")</f>
        <v/>
      </c>
      <c r="T772" s="50" t="str">
        <f aca="false">IFERROR(T482/T192,"")</f>
        <v/>
      </c>
      <c r="U772" s="50" t="str">
        <f aca="false">IFERROR(U482/U192,"")</f>
        <v/>
      </c>
      <c r="V772" s="50" t="str">
        <f aca="false">IFERROR(V482/V192,"")</f>
        <v/>
      </c>
      <c r="W772" s="50" t="str">
        <f aca="false">IFERROR(W482/W192,"")</f>
        <v/>
      </c>
      <c r="X772" s="50" t="str">
        <f aca="false">IFERROR(X482/X192,"")</f>
        <v/>
      </c>
      <c r="Y772" s="50" t="str">
        <f aca="false">IFERROR(Y482/Y192,"")</f>
        <v/>
      </c>
      <c r="Z772" s="50" t="str">
        <f aca="false">IFERROR(Z482/Z192,"")</f>
        <v/>
      </c>
      <c r="AA772" s="50" t="str">
        <f aca="false">IFERROR(AA482/AA192,"")</f>
        <v/>
      </c>
      <c r="AB772" s="50" t="str">
        <f aca="false">IFERROR(AB482/AB192,"")</f>
        <v/>
      </c>
      <c r="AC772" s="50" t="str">
        <f aca="false">IFERROR(AC482/AC192,"")</f>
        <v/>
      </c>
      <c r="AD772" s="50" t="str">
        <f aca="false">IFERROR(AD482/AD192,"")</f>
        <v/>
      </c>
      <c r="AE772" s="50" t="str">
        <f aca="false">IFERROR(AE482/AE192,"")</f>
        <v/>
      </c>
      <c r="AF772" s="50" t="str">
        <f aca="false">IFERROR(AF482/AF192,"")</f>
        <v/>
      </c>
      <c r="AG772" s="50" t="str">
        <f aca="false">IFERROR(AG482/AG192,"")</f>
        <v/>
      </c>
      <c r="AH772" s="50" t="str">
        <f aca="false">IFERROR(AH482/AH192,"")</f>
        <v/>
      </c>
      <c r="AI772" s="50" t="str">
        <f aca="false">IFERROR(AI482/AI192,"")</f>
        <v/>
      </c>
      <c r="AJ772" s="50" t="str">
        <f aca="false">IFERROR(AJ482/AJ192,"")</f>
        <v/>
      </c>
      <c r="AK772" s="50" t="str">
        <f aca="false">IFERROR(AK482/AK192,"")</f>
        <v/>
      </c>
      <c r="AL772" s="51" t="str">
        <f aca="false">IFERROR(AL482/AL192,"")</f>
        <v/>
      </c>
      <c r="AM772" s="51" t="str">
        <f aca="false">IFERROR(AM482/AM192,"")</f>
        <v/>
      </c>
    </row>
    <row r="773" customFormat="false" ht="14.25" hidden="false" customHeight="false" outlineLevel="0" collapsed="false">
      <c r="A773" s="48" t="s">
        <v>138</v>
      </c>
      <c r="B773" s="48" t="str">
        <f aca="false">VLOOKUP(Data[[#This Row],[or_product]],Ref_products[#Data],2,FALSE())</f>
        <v>Sorghum</v>
      </c>
      <c r="C773" s="48" t="str">
        <f aca="false">VLOOKUP(Data[[#This Row],[MS]],Ref_MS[#Data],2,FALSE())</f>
        <v>Hungary</v>
      </c>
      <c r="D773" s="49" t="s">
        <v>32</v>
      </c>
      <c r="E773" s="49" t="s">
        <v>107</v>
      </c>
      <c r="F773" s="49" t="s">
        <v>108</v>
      </c>
      <c r="G773" s="50" t="n">
        <f aca="false">(SUM(AH773:AL773)-MAX(AH773:AL773)-MIN(AH773:AL773))/3</f>
        <v>4.11548942435703</v>
      </c>
      <c r="H773" s="50" t="n">
        <f aca="false">IFERROR(H483/H193,"")</f>
        <v>1.615</v>
      </c>
      <c r="I773" s="50" t="n">
        <f aca="false">IFERROR(I483/I193,"")</f>
        <v>1.76428571428571</v>
      </c>
      <c r="J773" s="50" t="n">
        <f aca="false">IFERROR(J483/J193,"")</f>
        <v>1.49285714285714</v>
      </c>
      <c r="K773" s="50" t="n">
        <f aca="false">IFERROR(K483/K193,"")</f>
        <v>1.74166666666667</v>
      </c>
      <c r="L773" s="50" t="n">
        <f aca="false">IFERROR(L483/L193,"")</f>
        <v>2.09</v>
      </c>
      <c r="M773" s="50" t="n">
        <f aca="false">IFERROR(M483/M193,"")</f>
        <v>1.94222222222222</v>
      </c>
      <c r="N773" s="50" t="n">
        <f aca="false">IFERROR(N483/N193,"")</f>
        <v>1.95816326530612</v>
      </c>
      <c r="O773" s="50" t="n">
        <f aca="false">IFERROR(O483/O193,"")</f>
        <v>0</v>
      </c>
      <c r="P773" s="50" t="n">
        <f aca="false">IFERROR(P483/P193,"")</f>
        <v>0</v>
      </c>
      <c r="Q773" s="50" t="n">
        <f aca="false">IFERROR(Q483/Q193,"")</f>
        <v>1.58333333333333</v>
      </c>
      <c r="R773" s="50" t="n">
        <f aca="false">IFERROR(R483/R193,"")</f>
        <v>1.615</v>
      </c>
      <c r="S773" s="50" t="n">
        <f aca="false">IFERROR(S483/S193,"")</f>
        <v>1.93518518518519</v>
      </c>
      <c r="T773" s="50" t="n">
        <f aca="false">IFERROR(T483/T193,"")</f>
        <v>2.87317073170732</v>
      </c>
      <c r="U773" s="50" t="n">
        <f aca="false">IFERROR(U483/U193,"")</f>
        <v>3.375</v>
      </c>
      <c r="V773" s="50" t="n">
        <f aca="false">IFERROR(V483/V193,"")</f>
        <v>2.02127659574468</v>
      </c>
      <c r="W773" s="50" t="n">
        <f aca="false">IFERROR(W483/W193,"")</f>
        <v>3.31282051282051</v>
      </c>
      <c r="X773" s="50" t="n">
        <f aca="false">IFERROR(X483/X193,"")</f>
        <v>2.57857142857143</v>
      </c>
      <c r="Y773" s="50" t="n">
        <f aca="false">IFERROR(Y483/Y193,"")</f>
        <v>2.35996835443038</v>
      </c>
      <c r="Z773" s="50" t="n">
        <f aca="false">IFERROR(Z483/Z193,"")</f>
        <v>2.96228893058161</v>
      </c>
      <c r="AA773" s="50" t="n">
        <f aca="false">IFERROR(AA483/AA193,"")</f>
        <v>2.66772009029345</v>
      </c>
      <c r="AB773" s="50" t="n">
        <f aca="false">IFERROR(AB483/AB193,"")</f>
        <v>2.57551594746717</v>
      </c>
      <c r="AC773" s="50" t="n">
        <f aca="false">IFERROR(AC483/AC193,"")</f>
        <v>4.03853711790393</v>
      </c>
      <c r="AD773" s="50" t="n">
        <f aca="false">IFERROR(AD483/AD193,"")</f>
        <v>3.22128820960699</v>
      </c>
      <c r="AE773" s="50" t="n">
        <f aca="false">IFERROR(AE483/AE193,"")</f>
        <v>3.43921348314607</v>
      </c>
      <c r="AF773" s="50" t="n">
        <f aca="false">IFERROR(AF483/AF193,"")</f>
        <v>3.7316</v>
      </c>
      <c r="AG773" s="50" t="n">
        <f aca="false">IFERROR(AG483/AG193,"")</f>
        <v>4.29277546777547</v>
      </c>
      <c r="AH773" s="50" t="n">
        <f aca="false">IFERROR(AH483/AH193,"")</f>
        <v>5.14474699828473</v>
      </c>
      <c r="AI773" s="50" t="n">
        <f aca="false">IFERROR(AI483/AI193,"")</f>
        <v>4.52644609991236</v>
      </c>
      <c r="AJ773" s="50" t="n">
        <f aca="false">IFERROR(AJ483/AJ193,"")</f>
        <v>3.80721214677351</v>
      </c>
      <c r="AK773" s="50" t="n">
        <f aca="false">IFERROR(AK483/AK193,"")</f>
        <v>2.28490136570561</v>
      </c>
      <c r="AL773" s="51" t="n">
        <f aca="false">IFERROR(AL483/AL193,"")</f>
        <v>4.01281002638523</v>
      </c>
      <c r="AM773" s="51" t="n">
        <f aca="false">IFERROR(AM483/AM193,"")</f>
        <v>3.79296147212958</v>
      </c>
    </row>
    <row r="774" customFormat="false" ht="14.25" hidden="false" customHeight="false" outlineLevel="0" collapsed="false">
      <c r="A774" s="48" t="s">
        <v>138</v>
      </c>
      <c r="B774" s="48" t="str">
        <f aca="false">VLOOKUP(Data[[#This Row],[or_product]],Ref_products[#Data],2,FALSE())</f>
        <v>Sorghum</v>
      </c>
      <c r="C774" s="48" t="str">
        <f aca="false">VLOOKUP(Data[[#This Row],[MS]],Ref_MS[#Data],2,FALSE())</f>
        <v>Malta</v>
      </c>
      <c r="D774" s="49" t="s">
        <v>32</v>
      </c>
      <c r="E774" s="49" t="s">
        <v>109</v>
      </c>
      <c r="F774" s="49" t="s">
        <v>110</v>
      </c>
      <c r="G774" s="50" t="n">
        <f aca="false">(SUM(AH774:AL774)-MAX(AH774:AL774)-MIN(AH774:AL774))/3</f>
        <v>0</v>
      </c>
      <c r="H774" s="50" t="str">
        <f aca="false">IFERROR(H484/H194,"")</f>
        <v/>
      </c>
      <c r="I774" s="50" t="str">
        <f aca="false">IFERROR(I484/I194,"")</f>
        <v/>
      </c>
      <c r="J774" s="50" t="str">
        <f aca="false">IFERROR(J484/J194,"")</f>
        <v/>
      </c>
      <c r="K774" s="50" t="str">
        <f aca="false">IFERROR(K484/K194,"")</f>
        <v/>
      </c>
      <c r="L774" s="50" t="str">
        <f aca="false">IFERROR(L484/L194,"")</f>
        <v/>
      </c>
      <c r="M774" s="50" t="str">
        <f aca="false">IFERROR(M484/M194,"")</f>
        <v/>
      </c>
      <c r="N774" s="50" t="str">
        <f aca="false">IFERROR(N484/N194,"")</f>
        <v/>
      </c>
      <c r="O774" s="50" t="str">
        <f aca="false">IFERROR(O484/O194,"")</f>
        <v/>
      </c>
      <c r="P774" s="50" t="str">
        <f aca="false">IFERROR(P484/P194,"")</f>
        <v/>
      </c>
      <c r="Q774" s="50" t="str">
        <f aca="false">IFERROR(Q484/Q194,"")</f>
        <v/>
      </c>
      <c r="R774" s="50" t="str">
        <f aca="false">IFERROR(R484/R194,"")</f>
        <v/>
      </c>
      <c r="S774" s="50" t="str">
        <f aca="false">IFERROR(S484/S194,"")</f>
        <v/>
      </c>
      <c r="T774" s="50" t="str">
        <f aca="false">IFERROR(T484/T194,"")</f>
        <v/>
      </c>
      <c r="U774" s="50" t="str">
        <f aca="false">IFERROR(U484/U194,"")</f>
        <v/>
      </c>
      <c r="V774" s="50" t="str">
        <f aca="false">IFERROR(V484/V194,"")</f>
        <v/>
      </c>
      <c r="W774" s="50" t="str">
        <f aca="false">IFERROR(W484/W194,"")</f>
        <v/>
      </c>
      <c r="X774" s="50" t="str">
        <f aca="false">IFERROR(X484/X194,"")</f>
        <v/>
      </c>
      <c r="Y774" s="50" t="str">
        <f aca="false">IFERROR(Y484/Y194,"")</f>
        <v/>
      </c>
      <c r="Z774" s="50" t="str">
        <f aca="false">IFERROR(Z484/Z194,"")</f>
        <v/>
      </c>
      <c r="AA774" s="50" t="str">
        <f aca="false">IFERROR(AA484/AA194,"")</f>
        <v/>
      </c>
      <c r="AB774" s="50" t="str">
        <f aca="false">IFERROR(AB484/AB194,"")</f>
        <v/>
      </c>
      <c r="AC774" s="50" t="str">
        <f aca="false">IFERROR(AC484/AC194,"")</f>
        <v/>
      </c>
      <c r="AD774" s="50" t="str">
        <f aca="false">IFERROR(AD484/AD194,"")</f>
        <v/>
      </c>
      <c r="AE774" s="50" t="str">
        <f aca="false">IFERROR(AE484/AE194,"")</f>
        <v/>
      </c>
      <c r="AF774" s="50" t="str">
        <f aca="false">IFERROR(AF484/AF194,"")</f>
        <v/>
      </c>
      <c r="AG774" s="50" t="str">
        <f aca="false">IFERROR(AG484/AG194,"")</f>
        <v/>
      </c>
      <c r="AH774" s="50" t="str">
        <f aca="false">IFERROR(AH484/AH194,"")</f>
        <v/>
      </c>
      <c r="AI774" s="50" t="str">
        <f aca="false">IFERROR(AI484/AI194,"")</f>
        <v/>
      </c>
      <c r="AJ774" s="50" t="str">
        <f aca="false">IFERROR(AJ484/AJ194,"")</f>
        <v/>
      </c>
      <c r="AK774" s="50" t="str">
        <f aca="false">IFERROR(AK484/AK194,"")</f>
        <v/>
      </c>
      <c r="AL774" s="51" t="str">
        <f aca="false">IFERROR(AL484/AL194,"")</f>
        <v/>
      </c>
      <c r="AM774" s="51" t="str">
        <f aca="false">IFERROR(AM484/AM194,"")</f>
        <v/>
      </c>
    </row>
    <row r="775" customFormat="false" ht="14.25" hidden="false" customHeight="false" outlineLevel="0" collapsed="false">
      <c r="A775" s="48" t="s">
        <v>138</v>
      </c>
      <c r="B775" s="48" t="str">
        <f aca="false">VLOOKUP(Data[[#This Row],[or_product]],Ref_products[#Data],2,FALSE())</f>
        <v>Sorghum</v>
      </c>
      <c r="C775" s="48" t="str">
        <f aca="false">VLOOKUP(Data[[#This Row],[MS]],Ref_MS[#Data],2,FALSE())</f>
        <v>Netherlands</v>
      </c>
      <c r="D775" s="49" t="s">
        <v>32</v>
      </c>
      <c r="E775" s="49" t="s">
        <v>111</v>
      </c>
      <c r="F775" s="49" t="s">
        <v>112</v>
      </c>
      <c r="G775" s="50" t="n">
        <f aca="false">(SUM(AH775:AL775)-MAX(AH775:AL775)-MIN(AH775:AL775))/3</f>
        <v>0</v>
      </c>
      <c r="H775" s="50" t="str">
        <f aca="false">IFERROR(H485/H195,"")</f>
        <v/>
      </c>
      <c r="I775" s="50" t="str">
        <f aca="false">IFERROR(I485/I195,"")</f>
        <v/>
      </c>
      <c r="J775" s="50" t="str">
        <f aca="false">IFERROR(J485/J195,"")</f>
        <v/>
      </c>
      <c r="K775" s="50" t="str">
        <f aca="false">IFERROR(K485/K195,"")</f>
        <v/>
      </c>
      <c r="L775" s="50" t="str">
        <f aca="false">IFERROR(L485/L195,"")</f>
        <v/>
      </c>
      <c r="M775" s="50" t="str">
        <f aca="false">IFERROR(M485/M195,"")</f>
        <v/>
      </c>
      <c r="N775" s="50" t="str">
        <f aca="false">IFERROR(N485/N195,"")</f>
        <v/>
      </c>
      <c r="O775" s="50" t="str">
        <f aca="false">IFERROR(O485/O195,"")</f>
        <v/>
      </c>
      <c r="P775" s="50" t="str">
        <f aca="false">IFERROR(P485/P195,"")</f>
        <v/>
      </c>
      <c r="Q775" s="50" t="str">
        <f aca="false">IFERROR(Q485/Q195,"")</f>
        <v/>
      </c>
      <c r="R775" s="50" t="str">
        <f aca="false">IFERROR(R485/R195,"")</f>
        <v/>
      </c>
      <c r="S775" s="50" t="str">
        <f aca="false">IFERROR(S485/S195,"")</f>
        <v/>
      </c>
      <c r="T775" s="50" t="n">
        <f aca="false">IFERROR(T485/T195,"")</f>
        <v>0</v>
      </c>
      <c r="U775" s="50" t="str">
        <f aca="false">IFERROR(U485/U195,"")</f>
        <v/>
      </c>
      <c r="V775" s="50" t="str">
        <f aca="false">IFERROR(V485/V195,"")</f>
        <v/>
      </c>
      <c r="W775" s="50" t="str">
        <f aca="false">IFERROR(W485/W195,"")</f>
        <v/>
      </c>
      <c r="X775" s="50" t="str">
        <f aca="false">IFERROR(X485/X195,"")</f>
        <v/>
      </c>
      <c r="Y775" s="50" t="str">
        <f aca="false">IFERROR(Y485/Y195,"")</f>
        <v/>
      </c>
      <c r="Z775" s="50" t="str">
        <f aca="false">IFERROR(Z485/Z195,"")</f>
        <v/>
      </c>
      <c r="AA775" s="50" t="str">
        <f aca="false">IFERROR(AA485/AA195,"")</f>
        <v/>
      </c>
      <c r="AB775" s="50" t="str">
        <f aca="false">IFERROR(AB485/AB195,"")</f>
        <v/>
      </c>
      <c r="AC775" s="50" t="str">
        <f aca="false">IFERROR(AC485/AC195,"")</f>
        <v/>
      </c>
      <c r="AD775" s="50" t="str">
        <f aca="false">IFERROR(AD485/AD195,"")</f>
        <v/>
      </c>
      <c r="AE775" s="50" t="str">
        <f aca="false">IFERROR(AE485/AE195,"")</f>
        <v/>
      </c>
      <c r="AF775" s="50" t="str">
        <f aca="false">IFERROR(AF485/AF195,"")</f>
        <v/>
      </c>
      <c r="AG775" s="50" t="str">
        <f aca="false">IFERROR(AG485/AG195,"")</f>
        <v/>
      </c>
      <c r="AH775" s="50" t="str">
        <f aca="false">IFERROR(AH485/AH195,"")</f>
        <v/>
      </c>
      <c r="AI775" s="50" t="str">
        <f aca="false">IFERROR(AI485/AI195,"")</f>
        <v/>
      </c>
      <c r="AJ775" s="50" t="str">
        <f aca="false">IFERROR(AJ485/AJ195,"")</f>
        <v/>
      </c>
      <c r="AK775" s="50" t="str">
        <f aca="false">IFERROR(AK485/AK195,"")</f>
        <v/>
      </c>
      <c r="AL775" s="51" t="str">
        <f aca="false">IFERROR(AL485/AL195,"")</f>
        <v/>
      </c>
      <c r="AM775" s="51" t="str">
        <f aca="false">IFERROR(AM485/AM195,"")</f>
        <v/>
      </c>
    </row>
    <row r="776" customFormat="false" ht="14.25" hidden="false" customHeight="false" outlineLevel="0" collapsed="false">
      <c r="A776" s="48" t="s">
        <v>138</v>
      </c>
      <c r="B776" s="48" t="str">
        <f aca="false">VLOOKUP(Data[[#This Row],[or_product]],Ref_products[#Data],2,FALSE())</f>
        <v>Sorghum</v>
      </c>
      <c r="C776" s="48" t="str">
        <f aca="false">VLOOKUP(Data[[#This Row],[MS]],Ref_MS[#Data],2,FALSE())</f>
        <v>Austria</v>
      </c>
      <c r="D776" s="49" t="s">
        <v>32</v>
      </c>
      <c r="E776" s="49" t="s">
        <v>113</v>
      </c>
      <c r="F776" s="49" t="s">
        <v>114</v>
      </c>
      <c r="G776" s="50" t="n">
        <f aca="false">(SUM(AH776:AL776)-MAX(AH776:AL776)-MIN(AH776:AL776))/3</f>
        <v>7.38857908952119</v>
      </c>
      <c r="H776" s="50" t="str">
        <f aca="false">IFERROR(H486/H196,"")</f>
        <v/>
      </c>
      <c r="I776" s="50" t="str">
        <f aca="false">IFERROR(I486/I196,"")</f>
        <v/>
      </c>
      <c r="J776" s="50" t="str">
        <f aca="false">IFERROR(J486/J196,"")</f>
        <v/>
      </c>
      <c r="K776" s="50" t="str">
        <f aca="false">IFERROR(K486/K196,"")</f>
        <v/>
      </c>
      <c r="L776" s="50" t="str">
        <f aca="false">IFERROR(L486/L196,"")</f>
        <v/>
      </c>
      <c r="M776" s="50" t="str">
        <f aca="false">IFERROR(M486/M196,"")</f>
        <v/>
      </c>
      <c r="N776" s="50" t="str">
        <f aca="false">IFERROR(N486/N196,"")</f>
        <v/>
      </c>
      <c r="O776" s="50" t="str">
        <f aca="false">IFERROR(O486/O196,"")</f>
        <v/>
      </c>
      <c r="P776" s="50" t="str">
        <f aca="false">IFERROR(P486/P196,"")</f>
        <v/>
      </c>
      <c r="Q776" s="50" t="str">
        <f aca="false">IFERROR(Q486/Q196,"")</f>
        <v/>
      </c>
      <c r="R776" s="50" t="str">
        <f aca="false">IFERROR(R486/R196,"")</f>
        <v/>
      </c>
      <c r="S776" s="50" t="str">
        <f aca="false">IFERROR(S486/S196,"")</f>
        <v/>
      </c>
      <c r="T776" s="50" t="str">
        <f aca="false">IFERROR(T486/T196,"")</f>
        <v/>
      </c>
      <c r="U776" s="50" t="str">
        <f aca="false">IFERROR(U486/U196,"")</f>
        <v/>
      </c>
      <c r="V776" s="50" t="str">
        <f aca="false">IFERROR(V486/V196,"")</f>
        <v/>
      </c>
      <c r="W776" s="50" t="str">
        <f aca="false">IFERROR(W486/W196,"")</f>
        <v/>
      </c>
      <c r="X776" s="50" t="str">
        <f aca="false">IFERROR(X486/X196,"")</f>
        <v/>
      </c>
      <c r="Y776" s="50" t="n">
        <f aca="false">IFERROR(Y486/Y196,"")</f>
        <v>6.41452991452992</v>
      </c>
      <c r="Z776" s="50" t="n">
        <f aca="false">IFERROR(Z486/Z196,"")</f>
        <v>6.4018018018018</v>
      </c>
      <c r="AA776" s="50" t="n">
        <f aca="false">IFERROR(AA486/AA196,"")</f>
        <v>6.48235294117647</v>
      </c>
      <c r="AB776" s="50" t="n">
        <f aca="false">IFERROR(AB486/AB196,"")</f>
        <v>4.98505154639175</v>
      </c>
      <c r="AC776" s="50" t="n">
        <f aca="false">IFERROR(AC486/AC196,"")</f>
        <v>6.28696428571429</v>
      </c>
      <c r="AD776" s="50" t="n">
        <f aca="false">IFERROR(AD486/AD196,"")</f>
        <v>6.72808219178082</v>
      </c>
      <c r="AE776" s="50" t="n">
        <f aca="false">IFERROR(AE486/AE196,"")</f>
        <v>6.98628318584071</v>
      </c>
      <c r="AF776" s="50" t="n">
        <f aca="false">IFERROR(AF486/AF196,"")</f>
        <v>6.45936454849498</v>
      </c>
      <c r="AG776" s="50" t="n">
        <f aca="false">IFERROR(AG486/AG196,"")</f>
        <v>7.42507082152975</v>
      </c>
      <c r="AH776" s="50" t="n">
        <f aca="false">IFERROR(AH486/AH196,"")</f>
        <v>7.17081218274112</v>
      </c>
      <c r="AI776" s="50" t="n">
        <f aca="false">IFERROR(AI486/AI196,"")</f>
        <v>8.2551724137931</v>
      </c>
      <c r="AJ776" s="50" t="n">
        <f aca="false">IFERROR(AJ486/AJ196,"")</f>
        <v>7.99168564920274</v>
      </c>
      <c r="AK776" s="50" t="n">
        <f aca="false">IFERROR(AK486/AK196,"")</f>
        <v>7.00323943661972</v>
      </c>
      <c r="AL776" s="51" t="n">
        <f aca="false">IFERROR(AL486/AL196,"")</f>
        <v>6.81925287356322</v>
      </c>
      <c r="AM776" s="51" t="n">
        <f aca="false">IFERROR(AM486/AM196,"")</f>
        <v>7.67515526820897</v>
      </c>
    </row>
    <row r="777" customFormat="false" ht="14.25" hidden="false" customHeight="false" outlineLevel="0" collapsed="false">
      <c r="A777" s="48" t="s">
        <v>138</v>
      </c>
      <c r="B777" s="48" t="str">
        <f aca="false">VLOOKUP(Data[[#This Row],[or_product]],Ref_products[#Data],2,FALSE())</f>
        <v>Sorghum</v>
      </c>
      <c r="C777" s="48" t="str">
        <f aca="false">VLOOKUP(Data[[#This Row],[MS]],Ref_MS[#Data],2,FALSE())</f>
        <v>Poland</v>
      </c>
      <c r="D777" s="49" t="s">
        <v>32</v>
      </c>
      <c r="E777" s="49" t="s">
        <v>115</v>
      </c>
      <c r="F777" s="49" t="s">
        <v>116</v>
      </c>
      <c r="G777" s="50" t="n">
        <f aca="false">(SUM(AH777:AL777)-MAX(AH777:AL777)-MIN(AH777:AL777))/3</f>
        <v>0</v>
      </c>
      <c r="H777" s="50" t="str">
        <f aca="false">IFERROR(H487/H197,"")</f>
        <v/>
      </c>
      <c r="I777" s="50" t="str">
        <f aca="false">IFERROR(I487/I197,"")</f>
        <v/>
      </c>
      <c r="J777" s="50" t="str">
        <f aca="false">IFERROR(J487/J197,"")</f>
        <v/>
      </c>
      <c r="K777" s="50" t="str">
        <f aca="false">IFERROR(K487/K197,"")</f>
        <v/>
      </c>
      <c r="L777" s="50" t="str">
        <f aca="false">IFERROR(L487/L197,"")</f>
        <v/>
      </c>
      <c r="M777" s="50" t="str">
        <f aca="false">IFERROR(M487/M197,"")</f>
        <v/>
      </c>
      <c r="N777" s="50" t="str">
        <f aca="false">IFERROR(N487/N197,"")</f>
        <v/>
      </c>
      <c r="O777" s="50" t="str">
        <f aca="false">IFERROR(O487/O197,"")</f>
        <v/>
      </c>
      <c r="P777" s="50" t="str">
        <f aca="false">IFERROR(P487/P197,"")</f>
        <v/>
      </c>
      <c r="Q777" s="50" t="str">
        <f aca="false">IFERROR(Q487/Q197,"")</f>
        <v/>
      </c>
      <c r="R777" s="50" t="str">
        <f aca="false">IFERROR(R487/R197,"")</f>
        <v/>
      </c>
      <c r="S777" s="50" t="str">
        <f aca="false">IFERROR(S487/S197,"")</f>
        <v/>
      </c>
      <c r="T777" s="50" t="str">
        <f aca="false">IFERROR(T487/T197,"")</f>
        <v/>
      </c>
      <c r="U777" s="50" t="str">
        <f aca="false">IFERROR(U487/U197,"")</f>
        <v/>
      </c>
      <c r="V777" s="50" t="str">
        <f aca="false">IFERROR(V487/V197,"")</f>
        <v/>
      </c>
      <c r="W777" s="50" t="str">
        <f aca="false">IFERROR(W487/W197,"")</f>
        <v/>
      </c>
      <c r="X777" s="50" t="str">
        <f aca="false">IFERROR(X487/X197,"")</f>
        <v/>
      </c>
      <c r="Y777" s="50" t="str">
        <f aca="false">IFERROR(Y487/Y197,"")</f>
        <v/>
      </c>
      <c r="Z777" s="50" t="str">
        <f aca="false">IFERROR(Z487/Z197,"")</f>
        <v/>
      </c>
      <c r="AA777" s="50" t="str">
        <f aca="false">IFERROR(AA487/AA197,"")</f>
        <v/>
      </c>
      <c r="AB777" s="50" t="str">
        <f aca="false">IFERROR(AB487/AB197,"")</f>
        <v/>
      </c>
      <c r="AC777" s="50" t="str">
        <f aca="false">IFERROR(AC487/AC197,"")</f>
        <v/>
      </c>
      <c r="AD777" s="50" t="str">
        <f aca="false">IFERROR(AD487/AD197,"")</f>
        <v/>
      </c>
      <c r="AE777" s="50" t="str">
        <f aca="false">IFERROR(AE487/AE197,"")</f>
        <v/>
      </c>
      <c r="AF777" s="50" t="str">
        <f aca="false">IFERROR(AF487/AF197,"")</f>
        <v/>
      </c>
      <c r="AG777" s="50" t="str">
        <f aca="false">IFERROR(AG487/AG197,"")</f>
        <v/>
      </c>
      <c r="AH777" s="50" t="str">
        <f aca="false">IFERROR(AH487/AH197,"")</f>
        <v/>
      </c>
      <c r="AI777" s="50" t="str">
        <f aca="false">IFERROR(AI487/AI197,"")</f>
        <v/>
      </c>
      <c r="AJ777" s="50" t="str">
        <f aca="false">IFERROR(AJ487/AJ197,"")</f>
        <v/>
      </c>
      <c r="AK777" s="50" t="str">
        <f aca="false">IFERROR(AK487/AK197,"")</f>
        <v/>
      </c>
      <c r="AL777" s="51" t="str">
        <f aca="false">IFERROR(AL487/AL197,"")</f>
        <v/>
      </c>
      <c r="AM777" s="51" t="str">
        <f aca="false">IFERROR(AM487/AM197,"")</f>
        <v/>
      </c>
    </row>
    <row r="778" customFormat="false" ht="14.25" hidden="false" customHeight="false" outlineLevel="0" collapsed="false">
      <c r="A778" s="48" t="s">
        <v>138</v>
      </c>
      <c r="B778" s="48" t="str">
        <f aca="false">VLOOKUP(Data[[#This Row],[or_product]],Ref_products[#Data],2,FALSE())</f>
        <v>Sorghum</v>
      </c>
      <c r="C778" s="48" t="str">
        <f aca="false">VLOOKUP(Data[[#This Row],[MS]],Ref_MS[#Data],2,FALSE())</f>
        <v>Portugal</v>
      </c>
      <c r="D778" s="49" t="s">
        <v>32</v>
      </c>
      <c r="E778" s="49" t="s">
        <v>117</v>
      </c>
      <c r="F778" s="49" t="s">
        <v>118</v>
      </c>
      <c r="G778" s="50" t="n">
        <f aca="false">(SUM(AH778:AL778)-MAX(AH778:AL778)-MIN(AH778:AL778))/3</f>
        <v>0</v>
      </c>
      <c r="H778" s="50" t="str">
        <f aca="false">IFERROR(H488/H198,"")</f>
        <v/>
      </c>
      <c r="I778" s="50" t="str">
        <f aca="false">IFERROR(I488/I198,"")</f>
        <v/>
      </c>
      <c r="J778" s="50" t="str">
        <f aca="false">IFERROR(J488/J198,"")</f>
        <v/>
      </c>
      <c r="K778" s="50" t="str">
        <f aca="false">IFERROR(K488/K198,"")</f>
        <v/>
      </c>
      <c r="L778" s="50" t="str">
        <f aca="false">IFERROR(L488/L198,"")</f>
        <v/>
      </c>
      <c r="M778" s="50" t="str">
        <f aca="false">IFERROR(M488/M198,"")</f>
        <v/>
      </c>
      <c r="N778" s="50" t="str">
        <f aca="false">IFERROR(N488/N198,"")</f>
        <v/>
      </c>
      <c r="O778" s="50" t="str">
        <f aca="false">IFERROR(O488/O198,"")</f>
        <v/>
      </c>
      <c r="P778" s="50" t="str">
        <f aca="false">IFERROR(P488/P198,"")</f>
        <v/>
      </c>
      <c r="Q778" s="50" t="str">
        <f aca="false">IFERROR(Q488/Q198,"")</f>
        <v/>
      </c>
      <c r="R778" s="50" t="str">
        <f aca="false">IFERROR(R488/R198,"")</f>
        <v/>
      </c>
      <c r="S778" s="50" t="str">
        <f aca="false">IFERROR(S488/S198,"")</f>
        <v/>
      </c>
      <c r="T778" s="50" t="str">
        <f aca="false">IFERROR(T488/T198,"")</f>
        <v/>
      </c>
      <c r="U778" s="50" t="str">
        <f aca="false">IFERROR(U488/U198,"")</f>
        <v/>
      </c>
      <c r="V778" s="50" t="str">
        <f aca="false">IFERROR(V488/V198,"")</f>
        <v/>
      </c>
      <c r="W778" s="50" t="str">
        <f aca="false">IFERROR(W488/W198,"")</f>
        <v/>
      </c>
      <c r="X778" s="50" t="str">
        <f aca="false">IFERROR(X488/X198,"")</f>
        <v/>
      </c>
      <c r="Y778" s="50" t="str">
        <f aca="false">IFERROR(Y488/Y198,"")</f>
        <v/>
      </c>
      <c r="Z778" s="50" t="str">
        <f aca="false">IFERROR(Z488/Z198,"")</f>
        <v/>
      </c>
      <c r="AA778" s="50" t="str">
        <f aca="false">IFERROR(AA488/AA198,"")</f>
        <v/>
      </c>
      <c r="AB778" s="50" t="str">
        <f aca="false">IFERROR(AB488/AB198,"")</f>
        <v/>
      </c>
      <c r="AC778" s="50" t="str">
        <f aca="false">IFERROR(AC488/AC198,"")</f>
        <v/>
      </c>
      <c r="AD778" s="50" t="str">
        <f aca="false">IFERROR(AD488/AD198,"")</f>
        <v/>
      </c>
      <c r="AE778" s="50" t="str">
        <f aca="false">IFERROR(AE488/AE198,"")</f>
        <v/>
      </c>
      <c r="AF778" s="50" t="str">
        <f aca="false">IFERROR(AF488/AF198,"")</f>
        <v/>
      </c>
      <c r="AG778" s="50" t="str">
        <f aca="false">IFERROR(AG488/AG198,"")</f>
        <v/>
      </c>
      <c r="AH778" s="50" t="str">
        <f aca="false">IFERROR(AH488/AH198,"")</f>
        <v/>
      </c>
      <c r="AI778" s="50" t="str">
        <f aca="false">IFERROR(AI488/AI198,"")</f>
        <v/>
      </c>
      <c r="AJ778" s="50" t="str">
        <f aca="false">IFERROR(AJ488/AJ198,"")</f>
        <v/>
      </c>
      <c r="AK778" s="50" t="str">
        <f aca="false">IFERROR(AK488/AK198,"")</f>
        <v/>
      </c>
      <c r="AL778" s="51" t="str">
        <f aca="false">IFERROR(AL488/AL198,"")</f>
        <v/>
      </c>
      <c r="AM778" s="51" t="str">
        <f aca="false">IFERROR(AM488/AM198,"")</f>
        <v/>
      </c>
    </row>
    <row r="779" customFormat="false" ht="14.25" hidden="false" customHeight="false" outlineLevel="0" collapsed="false">
      <c r="A779" s="48" t="s">
        <v>138</v>
      </c>
      <c r="B779" s="48" t="str">
        <f aca="false">VLOOKUP(Data[[#This Row],[or_product]],Ref_products[#Data],2,FALSE())</f>
        <v>Sorghum</v>
      </c>
      <c r="C779" s="48" t="str">
        <f aca="false">VLOOKUP(Data[[#This Row],[MS]],Ref_MS[#Data],2,FALSE())</f>
        <v>Romania</v>
      </c>
      <c r="D779" s="49" t="s">
        <v>32</v>
      </c>
      <c r="E779" s="49" t="s">
        <v>119</v>
      </c>
      <c r="F779" s="49" t="s">
        <v>120</v>
      </c>
      <c r="G779" s="50" t="n">
        <f aca="false">(SUM(AH779:AL779)-MAX(AH779:AL779)-MIN(AH779:AL779))/3</f>
        <v>3.84253607068051</v>
      </c>
      <c r="H779" s="50" t="n">
        <f aca="false">IFERROR(H489/H199,"")</f>
        <v>0.933035714285714</v>
      </c>
      <c r="I779" s="50" t="n">
        <f aca="false">IFERROR(I489/I199,"")</f>
        <v>0.8875</v>
      </c>
      <c r="J779" s="50" t="n">
        <f aca="false">IFERROR(J489/J199,"")</f>
        <v>0.720689655172414</v>
      </c>
      <c r="K779" s="50" t="n">
        <f aca="false">IFERROR(K489/K199,"")</f>
        <v>0.559589041095891</v>
      </c>
      <c r="L779" s="50" t="n">
        <f aca="false">IFERROR(L489/L199,"")</f>
        <v>0.860377358490566</v>
      </c>
      <c r="M779" s="50" t="n">
        <f aca="false">IFERROR(M489/M199,"")</f>
        <v>1.46351351351351</v>
      </c>
      <c r="N779" s="50" t="n">
        <f aca="false">IFERROR(N489/N199,"")</f>
        <v>1.45294117647059</v>
      </c>
      <c r="O779" s="50" t="n">
        <f aca="false">IFERROR(O489/O199,"")</f>
        <v>0.87875</v>
      </c>
      <c r="P779" s="50" t="n">
        <f aca="false">IFERROR(P489/P199,"")</f>
        <v>0.853623188405797</v>
      </c>
      <c r="Q779" s="50" t="n">
        <f aca="false">IFERROR(Q489/Q199,"")</f>
        <v>0.87168458781362</v>
      </c>
      <c r="R779" s="50" t="n">
        <f aca="false">IFERROR(R489/R199,"")</f>
        <v>0.685043352601156</v>
      </c>
      <c r="S779" s="50" t="n">
        <f aca="false">IFERROR(S489/S199,"")</f>
        <v>3.10501152073733</v>
      </c>
      <c r="T779" s="50" t="n">
        <f aca="false">IFERROR(T489/T199,"")</f>
        <v>1.2343537414966</v>
      </c>
      <c r="U779" s="50" t="n">
        <f aca="false">IFERROR(U489/U199,"")</f>
        <v>1.70743243243243</v>
      </c>
      <c r="V779" s="50" t="n">
        <f aca="false">IFERROR(V489/V199,"")</f>
        <v>1.06650943396226</v>
      </c>
      <c r="W779" s="50" t="n">
        <f aca="false">IFERROR(W489/W199,"")</f>
        <v>2.47877652933833</v>
      </c>
      <c r="X779" s="50" t="n">
        <f aca="false">IFERROR(X489/X199,"")</f>
        <v>2.24150326797386</v>
      </c>
      <c r="Y779" s="50" t="n">
        <f aca="false">IFERROR(Y489/Y199,"")</f>
        <v>1.72626459143969</v>
      </c>
      <c r="Z779" s="50" t="n">
        <f aca="false">IFERROR(Z489/Z199,"")</f>
        <v>2.88340978593272</v>
      </c>
      <c r="AA779" s="50" t="n">
        <f aca="false">IFERROR(AA489/AA199,"")</f>
        <v>1.78119059529765</v>
      </c>
      <c r="AB779" s="50" t="n">
        <f aca="false">IFERROR(AB489/AB199,"")</f>
        <v>2.18451776649746</v>
      </c>
      <c r="AC779" s="50" t="n">
        <f aca="false">IFERROR(AC489/AC199,"")</f>
        <v>2.59750663129973</v>
      </c>
      <c r="AD779" s="50" t="n">
        <f aca="false">IFERROR(AD489/AD199,"")</f>
        <v>2.23450704225352</v>
      </c>
      <c r="AE779" s="50" t="n">
        <f aca="false">IFERROR(AE489/AE199,"")</f>
        <v>2.53160480349345</v>
      </c>
      <c r="AF779" s="50" t="n">
        <f aca="false">IFERROR(AF489/AF199,"")</f>
        <v>3.68591851322373</v>
      </c>
      <c r="AG779" s="50" t="n">
        <f aca="false">IFERROR(AG489/AG199,"")</f>
        <v>4.5508160703076</v>
      </c>
      <c r="AH779" s="50" t="n">
        <f aca="false">IFERROR(AH489/AH199,"")</f>
        <v>3.62886696371738</v>
      </c>
      <c r="AI779" s="50" t="n">
        <f aca="false">IFERROR(AI489/AI199,"")</f>
        <v>3.53649635036496</v>
      </c>
      <c r="AJ779" s="50" t="n">
        <f aca="false">IFERROR(AJ489/AJ199,"")</f>
        <v>4.36224489795918</v>
      </c>
      <c r="AK779" s="50" t="n">
        <f aca="false">IFERROR(AK489/AK199,"")</f>
        <v>2.47166666666667</v>
      </c>
      <c r="AL779" s="51" t="n">
        <f aca="false">IFERROR(AL489/AL199,"")</f>
        <v>5.11008918617614</v>
      </c>
      <c r="AM779" s="51" t="n">
        <f aca="false">IFERROR(AM489/AM199,"")</f>
        <v>4.53951655394431</v>
      </c>
    </row>
    <row r="780" customFormat="false" ht="14.25" hidden="false" customHeight="false" outlineLevel="0" collapsed="false">
      <c r="A780" s="48" t="s">
        <v>138</v>
      </c>
      <c r="B780" s="48" t="str">
        <f aca="false">VLOOKUP(Data[[#This Row],[or_product]],Ref_products[#Data],2,FALSE())</f>
        <v>Sorghum</v>
      </c>
      <c r="C780" s="48" t="str">
        <f aca="false">VLOOKUP(Data[[#This Row],[MS]],Ref_MS[#Data],2,FALSE())</f>
        <v>Slovenia</v>
      </c>
      <c r="D780" s="49" t="s">
        <v>32</v>
      </c>
      <c r="E780" s="49" t="s">
        <v>121</v>
      </c>
      <c r="F780" s="49" t="s">
        <v>122</v>
      </c>
      <c r="G780" s="50" t="n">
        <f aca="false">(SUM(AH780:AL780)-MAX(AH780:AL780)-MIN(AH780:AL780))/3</f>
        <v>3.03882185352774</v>
      </c>
      <c r="H780" s="50" t="str">
        <f aca="false">IFERROR(H490/H200,"")</f>
        <v/>
      </c>
      <c r="I780" s="50" t="str">
        <f aca="false">IFERROR(I490/I200,"")</f>
        <v/>
      </c>
      <c r="J780" s="50" t="str">
        <f aca="false">IFERROR(J490/J200,"")</f>
        <v/>
      </c>
      <c r="K780" s="50" t="str">
        <f aca="false">IFERROR(K490/K200,"")</f>
        <v/>
      </c>
      <c r="L780" s="50" t="str">
        <f aca="false">IFERROR(L490/L200,"")</f>
        <v/>
      </c>
      <c r="M780" s="50" t="str">
        <f aca="false">IFERROR(M490/M200,"")</f>
        <v/>
      </c>
      <c r="N780" s="50" t="str">
        <f aca="false">IFERROR(N490/N200,"")</f>
        <v/>
      </c>
      <c r="O780" s="50" t="str">
        <f aca="false">IFERROR(O490/O200,"")</f>
        <v/>
      </c>
      <c r="P780" s="50" t="str">
        <f aca="false">IFERROR(P490/P200,"")</f>
        <v/>
      </c>
      <c r="Q780" s="50" t="str">
        <f aca="false">IFERROR(Q490/Q200,"")</f>
        <v/>
      </c>
      <c r="R780" s="50" t="str">
        <f aca="false">IFERROR(R490/R200,"")</f>
        <v/>
      </c>
      <c r="S780" s="50" t="str">
        <f aca="false">IFERROR(S490/S200,"")</f>
        <v/>
      </c>
      <c r="T780" s="50" t="str">
        <f aca="false">IFERROR(T490/T200,"")</f>
        <v/>
      </c>
      <c r="U780" s="50" t="str">
        <f aca="false">IFERROR(U490/U200,"")</f>
        <v/>
      </c>
      <c r="V780" s="50" t="n">
        <f aca="false">IFERROR(V490/V200,"")</f>
        <v>0</v>
      </c>
      <c r="W780" s="50" t="str">
        <f aca="false">IFERROR(W490/W200,"")</f>
        <v/>
      </c>
      <c r="X780" s="50" t="str">
        <f aca="false">IFERROR(X490/X200,"")</f>
        <v/>
      </c>
      <c r="Y780" s="50" t="str">
        <f aca="false">IFERROR(Y490/Y200,"")</f>
        <v/>
      </c>
      <c r="Z780" s="50" t="str">
        <f aca="false">IFERROR(Z490/Z200,"")</f>
        <v/>
      </c>
      <c r="AA780" s="50" t="str">
        <f aca="false">IFERROR(AA490/AA200,"")</f>
        <v/>
      </c>
      <c r="AB780" s="50" t="str">
        <f aca="false">IFERROR(AB490/AB200,"")</f>
        <v/>
      </c>
      <c r="AC780" s="50" t="str">
        <f aca="false">IFERROR(AC490/AC200,"")</f>
        <v/>
      </c>
      <c r="AD780" s="50" t="n">
        <f aca="false">IFERROR(AD490/AD200,"")</f>
        <v>5.48888888888889</v>
      </c>
      <c r="AE780" s="50" t="n">
        <f aca="false">IFERROR(AE490/AE200,"")</f>
        <v>4.92272727272727</v>
      </c>
      <c r="AF780" s="50" t="n">
        <f aca="false">IFERROR(AF490/AF200,"")</f>
        <v>2.78214285714286</v>
      </c>
      <c r="AG780" s="50" t="n">
        <f aca="false">IFERROR(AG490/AG200,"")</f>
        <v>4.5125</v>
      </c>
      <c r="AH780" s="50" t="n">
        <f aca="false">IFERROR(AH490/AH200,"")</f>
        <v>3.72692307692308</v>
      </c>
      <c r="AI780" s="50" t="n">
        <f aca="false">IFERROR(AI490/AI200,"")</f>
        <v>2.42777777777778</v>
      </c>
      <c r="AJ780" s="50" t="n">
        <f aca="false">IFERROR(AJ490/AJ200,"")</f>
        <v>2.96176470588235</v>
      </c>
      <c r="AK780" s="50" t="n">
        <f aca="false">IFERROR(AK490/AK200,"")</f>
        <v>1.52</v>
      </c>
      <c r="AL780" s="51" t="n">
        <f aca="false">IFERROR(AL490/AL200,"")</f>
        <v>3.8</v>
      </c>
      <c r="AM780" s="51" t="n">
        <f aca="false">IFERROR(AM490/AM200,"")</f>
        <v>2.01397918394251</v>
      </c>
    </row>
    <row r="781" customFormat="false" ht="14.25" hidden="false" customHeight="false" outlineLevel="0" collapsed="false">
      <c r="A781" s="48" t="s">
        <v>138</v>
      </c>
      <c r="B781" s="48" t="str">
        <f aca="false">VLOOKUP(Data[[#This Row],[or_product]],Ref_products[#Data],2,FALSE())</f>
        <v>Sorghum</v>
      </c>
      <c r="C781" s="48" t="str">
        <f aca="false">VLOOKUP(Data[[#This Row],[MS]],Ref_MS[#Data],2,FALSE())</f>
        <v>Slovakia</v>
      </c>
      <c r="D781" s="49" t="s">
        <v>32</v>
      </c>
      <c r="E781" s="49" t="s">
        <v>123</v>
      </c>
      <c r="F781" s="49" t="s">
        <v>124</v>
      </c>
      <c r="G781" s="50" t="n">
        <f aca="false">(SUM(AH781:AL781)-MAX(AH781:AL781)-MIN(AH781:AL781))/3</f>
        <v>3.53745510645475</v>
      </c>
      <c r="H781" s="50" t="str">
        <f aca="false">IFERROR(H491/H201,"")</f>
        <v/>
      </c>
      <c r="I781" s="50" t="str">
        <f aca="false">IFERROR(I491/I201,"")</f>
        <v/>
      </c>
      <c r="J781" s="50" t="str">
        <f aca="false">IFERROR(J491/J201,"")</f>
        <v/>
      </c>
      <c r="K781" s="50" t="str">
        <f aca="false">IFERROR(K491/K201,"")</f>
        <v/>
      </c>
      <c r="L781" s="50" t="str">
        <f aca="false">IFERROR(L491/L201,"")</f>
        <v/>
      </c>
      <c r="M781" s="50" t="str">
        <f aca="false">IFERROR(M491/M201,"")</f>
        <v/>
      </c>
      <c r="N781" s="50" t="str">
        <f aca="false">IFERROR(N491/N201,"")</f>
        <v/>
      </c>
      <c r="O781" s="50" t="n">
        <f aca="false">IFERROR(O491/O201,"")</f>
        <v>0</v>
      </c>
      <c r="P781" s="50" t="n">
        <f aca="false">IFERROR(P491/P201,"")</f>
        <v>1.9</v>
      </c>
      <c r="Q781" s="50" t="str">
        <f aca="false">IFERROR(Q491/Q201,"")</f>
        <v/>
      </c>
      <c r="R781" s="50" t="str">
        <f aca="false">IFERROR(R491/R201,"")</f>
        <v/>
      </c>
      <c r="S781" s="50" t="str">
        <f aca="false">IFERROR(S491/S201,"")</f>
        <v/>
      </c>
      <c r="T781" s="50" t="str">
        <f aca="false">IFERROR(T491/T201,"")</f>
        <v/>
      </c>
      <c r="U781" s="50" t="str">
        <f aca="false">IFERROR(U491/U201,"")</f>
        <v/>
      </c>
      <c r="V781" s="50" t="n">
        <f aca="false">IFERROR(V491/V201,"")</f>
        <v>1.6625</v>
      </c>
      <c r="W781" s="50" t="n">
        <f aca="false">IFERROR(W491/W201,"")</f>
        <v>2.53333333333333</v>
      </c>
      <c r="X781" s="50" t="n">
        <f aca="false">IFERROR(X491/X201,"")</f>
        <v>0</v>
      </c>
      <c r="Y781" s="50" t="n">
        <f aca="false">IFERROR(Y491/Y201,"")</f>
        <v>2.18913043478261</v>
      </c>
      <c r="Z781" s="50" t="n">
        <f aca="false">IFERROR(Z491/Z201,"")</f>
        <v>2.28</v>
      </c>
      <c r="AA781" s="50" t="n">
        <f aca="false">IFERROR(AA491/AA201,"")</f>
        <v>1.805</v>
      </c>
      <c r="AB781" s="50" t="n">
        <f aca="false">IFERROR(AB491/AB201,"")</f>
        <v>1.86122448979592</v>
      </c>
      <c r="AC781" s="50" t="n">
        <f aca="false">IFERROR(AC491/AC201,"")</f>
        <v>3.66588235294118</v>
      </c>
      <c r="AD781" s="50" t="n">
        <f aca="false">IFERROR(AD491/AD201,"")</f>
        <v>1.86935483870968</v>
      </c>
      <c r="AE781" s="50" t="n">
        <f aca="false">IFERROR(AE491/AE201,"")</f>
        <v>2.06649484536082</v>
      </c>
      <c r="AF781" s="50" t="n">
        <f aca="false">IFERROR(AF491/AF201,"")</f>
        <v>2.4046875</v>
      </c>
      <c r="AG781" s="50" t="n">
        <f aca="false">IFERROR(AG491/AG201,"")</f>
        <v>2.88333333333333</v>
      </c>
      <c r="AH781" s="50" t="n">
        <f aca="false">IFERROR(AH491/AH201,"")</f>
        <v>3.04532710280374</v>
      </c>
      <c r="AI781" s="50" t="n">
        <f aca="false">IFERROR(AI491/AI201,"")</f>
        <v>4.43566176470588</v>
      </c>
      <c r="AJ781" s="50" t="n">
        <f aca="false">IFERROR(AJ491/AJ201,"")</f>
        <v>3.525</v>
      </c>
      <c r="AK781" s="50" t="n">
        <f aca="false">IFERROR(AK491/AK201,"")</f>
        <v>2.72074829931973</v>
      </c>
      <c r="AL781" s="51" t="n">
        <f aca="false">IFERROR(AL491/AL201,"")</f>
        <v>4.04203821656051</v>
      </c>
      <c r="AM781" s="51" t="n">
        <f aca="false">IFERROR(AM491/AM201,"")</f>
        <v>3.82893946982776</v>
      </c>
    </row>
    <row r="782" customFormat="false" ht="14.25" hidden="false" customHeight="false" outlineLevel="0" collapsed="false">
      <c r="A782" s="48" t="s">
        <v>138</v>
      </c>
      <c r="B782" s="48" t="str">
        <f aca="false">VLOOKUP(Data[[#This Row],[or_product]],Ref_products[#Data],2,FALSE())</f>
        <v>Sorghum</v>
      </c>
      <c r="C782" s="48" t="str">
        <f aca="false">VLOOKUP(Data[[#This Row],[MS]],Ref_MS[#Data],2,FALSE())</f>
        <v>Finland</v>
      </c>
      <c r="D782" s="49" t="s">
        <v>32</v>
      </c>
      <c r="E782" s="49" t="s">
        <v>125</v>
      </c>
      <c r="F782" s="49" t="s">
        <v>126</v>
      </c>
      <c r="G782" s="50" t="n">
        <f aca="false">(SUM(AH782:AL782)-MAX(AH782:AL782)-MIN(AH782:AL782))/3</f>
        <v>0</v>
      </c>
      <c r="H782" s="50" t="str">
        <f aca="false">IFERROR(H492/H202,"")</f>
        <v/>
      </c>
      <c r="I782" s="50" t="str">
        <f aca="false">IFERROR(I492/I202,"")</f>
        <v/>
      </c>
      <c r="J782" s="50" t="str">
        <f aca="false">IFERROR(J492/J202,"")</f>
        <v/>
      </c>
      <c r="K782" s="50" t="str">
        <f aca="false">IFERROR(K492/K202,"")</f>
        <v/>
      </c>
      <c r="L782" s="50" t="str">
        <f aca="false">IFERROR(L492/L202,"")</f>
        <v/>
      </c>
      <c r="M782" s="50" t="str">
        <f aca="false">IFERROR(M492/M202,"")</f>
        <v/>
      </c>
      <c r="N782" s="50" t="str">
        <f aca="false">IFERROR(N492/N202,"")</f>
        <v/>
      </c>
      <c r="O782" s="50" t="str">
        <f aca="false">IFERROR(O492/O202,"")</f>
        <v/>
      </c>
      <c r="P782" s="50" t="str">
        <f aca="false">IFERROR(P492/P202,"")</f>
        <v/>
      </c>
      <c r="Q782" s="50" t="str">
        <f aca="false">IFERROR(Q492/Q202,"")</f>
        <v/>
      </c>
      <c r="R782" s="50" t="str">
        <f aca="false">IFERROR(R492/R202,"")</f>
        <v/>
      </c>
      <c r="S782" s="50" t="str">
        <f aca="false">IFERROR(S492/S202,"")</f>
        <v/>
      </c>
      <c r="T782" s="50" t="str">
        <f aca="false">IFERROR(T492/T202,"")</f>
        <v/>
      </c>
      <c r="U782" s="50" t="str">
        <f aca="false">IFERROR(U492/U202,"")</f>
        <v/>
      </c>
      <c r="V782" s="50" t="str">
        <f aca="false">IFERROR(V492/V202,"")</f>
        <v/>
      </c>
      <c r="W782" s="50" t="str">
        <f aca="false">IFERROR(W492/W202,"")</f>
        <v/>
      </c>
      <c r="X782" s="50" t="str">
        <f aca="false">IFERROR(X492/X202,"")</f>
        <v/>
      </c>
      <c r="Y782" s="50" t="str">
        <f aca="false">IFERROR(Y492/Y202,"")</f>
        <v/>
      </c>
      <c r="Z782" s="50" t="str">
        <f aca="false">IFERROR(Z492/Z202,"")</f>
        <v/>
      </c>
      <c r="AA782" s="50" t="str">
        <f aca="false">IFERROR(AA492/AA202,"")</f>
        <v/>
      </c>
      <c r="AB782" s="50" t="str">
        <f aca="false">IFERROR(AB492/AB202,"")</f>
        <v/>
      </c>
      <c r="AC782" s="50" t="str">
        <f aca="false">IFERROR(AC492/AC202,"")</f>
        <v/>
      </c>
      <c r="AD782" s="50" t="str">
        <f aca="false">IFERROR(AD492/AD202,"")</f>
        <v/>
      </c>
      <c r="AE782" s="50" t="str">
        <f aca="false">IFERROR(AE492/AE202,"")</f>
        <v/>
      </c>
      <c r="AF782" s="50" t="str">
        <f aca="false">IFERROR(AF492/AF202,"")</f>
        <v/>
      </c>
      <c r="AG782" s="50" t="str">
        <f aca="false">IFERROR(AG492/AG202,"")</f>
        <v/>
      </c>
      <c r="AH782" s="50" t="str">
        <f aca="false">IFERROR(AH492/AH202,"")</f>
        <v/>
      </c>
      <c r="AI782" s="50" t="str">
        <f aca="false">IFERROR(AI492/AI202,"")</f>
        <v/>
      </c>
      <c r="AJ782" s="50" t="str">
        <f aca="false">IFERROR(AJ492/AJ202,"")</f>
        <v/>
      </c>
      <c r="AK782" s="50" t="str">
        <f aca="false">IFERROR(AK492/AK202,"")</f>
        <v/>
      </c>
      <c r="AL782" s="51" t="str">
        <f aca="false">IFERROR(AL492/AL202,"")</f>
        <v/>
      </c>
      <c r="AM782" s="51" t="str">
        <f aca="false">IFERROR(AM492/AM202,"")</f>
        <v/>
      </c>
    </row>
    <row r="783" customFormat="false" ht="14.25" hidden="false" customHeight="false" outlineLevel="0" collapsed="false">
      <c r="A783" s="48" t="s">
        <v>138</v>
      </c>
      <c r="B783" s="48" t="str">
        <f aca="false">VLOOKUP(Data[[#This Row],[or_product]],Ref_products[#Data],2,FALSE())</f>
        <v>Sorghum</v>
      </c>
      <c r="C783" s="48" t="str">
        <f aca="false">VLOOKUP(Data[[#This Row],[MS]],Ref_MS[#Data],2,FALSE())</f>
        <v>Sweden</v>
      </c>
      <c r="D783" s="49" t="s">
        <v>32</v>
      </c>
      <c r="E783" s="49" t="s">
        <v>127</v>
      </c>
      <c r="F783" s="49" t="s">
        <v>128</v>
      </c>
      <c r="G783" s="50" t="n">
        <f aca="false">(SUM(AH783:AL783)-MAX(AH783:AL783)-MIN(AH783:AL783))/3</f>
        <v>0</v>
      </c>
      <c r="H783" s="50" t="str">
        <f aca="false">IFERROR(H493/H203,"")</f>
        <v/>
      </c>
      <c r="I783" s="50" t="str">
        <f aca="false">IFERROR(I493/I203,"")</f>
        <v/>
      </c>
      <c r="J783" s="50" t="str">
        <f aca="false">IFERROR(J493/J203,"")</f>
        <v/>
      </c>
      <c r="K783" s="50" t="str">
        <f aca="false">IFERROR(K493/K203,"")</f>
        <v/>
      </c>
      <c r="L783" s="50" t="str">
        <f aca="false">IFERROR(L493/L203,"")</f>
        <v/>
      </c>
      <c r="M783" s="50" t="str">
        <f aca="false">IFERROR(M493/M203,"")</f>
        <v/>
      </c>
      <c r="N783" s="50" t="str">
        <f aca="false">IFERROR(N493/N203,"")</f>
        <v/>
      </c>
      <c r="O783" s="50" t="str">
        <f aca="false">IFERROR(O493/O203,"")</f>
        <v/>
      </c>
      <c r="P783" s="50" t="str">
        <f aca="false">IFERROR(P493/P203,"")</f>
        <v/>
      </c>
      <c r="Q783" s="50" t="str">
        <f aca="false">IFERROR(Q493/Q203,"")</f>
        <v/>
      </c>
      <c r="R783" s="50" t="str">
        <f aca="false">IFERROR(R493/R203,"")</f>
        <v/>
      </c>
      <c r="S783" s="50" t="str">
        <f aca="false">IFERROR(S493/S203,"")</f>
        <v/>
      </c>
      <c r="T783" s="50" t="str">
        <f aca="false">IFERROR(T493/T203,"")</f>
        <v/>
      </c>
      <c r="U783" s="50" t="str">
        <f aca="false">IFERROR(U493/U203,"")</f>
        <v/>
      </c>
      <c r="V783" s="50" t="str">
        <f aca="false">IFERROR(V493/V203,"")</f>
        <v/>
      </c>
      <c r="W783" s="50" t="str">
        <f aca="false">IFERROR(W493/W203,"")</f>
        <v/>
      </c>
      <c r="X783" s="50" t="str">
        <f aca="false">IFERROR(X493/X203,"")</f>
        <v/>
      </c>
      <c r="Y783" s="50" t="str">
        <f aca="false">IFERROR(Y493/Y203,"")</f>
        <v/>
      </c>
      <c r="Z783" s="50" t="str">
        <f aca="false">IFERROR(Z493/Z203,"")</f>
        <v/>
      </c>
      <c r="AA783" s="50" t="str">
        <f aca="false">IFERROR(AA493/AA203,"")</f>
        <v/>
      </c>
      <c r="AB783" s="50" t="str">
        <f aca="false">IFERROR(AB493/AB203,"")</f>
        <v/>
      </c>
      <c r="AC783" s="50" t="str">
        <f aca="false">IFERROR(AC493/AC203,"")</f>
        <v/>
      </c>
      <c r="AD783" s="50" t="str">
        <f aca="false">IFERROR(AD493/AD203,"")</f>
        <v/>
      </c>
      <c r="AE783" s="50" t="str">
        <f aca="false">IFERROR(AE493/AE203,"")</f>
        <v/>
      </c>
      <c r="AF783" s="50" t="str">
        <f aca="false">IFERROR(AF493/AF203,"")</f>
        <v/>
      </c>
      <c r="AG783" s="50" t="str">
        <f aca="false">IFERROR(AG493/AG203,"")</f>
        <v/>
      </c>
      <c r="AH783" s="50" t="str">
        <f aca="false">IFERROR(AH493/AH203,"")</f>
        <v/>
      </c>
      <c r="AI783" s="50" t="str">
        <f aca="false">IFERROR(AI493/AI203,"")</f>
        <v/>
      </c>
      <c r="AJ783" s="50" t="str">
        <f aca="false">IFERROR(AJ493/AJ203,"")</f>
        <v/>
      </c>
      <c r="AK783" s="50" t="str">
        <f aca="false">IFERROR(AK493/AK203,"")</f>
        <v/>
      </c>
      <c r="AL783" s="51" t="str">
        <f aca="false">IFERROR(AL493/AL203,"")</f>
        <v/>
      </c>
      <c r="AM783" s="51" t="str">
        <f aca="false">IFERROR(AM493/AM203,"")</f>
        <v/>
      </c>
    </row>
    <row r="784" customFormat="false" ht="14.25" hidden="false" customHeight="false" outlineLevel="0" collapsed="false">
      <c r="A784" s="48" t="s">
        <v>138</v>
      </c>
      <c r="B784" s="48" t="str">
        <f aca="false">VLOOKUP(Data[[#This Row],[or_product]],Ref_products[#Data],2,FALSE())</f>
        <v>Sorghum</v>
      </c>
      <c r="C784" s="48" t="str">
        <f aca="false">VLOOKUP(Data[[#This Row],[MS]],Ref_MS[#Data],2,FALSE())</f>
        <v>United Kingdom</v>
      </c>
      <c r="D784" s="49" t="s">
        <v>32</v>
      </c>
      <c r="E784" s="49" t="s">
        <v>129</v>
      </c>
      <c r="F784" s="49" t="s">
        <v>130</v>
      </c>
      <c r="G784" s="50" t="n">
        <f aca="false">(SUM(AH784:AL784)-MAX(AH784:AL784)-MIN(AH784:AL784))/3</f>
        <v>0</v>
      </c>
      <c r="H784" s="50" t="str">
        <f aca="false">IFERROR(H494/H204,"")</f>
        <v/>
      </c>
      <c r="I784" s="50" t="str">
        <f aca="false">IFERROR(I494/I204,"")</f>
        <v/>
      </c>
      <c r="J784" s="50" t="str">
        <f aca="false">IFERROR(J494/J204,"")</f>
        <v/>
      </c>
      <c r="K784" s="50" t="str">
        <f aca="false">IFERROR(K494/K204,"")</f>
        <v/>
      </c>
      <c r="L784" s="50" t="str">
        <f aca="false">IFERROR(L494/L204,"")</f>
        <v/>
      </c>
      <c r="M784" s="50" t="str">
        <f aca="false">IFERROR(M494/M204,"")</f>
        <v/>
      </c>
      <c r="N784" s="50" t="str">
        <f aca="false">IFERROR(N494/N204,"")</f>
        <v/>
      </c>
      <c r="O784" s="50" t="str">
        <f aca="false">IFERROR(O494/O204,"")</f>
        <v/>
      </c>
      <c r="P784" s="50" t="str">
        <f aca="false">IFERROR(P494/P204,"")</f>
        <v/>
      </c>
      <c r="Q784" s="50" t="str">
        <f aca="false">IFERROR(Q494/Q204,"")</f>
        <v/>
      </c>
      <c r="R784" s="50" t="str">
        <f aca="false">IFERROR(R494/R204,"")</f>
        <v/>
      </c>
      <c r="S784" s="50" t="str">
        <f aca="false">IFERROR(S494/S204,"")</f>
        <v/>
      </c>
      <c r="T784" s="50" t="str">
        <f aca="false">IFERROR(T494/T204,"")</f>
        <v/>
      </c>
      <c r="U784" s="50" t="str">
        <f aca="false">IFERROR(U494/U204,"")</f>
        <v/>
      </c>
      <c r="V784" s="50" t="str">
        <f aca="false">IFERROR(V494/V204,"")</f>
        <v/>
      </c>
      <c r="W784" s="50" t="str">
        <f aca="false">IFERROR(W494/W204,"")</f>
        <v/>
      </c>
      <c r="X784" s="50" t="str">
        <f aca="false">IFERROR(X494/X204,"")</f>
        <v/>
      </c>
      <c r="Y784" s="50" t="str">
        <f aca="false">IFERROR(Y494/Y204,"")</f>
        <v/>
      </c>
      <c r="Z784" s="50" t="str">
        <f aca="false">IFERROR(Z494/Z204,"")</f>
        <v/>
      </c>
      <c r="AA784" s="50" t="str">
        <f aca="false">IFERROR(AA494/AA204,"")</f>
        <v/>
      </c>
      <c r="AB784" s="50" t="str">
        <f aca="false">IFERROR(AB494/AB204,"")</f>
        <v/>
      </c>
      <c r="AC784" s="50" t="str">
        <f aca="false">IFERROR(AC494/AC204,"")</f>
        <v/>
      </c>
      <c r="AD784" s="50" t="str">
        <f aca="false">IFERROR(AD494/AD204,"")</f>
        <v/>
      </c>
      <c r="AE784" s="50" t="str">
        <f aca="false">IFERROR(AE494/AE204,"")</f>
        <v/>
      </c>
      <c r="AF784" s="50" t="str">
        <f aca="false">IFERROR(AF494/AF204,"")</f>
        <v/>
      </c>
      <c r="AG784" s="50" t="str">
        <f aca="false">IFERROR(AG494/AG204,"")</f>
        <v/>
      </c>
      <c r="AH784" s="50" t="str">
        <f aca="false">IFERROR(AH494/AH204,"")</f>
        <v/>
      </c>
      <c r="AI784" s="50" t="str">
        <f aca="false">IFERROR(AI494/AI204,"")</f>
        <v/>
      </c>
      <c r="AJ784" s="50" t="str">
        <f aca="false">IFERROR(AJ494/AJ204,"")</f>
        <v/>
      </c>
      <c r="AK784" s="50" t="str">
        <f aca="false">IFERROR(AK494/AK204,"")</f>
        <v/>
      </c>
      <c r="AL784" s="51" t="str">
        <f aca="false">IFERROR(AL494/AL204,"")</f>
        <v/>
      </c>
      <c r="AM784" s="51" t="str">
        <f aca="false">IFERROR(AM494/AM204,"")</f>
        <v/>
      </c>
    </row>
    <row r="785" customFormat="false" ht="14.25" hidden="false" customHeight="false" outlineLevel="0" collapsed="false">
      <c r="A785" s="48" t="s">
        <v>138</v>
      </c>
      <c r="B785" s="48" t="str">
        <f aca="false">VLOOKUP(Data[[#This Row],[or_product]],Ref_products[#Data],2,FALSE())</f>
        <v>Triticale</v>
      </c>
      <c r="C785" s="48" t="str">
        <f aca="false">VLOOKUP(Data[[#This Row],[MS]],Ref_MS[#Data],2,FALSE())</f>
        <v>EU-27</v>
      </c>
      <c r="D785" s="49" t="s">
        <v>29</v>
      </c>
      <c r="E785" s="49" t="s">
        <v>73</v>
      </c>
      <c r="F785" s="49" t="s">
        <v>74</v>
      </c>
      <c r="G785" s="50" t="n">
        <f aca="false">(SUM(AH785:AL785)-MAX(AH785:AL785)-MIN(AH785:AL785))/3</f>
        <v>4.29457505488062</v>
      </c>
      <c r="H785" s="50" t="n">
        <f aca="false">IFERROR(H495/H205,"")</f>
        <v>3.40229170524385</v>
      </c>
      <c r="I785" s="50" t="n">
        <f aca="false">IFERROR(I495/I205,"")</f>
        <v>3.38777349129479</v>
      </c>
      <c r="J785" s="50" t="n">
        <f aca="false">IFERROR(J495/J205,"")</f>
        <v>3.76207584249218</v>
      </c>
      <c r="K785" s="50" t="n">
        <f aca="false">IFERROR(K495/K205,"")</f>
        <v>3.87794821208385</v>
      </c>
      <c r="L785" s="50" t="n">
        <f aca="false">IFERROR(L495/L205,"")</f>
        <v>3.98575468907165</v>
      </c>
      <c r="M785" s="50" t="n">
        <f aca="false">IFERROR(M495/M205,"")</f>
        <v>4.21539920045688</v>
      </c>
      <c r="N785" s="50" t="n">
        <f aca="false">IFERROR(N495/N205,"")</f>
        <v>4.07388235294118</v>
      </c>
      <c r="O785" s="50" t="n">
        <f aca="false">IFERROR(O495/O205,"")</f>
        <v>3.90531490332392</v>
      </c>
      <c r="P785" s="50" t="n">
        <f aca="false">IFERROR(P495/P205,"")</f>
        <v>4.1654259959008</v>
      </c>
      <c r="Q785" s="50" t="n">
        <f aca="false">IFERROR(Q495/Q205,"")</f>
        <v>4.00072630259336</v>
      </c>
      <c r="R785" s="50" t="n">
        <f aca="false">IFERROR(R495/R205,"")</f>
        <v>3.45291468573027</v>
      </c>
      <c r="S785" s="50" t="n">
        <f aca="false">IFERROR(S495/S205,"")</f>
        <v>4.42325034213059</v>
      </c>
      <c r="T785" s="50" t="n">
        <f aca="false">IFERROR(T495/T205,"")</f>
        <v>3.94891810738442</v>
      </c>
      <c r="U785" s="50" t="n">
        <f aca="false">IFERROR(U495/U205,"")</f>
        <v>3.53403162625168</v>
      </c>
      <c r="V785" s="50" t="n">
        <f aca="false">IFERROR(V495/V205,"")</f>
        <v>3.74459878586756</v>
      </c>
      <c r="W785" s="50" t="n">
        <f aca="false">IFERROR(W495/W205,"")</f>
        <v>4.03819512066742</v>
      </c>
      <c r="X785" s="50" t="n">
        <f aca="false">IFERROR(X495/X205,"")</f>
        <v>4.10120841057664</v>
      </c>
      <c r="Y785" s="50" t="n">
        <f aca="false">IFERROR(Y495/Y205,"")</f>
        <v>3.86869919720871</v>
      </c>
      <c r="Z785" s="50" t="n">
        <f aca="false">IFERROR(Z495/Z205,"")</f>
        <v>3.78326620706569</v>
      </c>
      <c r="AA785" s="50" t="n">
        <f aca="false">IFERROR(AA495/AA205,"")</f>
        <v>3.91318292692616</v>
      </c>
      <c r="AB785" s="50" t="n">
        <f aca="false">IFERROR(AB495/AB205,"")</f>
        <v>4.08807199915261</v>
      </c>
      <c r="AC785" s="50" t="n">
        <f aca="false">IFERROR(AC495/AC205,"")</f>
        <v>4.37207718391111</v>
      </c>
      <c r="AD785" s="50" t="n">
        <f aca="false">IFERROR(AD495/AD205,"")</f>
        <v>3.99616497729916</v>
      </c>
      <c r="AE785" s="50" t="n">
        <f aca="false">IFERROR(AE495/AE205,"")</f>
        <v>3.98206180092957</v>
      </c>
      <c r="AF785" s="50" t="n">
        <f aca="false">IFERROR(AF495/AF205,"")</f>
        <v>4.15193460490463</v>
      </c>
      <c r="AG785" s="50" t="n">
        <f aca="false">IFERROR(AG495/AG205,"")</f>
        <v>3.68222860615011</v>
      </c>
      <c r="AH785" s="50" t="n">
        <f aca="false">IFERROR(AH495/AH205,"")</f>
        <v>3.98669411824513</v>
      </c>
      <c r="AI785" s="50" t="n">
        <f aca="false">IFERROR(AI495/AI205,"")</f>
        <v>4.39354443754562</v>
      </c>
      <c r="AJ785" s="50" t="n">
        <f aca="false">IFERROR(AJ495/AJ205,"")</f>
        <v>4.30999623312439</v>
      </c>
      <c r="AK785" s="50" t="n">
        <f aca="false">IFERROR(AK495/AK205,"")</f>
        <v>4.30873598700244</v>
      </c>
      <c r="AL785" s="51" t="n">
        <f aca="false">IFERROR(AL495/AL205,"")</f>
        <v>4.26499294451504</v>
      </c>
      <c r="AM785" s="51" t="n">
        <f aca="false">IFERROR(AM495/AM205,"")</f>
        <v>4.27956639427336</v>
      </c>
    </row>
    <row r="786" customFormat="false" ht="14.25" hidden="false" customHeight="false" outlineLevel="0" collapsed="false">
      <c r="A786" s="48" t="s">
        <v>138</v>
      </c>
      <c r="B786" s="48" t="str">
        <f aca="false">VLOOKUP(Data[[#This Row],[or_product]],Ref_products[#Data],2,FALSE())</f>
        <v>Triticale</v>
      </c>
      <c r="C786" s="48" t="str">
        <f aca="false">VLOOKUP(Data[[#This Row],[MS]],Ref_MS[#Data],2,FALSE())</f>
        <v>Belgium</v>
      </c>
      <c r="D786" s="49" t="s">
        <v>29</v>
      </c>
      <c r="E786" s="49" t="s">
        <v>75</v>
      </c>
      <c r="F786" s="49" t="s">
        <v>76</v>
      </c>
      <c r="G786" s="50" t="n">
        <f aca="false">(SUM(AH786:AL786)-MAX(AH786:AL786)-MIN(AH786:AL786))/3</f>
        <v>6.35586829864089</v>
      </c>
      <c r="H786" s="50" t="n">
        <f aca="false">IFERROR(H496/H206,"")</f>
        <v>5.67954545454545</v>
      </c>
      <c r="I786" s="50" t="n">
        <f aca="false">IFERROR(I496/I206,"")</f>
        <v>5.57168539325843</v>
      </c>
      <c r="J786" s="50" t="n">
        <f aca="false">IFERROR(J496/J206,"")</f>
        <v>5.77574468085106</v>
      </c>
      <c r="K786" s="50" t="n">
        <f aca="false">IFERROR(K496/K206,"")</f>
        <v>7.01244444444444</v>
      </c>
      <c r="L786" s="50" t="n">
        <f aca="false">IFERROR(L496/L206,"")</f>
        <v>6.29023255813954</v>
      </c>
      <c r="M786" s="50" t="n">
        <f aca="false">IFERROR(M496/M206,"")</f>
        <v>5.93104166666667</v>
      </c>
      <c r="N786" s="50" t="n">
        <f aca="false">IFERROR(N496/N206,"")</f>
        <v>6.46</v>
      </c>
      <c r="O786" s="50" t="n">
        <f aca="false">IFERROR(O496/O206,"")</f>
        <v>6.35860465116279</v>
      </c>
      <c r="P786" s="50" t="n">
        <f aca="false">IFERROR(P496/P206,"")</f>
        <v>5.74</v>
      </c>
      <c r="Q786" s="50" t="n">
        <f aca="false">IFERROR(Q496/Q206,"")</f>
        <v>6.49894736842105</v>
      </c>
      <c r="R786" s="50" t="n">
        <f aca="false">IFERROR(R496/R206,"")</f>
        <v>6.2827397260274</v>
      </c>
      <c r="S786" s="50" t="n">
        <f aca="false">IFERROR(S496/S206,"")</f>
        <v>6.8479012345679</v>
      </c>
      <c r="T786" s="50" t="n">
        <f aca="false">IFERROR(T496/T206,"")</f>
        <v>6.37653333333333</v>
      </c>
      <c r="U786" s="50" t="n">
        <f aca="false">IFERROR(U496/U206,"")</f>
        <v>6.27472222222222</v>
      </c>
      <c r="V786" s="50" t="n">
        <f aca="false">IFERROR(V496/V206,"")</f>
        <v>5.59787878787879</v>
      </c>
      <c r="W786" s="50" t="n">
        <f aca="false">IFERROR(W496/W206,"")</f>
        <v>6.55475409836066</v>
      </c>
      <c r="X786" s="50" t="n">
        <f aca="false">IFERROR(X496/X206,"")</f>
        <v>7.12870967741936</v>
      </c>
      <c r="Y786" s="50" t="n">
        <f aca="false">IFERROR(Y496/Y206,"")</f>
        <v>5.96166666666667</v>
      </c>
      <c r="Z786" s="50" t="n">
        <f aca="false">IFERROR(Z496/Z206,"")</f>
        <v>6.04367432150313</v>
      </c>
      <c r="AA786" s="50" t="n">
        <f aca="false">IFERROR(AA496/AA206,"")</f>
        <v>6.79466666666667</v>
      </c>
      <c r="AB786" s="50" t="n">
        <f aca="false">IFERROR(AB496/AB206,"")</f>
        <v>6.92426229508197</v>
      </c>
      <c r="AC786" s="50" t="n">
        <f aca="false">IFERROR(AC496/AC206,"")</f>
        <v>6.82567425569177</v>
      </c>
      <c r="AD786" s="50" t="n">
        <f aca="false">IFERROR(AD496/AD206,"")</f>
        <v>7.17430630630631</v>
      </c>
      <c r="AE786" s="50" t="n">
        <f aca="false">IFERROR(AE496/AE206,"")</f>
        <v>5.15849749582638</v>
      </c>
      <c r="AF786" s="50" t="n">
        <f aca="false">IFERROR(AF496/AF206,"")</f>
        <v>6.04481012658228</v>
      </c>
      <c r="AG786" s="50" t="n">
        <f aca="false">IFERROR(AG496/AG206,"")</f>
        <v>5.63280858676208</v>
      </c>
      <c r="AH786" s="50" t="n">
        <f aca="false">IFERROR(AH496/AH206,"")</f>
        <v>6.44277227722772</v>
      </c>
      <c r="AI786" s="50" t="n">
        <f aca="false">IFERROR(AI496/AI206,"")</f>
        <v>6.31984251968504</v>
      </c>
      <c r="AJ786" s="50" t="n">
        <f aca="false">IFERROR(AJ496/AJ206,"")</f>
        <v>6.3049900990099</v>
      </c>
      <c r="AK786" s="50" t="n">
        <f aca="false">IFERROR(AK496/AK206,"")</f>
        <v>6.71232876712329</v>
      </c>
      <c r="AL786" s="51" t="n">
        <f aca="false">IFERROR(AL496/AL206,"")</f>
        <v>5.94368231046931</v>
      </c>
      <c r="AM786" s="51" t="n">
        <f aca="false">IFERROR(AM496/AM206,"")</f>
        <v>6.12916306128202</v>
      </c>
    </row>
    <row r="787" customFormat="false" ht="14.25" hidden="false" customHeight="false" outlineLevel="0" collapsed="false">
      <c r="A787" s="48" t="s">
        <v>138</v>
      </c>
      <c r="B787" s="48" t="str">
        <f aca="false">VLOOKUP(Data[[#This Row],[or_product]],Ref_products[#Data],2,FALSE())</f>
        <v>Triticale</v>
      </c>
      <c r="C787" s="48" t="str">
        <f aca="false">VLOOKUP(Data[[#This Row],[MS]],Ref_MS[#Data],2,FALSE())</f>
        <v>Bulgaria</v>
      </c>
      <c r="D787" s="49" t="s">
        <v>29</v>
      </c>
      <c r="E787" s="49" t="s">
        <v>77</v>
      </c>
      <c r="F787" s="49" t="s">
        <v>78</v>
      </c>
      <c r="G787" s="50" t="n">
        <f aca="false">(SUM(AH787:AL787)-MAX(AH787:AL787)-MIN(AH787:AL787))/3</f>
        <v>2.97976030257893</v>
      </c>
      <c r="H787" s="50" t="n">
        <f aca="false">IFERROR(H497/H207,"")</f>
        <v>1.568</v>
      </c>
      <c r="I787" s="50" t="n">
        <f aca="false">IFERROR(I497/I207,"")</f>
        <v>1.568</v>
      </c>
      <c r="J787" s="50" t="n">
        <f aca="false">IFERROR(J497/J207,"")</f>
        <v>1.568</v>
      </c>
      <c r="K787" s="50" t="n">
        <f aca="false">IFERROR(K497/K207,"")</f>
        <v>1.568</v>
      </c>
      <c r="L787" s="50" t="n">
        <f aca="false">IFERROR(L497/L207,"")</f>
        <v>1.568</v>
      </c>
      <c r="M787" s="50" t="n">
        <f aca="false">IFERROR(M497/M207,"")</f>
        <v>1.61291666666667</v>
      </c>
      <c r="N787" s="50" t="n">
        <f aca="false">IFERROR(N497/N207,"")</f>
        <v>1.61636363636364</v>
      </c>
      <c r="O787" s="50" t="n">
        <f aca="false">IFERROR(O497/O207,"")</f>
        <v>1.48860759493671</v>
      </c>
      <c r="P787" s="50" t="n">
        <f aca="false">IFERROR(P497/P207,"")</f>
        <v>2.27906976744186</v>
      </c>
      <c r="Q787" s="50" t="n">
        <f aca="false">IFERROR(Q497/Q207,"")</f>
        <v>2.24823529411765</v>
      </c>
      <c r="R787" s="50" t="n">
        <f aca="false">IFERROR(R497/R207,"")</f>
        <v>1.50705882352941</v>
      </c>
      <c r="S787" s="50" t="n">
        <f aca="false">IFERROR(S497/S207,"")</f>
        <v>2.84715789473684</v>
      </c>
      <c r="T787" s="50" t="n">
        <f aca="false">IFERROR(T497/T207,"")</f>
        <v>2.38150537634409</v>
      </c>
      <c r="U787" s="50" t="n">
        <f aca="false">IFERROR(U497/U207,"")</f>
        <v>2.62354166666667</v>
      </c>
      <c r="V787" s="50" t="n">
        <f aca="false">IFERROR(V497/V207,"")</f>
        <v>1.91476923076923</v>
      </c>
      <c r="W787" s="50" t="n">
        <f aca="false">IFERROR(W497/W207,"")</f>
        <v>4.36739130434783</v>
      </c>
      <c r="X787" s="50" t="n">
        <f aca="false">IFERROR(X497/X207,"")</f>
        <v>2.80933333333333</v>
      </c>
      <c r="Y787" s="50" t="n">
        <f aca="false">IFERROR(Y497/Y207,"")</f>
        <v>2.62045413260672</v>
      </c>
      <c r="Z787" s="50" t="n">
        <f aca="false">IFERROR(Z497/Z207,"")</f>
        <v>3.02556461001164</v>
      </c>
      <c r="AA787" s="50" t="n">
        <f aca="false">IFERROR(AA497/AA207,"")</f>
        <v>2.40462962962963</v>
      </c>
      <c r="AB787" s="50" t="n">
        <f aca="false">IFERROR(AB497/AB207,"")</f>
        <v>2.77012381646031</v>
      </c>
      <c r="AC787" s="50" t="n">
        <f aca="false">IFERROR(AC497/AC207,"")</f>
        <v>3.12812268640931</v>
      </c>
      <c r="AD787" s="50" t="n">
        <f aca="false">IFERROR(AD497/AD207,"")</f>
        <v>2.96081825334382</v>
      </c>
      <c r="AE787" s="50" t="n">
        <f aca="false">IFERROR(AE497/AE207,"")</f>
        <v>2.99904347826087</v>
      </c>
      <c r="AF787" s="50" t="n">
        <f aca="false">IFERROR(AF497/AF207,"")</f>
        <v>3.10595927116827</v>
      </c>
      <c r="AG787" s="50" t="n">
        <f aca="false">IFERROR(AG497/AG207,"")</f>
        <v>2.60407382992749</v>
      </c>
      <c r="AH787" s="50" t="n">
        <f aca="false">IFERROR(AH497/AH207,"")</f>
        <v>2.78332894736842</v>
      </c>
      <c r="AI787" s="50" t="n">
        <f aca="false">IFERROR(AI497/AI207,"")</f>
        <v>2.89446902654867</v>
      </c>
      <c r="AJ787" s="50" t="n">
        <f aca="false">IFERROR(AJ497/AJ207,"")</f>
        <v>3.20989962358846</v>
      </c>
      <c r="AK787" s="50" t="n">
        <f aca="false">IFERROR(AK497/AK207,"")</f>
        <v>2.90881188118812</v>
      </c>
      <c r="AL787" s="51" t="n">
        <f aca="false">IFERROR(AL497/AL207,"")</f>
        <v>3.136</v>
      </c>
      <c r="AM787" s="51" t="n">
        <f aca="false">IFERROR(AM497/AM207,"")</f>
        <v>3.3516</v>
      </c>
    </row>
    <row r="788" customFormat="false" ht="14.25" hidden="false" customHeight="false" outlineLevel="0" collapsed="false">
      <c r="A788" s="48" t="s">
        <v>138</v>
      </c>
      <c r="B788" s="48" t="str">
        <f aca="false">VLOOKUP(Data[[#This Row],[or_product]],Ref_products[#Data],2,FALSE())</f>
        <v>Triticale</v>
      </c>
      <c r="C788" s="48" t="str">
        <f aca="false">VLOOKUP(Data[[#This Row],[MS]],Ref_MS[#Data],2,FALSE())</f>
        <v>Czechia</v>
      </c>
      <c r="D788" s="49" t="s">
        <v>29</v>
      </c>
      <c r="E788" s="49" t="s">
        <v>79</v>
      </c>
      <c r="F788" s="49" t="s">
        <v>80</v>
      </c>
      <c r="G788" s="50" t="n">
        <f aca="false">(SUM(AH788:AL788)-MAX(AH788:AL788)-MIN(AH788:AL788))/3</f>
        <v>4.89005209442745</v>
      </c>
      <c r="H788" s="50" t="n">
        <f aca="false">IFERROR(H498/H208,"")</f>
        <v>3.45305882352941</v>
      </c>
      <c r="I788" s="50" t="n">
        <f aca="false">IFERROR(I498/I208,"")</f>
        <v>3.6652</v>
      </c>
      <c r="J788" s="50" t="n">
        <f aca="false">IFERROR(J498/J208,"")</f>
        <v>3.90775</v>
      </c>
      <c r="K788" s="50" t="n">
        <f aca="false">IFERROR(K498/K208,"")</f>
        <v>3.647</v>
      </c>
      <c r="L788" s="50" t="n">
        <f aca="false">IFERROR(L498/L208,"")</f>
        <v>5.20255033557047</v>
      </c>
      <c r="M788" s="50" t="n">
        <f aca="false">IFERROR(M498/M208,"")</f>
        <v>3.81862068965517</v>
      </c>
      <c r="N788" s="50" t="n">
        <f aca="false">IFERROR(N498/N208,"")</f>
        <v>4.07076923076923</v>
      </c>
      <c r="O788" s="50" t="n">
        <f aca="false">IFERROR(O498/O208,"")</f>
        <v>3.66837837837838</v>
      </c>
      <c r="P788" s="50" t="n">
        <f aca="false">IFERROR(P498/P208,"")</f>
        <v>3.79725252525253</v>
      </c>
      <c r="Q788" s="50" t="n">
        <f aca="false">IFERROR(Q498/Q208,"")</f>
        <v>3.68930320150659</v>
      </c>
      <c r="R788" s="50" t="n">
        <f aca="false">IFERROR(R498/R208,"")</f>
        <v>3.44917391304348</v>
      </c>
      <c r="S788" s="50" t="n">
        <f aca="false">IFERROR(S498/S208,"")</f>
        <v>4.76579617834395</v>
      </c>
      <c r="T788" s="50" t="n">
        <f aca="false">IFERROR(T498/T208,"")</f>
        <v>3.85950617283951</v>
      </c>
      <c r="U788" s="50" t="n">
        <f aca="false">IFERROR(U498/U208,"")</f>
        <v>3.14078048780488</v>
      </c>
      <c r="V788" s="50" t="n">
        <f aca="false">IFERROR(V498/V208,"")</f>
        <v>4.01976047904192</v>
      </c>
      <c r="W788" s="50" t="n">
        <f aca="false">IFERROR(W498/W208,"")</f>
        <v>4.3331937716263</v>
      </c>
      <c r="X788" s="50" t="n">
        <f aca="false">IFERROR(X498/X208,"")</f>
        <v>4.11784905660377</v>
      </c>
      <c r="Y788" s="50" t="n">
        <f aca="false">IFERROR(Y498/Y208,"")</f>
        <v>3.65764115979943</v>
      </c>
      <c r="Z788" s="50" t="n">
        <f aca="false">IFERROR(Z498/Z208,"")</f>
        <v>4.43330117160579</v>
      </c>
      <c r="AA788" s="50" t="n">
        <f aca="false">IFERROR(AA498/AA208,"")</f>
        <v>4.22087330316742</v>
      </c>
      <c r="AB788" s="50" t="n">
        <f aca="false">IFERROR(AB498/AB208,"")</f>
        <v>4.48367791542076</v>
      </c>
      <c r="AC788" s="50" t="n">
        <f aca="false">IFERROR(AC498/AC208,"")</f>
        <v>4.92808659793814</v>
      </c>
      <c r="AD788" s="50" t="n">
        <f aca="false">IFERROR(AD498/AD208,"")</f>
        <v>4.63038004196782</v>
      </c>
      <c r="AE788" s="50" t="n">
        <f aca="false">IFERROR(AE498/AE208,"")</f>
        <v>4.78121212121212</v>
      </c>
      <c r="AF788" s="50" t="n">
        <f aca="false">IFERROR(AF498/AF208,"")</f>
        <v>4.79054054054054</v>
      </c>
      <c r="AG788" s="50" t="n">
        <f aca="false">IFERROR(AG498/AG208,"")</f>
        <v>4.45725231175694</v>
      </c>
      <c r="AH788" s="50" t="n">
        <f aca="false">IFERROR(AH498/AH208,"")</f>
        <v>4.8273708091757</v>
      </c>
      <c r="AI788" s="50" t="n">
        <f aca="false">IFERROR(AI498/AI208,"")</f>
        <v>4.96424703087886</v>
      </c>
      <c r="AJ788" s="50" t="n">
        <f aca="false">IFERROR(AJ498/AJ208,"")</f>
        <v>4.63976994615761</v>
      </c>
      <c r="AK788" s="50" t="n">
        <f aca="false">IFERROR(AK498/AK208,"")</f>
        <v>5.0152230712349</v>
      </c>
      <c r="AL788" s="51" t="n">
        <f aca="false">IFERROR(AL498/AL208,"")</f>
        <v>4.8785384432278</v>
      </c>
      <c r="AM788" s="51" t="n">
        <f aca="false">IFERROR(AM498/AM208,"")</f>
        <v>4.9588</v>
      </c>
    </row>
    <row r="789" customFormat="false" ht="14.25" hidden="false" customHeight="false" outlineLevel="0" collapsed="false">
      <c r="A789" s="48" t="s">
        <v>138</v>
      </c>
      <c r="B789" s="48" t="str">
        <f aca="false">VLOOKUP(Data[[#This Row],[or_product]],Ref_products[#Data],2,FALSE())</f>
        <v>Triticale</v>
      </c>
      <c r="C789" s="48" t="str">
        <f aca="false">VLOOKUP(Data[[#This Row],[MS]],Ref_MS[#Data],2,FALSE())</f>
        <v>Denmark</v>
      </c>
      <c r="D789" s="49" t="s">
        <v>29</v>
      </c>
      <c r="E789" s="49" t="s">
        <v>81</v>
      </c>
      <c r="F789" s="49" t="s">
        <v>82</v>
      </c>
      <c r="G789" s="50" t="n">
        <f aca="false">(SUM(AH789:AL789)-MAX(AH789:AL789)-MIN(AH789:AL789))/3</f>
        <v>6.29335511526648</v>
      </c>
      <c r="H789" s="50" t="str">
        <f aca="false">IFERROR(H499/H209,"")</f>
        <v/>
      </c>
      <c r="I789" s="50" t="str">
        <f aca="false">IFERROR(I499/I209,"")</f>
        <v/>
      </c>
      <c r="J789" s="50" t="str">
        <f aca="false">IFERROR(J499/J209,"")</f>
        <v/>
      </c>
      <c r="K789" s="50" t="str">
        <f aca="false">IFERROR(K499/K209,"")</f>
        <v/>
      </c>
      <c r="L789" s="50" t="n">
        <f aca="false">IFERROR(L499/L209,"")</f>
        <v>5.27692307692308</v>
      </c>
      <c r="M789" s="50" t="n">
        <f aca="false">IFERROR(M499/M209,"")</f>
        <v>4.97</v>
      </c>
      <c r="N789" s="50" t="n">
        <f aca="false">IFERROR(N499/N209,"")</f>
        <v>4.55518518518519</v>
      </c>
      <c r="O789" s="50" t="n">
        <f aca="false">IFERROR(O499/O209,"")</f>
        <v>4.38752293577982</v>
      </c>
      <c r="P789" s="50" t="n">
        <f aca="false">IFERROR(P499/P209,"")</f>
        <v>4.77291066282421</v>
      </c>
      <c r="Q789" s="50" t="n">
        <f aca="false">IFERROR(Q499/Q209,"")</f>
        <v>4.74772908366534</v>
      </c>
      <c r="R789" s="50" t="n">
        <f aca="false">IFERROR(R499/R209,"")</f>
        <v>5.103</v>
      </c>
      <c r="S789" s="50" t="n">
        <f aca="false">IFERROR(S499/S209,"")</f>
        <v>4.66597014925373</v>
      </c>
      <c r="T789" s="50" t="n">
        <f aca="false">IFERROR(T499/T209,"")</f>
        <v>4.74658146964856</v>
      </c>
      <c r="U789" s="50" t="n">
        <f aca="false">IFERROR(U499/U209,"")</f>
        <v>4.84727848101266</v>
      </c>
      <c r="V789" s="50" t="n">
        <f aca="false">IFERROR(V499/V209,"")</f>
        <v>4.56217391304348</v>
      </c>
      <c r="W789" s="50" t="n">
        <f aca="false">IFERROR(W499/W209,"")</f>
        <v>5.17361823361823</v>
      </c>
      <c r="X789" s="50" t="n">
        <f aca="false">IFERROR(X499/X209,"")</f>
        <v>5.04975280898876</v>
      </c>
      <c r="Y789" s="50" t="n">
        <f aca="false">IFERROR(Y499/Y209,"")</f>
        <v>4.76306849315069</v>
      </c>
      <c r="Z789" s="50" t="n">
        <f aca="false">IFERROR(Z499/Z209,"")</f>
        <v>5.06516853932584</v>
      </c>
      <c r="AA789" s="50" t="n">
        <f aca="false">IFERROR(AA499/AA209,"")</f>
        <v>5.10490909090909</v>
      </c>
      <c r="AB789" s="50" t="n">
        <f aca="false">IFERROR(AB499/AB209,"")</f>
        <v>5.4821052631579</v>
      </c>
      <c r="AC789" s="50" t="n">
        <f aca="false">IFERROR(AC499/AC209,"")</f>
        <v>6.06335483870968</v>
      </c>
      <c r="AD789" s="50" t="n">
        <f aca="false">IFERROR(AD499/AD209,"")</f>
        <v>5.0225</v>
      </c>
      <c r="AE789" s="50" t="n">
        <f aca="false">IFERROR(AE499/AE209,"")</f>
        <v>5.45306930693069</v>
      </c>
      <c r="AF789" s="50" t="n">
        <f aca="false">IFERROR(AF499/AF209,"")</f>
        <v>6.44456521739131</v>
      </c>
      <c r="AG789" s="50" t="n">
        <f aca="false">IFERROR(AG499/AG209,"")</f>
        <v>5.7575</v>
      </c>
      <c r="AH789" s="50" t="n">
        <f aca="false">IFERROR(AH499/AH209,"")</f>
        <v>5.89139534883721</v>
      </c>
      <c r="AI789" s="50" t="n">
        <f aca="false">IFERROR(AI499/AI209,"")</f>
        <v>6.31723076923077</v>
      </c>
      <c r="AJ789" s="50" t="n">
        <f aca="false">IFERROR(AJ499/AJ209,"")</f>
        <v>7.04463768115942</v>
      </c>
      <c r="AK789" s="50" t="n">
        <f aca="false">IFERROR(AK499/AK209,"")</f>
        <v>6.24981132075472</v>
      </c>
      <c r="AL789" s="51" t="n">
        <f aca="false">IFERROR(AL499/AL209,"")</f>
        <v>6.31302325581395</v>
      </c>
      <c r="AM789" s="51" t="n">
        <f aca="false">IFERROR(AM499/AM209,"")</f>
        <v>6.6739730697068</v>
      </c>
    </row>
    <row r="790" customFormat="false" ht="14.25" hidden="false" customHeight="false" outlineLevel="0" collapsed="false">
      <c r="A790" s="48" t="s">
        <v>138</v>
      </c>
      <c r="B790" s="48" t="str">
        <f aca="false">VLOOKUP(Data[[#This Row],[or_product]],Ref_products[#Data],2,FALSE())</f>
        <v>Triticale</v>
      </c>
      <c r="C790" s="48" t="str">
        <f aca="false">VLOOKUP(Data[[#This Row],[MS]],Ref_MS[#Data],2,FALSE())</f>
        <v>Germany</v>
      </c>
      <c r="D790" s="49" t="s">
        <v>29</v>
      </c>
      <c r="E790" s="49" t="s">
        <v>83</v>
      </c>
      <c r="F790" s="49" t="s">
        <v>84</v>
      </c>
      <c r="G790" s="50" t="n">
        <f aca="false">(SUM(AH790:AL790)-MAX(AH790:AL790)-MIN(AH790:AL790))/3</f>
        <v>5.81379435603974</v>
      </c>
      <c r="H790" s="50" t="n">
        <f aca="false">IFERROR(H500/H210,"")</f>
        <v>5.14488787185355</v>
      </c>
      <c r="I790" s="50" t="n">
        <f aca="false">IFERROR(I500/I210,"")</f>
        <v>5.29746275828928</v>
      </c>
      <c r="J790" s="50" t="n">
        <f aca="false">IFERROR(J500/J210,"")</f>
        <v>5.57981981981982</v>
      </c>
      <c r="K790" s="50" t="n">
        <f aca="false">IFERROR(K500/K210,"")</f>
        <v>5.72473915431082</v>
      </c>
      <c r="L790" s="50" t="n">
        <f aca="false">IFERROR(L500/L210,"")</f>
        <v>5.86589767016903</v>
      </c>
      <c r="M790" s="50" t="n">
        <f aca="false">IFERROR(M500/M210,"")</f>
        <v>5.88648452508004</v>
      </c>
      <c r="N790" s="50" t="n">
        <f aca="false">IFERROR(N500/N210,"")</f>
        <v>6.01920310478655</v>
      </c>
      <c r="O790" s="50" t="n">
        <f aca="false">IFERROR(O500/O210,"")</f>
        <v>5.4931011011011</v>
      </c>
      <c r="P790" s="50" t="n">
        <f aca="false">IFERROR(P500/P210,"")</f>
        <v>6.28026616682287</v>
      </c>
      <c r="Q790" s="50" t="n">
        <f aca="false">IFERROR(Q500/Q210,"")</f>
        <v>5.36473505798394</v>
      </c>
      <c r="R790" s="50" t="n">
        <f aca="false">IFERROR(R500/R210,"")</f>
        <v>4.86352941176471</v>
      </c>
      <c r="S790" s="50" t="n">
        <f aca="false">IFERROR(S500/S210,"")</f>
        <v>6.35396925502562</v>
      </c>
      <c r="T790" s="50" t="n">
        <f aca="false">IFERROR(T500/T210,"")</f>
        <v>5.45420549084859</v>
      </c>
      <c r="U790" s="50" t="n">
        <f aca="false">IFERROR(U500/U210,"")</f>
        <v>5.41858131487889</v>
      </c>
      <c r="V790" s="50" t="n">
        <f aca="false">IFERROR(V500/V210,"")</f>
        <v>5.30254593175853</v>
      </c>
      <c r="W790" s="50" t="n">
        <f aca="false">IFERROR(W500/W210,"")</f>
        <v>5.85223169508526</v>
      </c>
      <c r="X790" s="50" t="n">
        <f aca="false">IFERROR(X500/X210,"")</f>
        <v>6.14338568935428</v>
      </c>
      <c r="Y790" s="50" t="n">
        <f aca="false">IFERROR(Y500/Y210,"")</f>
        <v>5.31752062789294</v>
      </c>
      <c r="Z790" s="50" t="n">
        <f aca="false">IFERROR(Z500/Z210,"")</f>
        <v>5.1231455399061</v>
      </c>
      <c r="AA790" s="50" t="n">
        <f aca="false">IFERROR(AA500/AA210,"")</f>
        <v>6.05520732364028</v>
      </c>
      <c r="AB790" s="50" t="n">
        <f aca="false">IFERROR(AB500/AB210,"")</f>
        <v>6.44197530864198</v>
      </c>
      <c r="AC790" s="50" t="n">
        <f aca="false">IFERROR(AC500/AC210,"")</f>
        <v>6.96498326159732</v>
      </c>
      <c r="AD790" s="50" t="n">
        <f aca="false">IFERROR(AD500/AD210,"")</f>
        <v>6.34047310756972</v>
      </c>
      <c r="AE790" s="50" t="n">
        <f aca="false">IFERROR(AE500/AE210,"")</f>
        <v>5.93121433981318</v>
      </c>
      <c r="AF790" s="50" t="n">
        <f aca="false">IFERROR(AF500/AF210,"")</f>
        <v>5.83717223650386</v>
      </c>
      <c r="AG790" s="50" t="n">
        <f aca="false">IFERROR(AG500/AG210,"")</f>
        <v>5.3027397260274</v>
      </c>
      <c r="AH790" s="50" t="n">
        <f aca="false">IFERROR(AH500/AH210,"")</f>
        <v>6.00503070910106</v>
      </c>
      <c r="AI790" s="50" t="n">
        <f aca="false">IFERROR(AI500/AI210,"")</f>
        <v>5.84697919718723</v>
      </c>
      <c r="AJ790" s="50" t="n">
        <f aca="false">IFERROR(AJ500/AJ210,"")</f>
        <v>5.69731343283582</v>
      </c>
      <c r="AK790" s="50" t="n">
        <f aca="false">IFERROR(AK500/AK210,"")</f>
        <v>5.82954993834772</v>
      </c>
      <c r="AL790" s="51" t="n">
        <f aca="false">IFERROR(AL500/AL210,"")</f>
        <v>5.76485393258427</v>
      </c>
      <c r="AM790" s="51" t="n">
        <f aca="false">IFERROR(AM500/AM210,"")</f>
        <v>5.7722</v>
      </c>
    </row>
    <row r="791" customFormat="false" ht="14.25" hidden="false" customHeight="false" outlineLevel="0" collapsed="false">
      <c r="A791" s="48" t="s">
        <v>138</v>
      </c>
      <c r="B791" s="48" t="str">
        <f aca="false">VLOOKUP(Data[[#This Row],[or_product]],Ref_products[#Data],2,FALSE())</f>
        <v>Triticale</v>
      </c>
      <c r="C791" s="48" t="str">
        <f aca="false">VLOOKUP(Data[[#This Row],[MS]],Ref_MS[#Data],2,FALSE())</f>
        <v>Estonia</v>
      </c>
      <c r="D791" s="49" t="s">
        <v>29</v>
      </c>
      <c r="E791" s="49" t="s">
        <v>85</v>
      </c>
      <c r="F791" s="49" t="s">
        <v>86</v>
      </c>
      <c r="G791" s="50" t="n">
        <f aca="false">(SUM(AH791:AL791)-MAX(AH791:AL791)-MIN(AH791:AL791))/3</f>
        <v>4.44198757350907</v>
      </c>
      <c r="H791" s="50" t="n">
        <f aca="false">IFERROR(H501/H211,"")</f>
        <v>2.45</v>
      </c>
      <c r="I791" s="50" t="n">
        <f aca="false">IFERROR(I501/I211,"")</f>
        <v>2.45</v>
      </c>
      <c r="J791" s="50" t="n">
        <f aca="false">IFERROR(J501/J211,"")</f>
        <v>2.45</v>
      </c>
      <c r="K791" s="50" t="n">
        <f aca="false">IFERROR(K501/K211,"")</f>
        <v>2.45</v>
      </c>
      <c r="L791" s="50" t="n">
        <f aca="false">IFERROR(L501/L211,"")</f>
        <v>2.45</v>
      </c>
      <c r="M791" s="50" t="n">
        <f aca="false">IFERROR(M501/M211,"")</f>
        <v>2.45</v>
      </c>
      <c r="N791" s="50" t="n">
        <f aca="false">IFERROR(N501/N211,"")</f>
        <v>2.45</v>
      </c>
      <c r="O791" s="50" t="str">
        <f aca="false">IFERROR(O501/O211,"")</f>
        <v/>
      </c>
      <c r="P791" s="50" t="n">
        <f aca="false">IFERROR(P501/P211,"")</f>
        <v>2.1</v>
      </c>
      <c r="Q791" s="50" t="n">
        <f aca="false">IFERROR(Q501/Q211,"")</f>
        <v>2.38528301886792</v>
      </c>
      <c r="R791" s="50" t="n">
        <f aca="false">IFERROR(R501/R211,"")</f>
        <v>1.3475</v>
      </c>
      <c r="S791" s="50" t="n">
        <f aca="false">IFERROR(S501/S211,"")</f>
        <v>2.41230769230769</v>
      </c>
      <c r="T791" s="50" t="n">
        <f aca="false">IFERROR(T501/T211,"")</f>
        <v>2.37096774193548</v>
      </c>
      <c r="U791" s="50" t="n">
        <f aca="false">IFERROR(U501/U211,"")</f>
        <v>2.1168</v>
      </c>
      <c r="V791" s="50" t="n">
        <f aca="false">IFERROR(V501/V211,"")</f>
        <v>3.43</v>
      </c>
      <c r="W791" s="50" t="n">
        <f aca="false">IFERROR(W501/W211,"")</f>
        <v>3.62101694915254</v>
      </c>
      <c r="X791" s="50" t="n">
        <f aca="false">IFERROR(X501/X211,"")</f>
        <v>2.7685</v>
      </c>
      <c r="Y791" s="50" t="n">
        <f aca="false">IFERROR(Y501/Y211,"")</f>
        <v>2.205</v>
      </c>
      <c r="Z791" s="50" t="n">
        <f aca="false">IFERROR(Z501/Z211,"")</f>
        <v>2.96177777777778</v>
      </c>
      <c r="AA791" s="50" t="n">
        <f aca="false">IFERROR(AA501/AA211,"")</f>
        <v>4.34</v>
      </c>
      <c r="AB791" s="50" t="n">
        <f aca="false">IFERROR(AB501/AB211,"")</f>
        <v>2.695</v>
      </c>
      <c r="AC791" s="50" t="n">
        <f aca="false">IFERROR(AC501/AC211,"")</f>
        <v>3.98322580645161</v>
      </c>
      <c r="AD791" s="50" t="n">
        <f aca="false">IFERROR(AD501/AD211,"")</f>
        <v>4.84478873239437</v>
      </c>
      <c r="AE791" s="50" t="n">
        <f aca="false">IFERROR(AE501/AE211,"")</f>
        <v>3.24947368421053</v>
      </c>
      <c r="AF791" s="50" t="n">
        <f aca="false">IFERROR(AF501/AF211,"")</f>
        <v>4.44614065180103</v>
      </c>
      <c r="AG791" s="50" t="n">
        <f aca="false">IFERROR(AG501/AG211,"")</f>
        <v>3.38011976047904</v>
      </c>
      <c r="AH791" s="50" t="n">
        <f aca="false">IFERROR(AH501/AH211,"")</f>
        <v>5.8583701188455</v>
      </c>
      <c r="AI791" s="50" t="n">
        <f aca="false">IFERROR(AI501/AI211,"")</f>
        <v>5.07488215488216</v>
      </c>
      <c r="AJ791" s="50" t="n">
        <f aca="false">IFERROR(AJ501/AJ211,"")</f>
        <v>3.67201623815968</v>
      </c>
      <c r="AK791" s="50" t="n">
        <f aca="false">IFERROR(AK501/AK211,"")</f>
        <v>4.57906432748538</v>
      </c>
      <c r="AL791" s="51" t="n">
        <f aca="false">IFERROR(AL501/AL211,"")</f>
        <v>3.64105421686747</v>
      </c>
      <c r="AM791" s="51" t="n">
        <f aca="false">IFERROR(AM501/AM211,"")</f>
        <v>4.32416598571552</v>
      </c>
    </row>
    <row r="792" customFormat="false" ht="14.25" hidden="false" customHeight="false" outlineLevel="0" collapsed="false">
      <c r="A792" s="48" t="s">
        <v>138</v>
      </c>
      <c r="B792" s="48" t="str">
        <f aca="false">VLOOKUP(Data[[#This Row],[or_product]],Ref_products[#Data],2,FALSE())</f>
        <v>Triticale</v>
      </c>
      <c r="C792" s="48" t="str">
        <f aca="false">VLOOKUP(Data[[#This Row],[MS]],Ref_MS[#Data],2,FALSE())</f>
        <v>Ireland</v>
      </c>
      <c r="D792" s="49" t="s">
        <v>29</v>
      </c>
      <c r="E792" s="49" t="s">
        <v>87</v>
      </c>
      <c r="F792" s="49" t="s">
        <v>88</v>
      </c>
      <c r="G792" s="50" t="n">
        <f aca="false">(SUM(AH792:AL792)-MAX(AH792:AL792)-MIN(AH792:AL792))/3</f>
        <v>0</v>
      </c>
      <c r="H792" s="50" t="str">
        <f aca="false">IFERROR(H502/H212,"")</f>
        <v/>
      </c>
      <c r="I792" s="50" t="str">
        <f aca="false">IFERROR(I502/I212,"")</f>
        <v/>
      </c>
      <c r="J792" s="50" t="str">
        <f aca="false">IFERROR(J502/J212,"")</f>
        <v/>
      </c>
      <c r="K792" s="50" t="str">
        <f aca="false">IFERROR(K502/K212,"")</f>
        <v/>
      </c>
      <c r="L792" s="50" t="str">
        <f aca="false">IFERROR(L502/L212,"")</f>
        <v/>
      </c>
      <c r="M792" s="50" t="str">
        <f aca="false">IFERROR(M502/M212,"")</f>
        <v/>
      </c>
      <c r="N792" s="50" t="str">
        <f aca="false">IFERROR(N502/N212,"")</f>
        <v/>
      </c>
      <c r="O792" s="50" t="str">
        <f aca="false">IFERROR(O502/O212,"")</f>
        <v/>
      </c>
      <c r="P792" s="50" t="str">
        <f aca="false">IFERROR(P502/P212,"")</f>
        <v/>
      </c>
      <c r="Q792" s="50" t="str">
        <f aca="false">IFERROR(Q502/Q212,"")</f>
        <v/>
      </c>
      <c r="R792" s="50" t="str">
        <f aca="false">IFERROR(R502/R212,"")</f>
        <v/>
      </c>
      <c r="S792" s="50" t="str">
        <f aca="false">IFERROR(S502/S212,"")</f>
        <v/>
      </c>
      <c r="T792" s="50" t="str">
        <f aca="false">IFERROR(T502/T212,"")</f>
        <v/>
      </c>
      <c r="U792" s="50" t="str">
        <f aca="false">IFERROR(U502/U212,"")</f>
        <v/>
      </c>
      <c r="V792" s="50" t="str">
        <f aca="false">IFERROR(V502/V212,"")</f>
        <v/>
      </c>
      <c r="W792" s="50" t="str">
        <f aca="false">IFERROR(W502/W212,"")</f>
        <v/>
      </c>
      <c r="X792" s="50" t="str">
        <f aca="false">IFERROR(X502/X212,"")</f>
        <v/>
      </c>
      <c r="Y792" s="50" t="str">
        <f aca="false">IFERROR(Y502/Y212,"")</f>
        <v/>
      </c>
      <c r="Z792" s="50" t="str">
        <f aca="false">IFERROR(Z502/Z212,"")</f>
        <v/>
      </c>
      <c r="AA792" s="50" t="str">
        <f aca="false">IFERROR(AA502/AA212,"")</f>
        <v/>
      </c>
      <c r="AB792" s="50" t="str">
        <f aca="false">IFERROR(AB502/AB212,"")</f>
        <v/>
      </c>
      <c r="AC792" s="50" t="str">
        <f aca="false">IFERROR(AC502/AC212,"")</f>
        <v/>
      </c>
      <c r="AD792" s="50" t="str">
        <f aca="false">IFERROR(AD502/AD212,"")</f>
        <v/>
      </c>
      <c r="AE792" s="50" t="str">
        <f aca="false">IFERROR(AE502/AE212,"")</f>
        <v/>
      </c>
      <c r="AF792" s="50" t="str">
        <f aca="false">IFERROR(AF502/AF212,"")</f>
        <v/>
      </c>
      <c r="AG792" s="50" t="str">
        <f aca="false">IFERROR(AG502/AG212,"")</f>
        <v/>
      </c>
      <c r="AH792" s="50" t="str">
        <f aca="false">IFERROR(AH502/AH212,"")</f>
        <v/>
      </c>
      <c r="AI792" s="50" t="str">
        <f aca="false">IFERROR(AI502/AI212,"")</f>
        <v/>
      </c>
      <c r="AJ792" s="50" t="str">
        <f aca="false">IFERROR(AJ502/AJ212,"")</f>
        <v/>
      </c>
      <c r="AK792" s="50" t="str">
        <f aca="false">IFERROR(AK502/AK212,"")</f>
        <v/>
      </c>
      <c r="AL792" s="51" t="str">
        <f aca="false">IFERROR(AL502/AL212,"")</f>
        <v/>
      </c>
      <c r="AM792" s="51" t="str">
        <f aca="false">IFERROR(AM502/AM212,"")</f>
        <v/>
      </c>
    </row>
    <row r="793" customFormat="false" ht="14.25" hidden="false" customHeight="false" outlineLevel="0" collapsed="false">
      <c r="A793" s="48" t="s">
        <v>138</v>
      </c>
      <c r="B793" s="48" t="str">
        <f aca="false">VLOOKUP(Data[[#This Row],[or_product]],Ref_products[#Data],2,FALSE())</f>
        <v>Triticale</v>
      </c>
      <c r="C793" s="48" t="str">
        <f aca="false">VLOOKUP(Data[[#This Row],[MS]],Ref_MS[#Data],2,FALSE())</f>
        <v>Greece</v>
      </c>
      <c r="D793" s="49" t="s">
        <v>29</v>
      </c>
      <c r="E793" s="49" t="s">
        <v>89</v>
      </c>
      <c r="F793" s="49" t="s">
        <v>90</v>
      </c>
      <c r="G793" s="50" t="n">
        <f aca="false">(SUM(AH793:AL793)-MAX(AH793:AL793)-MIN(AH793:AL793))/3</f>
        <v>2.38980774448096</v>
      </c>
      <c r="H793" s="50" t="str">
        <f aca="false">IFERROR(H503/H213,"")</f>
        <v/>
      </c>
      <c r="I793" s="50" t="str">
        <f aca="false">IFERROR(I503/I213,"")</f>
        <v/>
      </c>
      <c r="J793" s="50" t="str">
        <f aca="false">IFERROR(J503/J213,"")</f>
        <v/>
      </c>
      <c r="K793" s="50" t="str">
        <f aca="false">IFERROR(K503/K213,"")</f>
        <v/>
      </c>
      <c r="L793" s="50" t="str">
        <f aca="false">IFERROR(L503/L213,"")</f>
        <v/>
      </c>
      <c r="M793" s="50" t="str">
        <f aca="false">IFERROR(M503/M213,"")</f>
        <v/>
      </c>
      <c r="N793" s="50" t="str">
        <f aca="false">IFERROR(N503/N213,"")</f>
        <v/>
      </c>
      <c r="O793" s="50" t="n">
        <f aca="false">IFERROR(O503/O213,"")</f>
        <v>0.833</v>
      </c>
      <c r="P793" s="50" t="n">
        <f aca="false">IFERROR(P503/P213,"")</f>
        <v>0.711506849315069</v>
      </c>
      <c r="Q793" s="50" t="n">
        <f aca="false">IFERROR(Q503/Q213,"")</f>
        <v>0.908727272727273</v>
      </c>
      <c r="R793" s="50" t="n">
        <f aca="false">IFERROR(R503/R213,"")</f>
        <v>1.90886956521739</v>
      </c>
      <c r="S793" s="50" t="n">
        <f aca="false">IFERROR(S503/S213,"")</f>
        <v>2.00377171215881</v>
      </c>
      <c r="T793" s="50" t="n">
        <f aca="false">IFERROR(T503/T213,"")</f>
        <v>2.2082096069869</v>
      </c>
      <c r="U793" s="50" t="n">
        <f aca="false">IFERROR(U503/U213,"")</f>
        <v>3.17295081967213</v>
      </c>
      <c r="V793" s="50" t="n">
        <f aca="false">IFERROR(V503/V213,"")</f>
        <v>2.40936585365854</v>
      </c>
      <c r="W793" s="50" t="n">
        <f aca="false">IFERROR(W503/W213,"")</f>
        <v>2.30662379421222</v>
      </c>
      <c r="X793" s="50" t="n">
        <f aca="false">IFERROR(X503/X213,"")</f>
        <v>1.9623786407767</v>
      </c>
      <c r="Y793" s="50" t="n">
        <f aca="false">IFERROR(Y503/Y213,"")</f>
        <v>2.41365728900256</v>
      </c>
      <c r="Z793" s="50" t="n">
        <f aca="false">IFERROR(Z503/Z213,"")</f>
        <v>2.74353773584906</v>
      </c>
      <c r="AA793" s="50" t="n">
        <f aca="false">IFERROR(AA503/AA213,"")</f>
        <v>2.26226053639847</v>
      </c>
      <c r="AB793" s="50" t="n">
        <f aca="false">IFERROR(AB503/AB213,"")</f>
        <v>2.60758793969849</v>
      </c>
      <c r="AC793" s="50" t="n">
        <f aca="false">IFERROR(AC503/AC213,"")</f>
        <v>2.41305919003115</v>
      </c>
      <c r="AD793" s="50" t="n">
        <f aca="false">IFERROR(AD503/AD213,"")</f>
        <v>1.65961884595024</v>
      </c>
      <c r="AE793" s="50" t="n">
        <f aca="false">IFERROR(AE503/AE213,"")</f>
        <v>2.23018474656561</v>
      </c>
      <c r="AF793" s="50" t="n">
        <f aca="false">IFERROR(AF503/AF213,"")</f>
        <v>2.07872984855887</v>
      </c>
      <c r="AG793" s="50" t="n">
        <f aca="false">IFERROR(AG503/AG213,"")</f>
        <v>2.19797542422469</v>
      </c>
      <c r="AH793" s="50" t="n">
        <f aca="false">IFERROR(AH503/AH213,"")</f>
        <v>2.3330125</v>
      </c>
      <c r="AI793" s="50" t="n">
        <f aca="false">IFERROR(AI503/AI213,"")</f>
        <v>2.69382935153584</v>
      </c>
      <c r="AJ793" s="50" t="n">
        <f aca="false">IFERROR(AJ503/AJ213,"")</f>
        <v>2.45099526066351</v>
      </c>
      <c r="AK793" s="50" t="n">
        <f aca="false">IFERROR(AK503/AK213,"")</f>
        <v>2.38541547277937</v>
      </c>
      <c r="AL793" s="51" t="n">
        <f aca="false">IFERROR(AL503/AL213,"")</f>
        <v>1.76222356495468</v>
      </c>
      <c r="AM793" s="51" t="n">
        <f aca="false">IFERROR(AM503/AM213,"")</f>
        <v>2.3716</v>
      </c>
    </row>
    <row r="794" customFormat="false" ht="14.25" hidden="false" customHeight="false" outlineLevel="0" collapsed="false">
      <c r="A794" s="48" t="s">
        <v>138</v>
      </c>
      <c r="B794" s="48" t="str">
        <f aca="false">VLOOKUP(Data[[#This Row],[or_product]],Ref_products[#Data],2,FALSE())</f>
        <v>Triticale</v>
      </c>
      <c r="C794" s="48" t="str">
        <f aca="false">VLOOKUP(Data[[#This Row],[MS]],Ref_MS[#Data],2,FALSE())</f>
        <v>Spain</v>
      </c>
      <c r="D794" s="49" t="s">
        <v>29</v>
      </c>
      <c r="E794" s="49" t="s">
        <v>91</v>
      </c>
      <c r="F794" s="49" t="s">
        <v>92</v>
      </c>
      <c r="G794" s="50" t="n">
        <f aca="false">(SUM(AH794:AL794)-MAX(AH794:AL794)-MIN(AH794:AL794))/3</f>
        <v>2.38622529212831</v>
      </c>
      <c r="H794" s="50" t="n">
        <f aca="false">IFERROR(H504/H214,"")</f>
        <v>1.31409090909091</v>
      </c>
      <c r="I794" s="50" t="n">
        <f aca="false">IFERROR(I504/I214,"")</f>
        <v>1.52411042944785</v>
      </c>
      <c r="J794" s="50" t="n">
        <f aca="false">IFERROR(J504/J214,"")</f>
        <v>0.747290969899666</v>
      </c>
      <c r="K794" s="50" t="n">
        <f aca="false">IFERROR(K504/K214,"")</f>
        <v>2.47207207207207</v>
      </c>
      <c r="L794" s="50" t="n">
        <f aca="false">IFERROR(L504/L214,"")</f>
        <v>1.81831325301205</v>
      </c>
      <c r="M794" s="50" t="n">
        <f aca="false">IFERROR(M504/M214,"")</f>
        <v>1.96793522267206</v>
      </c>
      <c r="N794" s="50" t="n">
        <f aca="false">IFERROR(N504/N214,"")</f>
        <v>1.085</v>
      </c>
      <c r="O794" s="50" t="n">
        <f aca="false">IFERROR(O504/O214,"")</f>
        <v>2.50268817204301</v>
      </c>
      <c r="P794" s="50" t="n">
        <f aca="false">IFERROR(P504/P214,"")</f>
        <v>2.31802666666667</v>
      </c>
      <c r="Q794" s="50" t="n">
        <f aca="false">IFERROR(Q504/Q214,"")</f>
        <v>2.64435754189944</v>
      </c>
      <c r="R794" s="50" t="n">
        <f aca="false">IFERROR(R504/R214,"")</f>
        <v>2.23628915662651</v>
      </c>
      <c r="S794" s="50" t="n">
        <f aca="false">IFERROR(S504/S214,"")</f>
        <v>1.08842553191489</v>
      </c>
      <c r="T794" s="50" t="n">
        <f aca="false">IFERROR(T504/T214,"")</f>
        <v>1.39461538461538</v>
      </c>
      <c r="U794" s="50" t="n">
        <f aca="false">IFERROR(U504/U214,"")</f>
        <v>2.4892</v>
      </c>
      <c r="V794" s="50" t="n">
        <f aca="false">IFERROR(V504/V214,"")</f>
        <v>2.76632911392405</v>
      </c>
      <c r="W794" s="50" t="n">
        <f aca="false">IFERROR(W504/W214,"")</f>
        <v>2.45360294117647</v>
      </c>
      <c r="X794" s="50" t="n">
        <f aca="false">IFERROR(X504/X214,"")</f>
        <v>2.22551724137931</v>
      </c>
      <c r="Y794" s="50" t="n">
        <f aca="false">IFERROR(Y504/Y214,"")</f>
        <v>2.15353440436496</v>
      </c>
      <c r="Z794" s="50" t="n">
        <f aca="false">IFERROR(Z504/Z214,"")</f>
        <v>2.49724053123463</v>
      </c>
      <c r="AA794" s="50" t="n">
        <f aca="false">IFERROR(AA504/AA214,"")</f>
        <v>1.69180012710518</v>
      </c>
      <c r="AB794" s="50" t="n">
        <f aca="false">IFERROR(AB504/AB214,"")</f>
        <v>2.71839645843581</v>
      </c>
      <c r="AC794" s="50" t="n">
        <f aca="false">IFERROR(AC504/AC214,"")</f>
        <v>2.25202677841374</v>
      </c>
      <c r="AD794" s="50" t="n">
        <f aca="false">IFERROR(AD504/AD214,"")</f>
        <v>2.04517391707634</v>
      </c>
      <c r="AE794" s="50" t="n">
        <f aca="false">IFERROR(AE504/AE214,"")</f>
        <v>2.36982835067387</v>
      </c>
      <c r="AF794" s="50" t="n">
        <f aca="false">IFERROR(AF504/AF214,"")</f>
        <v>1.78028997345313</v>
      </c>
      <c r="AG794" s="50" t="n">
        <f aca="false">IFERROR(AG504/AG214,"")</f>
        <v>2.98479421840537</v>
      </c>
      <c r="AH794" s="50" t="n">
        <f aca="false">IFERROR(AH504/AH214,"")</f>
        <v>2.25289018263019</v>
      </c>
      <c r="AI794" s="50" t="n">
        <f aca="false">IFERROR(AI504/AI214,"")</f>
        <v>2.8822924040294</v>
      </c>
      <c r="AJ794" s="50" t="n">
        <f aca="false">IFERROR(AJ504/AJ214,"")</f>
        <v>2.77324137415424</v>
      </c>
      <c r="AK794" s="50" t="n">
        <f aca="false">IFERROR(AK504/AK214,"")</f>
        <v>2.1325443196005</v>
      </c>
      <c r="AL794" s="51" t="n">
        <f aca="false">IFERROR(AL504/AL214,"")</f>
        <v>1.389368080259</v>
      </c>
      <c r="AM794" s="51" t="n">
        <f aca="false">IFERROR(AM504/AM214,"")</f>
        <v>2.7734</v>
      </c>
    </row>
    <row r="795" customFormat="false" ht="14.25" hidden="false" customHeight="false" outlineLevel="0" collapsed="false">
      <c r="A795" s="48" t="s">
        <v>138</v>
      </c>
      <c r="B795" s="48" t="str">
        <f aca="false">VLOOKUP(Data[[#This Row],[or_product]],Ref_products[#Data],2,FALSE())</f>
        <v>Triticale</v>
      </c>
      <c r="C795" s="48" t="str">
        <f aca="false">VLOOKUP(Data[[#This Row],[MS]],Ref_MS[#Data],2,FALSE())</f>
        <v>France</v>
      </c>
      <c r="D795" s="49" t="s">
        <v>29</v>
      </c>
      <c r="E795" s="49" t="s">
        <v>93</v>
      </c>
      <c r="F795" s="49" t="s">
        <v>94</v>
      </c>
      <c r="G795" s="50" t="n">
        <f aca="false">(SUM(AH795:AL795)-MAX(AH795:AL795)-MIN(AH795:AL795))/3</f>
        <v>4.93232913854223</v>
      </c>
      <c r="H795" s="50" t="n">
        <f aca="false">IFERROR(H505/H215,"")</f>
        <v>4.57393382352941</v>
      </c>
      <c r="I795" s="50" t="n">
        <f aca="false">IFERROR(I505/I215,"")</f>
        <v>4.53390160183066</v>
      </c>
      <c r="J795" s="50" t="n">
        <f aca="false">IFERROR(J505/J215,"")</f>
        <v>4.49563106796117</v>
      </c>
      <c r="K795" s="50" t="n">
        <f aca="false">IFERROR(K505/K215,"")</f>
        <v>5.02488326848249</v>
      </c>
      <c r="L795" s="50" t="n">
        <f aca="false">IFERROR(L505/L215,"")</f>
        <v>4.6899678751721</v>
      </c>
      <c r="M795" s="50" t="n">
        <f aca="false">IFERROR(M505/M215,"")</f>
        <v>5.16580481622307</v>
      </c>
      <c r="N795" s="50" t="n">
        <f aca="false">IFERROR(N505/N215,"")</f>
        <v>4.94391701244813</v>
      </c>
      <c r="O795" s="50" t="n">
        <f aca="false">IFERROR(O505/O215,"")</f>
        <v>5.06500614502253</v>
      </c>
      <c r="P795" s="50" t="n">
        <f aca="false">IFERROR(P505/P215,"")</f>
        <v>4.56668604651163</v>
      </c>
      <c r="Q795" s="50" t="n">
        <f aca="false">IFERROR(Q505/Q215,"")</f>
        <v>5.39742149981529</v>
      </c>
      <c r="R795" s="50" t="n">
        <f aca="false">IFERROR(R505/R215,"")</f>
        <v>4.33112030334367</v>
      </c>
      <c r="S795" s="50" t="n">
        <f aca="false">IFERROR(S505/S215,"")</f>
        <v>5.47510054844607</v>
      </c>
      <c r="T795" s="50" t="n">
        <f aca="false">IFERROR(T505/T215,"")</f>
        <v>5.32656052868729</v>
      </c>
      <c r="U795" s="50" t="n">
        <f aca="false">IFERROR(U505/U215,"")</f>
        <v>5.01938935912938</v>
      </c>
      <c r="V795" s="50" t="n">
        <f aca="false">IFERROR(V505/V215,"")</f>
        <v>4.46169031462061</v>
      </c>
      <c r="W795" s="50" t="n">
        <f aca="false">IFERROR(W505/W215,"")</f>
        <v>5.20134071699213</v>
      </c>
      <c r="X795" s="50" t="n">
        <f aca="false">IFERROR(X505/X215,"")</f>
        <v>5.5560900140647</v>
      </c>
      <c r="Y795" s="50" t="n">
        <f aca="false">IFERROR(Y505/Y215,"")</f>
        <v>5.26858022436734</v>
      </c>
      <c r="Z795" s="50" t="n">
        <f aca="false">IFERROR(Z505/Z215,"")</f>
        <v>4.97973102196313</v>
      </c>
      <c r="AA795" s="50" t="n">
        <f aca="false">IFERROR(AA505/AA215,"")</f>
        <v>5.42309727701337</v>
      </c>
      <c r="AB795" s="50" t="n">
        <f aca="false">IFERROR(AB505/AB215,"")</f>
        <v>5.17178782129584</v>
      </c>
      <c r="AC795" s="50" t="n">
        <f aca="false">IFERROR(AC505/AC215,"")</f>
        <v>5.11562022703818</v>
      </c>
      <c r="AD795" s="50" t="n">
        <f aca="false">IFERROR(AD505/AD215,"")</f>
        <v>5.33208142553005</v>
      </c>
      <c r="AE795" s="50" t="n">
        <f aca="false">IFERROR(AE505/AE215,"")</f>
        <v>4.19658073270014</v>
      </c>
      <c r="AF795" s="50" t="n">
        <f aca="false">IFERROR(AF505/AF215,"")</f>
        <v>5.09307183520353</v>
      </c>
      <c r="AG795" s="50" t="n">
        <f aca="false">IFERROR(AG505/AG215,"")</f>
        <v>4.65973926218245</v>
      </c>
      <c r="AH795" s="50" t="n">
        <f aca="false">IFERROR(AH505/AH215,"")</f>
        <v>5.33246248607562</v>
      </c>
      <c r="AI795" s="50" t="n">
        <f aca="false">IFERROR(AI505/AI215,"")</f>
        <v>4.57265909872721</v>
      </c>
      <c r="AJ795" s="50" t="n">
        <f aca="false">IFERROR(AJ505/AJ215,"")</f>
        <v>5.08624630832841</v>
      </c>
      <c r="AK795" s="50" t="n">
        <f aca="false">IFERROR(AK505/AK215,"")</f>
        <v>4.71023138062997</v>
      </c>
      <c r="AL795" s="51" t="n">
        <f aca="false">IFERROR(AL505/AL215,"")</f>
        <v>5.00050972666831</v>
      </c>
      <c r="AM795" s="51" t="n">
        <f aca="false">IFERROR(AM505/AM215,"")</f>
        <v>4.6672030651341</v>
      </c>
    </row>
    <row r="796" customFormat="false" ht="14.25" hidden="false" customHeight="false" outlineLevel="0" collapsed="false">
      <c r="A796" s="48" t="s">
        <v>138</v>
      </c>
      <c r="B796" s="48" t="str">
        <f aca="false">VLOOKUP(Data[[#This Row],[or_product]],Ref_products[#Data],2,FALSE())</f>
        <v>Triticale</v>
      </c>
      <c r="C796" s="48" t="str">
        <f aca="false">VLOOKUP(Data[[#This Row],[MS]],Ref_MS[#Data],2,FALSE())</f>
        <v>Croatia</v>
      </c>
      <c r="D796" s="49" t="s">
        <v>29</v>
      </c>
      <c r="E796" s="49" t="s">
        <v>95</v>
      </c>
      <c r="F796" s="49" t="s">
        <v>96</v>
      </c>
      <c r="G796" s="50" t="n">
        <f aca="false">(SUM(AH796:AL796)-MAX(AH796:AL796)-MIN(AH796:AL796))/3</f>
        <v>3.98802900634263</v>
      </c>
      <c r="H796" s="50" t="str">
        <f aca="false">IFERROR(H506/H216,"")</f>
        <v/>
      </c>
      <c r="I796" s="50" t="str">
        <f aca="false">IFERROR(I506/I216,"")</f>
        <v/>
      </c>
      <c r="J796" s="50" t="str">
        <f aca="false">IFERROR(J506/J216,"")</f>
        <v/>
      </c>
      <c r="K796" s="50" t="str">
        <f aca="false">IFERROR(K506/K216,"")</f>
        <v/>
      </c>
      <c r="L796" s="50" t="str">
        <f aca="false">IFERROR(L506/L216,"")</f>
        <v/>
      </c>
      <c r="M796" s="50" t="str">
        <f aca="false">IFERROR(M506/M216,"")</f>
        <v/>
      </c>
      <c r="N796" s="50" t="str">
        <f aca="false">IFERROR(N506/N216,"")</f>
        <v/>
      </c>
      <c r="O796" s="50" t="str">
        <f aca="false">IFERROR(O506/O216,"")</f>
        <v/>
      </c>
      <c r="P796" s="50" t="str">
        <f aca="false">IFERROR(P506/P216,"")</f>
        <v/>
      </c>
      <c r="Q796" s="50" t="str">
        <f aca="false">IFERROR(Q506/Q216,"")</f>
        <v/>
      </c>
      <c r="R796" s="50" t="str">
        <f aca="false">IFERROR(R506/R216,"")</f>
        <v/>
      </c>
      <c r="S796" s="50" t="str">
        <f aca="false">IFERROR(S506/S216,"")</f>
        <v/>
      </c>
      <c r="T796" s="50" t="str">
        <f aca="false">IFERROR(T506/T216,"")</f>
        <v/>
      </c>
      <c r="U796" s="50" t="n">
        <f aca="false">IFERROR(U506/U216,"")</f>
        <v>4.49320754716981</v>
      </c>
      <c r="V796" s="50" t="n">
        <f aca="false">IFERROR(V506/V216,"")</f>
        <v>3.45350553505535</v>
      </c>
      <c r="W796" s="50" t="n">
        <f aca="false">IFERROR(W506/W216,"")</f>
        <v>3.82535825545171</v>
      </c>
      <c r="X796" s="50" t="n">
        <f aca="false">IFERROR(X506/X216,"")</f>
        <v>3.99294498381877</v>
      </c>
      <c r="Y796" s="50" t="n">
        <f aca="false">IFERROR(Y506/Y216,"")</f>
        <v>3.03122580645161</v>
      </c>
      <c r="Z796" s="50" t="n">
        <f aca="false">IFERROR(Z506/Z216,"")</f>
        <v>3.46201005025126</v>
      </c>
      <c r="AA796" s="50" t="n">
        <f aca="false">IFERROR(AA506/AA216,"")</f>
        <v>4.08533742331288</v>
      </c>
      <c r="AB796" s="50" t="n">
        <f aca="false">IFERROR(AB506/AB216,"")</f>
        <v>3.32880056777857</v>
      </c>
      <c r="AC796" s="50" t="n">
        <f aca="false">IFERROR(AC506/AC216,"")</f>
        <v>3.56427046263345</v>
      </c>
      <c r="AD796" s="50" t="n">
        <f aca="false">IFERROR(AD506/AD216,"")</f>
        <v>3.8302075876879</v>
      </c>
      <c r="AE796" s="50" t="n">
        <f aca="false">IFERROR(AE506/AE216,"")</f>
        <v>4.03859240506329</v>
      </c>
      <c r="AF796" s="50" t="n">
        <f aca="false">IFERROR(AF506/AF216,"")</f>
        <v>3.89109311740891</v>
      </c>
      <c r="AG796" s="50" t="n">
        <f aca="false">IFERROR(AG506/AG216,"")</f>
        <v>3.56839694656489</v>
      </c>
      <c r="AH796" s="50" t="n">
        <f aca="false">IFERROR(AH506/AH216,"")</f>
        <v>3.71176403207331</v>
      </c>
      <c r="AI796" s="50" t="n">
        <f aca="false">IFERROR(AI506/AI216,"")</f>
        <v>4.16039316239316</v>
      </c>
      <c r="AJ796" s="50" t="n">
        <f aca="false">IFERROR(AJ506/AJ216,"")</f>
        <v>4.43556975505857</v>
      </c>
      <c r="AK796" s="50" t="n">
        <f aca="false">IFERROR(AK506/AK216,"")</f>
        <v>4.0919298245614</v>
      </c>
      <c r="AL796" s="51" t="n">
        <f aca="false">IFERROR(AL506/AL216,"")</f>
        <v>3.63370786516854</v>
      </c>
      <c r="AM796" s="51" t="n">
        <f aca="false">IFERROR(AM506/AM216,"")</f>
        <v>4.07236405757361</v>
      </c>
    </row>
    <row r="797" customFormat="false" ht="14.25" hidden="false" customHeight="false" outlineLevel="0" collapsed="false">
      <c r="A797" s="48" t="s">
        <v>138</v>
      </c>
      <c r="B797" s="48" t="str">
        <f aca="false">VLOOKUP(Data[[#This Row],[or_product]],Ref_products[#Data],2,FALSE())</f>
        <v>Triticale</v>
      </c>
      <c r="C797" s="48" t="str">
        <f aca="false">VLOOKUP(Data[[#This Row],[MS]],Ref_MS[#Data],2,FALSE())</f>
        <v>Italy</v>
      </c>
      <c r="D797" s="49" t="s">
        <v>29</v>
      </c>
      <c r="E797" s="49" t="s">
        <v>97</v>
      </c>
      <c r="F797" s="49" t="s">
        <v>98</v>
      </c>
      <c r="G797" s="50" t="n">
        <f aca="false">(SUM(AH797:AL797)-MAX(AH797:AL797)-MIN(AH797:AL797))/3</f>
        <v>4.35945528799823</v>
      </c>
      <c r="H797" s="50" t="str">
        <f aca="false">IFERROR(H507/H217,"")</f>
        <v/>
      </c>
      <c r="I797" s="50" t="str">
        <f aca="false">IFERROR(I507/I217,"")</f>
        <v/>
      </c>
      <c r="J797" s="50" t="str">
        <f aca="false">IFERROR(J507/J217,"")</f>
        <v/>
      </c>
      <c r="K797" s="50" t="n">
        <f aca="false">IFERROR(K507/K217,"")</f>
        <v>3.92</v>
      </c>
      <c r="L797" s="50" t="str">
        <f aca="false">IFERROR(L507/L217,"")</f>
        <v/>
      </c>
      <c r="M797" s="50" t="str">
        <f aca="false">IFERROR(M507/M217,"")</f>
        <v/>
      </c>
      <c r="N797" s="50" t="str">
        <f aca="false">IFERROR(N507/N217,"")</f>
        <v/>
      </c>
      <c r="O797" s="50" t="str">
        <f aca="false">IFERROR(O507/O217,"")</f>
        <v/>
      </c>
      <c r="P797" s="50" t="str">
        <f aca="false">IFERROR(P507/P217,"")</f>
        <v/>
      </c>
      <c r="Q797" s="50" t="str">
        <f aca="false">IFERROR(Q507/Q217,"")</f>
        <v/>
      </c>
      <c r="R797" s="50" t="str">
        <f aca="false">IFERROR(R507/R217,"")</f>
        <v/>
      </c>
      <c r="S797" s="50" t="str">
        <f aca="false">IFERROR(S507/S217,"")</f>
        <v/>
      </c>
      <c r="T797" s="50" t="str">
        <f aca="false">IFERROR(T507/T217,"")</f>
        <v/>
      </c>
      <c r="U797" s="50" t="str">
        <f aca="false">IFERROR(U507/U217,"")</f>
        <v/>
      </c>
      <c r="V797" s="50" t="str">
        <f aca="false">IFERROR(V507/V217,"")</f>
        <v/>
      </c>
      <c r="W797" s="50" t="str">
        <f aca="false">IFERROR(W507/W217,"")</f>
        <v/>
      </c>
      <c r="X797" s="50" t="str">
        <f aca="false">IFERROR(X507/X217,"")</f>
        <v/>
      </c>
      <c r="Y797" s="50" t="str">
        <f aca="false">IFERROR(Y507/Y217,"")</f>
        <v/>
      </c>
      <c r="Z797" s="50" t="n">
        <f aca="false">IFERROR(Z507/Z217,"")</f>
        <v>0</v>
      </c>
      <c r="AA797" s="50" t="n">
        <f aca="false">IFERROR(AA507/AA217,"")</f>
        <v>0</v>
      </c>
      <c r="AB797" s="50" t="n">
        <f aca="false">IFERROR(AB507/AB217,"")</f>
        <v>0</v>
      </c>
      <c r="AC797" s="50" t="n">
        <f aca="false">IFERROR(AC507/AC217,"")</f>
        <v>0</v>
      </c>
      <c r="AD797" s="50" t="n">
        <f aca="false">IFERROR(AD507/AD217,"")</f>
        <v>0</v>
      </c>
      <c r="AE797" s="50" t="n">
        <f aca="false">IFERROR(AE507/AE217,"")</f>
        <v>5.12515114873035</v>
      </c>
      <c r="AF797" s="50" t="n">
        <f aca="false">IFERROR(AF507/AF217,"")</f>
        <v>4.30469914040115</v>
      </c>
      <c r="AG797" s="50" t="n">
        <f aca="false">IFERROR(AG507/AG217,"")</f>
        <v>3.87083828382838</v>
      </c>
      <c r="AH797" s="50" t="n">
        <f aca="false">IFERROR(AH507/AH217,"")</f>
        <v>4.09139633286319</v>
      </c>
      <c r="AI797" s="50" t="n">
        <f aca="false">IFERROR(AI507/AI217,"")</f>
        <v>4.39872699386503</v>
      </c>
      <c r="AJ797" s="50" t="n">
        <f aca="false">IFERROR(AJ507/AJ217,"")</f>
        <v>4.58099924299773</v>
      </c>
      <c r="AK797" s="50" t="n">
        <f aca="false">IFERROR(AK507/AK217,"")</f>
        <v>4.22717421124829</v>
      </c>
      <c r="AL797" s="51" t="n">
        <f aca="false">IFERROR(AL507/AL217,"")</f>
        <v>4.45246465888138</v>
      </c>
      <c r="AM797" s="51" t="n">
        <f aca="false">IFERROR(AM507/AM217,"")</f>
        <v>4.7236</v>
      </c>
    </row>
    <row r="798" customFormat="false" ht="14.25" hidden="false" customHeight="false" outlineLevel="0" collapsed="false">
      <c r="A798" s="48" t="s">
        <v>138</v>
      </c>
      <c r="B798" s="48" t="str">
        <f aca="false">VLOOKUP(Data[[#This Row],[or_product]],Ref_products[#Data],2,FALSE())</f>
        <v>Triticale</v>
      </c>
      <c r="C798" s="48" t="str">
        <f aca="false">VLOOKUP(Data[[#This Row],[MS]],Ref_MS[#Data],2,FALSE())</f>
        <v>Cyprus</v>
      </c>
      <c r="D798" s="49" t="s">
        <v>29</v>
      </c>
      <c r="E798" s="49" t="s">
        <v>99</v>
      </c>
      <c r="F798" s="49" t="s">
        <v>100</v>
      </c>
      <c r="G798" s="50" t="n">
        <f aca="false">(SUM(AH798:AL798)-MAX(AH798:AL798)-MIN(AH798:AL798))/3</f>
        <v>1.82679312304632</v>
      </c>
      <c r="H798" s="50" t="str">
        <f aca="false">IFERROR(H508/H218,"")</f>
        <v/>
      </c>
      <c r="I798" s="50" t="str">
        <f aca="false">IFERROR(I508/I218,"")</f>
        <v/>
      </c>
      <c r="J798" s="50" t="str">
        <f aca="false">IFERROR(J508/J218,"")</f>
        <v/>
      </c>
      <c r="K798" s="50" t="str">
        <f aca="false">IFERROR(K508/K218,"")</f>
        <v/>
      </c>
      <c r="L798" s="50" t="str">
        <f aca="false">IFERROR(L508/L218,"")</f>
        <v/>
      </c>
      <c r="M798" s="50" t="str">
        <f aca="false">IFERROR(M508/M218,"")</f>
        <v/>
      </c>
      <c r="N798" s="50" t="str">
        <f aca="false">IFERROR(N508/N218,"")</f>
        <v/>
      </c>
      <c r="O798" s="50" t="str">
        <f aca="false">IFERROR(O508/O218,"")</f>
        <v/>
      </c>
      <c r="P798" s="50" t="str">
        <f aca="false">IFERROR(P508/P218,"")</f>
        <v/>
      </c>
      <c r="Q798" s="50" t="str">
        <f aca="false">IFERROR(Q508/Q218,"")</f>
        <v/>
      </c>
      <c r="R798" s="50" t="str">
        <f aca="false">IFERROR(R508/R218,"")</f>
        <v/>
      </c>
      <c r="S798" s="50" t="str">
        <f aca="false">IFERROR(S508/S218,"")</f>
        <v/>
      </c>
      <c r="T798" s="50" t="str">
        <f aca="false">IFERROR(T508/T218,"")</f>
        <v/>
      </c>
      <c r="U798" s="50" t="str">
        <f aca="false">IFERROR(U508/U218,"")</f>
        <v/>
      </c>
      <c r="V798" s="50" t="str">
        <f aca="false">IFERROR(V508/V218,"")</f>
        <v/>
      </c>
      <c r="W798" s="50" t="str">
        <f aca="false">IFERROR(W508/W218,"")</f>
        <v/>
      </c>
      <c r="X798" s="50" t="str">
        <f aca="false">IFERROR(X508/X218,"")</f>
        <v/>
      </c>
      <c r="Y798" s="50" t="str">
        <f aca="false">IFERROR(Y508/Y218,"")</f>
        <v/>
      </c>
      <c r="Z798" s="50" t="str">
        <f aca="false">IFERROR(Z508/Z218,"")</f>
        <v/>
      </c>
      <c r="AA798" s="50" t="str">
        <f aca="false">IFERROR(AA508/AA218,"")</f>
        <v/>
      </c>
      <c r="AB798" s="50" t="str">
        <f aca="false">IFERROR(AB508/AB218,"")</f>
        <v/>
      </c>
      <c r="AC798" s="50" t="str">
        <f aca="false">IFERROR(AC508/AC218,"")</f>
        <v/>
      </c>
      <c r="AD798" s="50" t="str">
        <f aca="false">IFERROR(AD508/AD218,"")</f>
        <v/>
      </c>
      <c r="AE798" s="50" t="n">
        <f aca="false">IFERROR(AE508/AE218,"")</f>
        <v>0.499607843137255</v>
      </c>
      <c r="AF798" s="50" t="n">
        <f aca="false">IFERROR(AF508/AF218,"")</f>
        <v>1.78705882352941</v>
      </c>
      <c r="AG798" s="50" t="n">
        <f aca="false">IFERROR(AG508/AG218,"")</f>
        <v>1.94775</v>
      </c>
      <c r="AH798" s="50" t="n">
        <f aca="false">IFERROR(AH508/AH218,"")</f>
        <v>1.68617647058824</v>
      </c>
      <c r="AI798" s="50" t="n">
        <f aca="false">IFERROR(AI508/AI218,"")</f>
        <v>1.97420289855072</v>
      </c>
      <c r="AJ798" s="50" t="n">
        <f aca="false">IFERROR(AJ508/AJ218,"")</f>
        <v>2.1</v>
      </c>
      <c r="AK798" s="50" t="n">
        <f aca="false">IFERROR(AK508/AK218,"")</f>
        <v>1.82</v>
      </c>
      <c r="AL798" s="51" t="n">
        <f aca="false">IFERROR(AL508/AL218,"")</f>
        <v>1.63333333333333</v>
      </c>
      <c r="AM798" s="51" t="n">
        <f aca="false">IFERROR(AM508/AM218,"")</f>
        <v>1.80652408354647</v>
      </c>
    </row>
    <row r="799" customFormat="false" ht="14.25" hidden="false" customHeight="false" outlineLevel="0" collapsed="false">
      <c r="A799" s="48" t="s">
        <v>138</v>
      </c>
      <c r="B799" s="48" t="str">
        <f aca="false">VLOOKUP(Data[[#This Row],[or_product]],Ref_products[#Data],2,FALSE())</f>
        <v>Triticale</v>
      </c>
      <c r="C799" s="48" t="str">
        <f aca="false">VLOOKUP(Data[[#This Row],[MS]],Ref_MS[#Data],2,FALSE())</f>
        <v>Latvia</v>
      </c>
      <c r="D799" s="49" t="s">
        <v>29</v>
      </c>
      <c r="E799" s="49" t="s">
        <v>101</v>
      </c>
      <c r="F799" s="49" t="s">
        <v>102</v>
      </c>
      <c r="G799" s="50" t="n">
        <f aca="false">(SUM(AH799:AL799)-MAX(AH799:AL799)-MIN(AH799:AL799))/3</f>
        <v>3.36486483253589</v>
      </c>
      <c r="H799" s="50" t="n">
        <f aca="false">IFERROR(H509/H219,"")</f>
        <v>1.96</v>
      </c>
      <c r="I799" s="50" t="n">
        <f aca="false">IFERROR(I509/I219,"")</f>
        <v>1.77032258064516</v>
      </c>
      <c r="J799" s="50" t="n">
        <f aca="false">IFERROR(J509/J219,"")</f>
        <v>1.77851851851852</v>
      </c>
      <c r="K799" s="50" t="n">
        <f aca="false">IFERROR(K509/K219,"")</f>
        <v>1.96</v>
      </c>
      <c r="L799" s="50" t="n">
        <f aca="false">IFERROR(L509/L219,"")</f>
        <v>2.625</v>
      </c>
      <c r="M799" s="50" t="n">
        <f aca="false">IFERROR(M509/M219,"")</f>
        <v>2.32981132075472</v>
      </c>
      <c r="N799" s="50" t="n">
        <f aca="false">IFERROR(N509/N219,"")</f>
        <v>2.01068965517241</v>
      </c>
      <c r="O799" s="50" t="n">
        <f aca="false">IFERROR(O509/O219,"")</f>
        <v>2.24237288135593</v>
      </c>
      <c r="P799" s="50" t="n">
        <f aca="false">IFERROR(P509/P219,"")</f>
        <v>2.17861538461538</v>
      </c>
      <c r="Q799" s="50" t="n">
        <f aca="false">IFERROR(Q509/Q219,"")</f>
        <v>2.58593548387097</v>
      </c>
      <c r="R799" s="50" t="n">
        <f aca="false">IFERROR(R509/R219,"")</f>
        <v>1.69319371727749</v>
      </c>
      <c r="S799" s="50" t="n">
        <f aca="false">IFERROR(S509/S219,"")</f>
        <v>2.4127485380117</v>
      </c>
      <c r="T799" s="50" t="n">
        <f aca="false">IFERROR(T509/T219,"")</f>
        <v>2.34315789473684</v>
      </c>
      <c r="U799" s="50" t="n">
        <f aca="false">IFERROR(U509/U219,"")</f>
        <v>1.92530973451327</v>
      </c>
      <c r="V799" s="50" t="n">
        <f aca="false">IFERROR(V509/V219,"")</f>
        <v>2.99532258064516</v>
      </c>
      <c r="W799" s="50" t="n">
        <f aca="false">IFERROR(W509/W219,"")</f>
        <v>2.49971014492754</v>
      </c>
      <c r="X799" s="50" t="n">
        <f aca="false">IFERROR(X509/X219,"")</f>
        <v>2.49114503816794</v>
      </c>
      <c r="Y799" s="50" t="n">
        <f aca="false">IFERROR(Y509/Y219,"")</f>
        <v>2.29973333333333</v>
      </c>
      <c r="Z799" s="50" t="n">
        <f aca="false">IFERROR(Z509/Z219,"")</f>
        <v>2.23106382978723</v>
      </c>
      <c r="AA799" s="50" t="n">
        <f aca="false">IFERROR(AA509/AA219,"")</f>
        <v>3.6230303030303</v>
      </c>
      <c r="AB799" s="50" t="n">
        <f aca="false">IFERROR(AB509/AB219,"")</f>
        <v>2.54382978723404</v>
      </c>
      <c r="AC799" s="50" t="n">
        <f aca="false">IFERROR(AC509/AC219,"")</f>
        <v>2.66282828282828</v>
      </c>
      <c r="AD799" s="50" t="n">
        <f aca="false">IFERROR(AD509/AD219,"")</f>
        <v>3.92</v>
      </c>
      <c r="AE799" s="50" t="n">
        <f aca="false">IFERROR(AE509/AE219,"")</f>
        <v>3.38462962962963</v>
      </c>
      <c r="AF799" s="50" t="n">
        <f aca="false">IFERROR(AF509/AF219,"")</f>
        <v>3.39733333333333</v>
      </c>
      <c r="AG799" s="50" t="n">
        <f aca="false">IFERROR(AG509/AG219,"")</f>
        <v>2.98355555555556</v>
      </c>
      <c r="AH799" s="50" t="n">
        <f aca="false">IFERROR(AH509/AH219,"")</f>
        <v>3.85552631578947</v>
      </c>
      <c r="AI799" s="50" t="n">
        <f aca="false">IFERROR(AI509/AI219,"")</f>
        <v>3.878</v>
      </c>
      <c r="AJ799" s="50" t="n">
        <f aca="false">IFERROR(AJ509/AJ219,"")</f>
        <v>3.04181818181818</v>
      </c>
      <c r="AK799" s="50" t="n">
        <f aca="false">IFERROR(AK509/AK219,"")</f>
        <v>3.19725</v>
      </c>
      <c r="AL799" s="51" t="n">
        <f aca="false">IFERROR(AL509/AL219,"")</f>
        <v>2.66394366197183</v>
      </c>
      <c r="AM799" s="51" t="n">
        <f aca="false">IFERROR(AM509/AM219,"")</f>
        <v>3.15017856054159</v>
      </c>
    </row>
    <row r="800" customFormat="false" ht="14.25" hidden="false" customHeight="false" outlineLevel="0" collapsed="false">
      <c r="A800" s="48" t="s">
        <v>138</v>
      </c>
      <c r="B800" s="48" t="str">
        <f aca="false">VLOOKUP(Data[[#This Row],[or_product]],Ref_products[#Data],2,FALSE())</f>
        <v>Triticale</v>
      </c>
      <c r="C800" s="48" t="str">
        <f aca="false">VLOOKUP(Data[[#This Row],[MS]],Ref_MS[#Data],2,FALSE())</f>
        <v>Lithuania</v>
      </c>
      <c r="D800" s="49" t="s">
        <v>29</v>
      </c>
      <c r="E800" s="49" t="s">
        <v>103</v>
      </c>
      <c r="F800" s="49" t="s">
        <v>104</v>
      </c>
      <c r="G800" s="50" t="n">
        <f aca="false">(SUM(AH800:AL800)-MAX(AH800:AL800)-MIN(AH800:AL800))/3</f>
        <v>3.14229592205845</v>
      </c>
      <c r="H800" s="50" t="n">
        <f aca="false">IFERROR(H510/H220,"")</f>
        <v>2.43759493670886</v>
      </c>
      <c r="I800" s="50" t="n">
        <f aca="false">IFERROR(I510/I220,"")</f>
        <v>1.8032</v>
      </c>
      <c r="J800" s="50" t="n">
        <f aca="false">IFERROR(J510/J220,"")</f>
        <v>2.02968888888889</v>
      </c>
      <c r="K800" s="50" t="n">
        <f aca="false">IFERROR(K510/K220,"")</f>
        <v>2.23014662756598</v>
      </c>
      <c r="L800" s="50" t="n">
        <f aca="false">IFERROR(L510/L220,"")</f>
        <v>2.75413793103448</v>
      </c>
      <c r="M800" s="50" t="n">
        <f aca="false">IFERROR(M510/M220,"")</f>
        <v>2.52037940379404</v>
      </c>
      <c r="N800" s="50" t="n">
        <f aca="false">IFERROR(N510/N220,"")</f>
        <v>1.85328888888889</v>
      </c>
      <c r="O800" s="50" t="n">
        <f aca="false">IFERROR(O510/O220,"")</f>
        <v>2.52523622047244</v>
      </c>
      <c r="P800" s="50" t="n">
        <f aca="false">IFERROR(P510/P220,"")</f>
        <v>2.32547854785479</v>
      </c>
      <c r="Q800" s="50" t="n">
        <f aca="false">IFERROR(Q510/Q220,"")</f>
        <v>2.54275</v>
      </c>
      <c r="R800" s="50" t="n">
        <f aca="false">IFERROR(R510/R220,"")</f>
        <v>2.67408917197452</v>
      </c>
      <c r="S800" s="50" t="n">
        <f aca="false">IFERROR(S510/S220,"")</f>
        <v>3.07666269368296</v>
      </c>
      <c r="T800" s="50" t="n">
        <f aca="false">IFERROR(T510/T220,"")</f>
        <v>2.62071808510638</v>
      </c>
      <c r="U800" s="50" t="n">
        <f aca="false">IFERROR(U510/U220,"")</f>
        <v>1.65684532924962</v>
      </c>
      <c r="V800" s="50" t="n">
        <f aca="false">IFERROR(V510/V220,"")</f>
        <v>2.77078260869565</v>
      </c>
      <c r="W800" s="50" t="n">
        <f aca="false">IFERROR(W510/W220,"")</f>
        <v>3.10366598778004</v>
      </c>
      <c r="X800" s="50" t="n">
        <f aca="false">IFERROR(X510/X220,"")</f>
        <v>3.06745040411462</v>
      </c>
      <c r="Y800" s="50" t="n">
        <f aca="false">IFERROR(Y510/Y220,"")</f>
        <v>2.33178637200737</v>
      </c>
      <c r="Z800" s="50" t="n">
        <f aca="false">IFERROR(Z510/Z220,"")</f>
        <v>2.4603813559322</v>
      </c>
      <c r="AA800" s="50" t="n">
        <f aca="false">IFERROR(AA510/AA220,"")</f>
        <v>3.57769941225861</v>
      </c>
      <c r="AB800" s="50" t="n">
        <f aca="false">IFERROR(AB510/AB220,"")</f>
        <v>3.06917874396135</v>
      </c>
      <c r="AC800" s="50" t="n">
        <f aca="false">IFERROR(AC510/AC220,"")</f>
        <v>3.22477935054122</v>
      </c>
      <c r="AD800" s="50" t="n">
        <f aca="false">IFERROR(AD510/AD220,"")</f>
        <v>3.7639777012625</v>
      </c>
      <c r="AE800" s="50" t="n">
        <f aca="false">IFERROR(AE510/AE220,"")</f>
        <v>3.21933399405352</v>
      </c>
      <c r="AF800" s="50" t="n">
        <f aca="false">IFERROR(AF510/AF220,"")</f>
        <v>3.19915325771564</v>
      </c>
      <c r="AG800" s="50" t="n">
        <f aca="false">IFERROR(AG510/AG220,"")</f>
        <v>2.63210793762047</v>
      </c>
      <c r="AH800" s="50" t="n">
        <f aca="false">IFERROR(AH510/AH220,"")</f>
        <v>3.22634854378142</v>
      </c>
      <c r="AI800" s="50" t="n">
        <f aca="false">IFERROR(AI510/AI220,"")</f>
        <v>3.72394890066916</v>
      </c>
      <c r="AJ800" s="50" t="n">
        <f aca="false">IFERROR(AJ510/AJ220,"")</f>
        <v>2.71101328680714</v>
      </c>
      <c r="AK800" s="50" t="n">
        <f aca="false">IFERROR(AK510/AK220,"")</f>
        <v>3.17700158478605</v>
      </c>
      <c r="AL800" s="51" t="n">
        <f aca="false">IFERROR(AL510/AL220,"")</f>
        <v>3.02353763760785</v>
      </c>
      <c r="AM800" s="51" t="n">
        <f aca="false">IFERROR(AM510/AM220,"")</f>
        <v>3.0478</v>
      </c>
    </row>
    <row r="801" customFormat="false" ht="14.25" hidden="false" customHeight="false" outlineLevel="0" collapsed="false">
      <c r="A801" s="48" t="s">
        <v>138</v>
      </c>
      <c r="B801" s="48" t="str">
        <f aca="false">VLOOKUP(Data[[#This Row],[or_product]],Ref_products[#Data],2,FALSE())</f>
        <v>Triticale</v>
      </c>
      <c r="C801" s="48" t="str">
        <f aca="false">VLOOKUP(Data[[#This Row],[MS]],Ref_MS[#Data],2,FALSE())</f>
        <v>Luxembourg</v>
      </c>
      <c r="D801" s="49" t="s">
        <v>29</v>
      </c>
      <c r="E801" s="49" t="s">
        <v>105</v>
      </c>
      <c r="F801" s="49" t="s">
        <v>106</v>
      </c>
      <c r="G801" s="50" t="n">
        <f aca="false">(SUM(AH801:AL801)-MAX(AH801:AL801)-MIN(AH801:AL801))/3</f>
        <v>5.57308222750777</v>
      </c>
      <c r="H801" s="50" t="n">
        <f aca="false">IFERROR(H511/H221,"")</f>
        <v>5.04518518518518</v>
      </c>
      <c r="I801" s="50" t="n">
        <f aca="false">IFERROR(I511/I221,"")</f>
        <v>4.73666666666667</v>
      </c>
      <c r="J801" s="50" t="n">
        <f aca="false">IFERROR(J511/J221,"")</f>
        <v>4.93379310344828</v>
      </c>
      <c r="K801" s="50" t="n">
        <f aca="false">IFERROR(K511/K221,"")</f>
        <v>5.91266666666667</v>
      </c>
      <c r="L801" s="50" t="n">
        <f aca="false">IFERROR(L511/L221,"")</f>
        <v>4.9</v>
      </c>
      <c r="M801" s="50" t="n">
        <f aca="false">IFERROR(M511/M221,"")</f>
        <v>6.22588235294118</v>
      </c>
      <c r="N801" s="50" t="n">
        <f aca="false">IFERROR(N511/N221,"")</f>
        <v>6.055</v>
      </c>
      <c r="O801" s="50" t="n">
        <f aca="false">IFERROR(O511/O221,"")</f>
        <v>5.39</v>
      </c>
      <c r="P801" s="50" t="n">
        <f aca="false">IFERROR(P511/P221,"")</f>
        <v>5.24774193548387</v>
      </c>
      <c r="Q801" s="50" t="n">
        <f aca="false">IFERROR(Q511/Q221,"")</f>
        <v>5.635</v>
      </c>
      <c r="R801" s="50" t="n">
        <f aca="false">IFERROR(R511/R221,"")</f>
        <v>5.2972972972973</v>
      </c>
      <c r="S801" s="50" t="n">
        <f aca="false">IFERROR(S511/S221,"")</f>
        <v>6.28833333333333</v>
      </c>
      <c r="T801" s="50" t="n">
        <f aca="false">IFERROR(T511/T221,"")</f>
        <v>5.33235294117647</v>
      </c>
      <c r="U801" s="50" t="n">
        <f aca="false">IFERROR(U511/U221,"")</f>
        <v>5.516</v>
      </c>
      <c r="V801" s="50" t="n">
        <f aca="false">IFERROR(V511/V221,"")</f>
        <v>4.956</v>
      </c>
      <c r="W801" s="50" t="n">
        <f aca="false">IFERROR(W511/W221,"")</f>
        <v>5.85277777777778</v>
      </c>
      <c r="X801" s="50" t="n">
        <f aca="false">IFERROR(X511/X221,"")</f>
        <v>6.07121951219512</v>
      </c>
      <c r="Y801" s="50" t="n">
        <f aca="false">IFERROR(Y511/Y221,"")</f>
        <v>5.23213389121339</v>
      </c>
      <c r="Z801" s="50" t="n">
        <f aca="false">IFERROR(Z511/Z221,"")</f>
        <v>5.03548387096774</v>
      </c>
      <c r="AA801" s="50" t="n">
        <f aca="false">IFERROR(AA511/AA221,"")</f>
        <v>4.84210970464135</v>
      </c>
      <c r="AB801" s="50" t="n">
        <f aca="false">IFERROR(AB511/AB221,"")</f>
        <v>5.53399122807018</v>
      </c>
      <c r="AC801" s="50" t="n">
        <f aca="false">IFERROR(AC511/AC221,"")</f>
        <v>6.15210855949896</v>
      </c>
      <c r="AD801" s="50" t="n">
        <f aca="false">IFERROR(AD511/AD221,"")</f>
        <v>5.831</v>
      </c>
      <c r="AE801" s="50" t="n">
        <f aca="false">IFERROR(AE511/AE221,"")</f>
        <v>4.8553579175705</v>
      </c>
      <c r="AF801" s="50" t="n">
        <f aca="false">IFERROR(AF511/AF221,"")</f>
        <v>5.13632743362832</v>
      </c>
      <c r="AG801" s="50" t="n">
        <f aca="false">IFERROR(AG511/AG221,"")</f>
        <v>5.61139186295503</v>
      </c>
      <c r="AH801" s="50" t="n">
        <f aca="false">IFERROR(AH511/AH221,"")</f>
        <v>5.63649694501018</v>
      </c>
      <c r="AI801" s="50" t="n">
        <f aca="false">IFERROR(AI511/AI221,"")</f>
        <v>5.47889380530974</v>
      </c>
      <c r="AJ801" s="50" t="n">
        <f aca="false">IFERROR(AJ511/AJ221,"")</f>
        <v>5.60385593220339</v>
      </c>
      <c r="AK801" s="50" t="n">
        <f aca="false">IFERROR(AK511/AK221,"")</f>
        <v>6.20736616702355</v>
      </c>
      <c r="AL801" s="51" t="n">
        <f aca="false">IFERROR(AL511/AL221,"")</f>
        <v>5.3872</v>
      </c>
      <c r="AM801" s="51" t="n">
        <f aca="false">IFERROR(AM511/AM221,"")</f>
        <v>5.60818920911791</v>
      </c>
    </row>
    <row r="802" customFormat="false" ht="14.25" hidden="false" customHeight="false" outlineLevel="0" collapsed="false">
      <c r="A802" s="48" t="s">
        <v>138</v>
      </c>
      <c r="B802" s="48" t="str">
        <f aca="false">VLOOKUP(Data[[#This Row],[or_product]],Ref_products[#Data],2,FALSE())</f>
        <v>Triticale</v>
      </c>
      <c r="C802" s="48" t="str">
        <f aca="false">VLOOKUP(Data[[#This Row],[MS]],Ref_MS[#Data],2,FALSE())</f>
        <v>Hungary</v>
      </c>
      <c r="D802" s="49" t="s">
        <v>29</v>
      </c>
      <c r="E802" s="49" t="s">
        <v>107</v>
      </c>
      <c r="F802" s="49" t="s">
        <v>108</v>
      </c>
      <c r="G802" s="50" t="n">
        <f aca="false">(SUM(AH802:AL802)-MAX(AH802:AL802)-MIN(AH802:AL802))/3</f>
        <v>4.05615153359593</v>
      </c>
      <c r="H802" s="50" t="n">
        <f aca="false">IFERROR(H512/H222,"")</f>
        <v>0.340869565217391</v>
      </c>
      <c r="I802" s="50" t="n">
        <f aca="false">IFERROR(I512/I222,"")</f>
        <v>0.77</v>
      </c>
      <c r="J802" s="50" t="n">
        <f aca="false">IFERROR(J512/J222,"")</f>
        <v>0.888125</v>
      </c>
      <c r="K802" s="50" t="n">
        <f aca="false">IFERROR(K512/K222,"")</f>
        <v>2.21407407407407</v>
      </c>
      <c r="L802" s="50" t="n">
        <f aca="false">IFERROR(L512/L222,"")</f>
        <v>3.02693548387097</v>
      </c>
      <c r="M802" s="50" t="n">
        <f aca="false">IFERROR(M512/M222,"")</f>
        <v>2.75885537509667</v>
      </c>
      <c r="N802" s="50" t="n">
        <f aca="false">IFERROR(N512/N222,"")</f>
        <v>2.68600431965443</v>
      </c>
      <c r="O802" s="50" t="n">
        <f aca="false">IFERROR(O512/O222,"")</f>
        <v>2.7684412470024</v>
      </c>
      <c r="P802" s="50" t="n">
        <f aca="false">IFERROR(P512/P222,"")</f>
        <v>3.22760869565217</v>
      </c>
      <c r="Q802" s="50" t="n">
        <f aca="false">IFERROR(Q512/Q222,"")</f>
        <v>2.67063022019742</v>
      </c>
      <c r="R802" s="50" t="n">
        <f aca="false">IFERROR(R512/R222,"")</f>
        <v>1.96423021582734</v>
      </c>
      <c r="S802" s="50" t="n">
        <f aca="false">IFERROR(S512/S222,"")</f>
        <v>3.87947837150127</v>
      </c>
      <c r="T802" s="50" t="n">
        <f aca="false">IFERROR(T512/T222,"")</f>
        <v>3.5436050955414</v>
      </c>
      <c r="U802" s="50" t="n">
        <f aca="false">IFERROR(U512/U222,"")</f>
        <v>3.24920180722892</v>
      </c>
      <c r="V802" s="50" t="n">
        <f aca="false">IFERROR(V512/V222,"")</f>
        <v>2.85733128834356</v>
      </c>
      <c r="W802" s="50" t="n">
        <f aca="false">IFERROR(W512/W222,"")</f>
        <v>3.76015243902439</v>
      </c>
      <c r="X802" s="50" t="n">
        <f aca="false">IFERROR(X512/X222,"")</f>
        <v>2.81886762360447</v>
      </c>
      <c r="Y802" s="50" t="n">
        <f aca="false">IFERROR(Y512/Y222,"")</f>
        <v>3.00420859100786</v>
      </c>
      <c r="Z802" s="50" t="n">
        <f aca="false">IFERROR(Z512/Z222,"")</f>
        <v>3.36660771065183</v>
      </c>
      <c r="AA802" s="50" t="n">
        <f aca="false">IFERROR(AA512/AA222,"")</f>
        <v>3.0368911637931</v>
      </c>
      <c r="AB802" s="50" t="n">
        <f aca="false">IFERROR(AB512/AB222,"")</f>
        <v>3.81244915254237</v>
      </c>
      <c r="AC802" s="50" t="n">
        <f aca="false">IFERROR(AC512/AC222,"")</f>
        <v>3.87074537187399</v>
      </c>
      <c r="AD802" s="50" t="n">
        <f aca="false">IFERROR(AD512/AD222,"")</f>
        <v>3.86817381738174</v>
      </c>
      <c r="AE802" s="50" t="n">
        <f aca="false">IFERROR(AE512/AE222,"")</f>
        <v>4.06335893673945</v>
      </c>
      <c r="AF802" s="50" t="n">
        <f aca="false">IFERROR(AF512/AF222,"")</f>
        <v>3.88312274750901</v>
      </c>
      <c r="AG802" s="50" t="n">
        <f aca="false">IFERROR(AG512/AG222,"")</f>
        <v>3.67804956035172</v>
      </c>
      <c r="AH802" s="50" t="n">
        <f aca="false">IFERROR(AH512/AH222,"")</f>
        <v>3.9515337861995</v>
      </c>
      <c r="AI802" s="50" t="n">
        <f aca="false">IFERROR(AI512/AI222,"")</f>
        <v>4.04427584338166</v>
      </c>
      <c r="AJ802" s="50" t="n">
        <f aca="false">IFERROR(AJ512/AJ222,"")</f>
        <v>4.39384615384615</v>
      </c>
      <c r="AK802" s="50" t="n">
        <f aca="false">IFERROR(AK512/AK222,"")</f>
        <v>3.30232020238525</v>
      </c>
      <c r="AL802" s="51" t="n">
        <f aca="false">IFERROR(AL512/AL222,"")</f>
        <v>4.17264497120664</v>
      </c>
      <c r="AM802" s="51" t="n">
        <f aca="false">IFERROR(AM512/AM222,"")</f>
        <v>4.3414</v>
      </c>
    </row>
    <row r="803" customFormat="false" ht="14.25" hidden="false" customHeight="false" outlineLevel="0" collapsed="false">
      <c r="A803" s="48" t="s">
        <v>138</v>
      </c>
      <c r="B803" s="48" t="str">
        <f aca="false">VLOOKUP(Data[[#This Row],[or_product]],Ref_products[#Data],2,FALSE())</f>
        <v>Triticale</v>
      </c>
      <c r="C803" s="48" t="str">
        <f aca="false">VLOOKUP(Data[[#This Row],[MS]],Ref_MS[#Data],2,FALSE())</f>
        <v>Malta</v>
      </c>
      <c r="D803" s="49" t="s">
        <v>29</v>
      </c>
      <c r="E803" s="49" t="s">
        <v>109</v>
      </c>
      <c r="F803" s="49" t="s">
        <v>110</v>
      </c>
      <c r="G803" s="50" t="n">
        <f aca="false">(SUM(AH803:AL803)-MAX(AH803:AL803)-MIN(AH803:AL803))/3</f>
        <v>0</v>
      </c>
      <c r="H803" s="50" t="str">
        <f aca="false">IFERROR(H513/H223,"")</f>
        <v/>
      </c>
      <c r="I803" s="50" t="str">
        <f aca="false">IFERROR(I513/I223,"")</f>
        <v/>
      </c>
      <c r="J803" s="50" t="str">
        <f aca="false">IFERROR(J513/J223,"")</f>
        <v/>
      </c>
      <c r="K803" s="50" t="str">
        <f aca="false">IFERROR(K513/K223,"")</f>
        <v/>
      </c>
      <c r="L803" s="50" t="str">
        <f aca="false">IFERROR(L513/L223,"")</f>
        <v/>
      </c>
      <c r="M803" s="50" t="str">
        <f aca="false">IFERROR(M513/M223,"")</f>
        <v/>
      </c>
      <c r="N803" s="50" t="str">
        <f aca="false">IFERROR(N513/N223,"")</f>
        <v/>
      </c>
      <c r="O803" s="50" t="str">
        <f aca="false">IFERROR(O513/O223,"")</f>
        <v/>
      </c>
      <c r="P803" s="50" t="str">
        <f aca="false">IFERROR(P513/P223,"")</f>
        <v/>
      </c>
      <c r="Q803" s="50" t="str">
        <f aca="false">IFERROR(Q513/Q223,"")</f>
        <v/>
      </c>
      <c r="R803" s="50" t="str">
        <f aca="false">IFERROR(R513/R223,"")</f>
        <v/>
      </c>
      <c r="S803" s="50" t="str">
        <f aca="false">IFERROR(S513/S223,"")</f>
        <v/>
      </c>
      <c r="T803" s="50" t="str">
        <f aca="false">IFERROR(T513/T223,"")</f>
        <v/>
      </c>
      <c r="U803" s="50" t="str">
        <f aca="false">IFERROR(U513/U223,"")</f>
        <v/>
      </c>
      <c r="V803" s="50" t="str">
        <f aca="false">IFERROR(V513/V223,"")</f>
        <v/>
      </c>
      <c r="W803" s="50" t="str">
        <f aca="false">IFERROR(W513/W223,"")</f>
        <v/>
      </c>
      <c r="X803" s="50" t="str">
        <f aca="false">IFERROR(X513/X223,"")</f>
        <v/>
      </c>
      <c r="Y803" s="50" t="str">
        <f aca="false">IFERROR(Y513/Y223,"")</f>
        <v/>
      </c>
      <c r="Z803" s="50" t="str">
        <f aca="false">IFERROR(Z513/Z223,"")</f>
        <v/>
      </c>
      <c r="AA803" s="50" t="str">
        <f aca="false">IFERROR(AA513/AA223,"")</f>
        <v/>
      </c>
      <c r="AB803" s="50" t="str">
        <f aca="false">IFERROR(AB513/AB223,"")</f>
        <v/>
      </c>
      <c r="AC803" s="50" t="str">
        <f aca="false">IFERROR(AC513/AC223,"")</f>
        <v/>
      </c>
      <c r="AD803" s="50" t="str">
        <f aca="false">IFERROR(AD513/AD223,"")</f>
        <v/>
      </c>
      <c r="AE803" s="50" t="str">
        <f aca="false">IFERROR(AE513/AE223,"")</f>
        <v/>
      </c>
      <c r="AF803" s="50" t="str">
        <f aca="false">IFERROR(AF513/AF223,"")</f>
        <v/>
      </c>
      <c r="AG803" s="50" t="str">
        <f aca="false">IFERROR(AG513/AG223,"")</f>
        <v/>
      </c>
      <c r="AH803" s="50" t="str">
        <f aca="false">IFERROR(AH513/AH223,"")</f>
        <v/>
      </c>
      <c r="AI803" s="50" t="str">
        <f aca="false">IFERROR(AI513/AI223,"")</f>
        <v/>
      </c>
      <c r="AJ803" s="50" t="str">
        <f aca="false">IFERROR(AJ513/AJ223,"")</f>
        <v/>
      </c>
      <c r="AK803" s="50" t="str">
        <f aca="false">IFERROR(AK513/AK223,"")</f>
        <v/>
      </c>
      <c r="AL803" s="51" t="str">
        <f aca="false">IFERROR(AL513/AL223,"")</f>
        <v/>
      </c>
      <c r="AM803" s="51" t="str">
        <f aca="false">IFERROR(AM513/AM223,"")</f>
        <v/>
      </c>
    </row>
    <row r="804" customFormat="false" ht="14.25" hidden="false" customHeight="false" outlineLevel="0" collapsed="false">
      <c r="A804" s="48" t="s">
        <v>138</v>
      </c>
      <c r="B804" s="48" t="str">
        <f aca="false">VLOOKUP(Data[[#This Row],[or_product]],Ref_products[#Data],2,FALSE())</f>
        <v>Triticale</v>
      </c>
      <c r="C804" s="48" t="str">
        <f aca="false">VLOOKUP(Data[[#This Row],[MS]],Ref_MS[#Data],2,FALSE())</f>
        <v>Netherlands</v>
      </c>
      <c r="D804" s="49" t="s">
        <v>29</v>
      </c>
      <c r="E804" s="49" t="s">
        <v>111</v>
      </c>
      <c r="F804" s="49" t="s">
        <v>112</v>
      </c>
      <c r="G804" s="50" t="n">
        <f aca="false">(SUM(AH804:AL804)-MAX(AH804:AL804)-MIN(AH804:AL804))/3</f>
        <v>4.80809574149048</v>
      </c>
      <c r="H804" s="50" t="n">
        <f aca="false">IFERROR(H514/H224,"")</f>
        <v>5.82842105263158</v>
      </c>
      <c r="I804" s="50" t="n">
        <f aca="false">IFERROR(I514/I224,"")</f>
        <v>5.32875</v>
      </c>
      <c r="J804" s="50" t="n">
        <f aca="false">IFERROR(J514/J224,"")</f>
        <v>5.27692307692308</v>
      </c>
      <c r="K804" s="50" t="n">
        <f aca="false">IFERROR(K514/K224,"")</f>
        <v>5.82060606060606</v>
      </c>
      <c r="L804" s="50" t="n">
        <f aca="false">IFERROR(L514/L224,"")</f>
        <v>5.54206896551724</v>
      </c>
      <c r="M804" s="50" t="n">
        <f aca="false">IFERROR(M514/M224,"")</f>
        <v>4.32090909090909</v>
      </c>
      <c r="N804" s="50" t="n">
        <f aca="false">IFERROR(N514/N224,"")</f>
        <v>5.93444444444445</v>
      </c>
      <c r="O804" s="50" t="n">
        <f aca="false">IFERROR(O514/O224,"")</f>
        <v>5.34545454545455</v>
      </c>
      <c r="P804" s="50" t="n">
        <f aca="false">IFERROR(P514/P224,"")</f>
        <v>5.2185</v>
      </c>
      <c r="Q804" s="50" t="n">
        <f aca="false">IFERROR(Q514/Q224,"")</f>
        <v>5.30090909090909</v>
      </c>
      <c r="R804" s="50" t="n">
        <f aca="false">IFERROR(R514/R224,"")</f>
        <v>5.44157894736842</v>
      </c>
      <c r="S804" s="50" t="n">
        <f aca="false">IFERROR(S514/S224,"")</f>
        <v>5.25388888888889</v>
      </c>
      <c r="T804" s="50" t="n">
        <f aca="false">IFERROR(T514/T224,"")</f>
        <v>5.27081081081081</v>
      </c>
      <c r="U804" s="50" t="n">
        <f aca="false">IFERROR(U514/U224,"")</f>
        <v>5.58055555555556</v>
      </c>
      <c r="V804" s="50" t="n">
        <f aca="false">IFERROR(V514/V224,"")</f>
        <v>4.32205128205128</v>
      </c>
      <c r="W804" s="50" t="n">
        <f aca="false">IFERROR(W514/W224,"")</f>
        <v>5.849375</v>
      </c>
      <c r="X804" s="50" t="n">
        <f aca="false">IFERROR(X514/X224,"")</f>
        <v>6.17037037037037</v>
      </c>
      <c r="Y804" s="50" t="n">
        <f aca="false">IFERROR(Y514/Y224,"")</f>
        <v>5.08148148148148</v>
      </c>
      <c r="Z804" s="50" t="n">
        <f aca="false">IFERROR(Z514/Z224,"")</f>
        <v>4.9</v>
      </c>
      <c r="AA804" s="50" t="n">
        <f aca="false">IFERROR(AA514/AA224,"")</f>
        <v>5.88</v>
      </c>
      <c r="AB804" s="50" t="n">
        <f aca="false">IFERROR(AB514/AB224,"")</f>
        <v>4.9</v>
      </c>
      <c r="AC804" s="50" t="n">
        <f aca="false">IFERROR(AC514/AC224,"")</f>
        <v>4.41</v>
      </c>
      <c r="AD804" s="50" t="n">
        <f aca="false">IFERROR(AD514/AD224,"")</f>
        <v>4.92882352941177</v>
      </c>
      <c r="AE804" s="50" t="n">
        <f aca="false">IFERROR(AE514/AE224,"")</f>
        <v>5.07903846153846</v>
      </c>
      <c r="AF804" s="50" t="n">
        <f aca="false">IFERROR(AF514/AF224,"")</f>
        <v>5.09918699186992</v>
      </c>
      <c r="AG804" s="50" t="n">
        <f aca="false">IFERROR(AG514/AG224,"")</f>
        <v>4.77527272727273</v>
      </c>
      <c r="AH804" s="50" t="n">
        <f aca="false">IFERROR(AH514/AH224,"")</f>
        <v>5.18736842105263</v>
      </c>
      <c r="AI804" s="50" t="n">
        <f aca="false">IFERROR(AI514/AI224,"")</f>
        <v>4.59008547008547</v>
      </c>
      <c r="AJ804" s="50" t="n">
        <f aca="false">IFERROR(AJ514/AJ224,"")</f>
        <v>4.64683333333333</v>
      </c>
      <c r="AK804" s="50" t="n">
        <f aca="false">IFERROR(AK514/AK224,"")</f>
        <v>5.52883333333333</v>
      </c>
      <c r="AL804" s="51" t="n">
        <f aca="false">IFERROR(AL514/AL224,"")</f>
        <v>4.36606896551724</v>
      </c>
      <c r="AM804" s="51" t="n">
        <f aca="false">IFERROR(AM514/AM224,"")</f>
        <v>4.87876628349173</v>
      </c>
    </row>
    <row r="805" customFormat="false" ht="14.25" hidden="false" customHeight="false" outlineLevel="0" collapsed="false">
      <c r="A805" s="48" t="s">
        <v>138</v>
      </c>
      <c r="B805" s="48" t="str">
        <f aca="false">VLOOKUP(Data[[#This Row],[or_product]],Ref_products[#Data],2,FALSE())</f>
        <v>Triticale</v>
      </c>
      <c r="C805" s="48" t="str">
        <f aca="false">VLOOKUP(Data[[#This Row],[MS]],Ref_MS[#Data],2,FALSE())</f>
        <v>Austria</v>
      </c>
      <c r="D805" s="49" t="s">
        <v>29</v>
      </c>
      <c r="E805" s="49" t="s">
        <v>113</v>
      </c>
      <c r="F805" s="49" t="s">
        <v>114</v>
      </c>
      <c r="G805" s="50" t="n">
        <f aca="false">(SUM(AH805:AL805)-MAX(AH805:AL805)-MIN(AH805:AL805))/3</f>
        <v>5.4641981496339</v>
      </c>
      <c r="H805" s="50" t="str">
        <f aca="false">IFERROR(H515/H225,"")</f>
        <v/>
      </c>
      <c r="I805" s="50" t="str">
        <f aca="false">IFERROR(I515/I225,"")</f>
        <v/>
      </c>
      <c r="J805" s="50" t="n">
        <f aca="false">IFERROR(J515/J225,"")</f>
        <v>4.41253886010363</v>
      </c>
      <c r="K805" s="50" t="n">
        <f aca="false">IFERROR(K515/K225,"")</f>
        <v>4.25409090909091</v>
      </c>
      <c r="L805" s="50" t="n">
        <f aca="false">IFERROR(L515/L225,"")</f>
        <v>4.73442922374429</v>
      </c>
      <c r="M805" s="50" t="n">
        <f aca="false">IFERROR(M515/M225,"")</f>
        <v>4.85441860465116</v>
      </c>
      <c r="N805" s="50" t="n">
        <f aca="false">IFERROR(N515/N225,"")</f>
        <v>4.98305084745763</v>
      </c>
      <c r="O805" s="50" t="n">
        <f aca="false">IFERROR(O515/O225,"")</f>
        <v>4.80378181818182</v>
      </c>
      <c r="P805" s="50" t="n">
        <f aca="false">IFERROR(P515/P225,"")</f>
        <v>4.93141025641026</v>
      </c>
      <c r="Q805" s="50" t="n">
        <f aca="false">IFERROR(Q515/Q225,"")</f>
        <v>4.49601063829787</v>
      </c>
      <c r="R805" s="50" t="n">
        <f aca="false">IFERROR(R515/R225,"")</f>
        <v>4.05965601965602</v>
      </c>
      <c r="S805" s="50" t="n">
        <f aca="false">IFERROR(S515/S225,"")</f>
        <v>5.35930394431555</v>
      </c>
      <c r="T805" s="50" t="n">
        <f aca="false">IFERROR(T515/T225,"")</f>
        <v>4.92481012658228</v>
      </c>
      <c r="U805" s="50" t="n">
        <f aca="false">IFERROR(U515/U225,"")</f>
        <v>4.57194915254237</v>
      </c>
      <c r="V805" s="50" t="n">
        <f aca="false">IFERROR(V515/V225,"")</f>
        <v>5.26529562982005</v>
      </c>
      <c r="W805" s="50" t="n">
        <f aca="false">IFERROR(W515/W225,"")</f>
        <v>5.30639308855292</v>
      </c>
      <c r="X805" s="50" t="n">
        <f aca="false">IFERROR(X515/X225,"")</f>
        <v>4.92905138339921</v>
      </c>
      <c r="Y805" s="50" t="n">
        <f aca="false">IFERROR(Y515/Y225,"")</f>
        <v>4.72614225941423</v>
      </c>
      <c r="Z805" s="50" t="n">
        <f aca="false">IFERROR(Z515/Z225,"")</f>
        <v>4.90257951305111</v>
      </c>
      <c r="AA805" s="50" t="n">
        <f aca="false">IFERROR(AA515/AA225,"")</f>
        <v>4.93024</v>
      </c>
      <c r="AB805" s="50" t="n">
        <f aca="false">IFERROR(AB515/AB225,"")</f>
        <v>4.88127111111111</v>
      </c>
      <c r="AC805" s="50" t="n">
        <f aca="false">IFERROR(AC515/AC225,"")</f>
        <v>5.78066276803119</v>
      </c>
      <c r="AD805" s="50" t="n">
        <f aca="false">IFERROR(AD515/AD225,"")</f>
        <v>5.18234505862647</v>
      </c>
      <c r="AE805" s="50" t="n">
        <f aca="false">IFERROR(AE515/AE225,"")</f>
        <v>5.75895062852979</v>
      </c>
      <c r="AF805" s="50" t="n">
        <f aca="false">IFERROR(AF515/AF225,"")</f>
        <v>5.12938812454743</v>
      </c>
      <c r="AG805" s="50" t="n">
        <f aca="false">IFERROR(AG515/AG225,"")</f>
        <v>4.81666196189132</v>
      </c>
      <c r="AH805" s="50" t="n">
        <f aca="false">IFERROR(AH515/AH225,"")</f>
        <v>5.37738548980274</v>
      </c>
      <c r="AI805" s="50" t="n">
        <f aca="false">IFERROR(AI515/AI225,"")</f>
        <v>5.75673723536737</v>
      </c>
      <c r="AJ805" s="50" t="n">
        <f aca="false">IFERROR(AJ515/AJ225,"")</f>
        <v>5.18095295295295</v>
      </c>
      <c r="AK805" s="50" t="n">
        <f aca="false">IFERROR(AK515/AK225,"")</f>
        <v>5.50912233009709</v>
      </c>
      <c r="AL805" s="51" t="n">
        <f aca="false">IFERROR(AL515/AL225,"")</f>
        <v>5.50608662900188</v>
      </c>
      <c r="AM805" s="51" t="n">
        <f aca="false">IFERROR(AM515/AM225,"")</f>
        <v>5.439</v>
      </c>
    </row>
    <row r="806" customFormat="false" ht="14.25" hidden="false" customHeight="false" outlineLevel="0" collapsed="false">
      <c r="A806" s="48" t="s">
        <v>138</v>
      </c>
      <c r="B806" s="48" t="str">
        <f aca="false">VLOOKUP(Data[[#This Row],[or_product]],Ref_products[#Data],2,FALSE())</f>
        <v>Triticale</v>
      </c>
      <c r="C806" s="48" t="str">
        <f aca="false">VLOOKUP(Data[[#This Row],[MS]],Ref_MS[#Data],2,FALSE())</f>
        <v>Poland</v>
      </c>
      <c r="D806" s="49" t="s">
        <v>29</v>
      </c>
      <c r="E806" s="49" t="s">
        <v>115</v>
      </c>
      <c r="F806" s="49" t="s">
        <v>116</v>
      </c>
      <c r="G806" s="50" t="n">
        <f aca="false">(SUM(AH806:AL806)-MAX(AH806:AL806)-MIN(AH806:AL806))/3</f>
        <v>4.31015121677392</v>
      </c>
      <c r="H806" s="50" t="n">
        <f aca="false">IFERROR(H516/H226,"")</f>
        <v>2.8267509135201</v>
      </c>
      <c r="I806" s="50" t="n">
        <f aca="false">IFERROR(I516/I226,"")</f>
        <v>2.72684749232344</v>
      </c>
      <c r="J806" s="50" t="n">
        <f aca="false">IFERROR(J516/J226,"")</f>
        <v>3.25622647631408</v>
      </c>
      <c r="K806" s="50" t="n">
        <f aca="false">IFERROR(K516/K226,"")</f>
        <v>2.99740703517588</v>
      </c>
      <c r="L806" s="50" t="n">
        <f aca="false">IFERROR(L516/L226,"")</f>
        <v>2.86285668941438</v>
      </c>
      <c r="M806" s="50" t="n">
        <f aca="false">IFERROR(M516/M226,"")</f>
        <v>3.17424390243902</v>
      </c>
      <c r="N806" s="50" t="n">
        <f aca="false">IFERROR(N516/N226,"")</f>
        <v>3.11310710498409</v>
      </c>
      <c r="O806" s="50" t="n">
        <f aca="false">IFERROR(O516/O226,"")</f>
        <v>2.67939019128434</v>
      </c>
      <c r="P806" s="50" t="n">
        <f aca="false">IFERROR(P516/P226,"")</f>
        <v>3.15393295956102</v>
      </c>
      <c r="Q806" s="50" t="n">
        <f aca="false">IFERROR(Q516/Q226,"")</f>
        <v>3.16426104460218</v>
      </c>
      <c r="R806" s="50" t="n">
        <f aca="false">IFERROR(R516/R226,"")</f>
        <v>2.795625</v>
      </c>
      <c r="S806" s="50" t="n">
        <f aca="false">IFERROR(S516/S226,"")</f>
        <v>3.44815157815158</v>
      </c>
      <c r="T806" s="50" t="n">
        <f aca="false">IFERROR(T516/T226,"")</f>
        <v>3.2020443700293</v>
      </c>
      <c r="U806" s="50" t="n">
        <f aca="false">IFERROR(U516/U226,"")</f>
        <v>2.62334421837059</v>
      </c>
      <c r="V806" s="50" t="n">
        <f aca="false">IFERROR(V516/V226,"")</f>
        <v>3.22501031582289</v>
      </c>
      <c r="W806" s="50" t="n">
        <f aca="false">IFERROR(W516/W226,"")</f>
        <v>3.27739632545932</v>
      </c>
      <c r="X806" s="50" t="n">
        <f aca="false">IFERROR(X516/X226,"")</f>
        <v>3.50124232081911</v>
      </c>
      <c r="Y806" s="50" t="n">
        <f aca="false">IFERROR(Y516/Y226,"")</f>
        <v>3.37189563125047</v>
      </c>
      <c r="Z806" s="50" t="n">
        <f aca="false">IFERROR(Z516/Z226,"")</f>
        <v>3.26998660679114</v>
      </c>
      <c r="AA806" s="50" t="n">
        <f aca="false">IFERROR(AA516/AA226,"")</f>
        <v>3.30935269207502</v>
      </c>
      <c r="AB806" s="50" t="n">
        <f aca="false">IFERROR(AB516/AB226,"")</f>
        <v>3.55871505056514</v>
      </c>
      <c r="AC806" s="50" t="n">
        <f aca="false">IFERROR(AC516/AC226,"")</f>
        <v>3.93690573723421</v>
      </c>
      <c r="AD806" s="50" t="n">
        <f aca="false">IFERROR(AD516/AD226,"")</f>
        <v>3.45113573407202</v>
      </c>
      <c r="AE806" s="50" t="n">
        <f aca="false">IFERROR(AE516/AE226,"")</f>
        <v>3.64059119038952</v>
      </c>
      <c r="AF806" s="50" t="n">
        <f aca="false">IFERROR(AF516/AF226,"")</f>
        <v>3.85042921280168</v>
      </c>
      <c r="AG806" s="50" t="n">
        <f aca="false">IFERROR(AG516/AG226,"")</f>
        <v>3.10873436493086</v>
      </c>
      <c r="AH806" s="50" t="n">
        <f aca="false">IFERROR(AH516/AH226,"")</f>
        <v>3.41636352573415</v>
      </c>
      <c r="AI806" s="50" t="n">
        <f aca="false">IFERROR(AI516/AI226,"")</f>
        <v>4.37095742462483</v>
      </c>
      <c r="AJ806" s="50" t="n">
        <f aca="false">IFERROR(AJ516/AJ226,"")</f>
        <v>4.16808161672909</v>
      </c>
      <c r="AK806" s="50" t="n">
        <f aca="false">IFERROR(AK516/AK226,"")</f>
        <v>4.40698298869969</v>
      </c>
      <c r="AL806" s="51" t="n">
        <f aca="false">IFERROR(AL516/AL226,"")</f>
        <v>4.39141460896785</v>
      </c>
      <c r="AM806" s="51" t="n">
        <f aca="false">IFERROR(AM516/AM226,"")</f>
        <v>4.165</v>
      </c>
    </row>
    <row r="807" customFormat="false" ht="14.25" hidden="false" customHeight="false" outlineLevel="0" collapsed="false">
      <c r="A807" s="48" t="s">
        <v>138</v>
      </c>
      <c r="B807" s="48" t="str">
        <f aca="false">VLOOKUP(Data[[#This Row],[or_product]],Ref_products[#Data],2,FALSE())</f>
        <v>Triticale</v>
      </c>
      <c r="C807" s="48" t="str">
        <f aca="false">VLOOKUP(Data[[#This Row],[MS]],Ref_MS[#Data],2,FALSE())</f>
        <v>Portugal</v>
      </c>
      <c r="D807" s="49" t="s">
        <v>29</v>
      </c>
      <c r="E807" s="49" t="s">
        <v>117</v>
      </c>
      <c r="F807" s="49" t="s">
        <v>118</v>
      </c>
      <c r="G807" s="50" t="n">
        <f aca="false">(SUM(AH807:AL807)-MAX(AH807:AL807)-MIN(AH807:AL807))/3</f>
        <v>1.37582546726026</v>
      </c>
      <c r="H807" s="50" t="n">
        <f aca="false">IFERROR(H517/H227,"")</f>
        <v>1.45047438330171</v>
      </c>
      <c r="I807" s="50" t="n">
        <f aca="false">IFERROR(I517/I227,"")</f>
        <v>1.666</v>
      </c>
      <c r="J807" s="50" t="n">
        <f aca="false">IFERROR(J517/J227,"")</f>
        <v>1.06909090909091</v>
      </c>
      <c r="K807" s="50" t="n">
        <f aca="false">IFERROR(K517/K227,"")</f>
        <v>1.30666666666667</v>
      </c>
      <c r="L807" s="50" t="n">
        <f aca="false">IFERROR(L517/L227,"")</f>
        <v>0.868636363636364</v>
      </c>
      <c r="M807" s="50" t="n">
        <f aca="false">IFERROR(M517/M227,"")</f>
        <v>0.724347826086957</v>
      </c>
      <c r="N807" s="50" t="n">
        <f aca="false">IFERROR(N517/N227,"")</f>
        <v>1.19777777777778</v>
      </c>
      <c r="O807" s="50" t="n">
        <f aca="false">IFERROR(O517/O227,"")</f>
        <v>1.65691145614771</v>
      </c>
      <c r="P807" s="50" t="n">
        <f aca="false">IFERROR(P517/P227,"")</f>
        <v>0.843049946865037</v>
      </c>
      <c r="Q807" s="50" t="n">
        <f aca="false">IFERROR(Q517/Q227,"")</f>
        <v>1.45908558030481</v>
      </c>
      <c r="R807" s="50" t="n">
        <f aca="false">IFERROR(R517/R227,"")</f>
        <v>0.8225</v>
      </c>
      <c r="S807" s="50" t="n">
        <f aca="false">IFERROR(S517/S227,"")</f>
        <v>1.36854987426655</v>
      </c>
      <c r="T807" s="50" t="n">
        <f aca="false">IFERROR(T517/T227,"")</f>
        <v>0.394582723279649</v>
      </c>
      <c r="U807" s="50" t="n">
        <f aca="false">IFERROR(U517/U227,"")</f>
        <v>2.05071242849714</v>
      </c>
      <c r="V807" s="50" t="n">
        <f aca="false">IFERROR(V517/V227,"")</f>
        <v>1.55028248587571</v>
      </c>
      <c r="W807" s="50" t="n">
        <f aca="false">IFERROR(W517/W227,"")</f>
        <v>2.01180830039526</v>
      </c>
      <c r="X807" s="50" t="n">
        <f aca="false">IFERROR(X517/X227,"")</f>
        <v>1.450071278826</v>
      </c>
      <c r="Y807" s="50" t="n">
        <f aca="false">IFERROR(Y517/Y227,"")</f>
        <v>1.03522253981217</v>
      </c>
      <c r="Z807" s="50" t="n">
        <f aca="false">IFERROR(Z517/Z227,"")</f>
        <v>1.124033203125</v>
      </c>
      <c r="AA807" s="50" t="n">
        <f aca="false">IFERROR(AA517/AA227,"")</f>
        <v>0.801518500720807</v>
      </c>
      <c r="AB807" s="50" t="n">
        <f aca="false">IFERROR(AB517/AB227,"")</f>
        <v>1.51223026315789</v>
      </c>
      <c r="AC807" s="50" t="n">
        <f aca="false">IFERROR(AC517/AC227,"")</f>
        <v>1.53035761589404</v>
      </c>
      <c r="AD807" s="50" t="n">
        <f aca="false">IFERROR(AD517/AD227,"")</f>
        <v>1.65905851297844</v>
      </c>
      <c r="AE807" s="50" t="n">
        <f aca="false">IFERROR(AE517/AE227,"")</f>
        <v>1.86660028449502</v>
      </c>
      <c r="AF807" s="50" t="n">
        <f aca="false">IFERROR(AF517/AF227,"")</f>
        <v>1.47313554392088</v>
      </c>
      <c r="AG807" s="50" t="n">
        <f aca="false">IFERROR(AG517/AG227,"")</f>
        <v>1.68957264957265</v>
      </c>
      <c r="AH807" s="50" t="n">
        <f aca="false">IFERROR(AH517/AH227,"")</f>
        <v>1.56148337595908</v>
      </c>
      <c r="AI807" s="50" t="n">
        <f aca="false">IFERROR(AI517/AI227,"")</f>
        <v>1.60250334672021</v>
      </c>
      <c r="AJ807" s="50" t="n">
        <f aca="false">IFERROR(AJ517/AJ227,"")</f>
        <v>1.43723732549596</v>
      </c>
      <c r="AK807" s="50" t="n">
        <f aca="false">IFERROR(AK517/AK227,"")</f>
        <v>1.12875570032573</v>
      </c>
      <c r="AL807" s="51" t="n">
        <f aca="false">IFERROR(AL517/AL227,"")</f>
        <v>0.732738461538462</v>
      </c>
      <c r="AM807" s="51" t="n">
        <f aca="false">IFERROR(AM517/AM227,"")</f>
        <v>1.6072</v>
      </c>
    </row>
    <row r="808" customFormat="false" ht="14.25" hidden="false" customHeight="false" outlineLevel="0" collapsed="false">
      <c r="A808" s="48" t="s">
        <v>138</v>
      </c>
      <c r="B808" s="48" t="str">
        <f aca="false">VLOOKUP(Data[[#This Row],[or_product]],Ref_products[#Data],2,FALSE())</f>
        <v>Triticale</v>
      </c>
      <c r="C808" s="48" t="str">
        <f aca="false">VLOOKUP(Data[[#This Row],[MS]],Ref_MS[#Data],2,FALSE())</f>
        <v>Romania</v>
      </c>
      <c r="D808" s="49" t="s">
        <v>29</v>
      </c>
      <c r="E808" s="49" t="s">
        <v>119</v>
      </c>
      <c r="F808" s="49" t="s">
        <v>120</v>
      </c>
      <c r="G808" s="50" t="n">
        <f aca="false">(SUM(AH808:AL808)-MAX(AH808:AL808)-MIN(AH808:AL808))/3</f>
        <v>3.7168598290491</v>
      </c>
      <c r="H808" s="50" t="n">
        <f aca="false">IFERROR(H518/H228,"")</f>
        <v>3.01538461538462</v>
      </c>
      <c r="I808" s="50" t="n">
        <f aca="false">IFERROR(I518/I228,"")</f>
        <v>3.01538461538462</v>
      </c>
      <c r="J808" s="50" t="n">
        <f aca="false">IFERROR(J518/J228,"")</f>
        <v>3.01538461538462</v>
      </c>
      <c r="K808" s="50" t="n">
        <f aca="false">IFERROR(K518/K228,"")</f>
        <v>3.01538461538462</v>
      </c>
      <c r="L808" s="50" t="n">
        <f aca="false">IFERROR(L518/L228,"")</f>
        <v>2.78923076923077</v>
      </c>
      <c r="M808" s="50" t="n">
        <f aca="false">IFERROR(M518/M228,"")</f>
        <v>1.75368421052632</v>
      </c>
      <c r="N808" s="50" t="n">
        <f aca="false">IFERROR(N518/N228,"")</f>
        <v>2.36352941176471</v>
      </c>
      <c r="O808" s="50" t="n">
        <f aca="false">IFERROR(O518/O228,"")</f>
        <v>2.25430340557276</v>
      </c>
      <c r="P808" s="50" t="n">
        <f aca="false">IFERROR(P518/P228,"")</f>
        <v>3.13673545966229</v>
      </c>
      <c r="Q808" s="50" t="n">
        <f aca="false">IFERROR(Q518/Q228,"")</f>
        <v>2.15375358166189</v>
      </c>
      <c r="R808" s="50" t="n">
        <f aca="false">IFERROR(R518/R228,"")</f>
        <v>1.69304347826087</v>
      </c>
      <c r="S808" s="50" t="n">
        <f aca="false">IFERROR(S518/S228,"")</f>
        <v>3.54385964912281</v>
      </c>
      <c r="T808" s="50" t="n">
        <f aca="false">IFERROR(T518/T228,"")</f>
        <v>2.72225435231632</v>
      </c>
      <c r="U808" s="50" t="n">
        <f aca="false">IFERROR(U518/U228,"")</f>
        <v>2.50409318996416</v>
      </c>
      <c r="V808" s="50" t="n">
        <f aca="false">IFERROR(V518/V228,"")</f>
        <v>2.43496201762382</v>
      </c>
      <c r="W808" s="50" t="n">
        <f aca="false">IFERROR(W518/W228,"")</f>
        <v>3.1080088078012</v>
      </c>
      <c r="X808" s="50" t="n">
        <f aca="false">IFERROR(X518/X228,"")</f>
        <v>2.47160269709544</v>
      </c>
      <c r="Y808" s="50" t="n">
        <f aca="false">IFERROR(Y518/Y228,"")</f>
        <v>2.94143344709898</v>
      </c>
      <c r="Z808" s="50" t="n">
        <f aca="false">IFERROR(Z518/Z228,"")</f>
        <v>3.39402056924181</v>
      </c>
      <c r="AA808" s="50" t="n">
        <f aca="false">IFERROR(AA518/AA228,"")</f>
        <v>2.73042230081132</v>
      </c>
      <c r="AB808" s="50" t="n">
        <f aca="false">IFERROR(AB518/AB228,"")</f>
        <v>3.29440801207299</v>
      </c>
      <c r="AC808" s="50" t="n">
        <f aca="false">IFERROR(AC518/AC228,"")</f>
        <v>3.51512576567184</v>
      </c>
      <c r="AD808" s="50" t="n">
        <f aca="false">IFERROR(AD518/AD228,"")</f>
        <v>3.42864194272139</v>
      </c>
      <c r="AE808" s="50" t="n">
        <f aca="false">IFERROR(AE518/AE228,"")</f>
        <v>3.40941276183557</v>
      </c>
      <c r="AF808" s="50" t="n">
        <f aca="false">IFERROR(AF518/AF228,"")</f>
        <v>4.05564902646031</v>
      </c>
      <c r="AG808" s="50" t="n">
        <f aca="false">IFERROR(AG518/AG228,"")</f>
        <v>4.18661855931131</v>
      </c>
      <c r="AH808" s="50" t="n">
        <f aca="false">IFERROR(AH518/AH228,"")</f>
        <v>3.90656341246668</v>
      </c>
      <c r="AI808" s="50" t="n">
        <f aca="false">IFERROR(AI518/AI228,"")</f>
        <v>3.13263485196701</v>
      </c>
      <c r="AJ808" s="50" t="n">
        <f aca="false">IFERROR(AJ518/AJ228,"")</f>
        <v>3.93533384972889</v>
      </c>
      <c r="AK808" s="50" t="n">
        <f aca="false">IFERROR(AK518/AK228,"")</f>
        <v>3.30868222495175</v>
      </c>
      <c r="AL808" s="51" t="n">
        <f aca="false">IFERROR(AL518/AL228,"")</f>
        <v>4.21602739726027</v>
      </c>
      <c r="AM808" s="51" t="n">
        <f aca="false">IFERROR(AM518/AM228,"")</f>
        <v>4.165</v>
      </c>
    </row>
    <row r="809" customFormat="false" ht="14.25" hidden="false" customHeight="false" outlineLevel="0" collapsed="false">
      <c r="A809" s="48" t="s">
        <v>138</v>
      </c>
      <c r="B809" s="48" t="str">
        <f aca="false">VLOOKUP(Data[[#This Row],[or_product]],Ref_products[#Data],2,FALSE())</f>
        <v>Triticale</v>
      </c>
      <c r="C809" s="48" t="str">
        <f aca="false">VLOOKUP(Data[[#This Row],[MS]],Ref_MS[#Data],2,FALSE())</f>
        <v>Slovenia</v>
      </c>
      <c r="D809" s="49" t="s">
        <v>29</v>
      </c>
      <c r="E809" s="49" t="s">
        <v>121</v>
      </c>
      <c r="F809" s="49" t="s">
        <v>122</v>
      </c>
      <c r="G809" s="50" t="n">
        <f aca="false">(SUM(AH809:AL809)-MAX(AH809:AL809)-MIN(AH809:AL809))/3</f>
        <v>4.75504707297116</v>
      </c>
      <c r="H809" s="50" t="n">
        <f aca="false">IFERROR(H519/H229,"")</f>
        <v>0.98</v>
      </c>
      <c r="I809" s="50" t="n">
        <f aca="false">IFERROR(I519/I229,"")</f>
        <v>1.12</v>
      </c>
      <c r="J809" s="50" t="n">
        <f aca="false">IFERROR(J519/J229,"")</f>
        <v>2.94</v>
      </c>
      <c r="K809" s="50" t="n">
        <f aca="false">IFERROR(K519/K229,"")</f>
        <v>2.1</v>
      </c>
      <c r="L809" s="50" t="n">
        <f aca="false">IFERROR(L519/L229,"")</f>
        <v>2.12333333333333</v>
      </c>
      <c r="M809" s="50" t="n">
        <f aca="false">IFERROR(M519/M229,"")</f>
        <v>3.136</v>
      </c>
      <c r="N809" s="50" t="n">
        <f aca="false">IFERROR(N519/N229,"")</f>
        <v>4.08333333333333</v>
      </c>
      <c r="O809" s="50" t="n">
        <f aca="false">IFERROR(O519/O229,"")</f>
        <v>3.37166666666667</v>
      </c>
      <c r="P809" s="50" t="n">
        <f aca="false">IFERROR(P519/P229,"")</f>
        <v>3.41008130081301</v>
      </c>
      <c r="Q809" s="50" t="n">
        <f aca="false">IFERROR(Q519/Q229,"")</f>
        <v>3.87867469879518</v>
      </c>
      <c r="R809" s="50" t="n">
        <f aca="false">IFERROR(R519/R229,"")</f>
        <v>2.96153846153846</v>
      </c>
      <c r="S809" s="50" t="n">
        <f aca="false">IFERROR(S519/S229,"")</f>
        <v>4.10952830188679</v>
      </c>
      <c r="T809" s="50" t="n">
        <f aca="false">IFERROR(T519/T229,"")</f>
        <v>3.86582914572864</v>
      </c>
      <c r="U809" s="50" t="n">
        <f aca="false">IFERROR(U519/U229,"")</f>
        <v>3.7390243902439</v>
      </c>
      <c r="V809" s="50" t="n">
        <f aca="false">IFERROR(V519/V229,"")</f>
        <v>3.81533980582524</v>
      </c>
      <c r="W809" s="50" t="n">
        <f aca="false">IFERROR(W519/W229,"")</f>
        <v>4.01074074074074</v>
      </c>
      <c r="X809" s="50" t="n">
        <f aca="false">IFERROR(X519/X229,"")</f>
        <v>3.89982352941176</v>
      </c>
      <c r="Y809" s="50" t="n">
        <f aca="false">IFERROR(Y519/Y229,"")</f>
        <v>3.96224137931035</v>
      </c>
      <c r="Z809" s="50" t="n">
        <f aca="false">IFERROR(Z519/Z229,"")</f>
        <v>4.32077611940299</v>
      </c>
      <c r="AA809" s="50" t="n">
        <f aca="false">IFERROR(AA519/AA229,"")</f>
        <v>4.28615384615385</v>
      </c>
      <c r="AB809" s="50" t="n">
        <f aca="false">IFERROR(AB519/AB229,"")</f>
        <v>3.54934097421203</v>
      </c>
      <c r="AC809" s="50" t="n">
        <f aca="false">IFERROR(AC519/AC229,"")</f>
        <v>4.64747044917258</v>
      </c>
      <c r="AD809" s="50" t="n">
        <f aca="false">IFERROR(AD519/AD229,"")</f>
        <v>4.56824053452116</v>
      </c>
      <c r="AE809" s="50" t="n">
        <f aca="false">IFERROR(AE519/AE229,"")</f>
        <v>4.57950850661626</v>
      </c>
      <c r="AF809" s="50" t="n">
        <f aca="false">IFERROR(AF519/AF229,"")</f>
        <v>4.4655268389662</v>
      </c>
      <c r="AG809" s="50" t="n">
        <f aca="false">IFERROR(AG519/AG229,"")</f>
        <v>4.07382716049383</v>
      </c>
      <c r="AH809" s="50" t="n">
        <f aca="false">IFERROR(AH519/AH229,"")</f>
        <v>4.54348275862069</v>
      </c>
      <c r="AI809" s="50" t="n">
        <f aca="false">IFERROR(AI519/AI229,"")</f>
        <v>4.95434704830054</v>
      </c>
      <c r="AJ809" s="50" t="n">
        <f aca="false">IFERROR(AJ519/AJ229,"")</f>
        <v>5.02178640776699</v>
      </c>
      <c r="AK809" s="50" t="n">
        <f aca="false">IFERROR(AK519/AK229,"")</f>
        <v>4.76731141199226</v>
      </c>
      <c r="AL809" s="51" t="n">
        <f aca="false">IFERROR(AL519/AL229,"")</f>
        <v>4.15648648648649</v>
      </c>
      <c r="AM809" s="51" t="n">
        <f aca="false">IFERROR(AM519/AM229,"")</f>
        <v>4.61520363396058</v>
      </c>
    </row>
    <row r="810" customFormat="false" ht="14.25" hidden="false" customHeight="false" outlineLevel="0" collapsed="false">
      <c r="A810" s="48" t="s">
        <v>138</v>
      </c>
      <c r="B810" s="48" t="str">
        <f aca="false">VLOOKUP(Data[[#This Row],[or_product]],Ref_products[#Data],2,FALSE())</f>
        <v>Triticale</v>
      </c>
      <c r="C810" s="48" t="str">
        <f aca="false">VLOOKUP(Data[[#This Row],[MS]],Ref_MS[#Data],2,FALSE())</f>
        <v>Slovakia</v>
      </c>
      <c r="D810" s="49" t="s">
        <v>29</v>
      </c>
      <c r="E810" s="49" t="s">
        <v>123</v>
      </c>
      <c r="F810" s="49" t="s">
        <v>124</v>
      </c>
      <c r="G810" s="50" t="n">
        <f aca="false">(SUM(AH810:AL810)-MAX(AH810:AL810)-MIN(AH810:AL810))/3</f>
        <v>3.38855456736242</v>
      </c>
      <c r="H810" s="50" t="n">
        <f aca="false">IFERROR(H520/H230,"")</f>
        <v>3.3075</v>
      </c>
      <c r="I810" s="50" t="n">
        <f aca="false">IFERROR(I520/I230,"")</f>
        <v>3.92</v>
      </c>
      <c r="J810" s="50" t="n">
        <f aca="false">IFERROR(J520/J230,"")</f>
        <v>3.48727272727273</v>
      </c>
      <c r="K810" s="50" t="n">
        <f aca="false">IFERROR(K520/K230,"")</f>
        <v>3.08</v>
      </c>
      <c r="L810" s="50" t="n">
        <f aca="false">IFERROR(L520/L230,"")</f>
        <v>3.31381443298969</v>
      </c>
      <c r="M810" s="50" t="n">
        <f aca="false">IFERROR(M520/M230,"")</f>
        <v>3.22724137931034</v>
      </c>
      <c r="N810" s="50" t="n">
        <f aca="false">IFERROR(N520/N230,"")</f>
        <v>2.57753424657534</v>
      </c>
      <c r="O810" s="50" t="n">
        <f aca="false">IFERROR(O520/O230,"")</f>
        <v>2.17402298850575</v>
      </c>
      <c r="P810" s="50" t="n">
        <f aca="false">IFERROR(P520/P230,"")</f>
        <v>2.90733333333333</v>
      </c>
      <c r="Q810" s="50" t="n">
        <f aca="false">IFERROR(Q520/Q230,"")</f>
        <v>2.5386170212766</v>
      </c>
      <c r="R810" s="50" t="n">
        <f aca="false">IFERROR(R520/R230,"")</f>
        <v>2.22467153284672</v>
      </c>
      <c r="S810" s="50" t="n">
        <f aca="false">IFERROR(S520/S230,"")</f>
        <v>3.5045652173913</v>
      </c>
      <c r="T810" s="50" t="n">
        <f aca="false">IFERROR(T520/T230,"")</f>
        <v>2.98558139534884</v>
      </c>
      <c r="U810" s="50" t="n">
        <f aca="false">IFERROR(U520/U230,"")</f>
        <v>2.44196721311475</v>
      </c>
      <c r="V810" s="50" t="n">
        <f aca="false">IFERROR(V520/V230,"")</f>
        <v>2.79222222222222</v>
      </c>
      <c r="W810" s="50" t="n">
        <f aca="false">IFERROR(W520/W230,"")</f>
        <v>3.3763503649635</v>
      </c>
      <c r="X810" s="50" t="n">
        <f aca="false">IFERROR(X520/X230,"")</f>
        <v>2.94</v>
      </c>
      <c r="Y810" s="50" t="n">
        <f aca="false">IFERROR(Y520/Y230,"")</f>
        <v>2.46744659206511</v>
      </c>
      <c r="Z810" s="50" t="n">
        <f aca="false">IFERROR(Z520/Z230,"")</f>
        <v>3.11733333333333</v>
      </c>
      <c r="AA810" s="50" t="n">
        <f aca="false">IFERROR(AA520/AA230,"")</f>
        <v>3.03845161290323</v>
      </c>
      <c r="AB810" s="50" t="n">
        <f aca="false">IFERROR(AB520/AB230,"")</f>
        <v>3.28524617996604</v>
      </c>
      <c r="AC810" s="50" t="n">
        <f aca="false">IFERROR(AC520/AC230,"")</f>
        <v>3.72324615384615</v>
      </c>
      <c r="AD810" s="50" t="n">
        <f aca="false">IFERROR(AD520/AD230,"")</f>
        <v>3.54236842105263</v>
      </c>
      <c r="AE810" s="50" t="n">
        <f aca="false">IFERROR(AE520/AE230,"")</f>
        <v>4.30926829268293</v>
      </c>
      <c r="AF810" s="50" t="n">
        <f aca="false">IFERROR(AF520/AF230,"")</f>
        <v>3.39977973568282</v>
      </c>
      <c r="AG810" s="50" t="n">
        <f aca="false">IFERROR(AG520/AG230,"")</f>
        <v>3.34389121338912</v>
      </c>
      <c r="AH810" s="50" t="n">
        <f aca="false">IFERROR(AH520/AH230,"")</f>
        <v>3.38945164506481</v>
      </c>
      <c r="AI810" s="50" t="n">
        <f aca="false">IFERROR(AI520/AI230,"")</f>
        <v>3.51093093093093</v>
      </c>
      <c r="AJ810" s="50" t="n">
        <f aca="false">IFERROR(AJ520/AJ230,"")</f>
        <v>3.34742793791574</v>
      </c>
      <c r="AK810" s="50" t="n">
        <f aca="false">IFERROR(AK520/AK230,"")</f>
        <v>3.4287841191067</v>
      </c>
      <c r="AL810" s="51" t="n">
        <f aca="false">IFERROR(AL520/AL230,"")</f>
        <v>3.34070093457944</v>
      </c>
      <c r="AM810" s="51" t="n">
        <f aca="false">IFERROR(AM520/AM230,"")</f>
        <v>3.7044</v>
      </c>
    </row>
    <row r="811" customFormat="false" ht="14.25" hidden="false" customHeight="false" outlineLevel="0" collapsed="false">
      <c r="A811" s="48" t="s">
        <v>138</v>
      </c>
      <c r="B811" s="48" t="str">
        <f aca="false">VLOOKUP(Data[[#This Row],[or_product]],Ref_products[#Data],2,FALSE())</f>
        <v>Triticale</v>
      </c>
      <c r="C811" s="48" t="str">
        <f aca="false">VLOOKUP(Data[[#This Row],[MS]],Ref_MS[#Data],2,FALSE())</f>
        <v>Finland</v>
      </c>
      <c r="D811" s="49" t="s">
        <v>29</v>
      </c>
      <c r="E811" s="49" t="s">
        <v>125</v>
      </c>
      <c r="F811" s="49" t="s">
        <v>126</v>
      </c>
      <c r="G811" s="50" t="n">
        <f aca="false">(SUM(AH811:AL811)-MAX(AH811:AL811)-MIN(AH811:AL811))/3</f>
        <v>1.24656</v>
      </c>
      <c r="H811" s="50" t="str">
        <f aca="false">IFERROR(H521/H231,"")</f>
        <v/>
      </c>
      <c r="I811" s="50" t="str">
        <f aca="false">IFERROR(I521/I231,"")</f>
        <v/>
      </c>
      <c r="J811" s="50" t="str">
        <f aca="false">IFERROR(J521/J231,"")</f>
        <v/>
      </c>
      <c r="K811" s="50" t="str">
        <f aca="false">IFERROR(K521/K231,"")</f>
        <v/>
      </c>
      <c r="L811" s="50" t="str">
        <f aca="false">IFERROR(L521/L231,"")</f>
        <v/>
      </c>
      <c r="M811" s="50" t="str">
        <f aca="false">IFERROR(M521/M231,"")</f>
        <v/>
      </c>
      <c r="N811" s="50" t="str">
        <f aca="false">IFERROR(N521/N231,"")</f>
        <v/>
      </c>
      <c r="O811" s="50" t="str">
        <f aca="false">IFERROR(O521/O231,"")</f>
        <v/>
      </c>
      <c r="P811" s="50" t="n">
        <f aca="false">IFERROR(P521/P231,"")</f>
        <v>1.63333333333333</v>
      </c>
      <c r="Q811" s="50" t="n">
        <f aca="false">IFERROR(Q521/Q231,"")</f>
        <v>0.98</v>
      </c>
      <c r="R811" s="50" t="n">
        <f aca="false">IFERROR(R521/R231,"")</f>
        <v>2.94</v>
      </c>
      <c r="S811" s="50" t="str">
        <f aca="false">IFERROR(S521/S231,"")</f>
        <v/>
      </c>
      <c r="T811" s="50" t="str">
        <f aca="false">IFERROR(T521/T231,"")</f>
        <v/>
      </c>
      <c r="U811" s="50" t="str">
        <f aca="false">IFERROR(U521/U231,"")</f>
        <v/>
      </c>
      <c r="V811" s="50" t="str">
        <f aca="false">IFERROR(V521/V231,"")</f>
        <v/>
      </c>
      <c r="W811" s="50" t="str">
        <f aca="false">IFERROR(W521/W231,"")</f>
        <v/>
      </c>
      <c r="X811" s="50" t="str">
        <f aca="false">IFERROR(X521/X231,"")</f>
        <v/>
      </c>
      <c r="Y811" s="50" t="str">
        <f aca="false">IFERROR(Y521/Y231,"")</f>
        <v/>
      </c>
      <c r="Z811" s="50" t="str">
        <f aca="false">IFERROR(Z521/Z231,"")</f>
        <v/>
      </c>
      <c r="AA811" s="50" t="str">
        <f aca="false">IFERROR(AA521/AA231,"")</f>
        <v/>
      </c>
      <c r="AB811" s="50" t="str">
        <f aca="false">IFERROR(AB521/AB231,"")</f>
        <v/>
      </c>
      <c r="AC811" s="50" t="str">
        <f aca="false">IFERROR(AC521/AC231,"")</f>
        <v/>
      </c>
      <c r="AD811" s="50" t="str">
        <f aca="false">IFERROR(AD521/AD231,"")</f>
        <v/>
      </c>
      <c r="AE811" s="50" t="str">
        <f aca="false">IFERROR(AE521/AE231,"")</f>
        <v/>
      </c>
      <c r="AF811" s="50" t="str">
        <f aca="false">IFERROR(AF521/AF231,"")</f>
        <v/>
      </c>
      <c r="AG811" s="50" t="str">
        <f aca="false">IFERROR(AG521/AG231,"")</f>
        <v/>
      </c>
      <c r="AH811" s="50" t="str">
        <f aca="false">IFERROR(AH521/AH231,"")</f>
        <v/>
      </c>
      <c r="AI811" s="50" t="str">
        <f aca="false">IFERROR(AI521/AI231,"")</f>
        <v/>
      </c>
      <c r="AJ811" s="50" t="n">
        <f aca="false">IFERROR(AJ521/AJ231,"")</f>
        <v>3.73968</v>
      </c>
      <c r="AK811" s="50" t="n">
        <f aca="false">IFERROR(AK521/AK231,"")</f>
        <v>3.67218390804598</v>
      </c>
      <c r="AL811" s="51" t="n">
        <f aca="false">IFERROR(AL521/AL231,"")</f>
        <v>4.46522361359571</v>
      </c>
      <c r="AM811" s="51" t="n">
        <f aca="false">IFERROR(AM521/AM231,"")</f>
        <v>4.00780346820809</v>
      </c>
    </row>
    <row r="812" customFormat="false" ht="14.25" hidden="false" customHeight="false" outlineLevel="0" collapsed="false">
      <c r="A812" s="48" t="s">
        <v>138</v>
      </c>
      <c r="B812" s="48" t="str">
        <f aca="false">VLOOKUP(Data[[#This Row],[or_product]],Ref_products[#Data],2,FALSE())</f>
        <v>Triticale</v>
      </c>
      <c r="C812" s="48" t="str">
        <f aca="false">VLOOKUP(Data[[#This Row],[MS]],Ref_MS[#Data],2,FALSE())</f>
        <v>Sweden</v>
      </c>
      <c r="D812" s="49" t="s">
        <v>29</v>
      </c>
      <c r="E812" s="49" t="s">
        <v>127</v>
      </c>
      <c r="F812" s="49" t="s">
        <v>128</v>
      </c>
      <c r="G812" s="50" t="n">
        <f aca="false">(SUM(AH812:AL812)-MAX(AH812:AL812)-MIN(AH812:AL812))/3</f>
        <v>5.50184788982163</v>
      </c>
      <c r="H812" s="50" t="n">
        <f aca="false">IFERROR(H522/H232,"")</f>
        <v>4.87822222222222</v>
      </c>
      <c r="I812" s="50" t="n">
        <f aca="false">IFERROR(I522/I232,"")</f>
        <v>4.87822222222222</v>
      </c>
      <c r="J812" s="50" t="n">
        <f aca="false">IFERROR(J522/J232,"")</f>
        <v>4.91977578475336</v>
      </c>
      <c r="K812" s="50" t="n">
        <f aca="false">IFERROR(K522/K232,"")</f>
        <v>4.96988654781199</v>
      </c>
      <c r="L812" s="50" t="n">
        <f aca="false">IFERROR(L522/L232,"")</f>
        <v>4.72757894736842</v>
      </c>
      <c r="M812" s="50" t="n">
        <f aca="false">IFERROR(M522/M232,"")</f>
        <v>4.50976047904192</v>
      </c>
      <c r="N812" s="50" t="n">
        <f aca="false">IFERROR(N522/N232,"")</f>
        <v>4.63546012269939</v>
      </c>
      <c r="O812" s="50" t="n">
        <f aca="false">IFERROR(O522/O232,"")</f>
        <v>4.50992628992629</v>
      </c>
      <c r="P812" s="50" t="n">
        <f aca="false">IFERROR(P522/P232,"")</f>
        <v>4.31843434343434</v>
      </c>
      <c r="Q812" s="50" t="n">
        <f aca="false">IFERROR(Q522/Q232,"")</f>
        <v>5.42522875816993</v>
      </c>
      <c r="R812" s="50" t="n">
        <f aca="false">IFERROR(R522/R232,"")</f>
        <v>4.52698198198198</v>
      </c>
      <c r="S812" s="50" t="n">
        <f aca="false">IFERROR(S522/S232,"")</f>
        <v>5.10204238921002</v>
      </c>
      <c r="T812" s="50" t="n">
        <f aca="false">IFERROR(T522/T232,"")</f>
        <v>5.31077844311377</v>
      </c>
      <c r="U812" s="50" t="n">
        <f aca="false">IFERROR(U522/U232,"")</f>
        <v>4.57631386861314</v>
      </c>
      <c r="V812" s="50" t="n">
        <f aca="false">IFERROR(V522/V232,"")</f>
        <v>5.04809701492537</v>
      </c>
      <c r="W812" s="50" t="n">
        <f aca="false">IFERROR(W522/W232,"")</f>
        <v>5.49321063394683</v>
      </c>
      <c r="X812" s="50" t="n">
        <f aca="false">IFERROR(X522/X232,"")</f>
        <v>4.655</v>
      </c>
      <c r="Y812" s="50" t="n">
        <f aca="false">IFERROR(Y522/Y232,"")</f>
        <v>4.33099415204678</v>
      </c>
      <c r="Z812" s="50" t="n">
        <f aca="false">IFERROR(Z522/Z232,"")</f>
        <v>4.3736885928393</v>
      </c>
      <c r="AA812" s="50" t="n">
        <f aca="false">IFERROR(AA522/AA232,"")</f>
        <v>5.80312104597216</v>
      </c>
      <c r="AB812" s="50" t="n">
        <f aca="false">IFERROR(AB522/AB232,"")</f>
        <v>4.77808817110432</v>
      </c>
      <c r="AC812" s="50" t="n">
        <f aca="false">IFERROR(AC522/AC232,"")</f>
        <v>5.81273251244433</v>
      </c>
      <c r="AD812" s="50" t="n">
        <f aca="false">IFERROR(AD522/AD232,"")</f>
        <v>5.6913768461172</v>
      </c>
      <c r="AE812" s="50" t="n">
        <f aca="false">IFERROR(AE522/AE232,"")</f>
        <v>5.158407960199</v>
      </c>
      <c r="AF812" s="50" t="n">
        <f aca="false">IFERROR(AF522/AF232,"")</f>
        <v>5.69090909090909</v>
      </c>
      <c r="AG812" s="50" t="n">
        <f aca="false">IFERROR(AG522/AG232,"")</f>
        <v>3.8340350877193</v>
      </c>
      <c r="AH812" s="50" t="n">
        <f aca="false">IFERROR(AH522/AH232,"")</f>
        <v>6.24272954626652</v>
      </c>
      <c r="AI812" s="50" t="n">
        <f aca="false">IFERROR(AI522/AI232,"")</f>
        <v>5.88845738942826</v>
      </c>
      <c r="AJ812" s="50" t="n">
        <f aca="false">IFERROR(AJ522/AJ232,"")</f>
        <v>5.05668125210367</v>
      </c>
      <c r="AK812" s="50" t="n">
        <f aca="false">IFERROR(AK522/AK232,"")</f>
        <v>5.56040502793296</v>
      </c>
      <c r="AL812" s="51" t="n">
        <f aca="false">IFERROR(AL522/AL232,"")</f>
        <v>4.03628257887517</v>
      </c>
      <c r="AM812" s="51" t="n">
        <f aca="false">IFERROR(AM522/AM232,"")</f>
        <v>5.4194</v>
      </c>
    </row>
    <row r="813" customFormat="false" ht="14.25" hidden="false" customHeight="false" outlineLevel="0" collapsed="false">
      <c r="A813" s="48" t="s">
        <v>138</v>
      </c>
      <c r="B813" s="48" t="str">
        <f aca="false">VLOOKUP(Data[[#This Row],[or_product]],Ref_products[#Data],2,FALSE())</f>
        <v>Triticale</v>
      </c>
      <c r="C813" s="48" t="str">
        <f aca="false">VLOOKUP(Data[[#This Row],[MS]],Ref_MS[#Data],2,FALSE())</f>
        <v>United Kingdom</v>
      </c>
      <c r="D813" s="49" t="s">
        <v>29</v>
      </c>
      <c r="E813" s="49" t="s">
        <v>129</v>
      </c>
      <c r="F813" s="49" t="s">
        <v>130</v>
      </c>
      <c r="G813" s="50" t="n">
        <f aca="false">(SUM(AH813:AL813)-MAX(AH813:AL813)-MIN(AH813:AL813))/3</f>
        <v>0</v>
      </c>
      <c r="H813" s="50" t="n">
        <f aca="false">IFERROR(H523/H233,"")</f>
        <v>4.97313432835821</v>
      </c>
      <c r="I813" s="50" t="n">
        <f aca="false">IFERROR(I523/I233,"")</f>
        <v>5.67368421052632</v>
      </c>
      <c r="J813" s="50" t="n">
        <f aca="false">IFERROR(J523/J233,"")</f>
        <v>5.96521739130435</v>
      </c>
      <c r="K813" s="50" t="n">
        <f aca="false">IFERROR(K523/K233,"")</f>
        <v>5.79718309859155</v>
      </c>
      <c r="L813" s="50" t="n">
        <f aca="false">IFERROR(L523/L233,"")</f>
        <v>5.49756097560976</v>
      </c>
      <c r="M813" s="50" t="n">
        <f aca="false">IFERROR(M523/M233,"")</f>
        <v>5.586</v>
      </c>
      <c r="N813" s="50" t="n">
        <f aca="false">IFERROR(N523/N233,"")</f>
        <v>6.18153846153846</v>
      </c>
      <c r="O813" s="50" t="n">
        <f aca="false">IFERROR(O523/O233,"")</f>
        <v>6.03076923076923</v>
      </c>
      <c r="P813" s="50" t="n">
        <f aca="false">IFERROR(P523/P233,"")</f>
        <v>4.56863309352518</v>
      </c>
      <c r="Q813" s="50" t="n">
        <f aca="false">IFERROR(Q523/Q233,"")</f>
        <v>4.58273381294964</v>
      </c>
      <c r="R813" s="50" t="n">
        <f aca="false">IFERROR(R523/R233,"")</f>
        <v>3.89315068493151</v>
      </c>
      <c r="S813" s="50" t="n">
        <f aca="false">IFERROR(S523/S233,"")</f>
        <v>4.01026315789474</v>
      </c>
      <c r="T813" s="50" t="n">
        <f aca="false">IFERROR(T523/T233,"")</f>
        <v>3.84014814814815</v>
      </c>
      <c r="U813" s="50" t="n">
        <f aca="false">IFERROR(U523/U233,"")</f>
        <v>4.21886524822695</v>
      </c>
      <c r="V813" s="50" t="n">
        <f aca="false">IFERROR(V523/V233,"")</f>
        <v>3.5586592178771</v>
      </c>
      <c r="W813" s="50" t="n">
        <f aca="false">IFERROR(W523/W233,"")</f>
        <v>4.31413043478261</v>
      </c>
      <c r="X813" s="50" t="n">
        <f aca="false">IFERROR(X523/X233,"")</f>
        <v>3.98125</v>
      </c>
      <c r="Y813" s="50" t="n">
        <f aca="false">IFERROR(Y523/Y233,"")</f>
        <v>4.03529411764706</v>
      </c>
      <c r="Z813" s="50" t="n">
        <f aca="false">IFERROR(Z523/Z233,"")</f>
        <v>3.92</v>
      </c>
      <c r="AA813" s="50" t="n">
        <f aca="false">IFERROR(AA523/AA233,"")</f>
        <v>3.69384615384615</v>
      </c>
      <c r="AB813" s="50" t="n">
        <f aca="false">IFERROR(AB523/AB233,"")</f>
        <v>3.675</v>
      </c>
      <c r="AC813" s="50" t="n">
        <f aca="false">IFERROR(AC523/AC233,"")</f>
        <v>4.508</v>
      </c>
      <c r="AD813" s="50" t="n">
        <f aca="false">IFERROR(AD523/AD233,"")</f>
        <v>4.68222222222222</v>
      </c>
      <c r="AE813" s="50" t="n">
        <f aca="false">IFERROR(AE523/AE233,"")</f>
        <v>3.83090909090909</v>
      </c>
      <c r="AF813" s="50" t="n">
        <f aca="false">IFERROR(AF523/AF233,"")</f>
        <v>4.41</v>
      </c>
      <c r="AG813" s="50" t="n">
        <f aca="false">IFERROR(AG523/AG233,"")</f>
        <v>4.07372549019608</v>
      </c>
      <c r="AH813" s="50" t="n">
        <f aca="false">IFERROR(AH523/AH233,"")</f>
        <v>4.39416923076923</v>
      </c>
      <c r="AI813" s="50" t="n">
        <f aca="false">IFERROR(AI523/AI233,"")</f>
        <v>3.43979274611399</v>
      </c>
      <c r="AJ813" s="50" t="str">
        <f aca="false">IFERROR(AJ523/AJ233,"")</f>
        <v/>
      </c>
      <c r="AK813" s="50" t="str">
        <f aca="false">IFERROR(AK523/AK233,"")</f>
        <v/>
      </c>
      <c r="AL813" s="51" t="str">
        <f aca="false">IFERROR(AL523/AL233,"")</f>
        <v/>
      </c>
      <c r="AM813" s="51" t="str">
        <f aca="false">IFERROR(AM523/AM233,"")</f>
        <v/>
      </c>
    </row>
    <row r="814" customFormat="false" ht="14.25" hidden="false" customHeight="false" outlineLevel="0" collapsed="false">
      <c r="A814" s="48" t="s">
        <v>138</v>
      </c>
      <c r="B814" s="48" t="str">
        <f aca="false">VLOOKUP(Data[[#This Row],[or_product]],Ref_products[#Data],2,FALSE())</f>
        <v>Other cereals</v>
      </c>
      <c r="C814" s="48" t="str">
        <f aca="false">VLOOKUP(Data[[#This Row],[MS]],Ref_MS[#Data],2,FALSE())</f>
        <v>EU-27</v>
      </c>
      <c r="D814" s="49" t="s">
        <v>136</v>
      </c>
      <c r="E814" s="49" t="s">
        <v>73</v>
      </c>
      <c r="F814" s="49" t="s">
        <v>74</v>
      </c>
      <c r="G814" s="50" t="n">
        <f aca="false">(SUM(AH814:AL814)-MAX(AH814:AL814)-MIN(AH814:AL814))/3</f>
        <v>2.75862529709445</v>
      </c>
      <c r="H814" s="50" t="n">
        <f aca="false">IFERROR(H524/H234,"")</f>
        <v>2.74500419143876</v>
      </c>
      <c r="I814" s="50" t="n">
        <f aca="false">IFERROR(I524/I234,"")</f>
        <v>2.52132993730408</v>
      </c>
      <c r="J814" s="50" t="n">
        <f aca="false">IFERROR(J524/J234,"")</f>
        <v>2.7739107911733</v>
      </c>
      <c r="K814" s="50" t="n">
        <f aca="false">IFERROR(K524/K234,"")</f>
        <v>2.84408848501665</v>
      </c>
      <c r="L814" s="50" t="n">
        <f aca="false">IFERROR(L524/L234,"")</f>
        <v>2.83560266812684</v>
      </c>
      <c r="M814" s="50" t="n">
        <f aca="false">IFERROR(M524/M234,"")</f>
        <v>2.94602105725506</v>
      </c>
      <c r="N814" s="50" t="n">
        <f aca="false">IFERROR(N524/N234,"")</f>
        <v>2.80002425652546</v>
      </c>
      <c r="O814" s="50" t="n">
        <f aca="false">IFERROR(O524/O234,"")</f>
        <v>2.19279340103335</v>
      </c>
      <c r="P814" s="50" t="n">
        <f aca="false">IFERROR(P524/P234,"")</f>
        <v>2.82005010740385</v>
      </c>
      <c r="Q814" s="50" t="n">
        <f aca="false">IFERROR(Q524/Q234,"")</f>
        <v>2.91841443706025</v>
      </c>
      <c r="R814" s="50" t="n">
        <f aca="false">IFERROR(R524/R234,"")</f>
        <v>2.61036207189869</v>
      </c>
      <c r="S814" s="50" t="n">
        <f aca="false">IFERROR(S524/S234,"")</f>
        <v>3.0695391023862</v>
      </c>
      <c r="T814" s="50" t="n">
        <f aca="false">IFERROR(T524/T234,"")</f>
        <v>2.816320869971</v>
      </c>
      <c r="U814" s="50" t="n">
        <f aca="false">IFERROR(U524/U234,"")</f>
        <v>2.29710899960807</v>
      </c>
      <c r="V814" s="50" t="n">
        <f aca="false">IFERROR(V524/V234,"")</f>
        <v>2.82425543069853</v>
      </c>
      <c r="W814" s="50" t="n">
        <f aca="false">IFERROR(W524/W234,"")</f>
        <v>2.65025397044095</v>
      </c>
      <c r="X814" s="50" t="n">
        <f aca="false">IFERROR(X524/X234,"")</f>
        <v>2.9112009541805</v>
      </c>
      <c r="Y814" s="50" t="n">
        <f aca="false">IFERROR(Y524/Y234,"")</f>
        <v>2.79973934051191</v>
      </c>
      <c r="Z814" s="50" t="n">
        <f aca="false">IFERROR(Z524/Z234,"")</f>
        <v>2.69420199886127</v>
      </c>
      <c r="AA814" s="50" t="n">
        <f aca="false">IFERROR(AA524/AA234,"")</f>
        <v>2.85571077171248</v>
      </c>
      <c r="AB814" s="50" t="n">
        <f aca="false">IFERROR(AB524/AB234,"")</f>
        <v>2.71026534672214</v>
      </c>
      <c r="AC814" s="50" t="n">
        <f aca="false">IFERROR(AC524/AC234,"")</f>
        <v>2.94518648110865</v>
      </c>
      <c r="AD814" s="50" t="n">
        <f aca="false">IFERROR(AD524/AD234,"")</f>
        <v>2.61472587626737</v>
      </c>
      <c r="AE814" s="50" t="n">
        <f aca="false">IFERROR(AE524/AE234,"")</f>
        <v>2.71411502915494</v>
      </c>
      <c r="AF814" s="50" t="n">
        <f aca="false">IFERROR(AF524/AF234,"")</f>
        <v>2.91155753263068</v>
      </c>
      <c r="AG814" s="50" t="n">
        <f aca="false">IFERROR(AG524/AG234,"")</f>
        <v>2.48743007400083</v>
      </c>
      <c r="AH814" s="50" t="n">
        <f aca="false">IFERROR(AH524/AH234,"")</f>
        <v>2.65743960411127</v>
      </c>
      <c r="AI814" s="50" t="n">
        <f aca="false">IFERROR(AI524/AI234,"")</f>
        <v>2.93686554956176</v>
      </c>
      <c r="AJ814" s="50" t="n">
        <f aca="false">IFERROR(AJ524/AJ234,"")</f>
        <v>2.90467818165681</v>
      </c>
      <c r="AK814" s="50" t="n">
        <f aca="false">IFERROR(AK524/AK234,"")</f>
        <v>2.69679837047343</v>
      </c>
      <c r="AL814" s="51" t="n">
        <f aca="false">IFERROR(AL524/AL234,"")</f>
        <v>2.6743993391531</v>
      </c>
      <c r="AM814" s="51" t="n">
        <f aca="false">IFERROR(AM524/AM234,"")</f>
        <v>2.67441682941224</v>
      </c>
    </row>
    <row r="815" customFormat="false" ht="14.25" hidden="false" customHeight="false" outlineLevel="0" collapsed="false">
      <c r="A815" s="48" t="s">
        <v>138</v>
      </c>
      <c r="B815" s="48" t="str">
        <f aca="false">VLOOKUP(Data[[#This Row],[or_product]],Ref_products[#Data],2,FALSE())</f>
        <v>Other cereals</v>
      </c>
      <c r="C815" s="48" t="str">
        <f aca="false">VLOOKUP(Data[[#This Row],[MS]],Ref_MS[#Data],2,FALSE())</f>
        <v>Belgium</v>
      </c>
      <c r="D815" s="49" t="s">
        <v>136</v>
      </c>
      <c r="E815" s="49" t="s">
        <v>75</v>
      </c>
      <c r="F815" s="49" t="s">
        <v>76</v>
      </c>
      <c r="G815" s="50" t="n">
        <f aca="false">(SUM(AH815:AL815)-MAX(AH815:AL815)-MIN(AH815:AL815))/3</f>
        <v>4.23217857904433</v>
      </c>
      <c r="H815" s="50" t="n">
        <f aca="false">IFERROR(H525/H235,"")</f>
        <v>4.37985714285714</v>
      </c>
      <c r="I815" s="50" t="n">
        <f aca="false">IFERROR(I525/I235,"")</f>
        <v>4.28566666666667</v>
      </c>
      <c r="J815" s="50" t="n">
        <f aca="false">IFERROR(J525/J235,"")</f>
        <v>4.36808333333333</v>
      </c>
      <c r="K815" s="50" t="n">
        <f aca="false">IFERROR(K525/K235,"")</f>
        <v>4.69775</v>
      </c>
      <c r="L815" s="50" t="n">
        <f aca="false">IFERROR(L525/L235,"")</f>
        <v>5.60433333333333</v>
      </c>
      <c r="M815" s="50" t="n">
        <f aca="false">IFERROR(M525/M235,"")</f>
        <v>3.5604</v>
      </c>
      <c r="N815" s="50" t="n">
        <f aca="false">IFERROR(N525/N235,"")</f>
        <v>4.71676923076923</v>
      </c>
      <c r="O815" s="50" t="n">
        <f aca="false">IFERROR(O525/O235,"")</f>
        <v>2.52195</v>
      </c>
      <c r="P815" s="50" t="n">
        <f aca="false">IFERROR(P525/P235,"")</f>
        <v>3.13183333333333</v>
      </c>
      <c r="Q815" s="50" t="n">
        <f aca="false">IFERROR(Q525/Q235,"")</f>
        <v>3.3626</v>
      </c>
      <c r="R815" s="50" t="n">
        <f aca="false">IFERROR(R525/R235,"")</f>
        <v>6.1318</v>
      </c>
      <c r="S815" s="50" t="n">
        <f aca="false">IFERROR(S525/S235,"")</f>
        <v>5.19225</v>
      </c>
      <c r="T815" s="50" t="n">
        <f aca="false">IFERROR(T525/T235,"")</f>
        <v>4.1538</v>
      </c>
      <c r="U815" s="50" t="n">
        <f aca="false">IFERROR(U525/U235,"")</f>
        <v>5.76916666666667</v>
      </c>
      <c r="V815" s="50" t="n">
        <f aca="false">IFERROR(V525/V235,"")</f>
        <v>4.945</v>
      </c>
      <c r="W815" s="50" t="n">
        <f aca="false">IFERROR(W525/W235,"")</f>
        <v>2.4725</v>
      </c>
      <c r="X815" s="50" t="n">
        <f aca="false">IFERROR(X525/X235,"")</f>
        <v>5.7362</v>
      </c>
      <c r="Y815" s="50" t="str">
        <f aca="false">IFERROR(Y525/Y235,"")</f>
        <v/>
      </c>
      <c r="Z815" s="50" t="n">
        <f aca="false">IFERROR(Z525/Z235,"")</f>
        <v>3.61829268292683</v>
      </c>
      <c r="AA815" s="50" t="n">
        <f aca="false">IFERROR(AA525/AA235,"")</f>
        <v>5.90103333333333</v>
      </c>
      <c r="AB815" s="50" t="n">
        <f aca="false">IFERROR(AB525/AB235,"")</f>
        <v>4.12083333333333</v>
      </c>
      <c r="AC815" s="50" t="n">
        <f aca="false">IFERROR(AC525/AC235,"")</f>
        <v>4.18840208877285</v>
      </c>
      <c r="AD815" s="50" t="n">
        <f aca="false">IFERROR(AD525/AD235,"")</f>
        <v>4.48303289473684</v>
      </c>
      <c r="AE815" s="50" t="n">
        <f aca="false">IFERROR(AE525/AE235,"")</f>
        <v>3.30696875</v>
      </c>
      <c r="AF815" s="50" t="n">
        <f aca="false">IFERROR(AF525/AF235,"")</f>
        <v>4.83099423631124</v>
      </c>
      <c r="AG815" s="50" t="n">
        <f aca="false">IFERROR(AG525/AG235,"")</f>
        <v>4.85269333333333</v>
      </c>
      <c r="AH815" s="50" t="n">
        <f aca="false">IFERROR(AH525/AH235,"")</f>
        <v>5.46073619631902</v>
      </c>
      <c r="AI815" s="50" t="n">
        <f aca="false">IFERROR(AI525/AI235,"")</f>
        <v>4.68070515970516</v>
      </c>
      <c r="AJ815" s="50" t="n">
        <f aca="false">IFERROR(AJ525/AJ235,"")</f>
        <v>4.14029724409449</v>
      </c>
      <c r="AK815" s="50" t="n">
        <f aca="false">IFERROR(AK525/AK235,"")</f>
        <v>3.87553333333333</v>
      </c>
      <c r="AL815" s="51" t="n">
        <f aca="false">IFERROR(AL525/AL235,"")</f>
        <v>2.54898795180723</v>
      </c>
      <c r="AM815" s="51" t="n">
        <f aca="false">IFERROR(AM525/AM235,"")</f>
        <v>3.76938398346956</v>
      </c>
    </row>
    <row r="816" customFormat="false" ht="14.25" hidden="false" customHeight="false" outlineLevel="0" collapsed="false">
      <c r="A816" s="48" t="s">
        <v>138</v>
      </c>
      <c r="B816" s="48" t="str">
        <f aca="false">VLOOKUP(Data[[#This Row],[or_product]],Ref_products[#Data],2,FALSE())</f>
        <v>Other cereals</v>
      </c>
      <c r="C816" s="48" t="str">
        <f aca="false">VLOOKUP(Data[[#This Row],[MS]],Ref_MS[#Data],2,FALSE())</f>
        <v>Bulgaria</v>
      </c>
      <c r="D816" s="49" t="s">
        <v>136</v>
      </c>
      <c r="E816" s="49" t="s">
        <v>77</v>
      </c>
      <c r="F816" s="49" t="s">
        <v>78</v>
      </c>
      <c r="G816" s="50" t="n">
        <f aca="false">(SUM(AH816:AL816)-MAX(AH816:AL816)-MIN(AH816:AL816))/3</f>
        <v>1.63736513376256</v>
      </c>
      <c r="H816" s="50" t="n">
        <f aca="false">IFERROR(H526/H236,"")</f>
        <v>1.35336842105263</v>
      </c>
      <c r="I816" s="50" t="n">
        <f aca="false">IFERROR(I526/I236,"")</f>
        <v>1.4835</v>
      </c>
      <c r="J816" s="50" t="n">
        <f aca="false">IFERROR(J526/J236,"")</f>
        <v>1.22024100719424</v>
      </c>
      <c r="K816" s="50" t="n">
        <f aca="false">IFERROR(K526/K236,"")</f>
        <v>0.720227176220807</v>
      </c>
      <c r="L816" s="50" t="n">
        <f aca="false">IFERROR(L526/L236,"")</f>
        <v>0.913599745870394</v>
      </c>
      <c r="M816" s="50" t="n">
        <f aca="false">IFERROR(M526/M236,"")</f>
        <v>0.634731343283582</v>
      </c>
      <c r="N816" s="50" t="n">
        <f aca="false">IFERROR(N526/N236,"")</f>
        <v>0.919352112676056</v>
      </c>
      <c r="O816" s="50" t="n">
        <f aca="false">IFERROR(O526/O236,"")</f>
        <v>2.967</v>
      </c>
      <c r="P816" s="50" t="n">
        <f aca="false">IFERROR(P526/P236,"")</f>
        <v>10.3845</v>
      </c>
      <c r="Q816" s="50" t="n">
        <f aca="false">IFERROR(Q526/Q236,"")</f>
        <v>1.1868</v>
      </c>
      <c r="R816" s="50" t="n">
        <f aca="false">IFERROR(R526/R236,"")</f>
        <v>25.3184</v>
      </c>
      <c r="S816" s="50" t="n">
        <f aca="false">IFERROR(S526/S236,"")</f>
        <v>21.2635</v>
      </c>
      <c r="T816" s="50" t="n">
        <f aca="false">IFERROR(T526/T236,"")</f>
        <v>15.0328</v>
      </c>
      <c r="U816" s="50" t="n">
        <f aca="false">IFERROR(U526/U236,"")</f>
        <v>7.08783333333333</v>
      </c>
      <c r="V816" s="50" t="n">
        <f aca="false">IFERROR(V526/V236,"")</f>
        <v>1.12386363636364</v>
      </c>
      <c r="W816" s="50" t="n">
        <f aca="false">IFERROR(W526/W236,"")</f>
        <v>1.46937142857143</v>
      </c>
      <c r="X816" s="50" t="n">
        <f aca="false">IFERROR(X526/X236,"")</f>
        <v>1.18130555555556</v>
      </c>
      <c r="Y816" s="50" t="n">
        <f aca="false">IFERROR(Y526/Y236,"")</f>
        <v>1.41849530516432</v>
      </c>
      <c r="Z816" s="50" t="n">
        <f aca="false">IFERROR(Z526/Z236,"")</f>
        <v>1.07233037694013</v>
      </c>
      <c r="AA816" s="50" t="n">
        <f aca="false">IFERROR(AA526/AA236,"")</f>
        <v>1.7845</v>
      </c>
      <c r="AB816" s="50" t="n">
        <f aca="false">IFERROR(AB526/AB236,"")</f>
        <v>1.89947826086957</v>
      </c>
      <c r="AC816" s="50" t="n">
        <f aca="false">IFERROR(AC526/AC236,"")</f>
        <v>1.51149056603774</v>
      </c>
      <c r="AD816" s="50" t="n">
        <f aca="false">IFERROR(AD526/AD236,"")</f>
        <v>1.39260539629005</v>
      </c>
      <c r="AE816" s="50" t="n">
        <f aca="false">IFERROR(AE526/AE236,"")</f>
        <v>1.67271382636656</v>
      </c>
      <c r="AF816" s="50" t="n">
        <f aca="false">IFERROR(AF526/AF236,"")</f>
        <v>1.84419411764706</v>
      </c>
      <c r="AG816" s="50" t="n">
        <f aca="false">IFERROR(AG526/AG236,"")</f>
        <v>2.08102083333333</v>
      </c>
      <c r="AH816" s="50" t="n">
        <f aca="false">IFERROR(AH526/AH236,"")</f>
        <v>1.69737465564738</v>
      </c>
      <c r="AI816" s="50" t="n">
        <f aca="false">IFERROR(AI526/AI236,"")</f>
        <v>1.56925088339223</v>
      </c>
      <c r="AJ816" s="50" t="n">
        <f aca="false">IFERROR(AJ526/AJ236,"")</f>
        <v>1.64942307692308</v>
      </c>
      <c r="AK816" s="50" t="n">
        <f aca="false">IFERROR(AK526/AK236,"")</f>
        <v>1.59814251781473</v>
      </c>
      <c r="AL816" s="51" t="n">
        <f aca="false">IFERROR(AL526/AL236,"")</f>
        <v>1.66452980654988</v>
      </c>
      <c r="AM816" s="51" t="n">
        <f aca="false">IFERROR(AM526/AM236,"")</f>
        <v>1.72744957699771</v>
      </c>
    </row>
    <row r="817" customFormat="false" ht="14.25" hidden="false" customHeight="false" outlineLevel="0" collapsed="false">
      <c r="A817" s="48" t="s">
        <v>138</v>
      </c>
      <c r="B817" s="48" t="str">
        <f aca="false">VLOOKUP(Data[[#This Row],[or_product]],Ref_products[#Data],2,FALSE())</f>
        <v>Other cereals</v>
      </c>
      <c r="C817" s="48" t="str">
        <f aca="false">VLOOKUP(Data[[#This Row],[MS]],Ref_MS[#Data],2,FALSE())</f>
        <v>Czechia</v>
      </c>
      <c r="D817" s="49" t="s">
        <v>136</v>
      </c>
      <c r="E817" s="49" t="s">
        <v>79</v>
      </c>
      <c r="F817" s="49" t="s">
        <v>80</v>
      </c>
      <c r="G817" s="50" t="n">
        <f aca="false">(SUM(AH817:AL817)-MAX(AH817:AL817)-MIN(AH817:AL817))/3</f>
        <v>1.69335296791864</v>
      </c>
      <c r="H817" s="50" t="n">
        <f aca="false">IFERROR(H527/H237,"")</f>
        <v>2.32415</v>
      </c>
      <c r="I817" s="50" t="n">
        <f aca="false">IFERROR(I527/I237,"")</f>
        <v>2.25821666666667</v>
      </c>
      <c r="J817" s="50" t="n">
        <f aca="false">IFERROR(J527/J237,"")</f>
        <v>2.09338333333333</v>
      </c>
      <c r="K817" s="50" t="n">
        <f aca="false">IFERROR(K527/K237,"")</f>
        <v>2.1758</v>
      </c>
      <c r="L817" s="50" t="n">
        <f aca="false">IFERROR(L527/L237,"")</f>
        <v>2.064</v>
      </c>
      <c r="M817" s="50" t="n">
        <f aca="false">IFERROR(M527/M237,"")</f>
        <v>1.88809090909091</v>
      </c>
      <c r="N817" s="50" t="n">
        <f aca="false">IFERROR(N527/N237,"")</f>
        <v>1.88809090909091</v>
      </c>
      <c r="O817" s="50" t="n">
        <f aca="false">IFERROR(O527/O237,"")</f>
        <v>1.83038805970149</v>
      </c>
      <c r="P817" s="50" t="n">
        <f aca="false">IFERROR(P527/P237,"")</f>
        <v>1.64274576271186</v>
      </c>
      <c r="Q817" s="50" t="n">
        <f aca="false">IFERROR(Q527/Q237,"")</f>
        <v>1.67369230769231</v>
      </c>
      <c r="R817" s="50" t="n">
        <f aca="false">IFERROR(R527/R237,"")</f>
        <v>2.28301869158879</v>
      </c>
      <c r="S817" s="50" t="n">
        <f aca="false">IFERROR(S527/S237,"")</f>
        <v>1.96323880597015</v>
      </c>
      <c r="T817" s="50" t="n">
        <f aca="false">IFERROR(T527/T237,"")</f>
        <v>1.62823170731707</v>
      </c>
      <c r="U817" s="50" t="n">
        <f aca="false">IFERROR(U527/U237,"")</f>
        <v>1.28657522123894</v>
      </c>
      <c r="V817" s="50" t="n">
        <f aca="false">IFERROR(V527/V237,"")</f>
        <v>1.25852631388493</v>
      </c>
      <c r="W817" s="50" t="n">
        <f aca="false">IFERROR(W527/W237,"")</f>
        <v>1.44953434343434</v>
      </c>
      <c r="X817" s="50" t="n">
        <f aca="false">IFERROR(X527/X237,"")</f>
        <v>1.61129213483146</v>
      </c>
      <c r="Y817" s="50" t="n">
        <f aca="false">IFERROR(Y527/Y237,"")</f>
        <v>1.29506466512702</v>
      </c>
      <c r="Z817" s="50" t="n">
        <f aca="false">IFERROR(Z527/Z237,"")</f>
        <v>1.65169727891156</v>
      </c>
      <c r="AA817" s="50" t="n">
        <f aca="false">IFERROR(AA527/AA237,"")</f>
        <v>1.89127487352445</v>
      </c>
      <c r="AB817" s="50" t="n">
        <f aca="false">IFERROR(AB527/AB237,"")</f>
        <v>1.30611422845691</v>
      </c>
      <c r="AC817" s="50" t="n">
        <f aca="false">IFERROR(AC527/AC237,"")</f>
        <v>1.45667570754717</v>
      </c>
      <c r="AD817" s="50" t="n">
        <f aca="false">IFERROR(AD527/AD237,"")</f>
        <v>1.45304692082111</v>
      </c>
      <c r="AE817" s="50" t="n">
        <f aca="false">IFERROR(AE527/AE237,"")</f>
        <v>2.28692604856512</v>
      </c>
      <c r="AF817" s="50" t="n">
        <f aca="false">IFERROR(AF527/AF237,"")</f>
        <v>1.43769858712716</v>
      </c>
      <c r="AG817" s="50" t="n">
        <f aca="false">IFERROR(AG527/AG237,"")</f>
        <v>1.97038058551618</v>
      </c>
      <c r="AH817" s="50" t="n">
        <f aca="false">IFERROR(AH527/AH237,"")</f>
        <v>1.53248785046729</v>
      </c>
      <c r="AI817" s="50" t="n">
        <f aca="false">IFERROR(AI527/AI237,"")</f>
        <v>1.88245203488372</v>
      </c>
      <c r="AJ817" s="50" t="n">
        <f aca="false">IFERROR(AJ527/AJ237,"")</f>
        <v>1.66511901840491</v>
      </c>
      <c r="AK817" s="50" t="n">
        <f aca="false">IFERROR(AK527/AK237,"")</f>
        <v>1.28331710914454</v>
      </c>
      <c r="AL817" s="51" t="n">
        <f aca="false">IFERROR(AL527/AL237,"")</f>
        <v>1.94830607476635</v>
      </c>
      <c r="AM817" s="51" t="n">
        <f aca="false">IFERROR(AM527/AM237,"")</f>
        <v>1.71764219001535</v>
      </c>
    </row>
    <row r="818" customFormat="false" ht="14.25" hidden="false" customHeight="false" outlineLevel="0" collapsed="false">
      <c r="A818" s="48" t="s">
        <v>138</v>
      </c>
      <c r="B818" s="48" t="str">
        <f aca="false">VLOOKUP(Data[[#This Row],[or_product]],Ref_products[#Data],2,FALSE())</f>
        <v>Other cereals</v>
      </c>
      <c r="C818" s="48" t="str">
        <f aca="false">VLOOKUP(Data[[#This Row],[MS]],Ref_MS[#Data],2,FALSE())</f>
        <v>Denmark</v>
      </c>
      <c r="D818" s="49" t="s">
        <v>136</v>
      </c>
      <c r="E818" s="49" t="s">
        <v>81</v>
      </c>
      <c r="F818" s="49" t="s">
        <v>82</v>
      </c>
      <c r="G818" s="50" t="n">
        <f aca="false">(SUM(AH818:AL818)-MAX(AH818:AL818)-MIN(AH818:AL818))/3</f>
        <v>3.49285766433164</v>
      </c>
      <c r="H818" s="50" t="n">
        <f aca="false">IFERROR(H528/H238,"")</f>
        <v>0</v>
      </c>
      <c r="I818" s="50" t="n">
        <f aca="false">IFERROR(I528/I238,"")</f>
        <v>6.18125</v>
      </c>
      <c r="J818" s="50" t="n">
        <f aca="false">IFERROR(J528/J238,"")</f>
        <v>5.934</v>
      </c>
      <c r="K818" s="50" t="n">
        <f aca="false">IFERROR(K528/K238,"")</f>
        <v>5.11551724137931</v>
      </c>
      <c r="L818" s="50" t="n">
        <f aca="false">IFERROR(L528/L238,"")</f>
        <v>0</v>
      </c>
      <c r="M818" s="50" t="n">
        <f aca="false">IFERROR(M528/M238,"")</f>
        <v>5.315875</v>
      </c>
      <c r="N818" s="50" t="str">
        <f aca="false">IFERROR(N528/N238,"")</f>
        <v/>
      </c>
      <c r="O818" s="50" t="str">
        <f aca="false">IFERROR(O528/O238,"")</f>
        <v/>
      </c>
      <c r="P818" s="50" t="str">
        <f aca="false">IFERROR(P528/P238,"")</f>
        <v/>
      </c>
      <c r="Q818" s="50" t="str">
        <f aca="false">IFERROR(Q528/Q238,"")</f>
        <v/>
      </c>
      <c r="R818" s="50" t="str">
        <f aca="false">IFERROR(R528/R238,"")</f>
        <v/>
      </c>
      <c r="S818" s="50" t="str">
        <f aca="false">IFERROR(S528/S238,"")</f>
        <v/>
      </c>
      <c r="T818" s="50" t="str">
        <f aca="false">IFERROR(T528/T238,"")</f>
        <v/>
      </c>
      <c r="U818" s="50" t="str">
        <f aca="false">IFERROR(U528/U238,"")</f>
        <v/>
      </c>
      <c r="V818" s="50" t="str">
        <f aca="false">IFERROR(V528/V238,"")</f>
        <v/>
      </c>
      <c r="W818" s="50" t="n">
        <f aca="false">IFERROR(W528/W238,"")</f>
        <v>3.42925</v>
      </c>
      <c r="X818" s="50" t="n">
        <f aca="false">IFERROR(X528/X238,"")</f>
        <v>4.00715517241379</v>
      </c>
      <c r="Y818" s="50" t="n">
        <f aca="false">IFERROR(Y528/Y238,"")</f>
        <v>4.76698</v>
      </c>
      <c r="Z818" s="50" t="n">
        <f aca="false">IFERROR(Z528/Z238,"")</f>
        <v>3.10274509803922</v>
      </c>
      <c r="AA818" s="50" t="n">
        <f aca="false">IFERROR(AA528/AA238,"")</f>
        <v>3.93096202531646</v>
      </c>
      <c r="AB818" s="50" t="n">
        <f aca="false">IFERROR(AB528/AB238,"")</f>
        <v>3.9189125</v>
      </c>
      <c r="AC818" s="50" t="n">
        <f aca="false">IFERROR(AC528/AC238,"")</f>
        <v>3.90716049382716</v>
      </c>
      <c r="AD818" s="50" t="n">
        <f aca="false">IFERROR(AD528/AD238,"")</f>
        <v>4.0549</v>
      </c>
      <c r="AE818" s="50" t="n">
        <f aca="false">IFERROR(AE528/AE238,"")</f>
        <v>3.67147230769231</v>
      </c>
      <c r="AF818" s="50" t="n">
        <f aca="false">IFERROR(AF528/AF238,"")</f>
        <v>3.98154088952654</v>
      </c>
      <c r="AG818" s="50" t="n">
        <f aca="false">IFERROR(AG528/AG238,"")</f>
        <v>2.76030043541364</v>
      </c>
      <c r="AH818" s="50" t="n">
        <f aca="false">IFERROR(AH528/AH238,"")</f>
        <v>3.97810055865922</v>
      </c>
      <c r="AI818" s="50" t="n">
        <f aca="false">IFERROR(AI528/AI238,"")</f>
        <v>4.10120191158901</v>
      </c>
      <c r="AJ818" s="50" t="n">
        <f aca="false">IFERROR(AJ528/AJ238,"")</f>
        <v>2.99925283018868</v>
      </c>
      <c r="AK818" s="50" t="n">
        <f aca="false">IFERROR(AK528/AK238,"")</f>
        <v>3.50121960414703</v>
      </c>
      <c r="AL818" s="51" t="n">
        <f aca="false">IFERROR(AL528/AL238,"")</f>
        <v>2.88573961840629</v>
      </c>
      <c r="AM818" s="51" t="n">
        <f aca="false">IFERROR(AM528/AM238,"")</f>
        <v>3.10371505311764</v>
      </c>
    </row>
    <row r="819" customFormat="false" ht="14.25" hidden="false" customHeight="false" outlineLevel="0" collapsed="false">
      <c r="A819" s="48" t="s">
        <v>138</v>
      </c>
      <c r="B819" s="48" t="str">
        <f aca="false">VLOOKUP(Data[[#This Row],[or_product]],Ref_products[#Data],2,FALSE())</f>
        <v>Other cereals</v>
      </c>
      <c r="C819" s="48" t="str">
        <f aca="false">VLOOKUP(Data[[#This Row],[MS]],Ref_MS[#Data],2,FALSE())</f>
        <v>Germany</v>
      </c>
      <c r="D819" s="49" t="s">
        <v>136</v>
      </c>
      <c r="E819" s="49" t="s">
        <v>83</v>
      </c>
      <c r="F819" s="49" t="s">
        <v>84</v>
      </c>
      <c r="G819" s="50" t="n">
        <f aca="false">(SUM(AH819:AL819)-MAX(AH819:AL819)-MIN(AH819:AL819))/3</f>
        <v>4.03996500879311</v>
      </c>
      <c r="H819" s="50" t="n">
        <f aca="false">IFERROR(H529/H239,"")</f>
        <v>4.38496385542169</v>
      </c>
      <c r="I819" s="50" t="n">
        <f aca="false">IFERROR(I529/I239,"")</f>
        <v>4.09885555555556</v>
      </c>
      <c r="J819" s="50" t="n">
        <f aca="false">IFERROR(J529/J239,"")</f>
        <v>4.13581818181818</v>
      </c>
      <c r="K819" s="50" t="n">
        <f aca="false">IFERROR(K529/K239,"")</f>
        <v>4.83108376963351</v>
      </c>
      <c r="L819" s="50" t="n">
        <f aca="false">IFERROR(L529/L239,"")</f>
        <v>4.59226791808874</v>
      </c>
      <c r="M819" s="50" t="n">
        <f aca="false">IFERROR(M529/M239,"")</f>
        <v>4.61328571428572</v>
      </c>
      <c r="N819" s="50" t="n">
        <f aca="false">IFERROR(N529/N239,"")</f>
        <v>4.67850299401198</v>
      </c>
      <c r="O819" s="50" t="n">
        <f aca="false">IFERROR(O529/O239,"")</f>
        <v>4.52005882352941</v>
      </c>
      <c r="P819" s="50" t="n">
        <f aca="false">IFERROR(P529/P239,"")</f>
        <v>4.63440495867769</v>
      </c>
      <c r="Q819" s="50" t="n">
        <f aca="false">IFERROR(Q529/Q239,"")</f>
        <v>4.40147025495751</v>
      </c>
      <c r="R819" s="50" t="n">
        <f aca="false">IFERROR(R529/R239,"")</f>
        <v>4.18558928571429</v>
      </c>
      <c r="S819" s="50" t="n">
        <f aca="false">IFERROR(S529/S239,"")</f>
        <v>4.99154117647059</v>
      </c>
      <c r="T819" s="50" t="n">
        <f aca="false">IFERROR(T529/T239,"")</f>
        <v>4.38938202247191</v>
      </c>
      <c r="U819" s="50" t="n">
        <f aca="false">IFERROR(U529/U239,"")</f>
        <v>4.34287352941177</v>
      </c>
      <c r="V819" s="50" t="n">
        <f aca="false">IFERROR(V529/V239,"")</f>
        <v>4.07879530201342</v>
      </c>
      <c r="W819" s="50" t="n">
        <f aca="false">IFERROR(W529/W239,"")</f>
        <v>4.47747272727273</v>
      </c>
      <c r="X819" s="50" t="n">
        <f aca="false">IFERROR(X529/X239,"")</f>
        <v>4.81773897058824</v>
      </c>
      <c r="Y819" s="50" t="n">
        <f aca="false">IFERROR(Y529/Y239,"")</f>
        <v>3.34442678978676</v>
      </c>
      <c r="Z819" s="50" t="n">
        <f aca="false">IFERROR(Z529/Z239,"")</f>
        <v>3.35342037521865</v>
      </c>
      <c r="AA819" s="50" t="n">
        <f aca="false">IFERROR(AA529/AA239,"")</f>
        <v>3.95295688457597</v>
      </c>
      <c r="AB819" s="50" t="n">
        <f aca="false">IFERROR(AB529/AB239,"")</f>
        <v>3.83555876507111</v>
      </c>
      <c r="AC819" s="50" t="n">
        <f aca="false">IFERROR(AC529/AC239,"")</f>
        <v>3.71305238801859</v>
      </c>
      <c r="AD819" s="50" t="n">
        <f aca="false">IFERROR(AD529/AD239,"")</f>
        <v>3.17030121032011</v>
      </c>
      <c r="AE819" s="50" t="n">
        <f aca="false">IFERROR(AE529/AE239,"")</f>
        <v>3.3181487553891</v>
      </c>
      <c r="AF819" s="50" t="n">
        <f aca="false">IFERROR(AF529/AF239,"")</f>
        <v>3.15072848786414</v>
      </c>
      <c r="AG819" s="50" t="n">
        <f aca="false">IFERROR(AG529/AG239,"")</f>
        <v>4.23950290106893</v>
      </c>
      <c r="AH819" s="50" t="n">
        <f aca="false">IFERROR(AH529/AH239,"")</f>
        <v>4.34585011298126</v>
      </c>
      <c r="AI819" s="50" t="n">
        <f aca="false">IFERROR(AI529/AI239,"")</f>
        <v>4.04686101298662</v>
      </c>
      <c r="AJ819" s="50" t="n">
        <f aca="false">IFERROR(AJ529/AJ239,"")</f>
        <v>4.0683101740076</v>
      </c>
      <c r="AK819" s="50" t="n">
        <f aca="false">IFERROR(AK529/AK239,"")</f>
        <v>4.0047238393851</v>
      </c>
      <c r="AL819" s="51" t="n">
        <f aca="false">IFERROR(AL529/AL239,"")</f>
        <v>3.83438798750987</v>
      </c>
      <c r="AM819" s="51" t="n">
        <f aca="false">IFERROR(AM529/AM239,"")</f>
        <v>3.83786983094815</v>
      </c>
    </row>
    <row r="820" customFormat="false" ht="14.25" hidden="false" customHeight="false" outlineLevel="0" collapsed="false">
      <c r="A820" s="48" t="s">
        <v>138</v>
      </c>
      <c r="B820" s="48" t="str">
        <f aca="false">VLOOKUP(Data[[#This Row],[or_product]],Ref_products[#Data],2,FALSE())</f>
        <v>Other cereals</v>
      </c>
      <c r="C820" s="48" t="str">
        <f aca="false">VLOOKUP(Data[[#This Row],[MS]],Ref_MS[#Data],2,FALSE())</f>
        <v>Estonia</v>
      </c>
      <c r="D820" s="49" t="s">
        <v>136</v>
      </c>
      <c r="E820" s="49" t="s">
        <v>85</v>
      </c>
      <c r="F820" s="49" t="s">
        <v>86</v>
      </c>
      <c r="G820" s="50" t="n">
        <f aca="false">(SUM(AH820:AL820)-MAX(AH820:AL820)-MIN(AH820:AL820))/3</f>
        <v>1.01288539179146</v>
      </c>
      <c r="H820" s="50" t="n">
        <f aca="false">IFERROR(H530/H240,"")</f>
        <v>2.28230769230769</v>
      </c>
      <c r="I820" s="50" t="n">
        <f aca="false">IFERROR(I530/I240,"")</f>
        <v>1.53501041666667</v>
      </c>
      <c r="J820" s="50" t="n">
        <f aca="false">IFERROR(J530/J240,"")</f>
        <v>2.06591111111111</v>
      </c>
      <c r="K820" s="50" t="n">
        <f aca="false">IFERROR(K530/K240,"")</f>
        <v>2.31221379310345</v>
      </c>
      <c r="L820" s="50" t="n">
        <f aca="false">IFERROR(L530/L240,"")</f>
        <v>1.87726851851852</v>
      </c>
      <c r="M820" s="50" t="n">
        <f aca="false">IFERROR(M530/M240,"")</f>
        <v>1.48113397129187</v>
      </c>
      <c r="N820" s="50" t="n">
        <f aca="false">IFERROR(N530/N240,"")</f>
        <v>1.063175</v>
      </c>
      <c r="O820" s="50" t="n">
        <f aca="false">IFERROR(O530/O240,"")</f>
        <v>1.87596031746032</v>
      </c>
      <c r="P820" s="50" t="n">
        <f aca="false">IFERROR(P530/P240,"")</f>
        <v>1.72368571428571</v>
      </c>
      <c r="Q820" s="50" t="n">
        <f aca="false">IFERROR(Q530/Q240,"")</f>
        <v>1.6689375</v>
      </c>
      <c r="R820" s="50" t="n">
        <f aca="false">IFERROR(R530/R240,"")</f>
        <v>1.83919298245614</v>
      </c>
      <c r="S820" s="50" t="n">
        <f aca="false">IFERROR(S530/S240,"")</f>
        <v>2.10862264150943</v>
      </c>
      <c r="T820" s="50" t="n">
        <f aca="false">IFERROR(T530/T240,"")</f>
        <v>1.978</v>
      </c>
      <c r="U820" s="50" t="n">
        <f aca="false">IFERROR(U530/U240,"")</f>
        <v>2.01756</v>
      </c>
      <c r="V820" s="50" t="n">
        <f aca="false">IFERROR(V530/V240,"")</f>
        <v>2.32415</v>
      </c>
      <c r="W820" s="50" t="n">
        <f aca="false">IFERROR(W530/W240,"")</f>
        <v>2.05818918918919</v>
      </c>
      <c r="X820" s="50" t="n">
        <f aca="false">IFERROR(X530/X240,"")</f>
        <v>2.16114814814815</v>
      </c>
      <c r="Y820" s="50" t="n">
        <f aca="false">IFERROR(Y530/Y240,"")</f>
        <v>1.80914634146341</v>
      </c>
      <c r="Z820" s="50" t="n">
        <f aca="false">IFERROR(Z530/Z240,"")</f>
        <v>2.1709756097561</v>
      </c>
      <c r="AA820" s="50" t="n">
        <f aca="false">IFERROR(AA530/AA240,"")</f>
        <v>1.67106896551724</v>
      </c>
      <c r="AB820" s="50" t="n">
        <f aca="false">IFERROR(AB530/AB240,"")</f>
        <v>2.691</v>
      </c>
      <c r="AC820" s="50" t="n">
        <f aca="false">IFERROR(AC530/AC240,"")</f>
        <v>2.13415789473684</v>
      </c>
      <c r="AD820" s="50" t="n">
        <f aca="false">IFERROR(AD530/AD240,"")</f>
        <v>2.40185714285714</v>
      </c>
      <c r="AE820" s="50" t="n">
        <f aca="false">IFERROR(AE530/AE240,"")</f>
        <v>1.30258536585366</v>
      </c>
      <c r="AF820" s="50" t="n">
        <f aca="false">IFERROR(AF530/AF240,"")</f>
        <v>0.83146017699115</v>
      </c>
      <c r="AG820" s="50" t="n">
        <f aca="false">IFERROR(AG530/AG240,"")</f>
        <v>0.744559659090909</v>
      </c>
      <c r="AH820" s="50" t="n">
        <f aca="false">IFERROR(AH530/AH240,"")</f>
        <v>1.70552040816327</v>
      </c>
      <c r="AI820" s="50" t="n">
        <f aca="false">IFERROR(AI530/AI240,"")</f>
        <v>0.955582655826558</v>
      </c>
      <c r="AJ820" s="50" t="n">
        <f aca="false">IFERROR(AJ530/AJ240,"")</f>
        <v>0.751491255961844</v>
      </c>
      <c r="AK820" s="50" t="n">
        <f aca="false">IFERROR(AK530/AK240,"")</f>
        <v>1.03736393442623</v>
      </c>
      <c r="AL820" s="51" t="n">
        <f aca="false">IFERROR(AL530/AL240,"")</f>
        <v>1.0457095851216</v>
      </c>
      <c r="AM820" s="51" t="n">
        <f aca="false">IFERROR(AM530/AM240,"")</f>
        <v>1.02873545284174</v>
      </c>
    </row>
    <row r="821" customFormat="false" ht="14.25" hidden="false" customHeight="false" outlineLevel="0" collapsed="false">
      <c r="A821" s="48" t="s">
        <v>138</v>
      </c>
      <c r="B821" s="48" t="str">
        <f aca="false">VLOOKUP(Data[[#This Row],[or_product]],Ref_products[#Data],2,FALSE())</f>
        <v>Other cereals</v>
      </c>
      <c r="C821" s="48" t="str">
        <f aca="false">VLOOKUP(Data[[#This Row],[MS]],Ref_MS[#Data],2,FALSE())</f>
        <v>Ireland</v>
      </c>
      <c r="D821" s="49" t="s">
        <v>136</v>
      </c>
      <c r="E821" s="49" t="s">
        <v>87</v>
      </c>
      <c r="F821" s="49" t="s">
        <v>88</v>
      </c>
      <c r="G821" s="50" t="n">
        <f aca="false">(SUM(AH821:AL821)-MAX(AH821:AL821)-MIN(AH821:AL821))/3</f>
        <v>0</v>
      </c>
      <c r="H821" s="50" t="n">
        <f aca="false">IFERROR(H531/H241,"")</f>
        <v>0</v>
      </c>
      <c r="I821" s="50" t="n">
        <f aca="false">IFERROR(I531/I241,"")</f>
        <v>0</v>
      </c>
      <c r="J821" s="50" t="n">
        <f aca="false">IFERROR(J531/J241,"")</f>
        <v>0</v>
      </c>
      <c r="K821" s="50" t="n">
        <f aca="false">IFERROR(K531/K241,"")</f>
        <v>0</v>
      </c>
      <c r="L821" s="50" t="n">
        <f aca="false">IFERROR(L531/L241,"")</f>
        <v>0</v>
      </c>
      <c r="M821" s="50" t="n">
        <f aca="false">IFERROR(M531/M241,"")</f>
        <v>0</v>
      </c>
      <c r="N821" s="50" t="n">
        <f aca="false">IFERROR(N531/N241,"")</f>
        <v>0</v>
      </c>
      <c r="O821" s="50" t="str">
        <f aca="false">IFERROR(O531/O241,"")</f>
        <v/>
      </c>
      <c r="P821" s="50" t="str">
        <f aca="false">IFERROR(P531/P241,"")</f>
        <v/>
      </c>
      <c r="Q821" s="50" t="str">
        <f aca="false">IFERROR(Q531/Q241,"")</f>
        <v/>
      </c>
      <c r="R821" s="50" t="str">
        <f aca="false">IFERROR(R531/R241,"")</f>
        <v/>
      </c>
      <c r="S821" s="50" t="str">
        <f aca="false">IFERROR(S531/S241,"")</f>
        <v/>
      </c>
      <c r="T821" s="50" t="str">
        <f aca="false">IFERROR(T531/T241,"")</f>
        <v/>
      </c>
      <c r="U821" s="50" t="str">
        <f aca="false">IFERROR(U531/U241,"")</f>
        <v/>
      </c>
      <c r="V821" s="50" t="str">
        <f aca="false">IFERROR(V531/V241,"")</f>
        <v/>
      </c>
      <c r="W821" s="50" t="str">
        <f aca="false">IFERROR(W531/W241,"")</f>
        <v/>
      </c>
      <c r="X821" s="50" t="str">
        <f aca="false">IFERROR(X531/X241,"")</f>
        <v/>
      </c>
      <c r="Y821" s="50" t="str">
        <f aca="false">IFERROR(Y531/Y241,"")</f>
        <v/>
      </c>
      <c r="Z821" s="50" t="str">
        <f aca="false">IFERROR(Z531/Z241,"")</f>
        <v/>
      </c>
      <c r="AA821" s="50" t="str">
        <f aca="false">IFERROR(AA531/AA241,"")</f>
        <v/>
      </c>
      <c r="AB821" s="50" t="str">
        <f aca="false">IFERROR(AB531/AB241,"")</f>
        <v/>
      </c>
      <c r="AC821" s="50" t="str">
        <f aca="false">IFERROR(AC531/AC241,"")</f>
        <v/>
      </c>
      <c r="AD821" s="50" t="str">
        <f aca="false">IFERROR(AD531/AD241,"")</f>
        <v/>
      </c>
      <c r="AE821" s="50" t="str">
        <f aca="false">IFERROR(AE531/AE241,"")</f>
        <v/>
      </c>
      <c r="AF821" s="50" t="str">
        <f aca="false">IFERROR(AF531/AF241,"")</f>
        <v/>
      </c>
      <c r="AG821" s="50" t="str">
        <f aca="false">IFERROR(AG531/AG241,"")</f>
        <v/>
      </c>
      <c r="AH821" s="50" t="str">
        <f aca="false">IFERROR(AH531/AH241,"")</f>
        <v/>
      </c>
      <c r="AI821" s="50" t="n">
        <f aca="false">IFERROR(AI531/AI241,"")</f>
        <v>0</v>
      </c>
      <c r="AJ821" s="50" t="n">
        <f aca="false">IFERROR(AJ531/AJ241,"")</f>
        <v>0</v>
      </c>
      <c r="AK821" s="50" t="str">
        <f aca="false">IFERROR(AK531/AK241,"")</f>
        <v/>
      </c>
      <c r="AL821" s="51" t="str">
        <f aca="false">IFERROR(AL531/AL241,"")</f>
        <v/>
      </c>
      <c r="AM821" s="51" t="str">
        <f aca="false">IFERROR(AM531/AM241,"")</f>
        <v/>
      </c>
    </row>
    <row r="822" customFormat="false" ht="14.25" hidden="false" customHeight="false" outlineLevel="0" collapsed="false">
      <c r="A822" s="48" t="s">
        <v>138</v>
      </c>
      <c r="B822" s="48" t="str">
        <f aca="false">VLOOKUP(Data[[#This Row],[or_product]],Ref_products[#Data],2,FALSE())</f>
        <v>Other cereals</v>
      </c>
      <c r="C822" s="48" t="str">
        <f aca="false">VLOOKUP(Data[[#This Row],[MS]],Ref_MS[#Data],2,FALSE())</f>
        <v>Greece</v>
      </c>
      <c r="D822" s="49" t="s">
        <v>136</v>
      </c>
      <c r="E822" s="49" t="s">
        <v>89</v>
      </c>
      <c r="F822" s="49" t="s">
        <v>90</v>
      </c>
      <c r="G822" s="50" t="n">
        <f aca="false">(SUM(AH822:AL822)-MAX(AH822:AL822)-MIN(AH822:AL822))/3</f>
        <v>2.40782245205775</v>
      </c>
      <c r="H822" s="50" t="n">
        <f aca="false">IFERROR(H532/H242,"")</f>
        <v>1.978</v>
      </c>
      <c r="I822" s="50" t="n">
        <f aca="false">IFERROR(I532/I242,"")</f>
        <v>1.978</v>
      </c>
      <c r="J822" s="50" t="n">
        <f aca="false">IFERROR(J532/J242,"")</f>
        <v>1.978</v>
      </c>
      <c r="K822" s="50" t="n">
        <f aca="false">IFERROR(K532/K242,"")</f>
        <v>1.978</v>
      </c>
      <c r="L822" s="50" t="n">
        <f aca="false">IFERROR(L532/L242,"")</f>
        <v>4.326875</v>
      </c>
      <c r="M822" s="50" t="n">
        <f aca="false">IFERROR(M532/M242,"")</f>
        <v>1.64833333333333</v>
      </c>
      <c r="N822" s="50" t="n">
        <f aca="false">IFERROR(N532/N242,"")</f>
        <v>1.978</v>
      </c>
      <c r="O822" s="50" t="n">
        <f aca="false">IFERROR(O532/O242,"")</f>
        <v>0.42502479338843</v>
      </c>
      <c r="P822" s="50" t="n">
        <f aca="false">IFERROR(P532/P242,"")</f>
        <v>1.32808571428571</v>
      </c>
      <c r="Q822" s="50" t="n">
        <f aca="false">IFERROR(Q532/Q242,"")</f>
        <v>1.3552962962963</v>
      </c>
      <c r="R822" s="50" t="n">
        <f aca="false">IFERROR(R532/R242,"")</f>
        <v>1.23983333333333</v>
      </c>
      <c r="S822" s="50" t="n">
        <f aca="false">IFERROR(S532/S242,"")</f>
        <v>1.40770072992701</v>
      </c>
      <c r="T822" s="50" t="n">
        <f aca="false">IFERROR(T532/T242,"")</f>
        <v>1.811848</v>
      </c>
      <c r="U822" s="50" t="n">
        <f aca="false">IFERROR(U532/U242,"")</f>
        <v>3.04533663366337</v>
      </c>
      <c r="V822" s="50" t="n">
        <f aca="false">IFERROR(V532/V242,"")</f>
        <v>2.92170229007634</v>
      </c>
      <c r="W822" s="50" t="n">
        <f aca="false">IFERROR(W532/W242,"")</f>
        <v>1.55093181818182</v>
      </c>
      <c r="X822" s="50" t="n">
        <f aca="false">IFERROR(X532/X242,"")</f>
        <v>2.03371830985915</v>
      </c>
      <c r="Y822" s="50" t="n">
        <f aca="false">IFERROR(Y532/Y242,"")</f>
        <v>2.93125301204819</v>
      </c>
      <c r="Z822" s="50" t="n">
        <f aca="false">IFERROR(Z532/Z242,"")</f>
        <v>3.34592720306513</v>
      </c>
      <c r="AA822" s="50" t="n">
        <f aca="false">IFERROR(AA532/AA242,"")</f>
        <v>1.68231958762887</v>
      </c>
      <c r="AB822" s="50" t="n">
        <f aca="false">IFERROR(AB532/AB242,"")</f>
        <v>1.42056363636364</v>
      </c>
      <c r="AC822" s="50" t="n">
        <f aca="false">IFERROR(AC532/AC242,"")</f>
        <v>0.540347682119205</v>
      </c>
      <c r="AD822" s="50" t="n">
        <f aca="false">IFERROR(AD532/AD242,"")</f>
        <v>2.30766666666667</v>
      </c>
      <c r="AE822" s="50" t="n">
        <f aca="false">IFERROR(AE532/AE242,"")</f>
        <v>1.66299399038462</v>
      </c>
      <c r="AF822" s="50" t="n">
        <f aca="false">IFERROR(AF532/AF242,"")</f>
        <v>2.17994240837696</v>
      </c>
      <c r="AG822" s="50" t="n">
        <f aca="false">IFERROR(AG532/AG242,"")</f>
        <v>3.86442592592593</v>
      </c>
      <c r="AH822" s="50" t="n">
        <f aca="false">IFERROR(AH532/AH242,"")</f>
        <v>2.94164102564103</v>
      </c>
      <c r="AI822" s="50" t="n">
        <f aca="false">IFERROR(AI532/AI242,"")</f>
        <v>2.13290476190476</v>
      </c>
      <c r="AJ822" s="50" t="n">
        <f aca="false">IFERROR(AJ532/AJ242,"")</f>
        <v>2.14892156862745</v>
      </c>
      <c r="AK822" s="50" t="n">
        <f aca="false">IFERROR(AK532/AK242,"")</f>
        <v>2.96981395348837</v>
      </c>
      <c r="AL822" s="51" t="n">
        <f aca="false">IFERROR(AL532/AL242,"")</f>
        <v>1.39825409836066</v>
      </c>
      <c r="AM822" s="51" t="n">
        <f aca="false">IFERROR(AM532/AM242,"")</f>
        <v>2.98648365422567</v>
      </c>
    </row>
    <row r="823" customFormat="false" ht="14.25" hidden="false" customHeight="false" outlineLevel="0" collapsed="false">
      <c r="A823" s="48" t="s">
        <v>138</v>
      </c>
      <c r="B823" s="48" t="str">
        <f aca="false">VLOOKUP(Data[[#This Row],[or_product]],Ref_products[#Data],2,FALSE())</f>
        <v>Other cereals</v>
      </c>
      <c r="C823" s="48" t="str">
        <f aca="false">VLOOKUP(Data[[#This Row],[MS]],Ref_MS[#Data],2,FALSE())</f>
        <v>Spain</v>
      </c>
      <c r="D823" s="49" t="s">
        <v>136</v>
      </c>
      <c r="E823" s="49" t="s">
        <v>91</v>
      </c>
      <c r="F823" s="49" t="s">
        <v>92</v>
      </c>
      <c r="G823" s="50" t="n">
        <f aca="false">(SUM(AH823:AL823)-MAX(AH823:AL823)-MIN(AH823:AL823))/3</f>
        <v>2.13616966136595</v>
      </c>
      <c r="H823" s="50" t="n">
        <f aca="false">IFERROR(H533/H243,"")</f>
        <v>1.07462770562771</v>
      </c>
      <c r="I823" s="50" t="n">
        <f aca="false">IFERROR(I533/I243,"")</f>
        <v>1.11131448763251</v>
      </c>
      <c r="J823" s="50" t="n">
        <f aca="false">IFERROR(J533/J243,"")</f>
        <v>0.607698795180723</v>
      </c>
      <c r="K823" s="50" t="n">
        <f aca="false">IFERROR(K533/K243,"")</f>
        <v>1.62329535864979</v>
      </c>
      <c r="L823" s="50" t="n">
        <f aca="false">IFERROR(L533/L243,"")</f>
        <v>0.99088380952381</v>
      </c>
      <c r="M823" s="50" t="n">
        <f aca="false">IFERROR(M533/M243,"")</f>
        <v>1.05425360824742</v>
      </c>
      <c r="N823" s="50" t="n">
        <f aca="false">IFERROR(N533/N243,"")</f>
        <v>0.748432432432432</v>
      </c>
      <c r="O823" s="50" t="n">
        <f aca="false">IFERROR(O533/O243,"")</f>
        <v>2.12792819148936</v>
      </c>
      <c r="P823" s="50" t="n">
        <f aca="false">IFERROR(P533/P243,"")</f>
        <v>1.41402479338843</v>
      </c>
      <c r="Q823" s="50" t="n">
        <f aca="false">IFERROR(Q533/Q243,"")</f>
        <v>1.69508894230769</v>
      </c>
      <c r="R823" s="50" t="n">
        <f aca="false">IFERROR(R533/R243,"")</f>
        <v>1.36547119341564</v>
      </c>
      <c r="S823" s="50" t="n">
        <f aca="false">IFERROR(S533/S243,"")</f>
        <v>2.51696942446043</v>
      </c>
      <c r="T823" s="50" t="n">
        <f aca="false">IFERROR(T533/T243,"")</f>
        <v>2.51696942446043</v>
      </c>
      <c r="U823" s="50" t="n">
        <f aca="false">IFERROR(U533/U243,"")</f>
        <v>1.90081851179673</v>
      </c>
      <c r="V823" s="50" t="n">
        <f aca="false">IFERROR(V533/V243,"")</f>
        <v>1.82293690248566</v>
      </c>
      <c r="W823" s="50" t="n">
        <f aca="false">IFERROR(W533/W243,"")</f>
        <v>1.88664658634538</v>
      </c>
      <c r="X823" s="50" t="n">
        <f aca="false">IFERROR(X533/X243,"")</f>
        <v>1.57340909090909</v>
      </c>
      <c r="Y823" s="50" t="n">
        <f aca="false">IFERROR(Y533/Y243,"")</f>
        <v>1.35717078065422</v>
      </c>
      <c r="Z823" s="50" t="n">
        <f aca="false">IFERROR(Z533/Z243,"")</f>
        <v>1.71519207799706</v>
      </c>
      <c r="AA823" s="50" t="n">
        <f aca="false">IFERROR(AA533/AA243,"")</f>
        <v>1.42204775566688</v>
      </c>
      <c r="AB823" s="50" t="n">
        <f aca="false">IFERROR(AB533/AB243,"")</f>
        <v>1.52681094569548</v>
      </c>
      <c r="AC823" s="50" t="n">
        <f aca="false">IFERROR(AC533/AC243,"")</f>
        <v>1.61791627723403</v>
      </c>
      <c r="AD823" s="50" t="n">
        <f aca="false">IFERROR(AD533/AD243,"")</f>
        <v>1.66703185147334</v>
      </c>
      <c r="AE823" s="50" t="n">
        <f aca="false">IFERROR(AE533/AE243,"")</f>
        <v>1.69306395696354</v>
      </c>
      <c r="AF823" s="50" t="n">
        <f aca="false">IFERROR(AF533/AF243,"")</f>
        <v>1.42202404718693</v>
      </c>
      <c r="AG823" s="50" t="n">
        <f aca="false">IFERROR(AG533/AG243,"")</f>
        <v>3.0516231910275</v>
      </c>
      <c r="AH823" s="50" t="n">
        <f aca="false">IFERROR(AH533/AH243,"")</f>
        <v>2.00689632422243</v>
      </c>
      <c r="AI823" s="50" t="n">
        <f aca="false">IFERROR(AI533/AI243,"")</f>
        <v>2.81843923837969</v>
      </c>
      <c r="AJ823" s="50" t="n">
        <f aca="false">IFERROR(AJ533/AJ243,"")</f>
        <v>2.35979288856305</v>
      </c>
      <c r="AK823" s="50" t="n">
        <f aca="false">IFERROR(AK533/AK243,"")</f>
        <v>2.02435804776739</v>
      </c>
      <c r="AL823" s="51" t="n">
        <f aca="false">IFERROR(AL533/AL243,"")</f>
        <v>2.02435804776739</v>
      </c>
      <c r="AM823" s="51" t="n">
        <f aca="false">IFERROR(AM533/AM243,"")</f>
        <v>2.53753659229</v>
      </c>
    </row>
    <row r="824" customFormat="false" ht="14.25" hidden="false" customHeight="false" outlineLevel="0" collapsed="false">
      <c r="A824" s="48" t="s">
        <v>138</v>
      </c>
      <c r="B824" s="48" t="str">
        <f aca="false">VLOOKUP(Data[[#This Row],[or_product]],Ref_products[#Data],2,FALSE())</f>
        <v>Other cereals</v>
      </c>
      <c r="C824" s="48" t="str">
        <f aca="false">VLOOKUP(Data[[#This Row],[MS]],Ref_MS[#Data],2,FALSE())</f>
        <v>France</v>
      </c>
      <c r="D824" s="49" t="s">
        <v>136</v>
      </c>
      <c r="E824" s="49" t="s">
        <v>93</v>
      </c>
      <c r="F824" s="49" t="s">
        <v>94</v>
      </c>
      <c r="G824" s="50" t="n">
        <f aca="false">(SUM(AH824:AL824)-MAX(AH824:AL824)-MIN(AH824:AL824))/3</f>
        <v>3.68370852352847</v>
      </c>
      <c r="H824" s="50" t="n">
        <f aca="false">IFERROR(H534/H244,"")</f>
        <v>3.91973201692525</v>
      </c>
      <c r="I824" s="50" t="n">
        <f aca="false">IFERROR(I534/I244,"")</f>
        <v>3.90339361702128</v>
      </c>
      <c r="J824" s="50" t="n">
        <f aca="false">IFERROR(J534/J244,"")</f>
        <v>3.77134493670886</v>
      </c>
      <c r="K824" s="50" t="n">
        <f aca="false">IFERROR(K534/K244,"")</f>
        <v>4.03517975830816</v>
      </c>
      <c r="L824" s="50" t="n">
        <f aca="false">IFERROR(L534/L244,"")</f>
        <v>3.82223597122302</v>
      </c>
      <c r="M824" s="50" t="n">
        <f aca="false">IFERROR(M534/M244,"")</f>
        <v>4.00728148148148</v>
      </c>
      <c r="N824" s="50" t="n">
        <f aca="false">IFERROR(N534/N244,"")</f>
        <v>3.81170327868852</v>
      </c>
      <c r="O824" s="50" t="n">
        <f aca="false">IFERROR(O534/O244,"")</f>
        <v>3.75108489208633</v>
      </c>
      <c r="P824" s="50" t="n">
        <f aca="false">IFERROR(P534/P244,"")</f>
        <v>3.39728781793842</v>
      </c>
      <c r="Q824" s="50" t="n">
        <f aca="false">IFERROR(Q534/Q244,"")</f>
        <v>4.05669818181818</v>
      </c>
      <c r="R824" s="50" t="n">
        <f aca="false">IFERROR(R534/R244,"")</f>
        <v>3.28001340206186</v>
      </c>
      <c r="S824" s="50" t="n">
        <f aca="false">IFERROR(S534/S244,"")</f>
        <v>3.9797969201155</v>
      </c>
      <c r="T824" s="50" t="n">
        <f aca="false">IFERROR(T534/T244,"")</f>
        <v>3.88171888412017</v>
      </c>
      <c r="U824" s="50" t="n">
        <f aca="false">IFERROR(U534/U244,"")</f>
        <v>3.7705625</v>
      </c>
      <c r="V824" s="50" t="n">
        <f aca="false">IFERROR(V534/V244,"")</f>
        <v>3.18929344432882</v>
      </c>
      <c r="W824" s="50" t="n">
        <f aca="false">IFERROR(W534/W244,"")</f>
        <v>3.42661366181411</v>
      </c>
      <c r="X824" s="50" t="n">
        <f aca="false">IFERROR(X534/X244,"")</f>
        <v>3.57144906900329</v>
      </c>
      <c r="Y824" s="50" t="n">
        <f aca="false">IFERROR(Y534/Y244,"")</f>
        <v>3.61786923811798</v>
      </c>
      <c r="Z824" s="50" t="n">
        <f aca="false">IFERROR(Z534/Z244,"")</f>
        <v>3.33834484685893</v>
      </c>
      <c r="AA824" s="50" t="n">
        <f aca="false">IFERROR(AA534/AA244,"")</f>
        <v>3.75092164502164</v>
      </c>
      <c r="AB824" s="50" t="n">
        <f aca="false">IFERROR(AB534/AB244,"")</f>
        <v>3.71890754012315</v>
      </c>
      <c r="AC824" s="50" t="n">
        <f aca="false">IFERROR(AC534/AC244,"")</f>
        <v>3.91322480988593</v>
      </c>
      <c r="AD824" s="50" t="n">
        <f aca="false">IFERROR(AD534/AD244,"")</f>
        <v>3.84921777306059</v>
      </c>
      <c r="AE824" s="50" t="n">
        <f aca="false">IFERROR(AE534/AE244,"")</f>
        <v>3.18057686579514</v>
      </c>
      <c r="AF824" s="50" t="n">
        <f aca="false">IFERROR(AF534/AF244,"")</f>
        <v>3.75922205507227</v>
      </c>
      <c r="AG824" s="50" t="n">
        <f aca="false">IFERROR(AG534/AG244,"")</f>
        <v>3.52471163155829</v>
      </c>
      <c r="AH824" s="50" t="n">
        <f aca="false">IFERROR(AH534/AH244,"")</f>
        <v>3.77556206570682</v>
      </c>
      <c r="AI824" s="50" t="n">
        <f aca="false">IFERROR(AI534/AI244,"")</f>
        <v>3.17187418034808</v>
      </c>
      <c r="AJ824" s="50" t="n">
        <f aca="false">IFERROR(AJ534/AJ244,"")</f>
        <v>3.75951731871418</v>
      </c>
      <c r="AK824" s="50" t="n">
        <f aca="false">IFERROR(AK534/AK244,"")</f>
        <v>3.53237428719544</v>
      </c>
      <c r="AL824" s="51" t="n">
        <f aca="false">IFERROR(AL534/AL244,"")</f>
        <v>3.75923396467581</v>
      </c>
      <c r="AM824" s="51" t="n">
        <f aca="false">IFERROR(AM534/AM244,"")</f>
        <v>3.56418794706083</v>
      </c>
    </row>
    <row r="825" customFormat="false" ht="14.25" hidden="false" customHeight="false" outlineLevel="0" collapsed="false">
      <c r="A825" s="48" t="s">
        <v>138</v>
      </c>
      <c r="B825" s="48" t="str">
        <f aca="false">VLOOKUP(Data[[#This Row],[or_product]],Ref_products[#Data],2,FALSE())</f>
        <v>Other cereals</v>
      </c>
      <c r="C825" s="48" t="str">
        <f aca="false">VLOOKUP(Data[[#This Row],[MS]],Ref_MS[#Data],2,FALSE())</f>
        <v>Croatia</v>
      </c>
      <c r="D825" s="49" t="s">
        <v>136</v>
      </c>
      <c r="E825" s="49" t="s">
        <v>95</v>
      </c>
      <c r="F825" s="49" t="s">
        <v>96</v>
      </c>
      <c r="G825" s="50" t="n">
        <f aca="false">(SUM(AH825:AL825)-MAX(AH825:AL825)-MIN(AH825:AL825))/3</f>
        <v>1.37375405483983</v>
      </c>
      <c r="H825" s="50" t="n">
        <f aca="false">IFERROR(H535/H245,"")</f>
        <v>3.4615</v>
      </c>
      <c r="I825" s="50" t="n">
        <f aca="false">IFERROR(I535/I245,"")</f>
        <v>3.4615</v>
      </c>
      <c r="J825" s="50" t="n">
        <f aca="false">IFERROR(J535/J245,"")</f>
        <v>3.4615</v>
      </c>
      <c r="K825" s="50" t="n">
        <f aca="false">IFERROR(K535/K245,"")</f>
        <v>3.4615</v>
      </c>
      <c r="L825" s="50" t="n">
        <f aca="false">IFERROR(L535/L245,"")</f>
        <v>3.4615</v>
      </c>
      <c r="M825" s="50" t="n">
        <f aca="false">IFERROR(M535/M245,"")</f>
        <v>3.4615</v>
      </c>
      <c r="N825" s="50" t="n">
        <f aca="false">IFERROR(N535/N245,"")</f>
        <v>3.4615</v>
      </c>
      <c r="O825" s="50" t="n">
        <f aca="false">IFERROR(O535/O245,"")</f>
        <v>3.129196</v>
      </c>
      <c r="P825" s="50" t="n">
        <f aca="false">IFERROR(P535/P245,"")</f>
        <v>4.1453829787234</v>
      </c>
      <c r="Q825" s="50" t="n">
        <f aca="false">IFERROR(Q535/Q245,"")</f>
        <v>3.98778928571429</v>
      </c>
      <c r="R825" s="50" t="n">
        <f aca="false">IFERROR(R535/R245,"")</f>
        <v>3.19160805860806</v>
      </c>
      <c r="S825" s="50" t="n">
        <f aca="false">IFERROR(S535/S245,"")</f>
        <v>4.56975241157556</v>
      </c>
      <c r="T825" s="50" t="n">
        <f aca="false">IFERROR(T535/T245,"")</f>
        <v>2.93683442265795</v>
      </c>
      <c r="U825" s="50" t="n">
        <f aca="false">IFERROR(U535/U245,"")</f>
        <v>3.86609090909091</v>
      </c>
      <c r="V825" s="50" t="n">
        <f aca="false">IFERROR(V535/V245,"")</f>
        <v>2.73019718309859</v>
      </c>
      <c r="W825" s="50" t="n">
        <f aca="false">IFERROR(W535/W245,"")</f>
        <v>3.2342972972973</v>
      </c>
      <c r="X825" s="50" t="n">
        <f aca="false">IFERROR(X535/X245,"")</f>
        <v>2.2376125</v>
      </c>
      <c r="Y825" s="50" t="n">
        <f aca="false">IFERROR(Y535/Y245,"")</f>
        <v>2.51613235294118</v>
      </c>
      <c r="Z825" s="50" t="n">
        <f aca="false">IFERROR(Z535/Z245,"")</f>
        <v>2.66769736842105</v>
      </c>
      <c r="AA825" s="50" t="n">
        <f aca="false">IFERROR(AA535/AA245,"")</f>
        <v>2.93990410958904</v>
      </c>
      <c r="AB825" s="50" t="n">
        <f aca="false">IFERROR(AB535/AB245,"")</f>
        <v>3.21066666666667</v>
      </c>
      <c r="AC825" s="50" t="n">
        <f aca="false">IFERROR(AC535/AC245,"")</f>
        <v>2.71975</v>
      </c>
      <c r="AD825" s="50" t="n">
        <f aca="false">IFERROR(AD535/AD245,"")</f>
        <v>1.84435135135135</v>
      </c>
      <c r="AE825" s="50" t="n">
        <f aca="false">IFERROR(AE535/AE245,"")</f>
        <v>1.26824705882353</v>
      </c>
      <c r="AF825" s="50" t="n">
        <f aca="false">IFERROR(AF535/AF245,"")</f>
        <v>0.941904761904762</v>
      </c>
      <c r="AG825" s="50" t="n">
        <f aca="false">IFERROR(AG535/AG245,"")</f>
        <v>1.0879</v>
      </c>
      <c r="AH825" s="50" t="n">
        <f aca="false">IFERROR(AH535/AH245,"")</f>
        <v>1.55414285714286</v>
      </c>
      <c r="AI825" s="50" t="n">
        <f aca="false">IFERROR(AI535/AI245,"")</f>
        <v>1.72273076923077</v>
      </c>
      <c r="AJ825" s="50" t="n">
        <f aca="false">IFERROR(AJ535/AJ245,"")</f>
        <v>1.66038144329897</v>
      </c>
      <c r="AK825" s="50" t="n">
        <f aca="false">IFERROR(AK535/AK245,"")</f>
        <v>0.90673786407767</v>
      </c>
      <c r="AL825" s="51" t="n">
        <f aca="false">IFERROR(AL535/AL245,"")</f>
        <v>0.794166666666667</v>
      </c>
      <c r="AM825" s="51" t="n">
        <f aca="false">IFERROR(AM535/AM245,"")</f>
        <v>0.834205698203064</v>
      </c>
    </row>
    <row r="826" customFormat="false" ht="14.25" hidden="false" customHeight="false" outlineLevel="0" collapsed="false">
      <c r="A826" s="48" t="s">
        <v>138</v>
      </c>
      <c r="B826" s="48" t="str">
        <f aca="false">VLOOKUP(Data[[#This Row],[or_product]],Ref_products[#Data],2,FALSE())</f>
        <v>Other cereals</v>
      </c>
      <c r="C826" s="48" t="str">
        <f aca="false">VLOOKUP(Data[[#This Row],[MS]],Ref_MS[#Data],2,FALSE())</f>
        <v>Italy</v>
      </c>
      <c r="D826" s="49" t="s">
        <v>136</v>
      </c>
      <c r="E826" s="49" t="s">
        <v>97</v>
      </c>
      <c r="F826" s="49" t="s">
        <v>98</v>
      </c>
      <c r="G826" s="50" t="n">
        <f aca="false">(SUM(AH826:AL826)-MAX(AH826:AL826)-MIN(AH826:AL826))/3</f>
        <v>2.89226596725261</v>
      </c>
      <c r="H826" s="50" t="n">
        <f aca="false">IFERROR(H536/H246,"")</f>
        <v>3.956</v>
      </c>
      <c r="I826" s="50" t="n">
        <f aca="false">IFERROR(I536/I246,"")</f>
        <v>3.83612121212121</v>
      </c>
      <c r="J826" s="50" t="n">
        <f aca="false">IFERROR(J536/J246,"")</f>
        <v>3.82235135135135</v>
      </c>
      <c r="K826" s="50" t="n">
        <f aca="false">IFERROR(K536/K246,"")</f>
        <v>3.06689898989899</v>
      </c>
      <c r="L826" s="50" t="n">
        <f aca="false">IFERROR(L536/L246,"")</f>
        <v>2.65617142857143</v>
      </c>
      <c r="M826" s="50" t="n">
        <f aca="false">IFERROR(M536/M246,"")</f>
        <v>3.46718390804598</v>
      </c>
      <c r="N826" s="50" t="n">
        <f aca="false">IFERROR(N536/N246,"")</f>
        <v>3.24333823529412</v>
      </c>
      <c r="O826" s="50" t="n">
        <f aca="false">IFERROR(O536/O246,"")</f>
        <v>3.38606779661017</v>
      </c>
      <c r="P826" s="50" t="n">
        <f aca="false">IFERROR(P536/P246,"")</f>
        <v>5.29495384615385</v>
      </c>
      <c r="Q826" s="50" t="n">
        <f aca="false">IFERROR(Q536/Q246,"")</f>
        <v>4.25405479452055</v>
      </c>
      <c r="R826" s="50" t="n">
        <f aca="false">IFERROR(R536/R246,"")</f>
        <v>4.95818666666667</v>
      </c>
      <c r="S826" s="50" t="n">
        <f aca="false">IFERROR(S536/S246,"")</f>
        <v>4.82471621621622</v>
      </c>
      <c r="T826" s="50" t="n">
        <f aca="false">IFERROR(T536/T246,"")</f>
        <v>4.24688235294118</v>
      </c>
      <c r="U826" s="50" t="n">
        <f aca="false">IFERROR(U536/U246,"")</f>
        <v>3.29666666666667</v>
      </c>
      <c r="V826" s="50" t="n">
        <f aca="false">IFERROR(V536/V246,"")</f>
        <v>3.96533018867925</v>
      </c>
      <c r="W826" s="50" t="n">
        <f aca="false">IFERROR(W536/W246,"")</f>
        <v>3.90775609756098</v>
      </c>
      <c r="X826" s="50" t="n">
        <f aca="false">IFERROR(X536/X246,"")</f>
        <v>2.77023560209424</v>
      </c>
      <c r="Y826" s="50" t="n">
        <f aca="false">IFERROR(Y536/Y246,"")</f>
        <v>6.48106925452139</v>
      </c>
      <c r="Z826" s="50" t="n">
        <f aca="false">IFERROR(Z536/Z246,"")</f>
        <v>6.44403403141361</v>
      </c>
      <c r="AA826" s="50" t="n">
        <f aca="false">IFERROR(AA536/AA246,"")</f>
        <v>2.13088235294118</v>
      </c>
      <c r="AB826" s="50" t="n">
        <f aca="false">IFERROR(AB536/AB246,"")</f>
        <v>3.23232789651294</v>
      </c>
      <c r="AC826" s="50" t="n">
        <f aca="false">IFERROR(AC536/AC246,"")</f>
        <v>3.57826614848566</v>
      </c>
      <c r="AD826" s="50" t="n">
        <f aca="false">IFERROR(AD536/AD246,"")</f>
        <v>3.21934583676834</v>
      </c>
      <c r="AE826" s="50" t="n">
        <f aca="false">IFERROR(AE536/AE246,"")</f>
        <v>3.16273240418118</v>
      </c>
      <c r="AF826" s="50" t="n">
        <f aca="false">IFERROR(AF536/AF246,"")</f>
        <v>2.85770671484493</v>
      </c>
      <c r="AG826" s="50" t="n">
        <f aca="false">IFERROR(AG536/AG246,"")</f>
        <v>3.01133944687045</v>
      </c>
      <c r="AH826" s="50" t="n">
        <f aca="false">IFERROR(AH536/AH246,"")</f>
        <v>3.10232736650485</v>
      </c>
      <c r="AI826" s="50" t="n">
        <f aca="false">IFERROR(AI536/AI246,"")</f>
        <v>3.00795016219404</v>
      </c>
      <c r="AJ826" s="50" t="n">
        <f aca="false">IFERROR(AJ536/AJ246,"")</f>
        <v>2.92623049414825</v>
      </c>
      <c r="AK826" s="50" t="n">
        <f aca="false">IFERROR(AK536/AK246,"")</f>
        <v>2.74261724541553</v>
      </c>
      <c r="AL826" s="51" t="n">
        <f aca="false">IFERROR(AL536/AL246,"")</f>
        <v>2.73371930549814</v>
      </c>
      <c r="AM826" s="51" t="n">
        <f aca="false">IFERROR(AM536/AM246,"")</f>
        <v>2.69037238810049</v>
      </c>
    </row>
    <row r="827" customFormat="false" ht="14.25" hidden="false" customHeight="false" outlineLevel="0" collapsed="false">
      <c r="A827" s="48" t="s">
        <v>138</v>
      </c>
      <c r="B827" s="48" t="str">
        <f aca="false">VLOOKUP(Data[[#This Row],[or_product]],Ref_products[#Data],2,FALSE())</f>
        <v>Other cereals</v>
      </c>
      <c r="C827" s="48" t="str">
        <f aca="false">VLOOKUP(Data[[#This Row],[MS]],Ref_MS[#Data],2,FALSE())</f>
        <v>Cyprus</v>
      </c>
      <c r="D827" s="49" t="s">
        <v>136</v>
      </c>
      <c r="E827" s="49" t="s">
        <v>99</v>
      </c>
      <c r="F827" s="49" t="s">
        <v>100</v>
      </c>
      <c r="G827" s="50" t="n">
        <f aca="false">(SUM(AH827:AL827)-MAX(AH827:AL827)-MIN(AH827:AL827))/3</f>
        <v>0</v>
      </c>
      <c r="H827" s="50" t="str">
        <f aca="false">IFERROR(H537/H247,"")</f>
        <v/>
      </c>
      <c r="I827" s="50" t="str">
        <f aca="false">IFERROR(I537/I247,"")</f>
        <v/>
      </c>
      <c r="J827" s="50" t="str">
        <f aca="false">IFERROR(J537/J247,"")</f>
        <v/>
      </c>
      <c r="K827" s="50" t="str">
        <f aca="false">IFERROR(K537/K247,"")</f>
        <v/>
      </c>
      <c r="L827" s="50" t="str">
        <f aca="false">IFERROR(L537/L247,"")</f>
        <v/>
      </c>
      <c r="M827" s="50" t="str">
        <f aca="false">IFERROR(M537/M247,"")</f>
        <v/>
      </c>
      <c r="N827" s="50" t="str">
        <f aca="false">IFERROR(N537/N247,"")</f>
        <v/>
      </c>
      <c r="O827" s="50" t="str">
        <f aca="false">IFERROR(O537/O247,"")</f>
        <v/>
      </c>
      <c r="P827" s="50" t="str">
        <f aca="false">IFERROR(P537/P247,"")</f>
        <v/>
      </c>
      <c r="Q827" s="50" t="str">
        <f aca="false">IFERROR(Q537/Q247,"")</f>
        <v/>
      </c>
      <c r="R827" s="50" t="str">
        <f aca="false">IFERROR(R537/R247,"")</f>
        <v/>
      </c>
      <c r="S827" s="50" t="str">
        <f aca="false">IFERROR(S537/S247,"")</f>
        <v/>
      </c>
      <c r="T827" s="50" t="str">
        <f aca="false">IFERROR(T537/T247,"")</f>
        <v/>
      </c>
      <c r="U827" s="50" t="str">
        <f aca="false">IFERROR(U537/U247,"")</f>
        <v/>
      </c>
      <c r="V827" s="50" t="str">
        <f aca="false">IFERROR(V537/V247,"")</f>
        <v/>
      </c>
      <c r="W827" s="50" t="str">
        <f aca="false">IFERROR(W537/W247,"")</f>
        <v/>
      </c>
      <c r="X827" s="50" t="str">
        <f aca="false">IFERROR(X537/X247,"")</f>
        <v/>
      </c>
      <c r="Y827" s="50" t="str">
        <f aca="false">IFERROR(Y537/Y247,"")</f>
        <v/>
      </c>
      <c r="Z827" s="50" t="str">
        <f aca="false">IFERROR(Z537/Z247,"")</f>
        <v/>
      </c>
      <c r="AA827" s="50" t="str">
        <f aca="false">IFERROR(AA537/AA247,"")</f>
        <v/>
      </c>
      <c r="AB827" s="50" t="str">
        <f aca="false">IFERROR(AB537/AB247,"")</f>
        <v/>
      </c>
      <c r="AC827" s="50" t="str">
        <f aca="false">IFERROR(AC537/AC247,"")</f>
        <v/>
      </c>
      <c r="AD827" s="50" t="str">
        <f aca="false">IFERROR(AD537/AD247,"")</f>
        <v/>
      </c>
      <c r="AE827" s="50" t="str">
        <f aca="false">IFERROR(AE537/AE247,"")</f>
        <v/>
      </c>
      <c r="AF827" s="50" t="str">
        <f aca="false">IFERROR(AF537/AF247,"")</f>
        <v/>
      </c>
      <c r="AG827" s="50" t="str">
        <f aca="false">IFERROR(AG537/AG247,"")</f>
        <v/>
      </c>
      <c r="AH827" s="50" t="str">
        <f aca="false">IFERROR(AH537/AH247,"")</f>
        <v/>
      </c>
      <c r="AI827" s="50" t="str">
        <f aca="false">IFERROR(AI537/AI247,"")</f>
        <v/>
      </c>
      <c r="AJ827" s="50" t="str">
        <f aca="false">IFERROR(AJ537/AJ247,"")</f>
        <v/>
      </c>
      <c r="AK827" s="50" t="str">
        <f aca="false">IFERROR(AK537/AK247,"")</f>
        <v/>
      </c>
      <c r="AL827" s="51" t="str">
        <f aca="false">IFERROR(AL537/AL247,"")</f>
        <v/>
      </c>
      <c r="AM827" s="51" t="str">
        <f aca="false">IFERROR(AM537/AM247,"")</f>
        <v/>
      </c>
    </row>
    <row r="828" customFormat="false" ht="14.25" hidden="false" customHeight="false" outlineLevel="0" collapsed="false">
      <c r="A828" s="48" t="s">
        <v>138</v>
      </c>
      <c r="B828" s="48" t="str">
        <f aca="false">VLOOKUP(Data[[#This Row],[or_product]],Ref_products[#Data],2,FALSE())</f>
        <v>Other cereals</v>
      </c>
      <c r="C828" s="48" t="str">
        <f aca="false">VLOOKUP(Data[[#This Row],[MS]],Ref_MS[#Data],2,FALSE())</f>
        <v>Latvia</v>
      </c>
      <c r="D828" s="49" t="s">
        <v>136</v>
      </c>
      <c r="E828" s="49" t="s">
        <v>101</v>
      </c>
      <c r="F828" s="49" t="s">
        <v>102</v>
      </c>
      <c r="G828" s="50" t="n">
        <f aca="false">(SUM(AH828:AL828)-MAX(AH828:AL828)-MIN(AH828:AL828))/3</f>
        <v>1.1817701894317</v>
      </c>
      <c r="H828" s="50" t="n">
        <f aca="false">IFERROR(H538/H248,"")</f>
        <v>1.39715873015873</v>
      </c>
      <c r="I828" s="50" t="n">
        <f aca="false">IFERROR(I538/I248,"")</f>
        <v>1.41024074074074</v>
      </c>
      <c r="J828" s="50" t="n">
        <f aca="false">IFERROR(J538/J248,"")</f>
        <v>1.70566666666667</v>
      </c>
      <c r="K828" s="50" t="n">
        <f aca="false">IFERROR(K538/K248,"")</f>
        <v>2.021</v>
      </c>
      <c r="L828" s="50" t="n">
        <f aca="false">IFERROR(L538/L248,"")</f>
        <v>1.98652586206897</v>
      </c>
      <c r="M828" s="50" t="n">
        <f aca="false">IFERROR(M538/M248,"")</f>
        <v>1.60842631578947</v>
      </c>
      <c r="N828" s="50" t="n">
        <f aca="false">IFERROR(N538/N248,"")</f>
        <v>1.44098642533937</v>
      </c>
      <c r="O828" s="50" t="n">
        <f aca="false">IFERROR(O538/O248,"")</f>
        <v>1.48825480769231</v>
      </c>
      <c r="P828" s="50" t="n">
        <f aca="false">IFERROR(P538/P248,"")</f>
        <v>1.1684203539823</v>
      </c>
      <c r="Q828" s="50" t="n">
        <f aca="false">IFERROR(Q538/Q248,"")</f>
        <v>1.22997461928934</v>
      </c>
      <c r="R828" s="50" t="n">
        <f aca="false">IFERROR(R538/R248,"")</f>
        <v>1.18808441558442</v>
      </c>
      <c r="S828" s="50" t="n">
        <f aca="false">IFERROR(S538/S248,"")</f>
        <v>1.43068932038835</v>
      </c>
      <c r="T828" s="50" t="n">
        <f aca="false">IFERROR(T538/T248,"")</f>
        <v>1.38103603603604</v>
      </c>
      <c r="U828" s="50" t="n">
        <f aca="false">IFERROR(U538/U248,"")</f>
        <v>0.884282352941176</v>
      </c>
      <c r="V828" s="50" t="n">
        <f aca="false">IFERROR(V538/V248,"")</f>
        <v>1.41572588832487</v>
      </c>
      <c r="W828" s="50" t="n">
        <f aca="false">IFERROR(W538/W248,"")</f>
        <v>1.19930459770115</v>
      </c>
      <c r="X828" s="50" t="n">
        <f aca="false">IFERROR(X538/X248,"")</f>
        <v>1.35570786516854</v>
      </c>
      <c r="Y828" s="50" t="n">
        <f aca="false">IFERROR(Y538/Y248,"")</f>
        <v>1.12324099722992</v>
      </c>
      <c r="Z828" s="50" t="n">
        <f aca="false">IFERROR(Z538/Z248,"")</f>
        <v>1.59428961748634</v>
      </c>
      <c r="AA828" s="50" t="n">
        <f aca="false">IFERROR(AA538/AA248,"")</f>
        <v>1.62345283018868</v>
      </c>
      <c r="AB828" s="50" t="n">
        <f aca="false">IFERROR(AB538/AB248,"")</f>
        <v>1.715915</v>
      </c>
      <c r="AC828" s="50" t="n">
        <f aca="false">IFERROR(AC538/AC248,"")</f>
        <v>2.03269124423963</v>
      </c>
      <c r="AD828" s="50" t="n">
        <f aca="false">IFERROR(AD538/AD248,"")</f>
        <v>1.55149375</v>
      </c>
      <c r="AE828" s="50" t="n">
        <f aca="false">IFERROR(AE538/AE248,"")</f>
        <v>1.38211715481172</v>
      </c>
      <c r="AF828" s="50" t="n">
        <f aca="false">IFERROR(AF538/AF248,"")</f>
        <v>1.0062</v>
      </c>
      <c r="AG828" s="50" t="n">
        <f aca="false">IFERROR(AG538/AG248,"")</f>
        <v>1.1343482428115</v>
      </c>
      <c r="AH828" s="50" t="n">
        <f aca="false">IFERROR(AH538/AH248,"")</f>
        <v>1.35260294117647</v>
      </c>
      <c r="AI828" s="50" t="n">
        <f aca="false">IFERROR(AI538/AI248,"")</f>
        <v>1.54528504672897</v>
      </c>
      <c r="AJ828" s="50" t="n">
        <f aca="false">IFERROR(AJ538/AJ248,"")</f>
        <v>0.987308</v>
      </c>
      <c r="AK828" s="50" t="n">
        <f aca="false">IFERROR(AK538/AK248,"")</f>
        <v>1.16029096045198</v>
      </c>
      <c r="AL828" s="51" t="n">
        <f aca="false">IFERROR(AL538/AL248,"")</f>
        <v>1.03241666666667</v>
      </c>
      <c r="AM828" s="51" t="n">
        <f aca="false">IFERROR(AM538/AM248,"")</f>
        <v>0.969353855859735</v>
      </c>
    </row>
    <row r="829" customFormat="false" ht="14.25" hidden="false" customHeight="false" outlineLevel="0" collapsed="false">
      <c r="A829" s="48" t="s">
        <v>138</v>
      </c>
      <c r="B829" s="48" t="str">
        <f aca="false">VLOOKUP(Data[[#This Row],[or_product]],Ref_products[#Data],2,FALSE())</f>
        <v>Other cereals</v>
      </c>
      <c r="C829" s="48" t="str">
        <f aca="false">VLOOKUP(Data[[#This Row],[MS]],Ref_MS[#Data],2,FALSE())</f>
        <v>Lithuania</v>
      </c>
      <c r="D829" s="49" t="s">
        <v>136</v>
      </c>
      <c r="E829" s="49" t="s">
        <v>103</v>
      </c>
      <c r="F829" s="49" t="s">
        <v>104</v>
      </c>
      <c r="G829" s="50" t="n">
        <f aca="false">(SUM(AH829:AL829)-MAX(AH829:AL829)-MIN(AH829:AL829))/3</f>
        <v>0.986551748444466</v>
      </c>
      <c r="H829" s="50" t="n">
        <f aca="false">IFERROR(H539/H249,"")</f>
        <v>1.49000657894737</v>
      </c>
      <c r="I829" s="50" t="n">
        <f aca="false">IFERROR(I539/I249,"")</f>
        <v>1.33074869109948</v>
      </c>
      <c r="J829" s="50" t="n">
        <f aca="false">IFERROR(J539/J249,"")</f>
        <v>1.46022941176471</v>
      </c>
      <c r="K829" s="50" t="n">
        <f aca="false">IFERROR(K539/K249,"")</f>
        <v>1.84106153846154</v>
      </c>
      <c r="L829" s="50" t="n">
        <f aca="false">IFERROR(L539/L249,"")</f>
        <v>1.7930071942446</v>
      </c>
      <c r="M829" s="50" t="n">
        <f aca="false">IFERROR(M539/M249,"")</f>
        <v>1.66331818181818</v>
      </c>
      <c r="N829" s="50" t="n">
        <f aca="false">IFERROR(N539/N249,"")</f>
        <v>0.848768656716418</v>
      </c>
      <c r="O829" s="50" t="n">
        <f aca="false">IFERROR(O539/O249,"")</f>
        <v>1.25581654676259</v>
      </c>
      <c r="P829" s="50" t="n">
        <f aca="false">IFERROR(P539/P249,"")</f>
        <v>1.17008450704225</v>
      </c>
      <c r="Q829" s="50" t="n">
        <f aca="false">IFERROR(Q539/Q249,"")</f>
        <v>0.978908163265306</v>
      </c>
      <c r="R829" s="50" t="n">
        <f aca="false">IFERROR(R539/R249,"")</f>
        <v>1.39946732026144</v>
      </c>
      <c r="S829" s="50" t="n">
        <f aca="false">IFERROR(S539/S249,"")</f>
        <v>1.1852091152815</v>
      </c>
      <c r="T829" s="50" t="n">
        <f aca="false">IFERROR(T539/T249,"")</f>
        <v>1.09008016032064</v>
      </c>
      <c r="U829" s="50" t="n">
        <f aca="false">IFERROR(U539/U249,"")</f>
        <v>0.618977586206897</v>
      </c>
      <c r="V829" s="50" t="n">
        <f aca="false">IFERROR(V539/V249,"")</f>
        <v>1.47259919839679</v>
      </c>
      <c r="W829" s="50" t="n">
        <f aca="false">IFERROR(W539/W249,"")</f>
        <v>1.05162796833773</v>
      </c>
      <c r="X829" s="50" t="n">
        <f aca="false">IFERROR(X539/X249,"")</f>
        <v>1.23303896103896</v>
      </c>
      <c r="Y829" s="50" t="n">
        <f aca="false">IFERROR(Y539/Y249,"")</f>
        <v>1.23625</v>
      </c>
      <c r="Z829" s="50" t="n">
        <f aca="false">IFERROR(Z539/Z249,"")</f>
        <v>1.4232417794971</v>
      </c>
      <c r="AA829" s="50" t="n">
        <f aca="false">IFERROR(AA539/AA249,"")</f>
        <v>1.43204409171076</v>
      </c>
      <c r="AB829" s="50" t="n">
        <f aca="false">IFERROR(AB539/AB249,"")</f>
        <v>1.449</v>
      </c>
      <c r="AC829" s="50" t="n">
        <f aca="false">IFERROR(AC539/AC249,"")</f>
        <v>1.53952709359606</v>
      </c>
      <c r="AD829" s="50" t="n">
        <f aca="false">IFERROR(AD539/AD249,"")</f>
        <v>1.44625194805195</v>
      </c>
      <c r="AE829" s="50" t="n">
        <f aca="false">IFERROR(AE539/AE249,"")</f>
        <v>1.40445288647131</v>
      </c>
      <c r="AF829" s="50" t="n">
        <f aca="false">IFERROR(AF539/AF249,"")</f>
        <v>1.24786235858759</v>
      </c>
      <c r="AG829" s="50" t="n">
        <f aca="false">IFERROR(AG539/AG249,"")</f>
        <v>1.14480668445002</v>
      </c>
      <c r="AH829" s="50" t="n">
        <f aca="false">IFERROR(AH539/AH249,"")</f>
        <v>1.31337317870949</v>
      </c>
      <c r="AI829" s="50" t="n">
        <f aca="false">IFERROR(AI539/AI249,"")</f>
        <v>1.12662348178138</v>
      </c>
      <c r="AJ829" s="50" t="n">
        <f aca="false">IFERROR(AJ539/AJ249,"")</f>
        <v>0.790079661614381</v>
      </c>
      <c r="AK829" s="50" t="n">
        <f aca="false">IFERROR(AK539/AK249,"")</f>
        <v>0.85212907248636</v>
      </c>
      <c r="AL829" s="51" t="n">
        <f aca="false">IFERROR(AL539/AL249,"")</f>
        <v>0.980902691065662</v>
      </c>
      <c r="AM829" s="51" t="n">
        <f aca="false">IFERROR(AM539/AM249,"")</f>
        <v>0.82938696985656</v>
      </c>
    </row>
    <row r="830" customFormat="false" ht="14.25" hidden="false" customHeight="false" outlineLevel="0" collapsed="false">
      <c r="A830" s="48" t="s">
        <v>138</v>
      </c>
      <c r="B830" s="48" t="str">
        <f aca="false">VLOOKUP(Data[[#This Row],[or_product]],Ref_products[#Data],2,FALSE())</f>
        <v>Other cereals</v>
      </c>
      <c r="C830" s="48" t="str">
        <f aca="false">VLOOKUP(Data[[#This Row],[MS]],Ref_MS[#Data],2,FALSE())</f>
        <v>Luxembourg</v>
      </c>
      <c r="D830" s="49" t="s">
        <v>136</v>
      </c>
      <c r="E830" s="49" t="s">
        <v>105</v>
      </c>
      <c r="F830" s="49" t="s">
        <v>106</v>
      </c>
      <c r="G830" s="50" t="n">
        <f aca="false">(SUM(AH830:AL830)-MAX(AH830:AL830)-MIN(AH830:AL830))/3</f>
        <v>4.40401515151515</v>
      </c>
      <c r="H830" s="50" t="n">
        <f aca="false">IFERROR(H540/H250,"")</f>
        <v>4.7472</v>
      </c>
      <c r="I830" s="50" t="n">
        <f aca="false">IFERROR(I540/I250,"")</f>
        <v>4.23857142857143</v>
      </c>
      <c r="J830" s="50" t="n">
        <f aca="false">IFERROR(J540/J250,"")</f>
        <v>5.08628571428571</v>
      </c>
      <c r="K830" s="50" t="n">
        <f aca="false">IFERROR(K540/K250,"")</f>
        <v>5.38455555555556</v>
      </c>
      <c r="L830" s="50" t="n">
        <f aca="false">IFERROR(L540/L250,"")</f>
        <v>5.68675</v>
      </c>
      <c r="M830" s="50" t="n">
        <f aca="false">IFERROR(M540/M250,"")</f>
        <v>5.68675</v>
      </c>
      <c r="N830" s="50" t="n">
        <f aca="false">IFERROR(N540/N250,"")</f>
        <v>5.60433333333333</v>
      </c>
      <c r="O830" s="50" t="n">
        <f aca="false">IFERROR(O540/O250,"")</f>
        <v>4.80371428571429</v>
      </c>
      <c r="P830" s="50" t="n">
        <f aca="false">IFERROR(P540/P250,"")</f>
        <v>5.10983333333333</v>
      </c>
      <c r="Q830" s="50" t="n">
        <f aca="false">IFERROR(Q540/Q250,"")</f>
        <v>5.68675</v>
      </c>
      <c r="R830" s="50" t="n">
        <f aca="false">IFERROR(R540/R250,"")</f>
        <v>5.68675</v>
      </c>
      <c r="S830" s="50" t="n">
        <f aca="false">IFERROR(S540/S250,"")</f>
        <v>6.923</v>
      </c>
      <c r="T830" s="50" t="n">
        <f aca="false">IFERROR(T540/T250,"")</f>
        <v>6.59333333333333</v>
      </c>
      <c r="U830" s="50" t="n">
        <f aca="false">IFERROR(U540/U250,"")</f>
        <v>4.945</v>
      </c>
      <c r="V830" s="50" t="n">
        <f aca="false">IFERROR(V540/V250,"")</f>
        <v>4.4505</v>
      </c>
      <c r="W830" s="50" t="n">
        <f aca="false">IFERROR(W540/W250,"")</f>
        <v>6.4285</v>
      </c>
      <c r="X830" s="50" t="n">
        <f aca="false">IFERROR(X540/X250,"")</f>
        <v>5.934</v>
      </c>
      <c r="Y830" s="50" t="n">
        <f aca="false">IFERROR(Y540/Y250,"")</f>
        <v>4.13914814814815</v>
      </c>
      <c r="Z830" s="50" t="n">
        <f aca="false">IFERROR(Z540/Z250,"")</f>
        <v>3.59069369369369</v>
      </c>
      <c r="AA830" s="50" t="n">
        <f aca="false">IFERROR(AA540/AA250,"")</f>
        <v>4.15096415770609</v>
      </c>
      <c r="AB830" s="50" t="n">
        <f aca="false">IFERROR(AB540/AB250,"")</f>
        <v>4.29039307048984</v>
      </c>
      <c r="AC830" s="50" t="n">
        <f aca="false">IFERROR(AC540/AC250,"")</f>
        <v>4.19293760427094</v>
      </c>
      <c r="AD830" s="50" t="n">
        <f aca="false">IFERROR(AD540/AD250,"")</f>
        <v>5.10324</v>
      </c>
      <c r="AE830" s="50" t="n">
        <f aca="false">IFERROR(AE540/AE250,"")</f>
        <v>4.8272619047619</v>
      </c>
      <c r="AF830" s="50" t="n">
        <f aca="false">IFERROR(AF540/AF250,"")</f>
        <v>4.821375</v>
      </c>
      <c r="AG830" s="50" t="n">
        <f aca="false">IFERROR(AG540/AG250,"")</f>
        <v>3.98425714285714</v>
      </c>
      <c r="AH830" s="50" t="n">
        <f aca="false">IFERROR(AH540/AH250,"")</f>
        <v>5.07513157894737</v>
      </c>
      <c r="AI830" s="50" t="n">
        <f aca="false">IFERROR(AI540/AI250,"")</f>
        <v>4.60616666666667</v>
      </c>
      <c r="AJ830" s="50" t="n">
        <f aca="false">IFERROR(AJ540/AJ250,"")</f>
        <v>3.69764</v>
      </c>
      <c r="AK830" s="50" t="n">
        <f aca="false">IFERROR(AK540/AK250,"")</f>
        <v>4.44733333333333</v>
      </c>
      <c r="AL830" s="51" t="n">
        <f aca="false">IFERROR(AL540/AL250,"")</f>
        <v>4.15854545454545</v>
      </c>
      <c r="AM830" s="51" t="n">
        <f aca="false">IFERROR(AM540/AM250,"")</f>
        <v>4.03030864500913</v>
      </c>
    </row>
    <row r="831" customFormat="false" ht="14.25" hidden="false" customHeight="false" outlineLevel="0" collapsed="false">
      <c r="A831" s="48" t="s">
        <v>138</v>
      </c>
      <c r="B831" s="48" t="str">
        <f aca="false">VLOOKUP(Data[[#This Row],[or_product]],Ref_products[#Data],2,FALSE())</f>
        <v>Other cereals</v>
      </c>
      <c r="C831" s="48" t="str">
        <f aca="false">VLOOKUP(Data[[#This Row],[MS]],Ref_MS[#Data],2,FALSE())</f>
        <v>Hungary</v>
      </c>
      <c r="D831" s="49" t="s">
        <v>136</v>
      </c>
      <c r="E831" s="49" t="s">
        <v>107</v>
      </c>
      <c r="F831" s="49" t="s">
        <v>108</v>
      </c>
      <c r="G831" s="50" t="n">
        <f aca="false">(SUM(AH831:AL831)-MAX(AH831:AL831)-MIN(AH831:AL831))/3</f>
        <v>1.40889033487507</v>
      </c>
      <c r="H831" s="50" t="str">
        <f aca="false">IFERROR(H541/H251,"")</f>
        <v/>
      </c>
      <c r="I831" s="50" t="str">
        <f aca="false">IFERROR(I541/I251,"")</f>
        <v/>
      </c>
      <c r="J831" s="50" t="str">
        <f aca="false">IFERROR(J541/J251,"")</f>
        <v/>
      </c>
      <c r="K831" s="50" t="str">
        <f aca="false">IFERROR(K541/K251,"")</f>
        <v/>
      </c>
      <c r="L831" s="50" t="n">
        <f aca="false">IFERROR(L541/L251,"")</f>
        <v>1.09496428571429</v>
      </c>
      <c r="M831" s="50" t="n">
        <f aca="false">IFERROR(M541/M251,"")</f>
        <v>1.74841071428571</v>
      </c>
      <c r="N831" s="50" t="n">
        <f aca="false">IFERROR(N541/N251,"")</f>
        <v>1.06937809187279</v>
      </c>
      <c r="O831" s="50" t="n">
        <f aca="false">IFERROR(O541/O251,"")</f>
        <v>0</v>
      </c>
      <c r="P831" s="50" t="n">
        <f aca="false">IFERROR(P541/P251,"")</f>
        <v>0</v>
      </c>
      <c r="Q831" s="50" t="n">
        <f aca="false">IFERROR(Q541/Q251,"")</f>
        <v>1.17581111111111</v>
      </c>
      <c r="R831" s="50" t="n">
        <f aca="false">IFERROR(R541/R251,"")</f>
        <v>0.765917293233083</v>
      </c>
      <c r="S831" s="50" t="n">
        <f aca="false">IFERROR(S541/S251,"")</f>
        <v>1.55306844106464</v>
      </c>
      <c r="T831" s="50" t="n">
        <f aca="false">IFERROR(T541/T251,"")</f>
        <v>1.43017156862745</v>
      </c>
      <c r="U831" s="50" t="n">
        <f aca="false">IFERROR(U541/U251,"")</f>
        <v>1.21520744680851</v>
      </c>
      <c r="V831" s="50" t="n">
        <f aca="false">IFERROR(V541/V251,"")</f>
        <v>0.945459119496855</v>
      </c>
      <c r="W831" s="50" t="n">
        <f aca="false">IFERROR(W541/W251,"")</f>
        <v>1.7114609929078</v>
      </c>
      <c r="X831" s="50" t="n">
        <f aca="false">IFERROR(X541/X251,"")</f>
        <v>1.05124475524476</v>
      </c>
      <c r="Y831" s="50" t="n">
        <f aca="false">IFERROR(Y541/Y251,"")</f>
        <v>0.989280646992054</v>
      </c>
      <c r="Z831" s="50" t="n">
        <f aca="false">IFERROR(Z541/Z251,"")</f>
        <v>1.16348573573574</v>
      </c>
      <c r="AA831" s="50" t="n">
        <f aca="false">IFERROR(AA541/AA251,"")</f>
        <v>1.1720572638212</v>
      </c>
      <c r="AB831" s="50" t="n">
        <f aca="false">IFERROR(AB541/AB251,"")</f>
        <v>0.990496698587608</v>
      </c>
      <c r="AC831" s="50" t="n">
        <f aca="false">IFERROR(AC541/AC251,"")</f>
        <v>1.55414285714286</v>
      </c>
      <c r="AD831" s="50" t="n">
        <f aca="false">IFERROR(AD541/AD251,"")</f>
        <v>1.45448004694836</v>
      </c>
      <c r="AE831" s="50" t="n">
        <f aca="false">IFERROR(AE541/AE251,"")</f>
        <v>2.03628195829556</v>
      </c>
      <c r="AF831" s="50" t="n">
        <f aca="false">IFERROR(AF541/AF251,"")</f>
        <v>1.8674237685692</v>
      </c>
      <c r="AG831" s="50" t="n">
        <f aca="false">IFERROR(AG541/AG251,"")</f>
        <v>1.84276096033403</v>
      </c>
      <c r="AH831" s="50" t="n">
        <f aca="false">IFERROR(AH541/AH251,"")</f>
        <v>2.19948977604674</v>
      </c>
      <c r="AI831" s="50" t="n">
        <f aca="false">IFERROR(AI541/AI251,"")</f>
        <v>1.28943371757925</v>
      </c>
      <c r="AJ831" s="50" t="n">
        <f aca="false">IFERROR(AJ541/AJ251,"")</f>
        <v>1.55096078431373</v>
      </c>
      <c r="AK831" s="50" t="n">
        <f aca="false">IFERROR(AK541/AK251,"")</f>
        <v>1.20539967897271</v>
      </c>
      <c r="AL831" s="51" t="n">
        <f aca="false">IFERROR(AL541/AL251,"")</f>
        <v>1.38627650273224</v>
      </c>
      <c r="AM831" s="51" t="n">
        <f aca="false">IFERROR(AM541/AM251,"")</f>
        <v>1.41088933480711</v>
      </c>
    </row>
    <row r="832" customFormat="false" ht="14.25" hidden="false" customHeight="false" outlineLevel="0" collapsed="false">
      <c r="A832" s="48" t="s">
        <v>138</v>
      </c>
      <c r="B832" s="48" t="str">
        <f aca="false">VLOOKUP(Data[[#This Row],[or_product]],Ref_products[#Data],2,FALSE())</f>
        <v>Other cereals</v>
      </c>
      <c r="C832" s="48" t="str">
        <f aca="false">VLOOKUP(Data[[#This Row],[MS]],Ref_MS[#Data],2,FALSE())</f>
        <v>Malta</v>
      </c>
      <c r="D832" s="49" t="s">
        <v>136</v>
      </c>
      <c r="E832" s="49" t="s">
        <v>109</v>
      </c>
      <c r="F832" s="49" t="s">
        <v>110</v>
      </c>
      <c r="G832" s="50" t="n">
        <f aca="false">(SUM(AH832:AL832)-MAX(AH832:AL832)-MIN(AH832:AL832))/3</f>
        <v>0</v>
      </c>
      <c r="H832" s="50" t="str">
        <f aca="false">IFERROR(H542/H252,"")</f>
        <v/>
      </c>
      <c r="I832" s="50" t="str">
        <f aca="false">IFERROR(I542/I252,"")</f>
        <v/>
      </c>
      <c r="J832" s="50" t="str">
        <f aca="false">IFERROR(J542/J252,"")</f>
        <v/>
      </c>
      <c r="K832" s="50" t="str">
        <f aca="false">IFERROR(K542/K252,"")</f>
        <v/>
      </c>
      <c r="L832" s="50" t="str">
        <f aca="false">IFERROR(L542/L252,"")</f>
        <v/>
      </c>
      <c r="M832" s="50" t="str">
        <f aca="false">IFERROR(M542/M252,"")</f>
        <v/>
      </c>
      <c r="N832" s="50" t="str">
        <f aca="false">IFERROR(N542/N252,"")</f>
        <v/>
      </c>
      <c r="O832" s="50" t="str">
        <f aca="false">IFERROR(O542/O252,"")</f>
        <v/>
      </c>
      <c r="P832" s="50" t="str">
        <f aca="false">IFERROR(P542/P252,"")</f>
        <v/>
      </c>
      <c r="Q832" s="50" t="str">
        <f aca="false">IFERROR(Q542/Q252,"")</f>
        <v/>
      </c>
      <c r="R832" s="50" t="str">
        <f aca="false">IFERROR(R542/R252,"")</f>
        <v/>
      </c>
      <c r="S832" s="50" t="str">
        <f aca="false">IFERROR(S542/S252,"")</f>
        <v/>
      </c>
      <c r="T832" s="50" t="str">
        <f aca="false">IFERROR(T542/T252,"")</f>
        <v/>
      </c>
      <c r="U832" s="50" t="str">
        <f aca="false">IFERROR(U542/U252,"")</f>
        <v/>
      </c>
      <c r="V832" s="50" t="str">
        <f aca="false">IFERROR(V542/V252,"")</f>
        <v/>
      </c>
      <c r="W832" s="50" t="str">
        <f aca="false">IFERROR(W542/W252,"")</f>
        <v/>
      </c>
      <c r="X832" s="50" t="str">
        <f aca="false">IFERROR(X542/X252,"")</f>
        <v/>
      </c>
      <c r="Y832" s="50" t="str">
        <f aca="false">IFERROR(Y542/Y252,"")</f>
        <v/>
      </c>
      <c r="Z832" s="50" t="str">
        <f aca="false">IFERROR(Z542/Z252,"")</f>
        <v/>
      </c>
      <c r="AA832" s="50" t="str">
        <f aca="false">IFERROR(AA542/AA252,"")</f>
        <v/>
      </c>
      <c r="AB832" s="50" t="str">
        <f aca="false">IFERROR(AB542/AB252,"")</f>
        <v/>
      </c>
      <c r="AC832" s="50" t="str">
        <f aca="false">IFERROR(AC542/AC252,"")</f>
        <v/>
      </c>
      <c r="AD832" s="50" t="str">
        <f aca="false">IFERROR(AD542/AD252,"")</f>
        <v/>
      </c>
      <c r="AE832" s="50" t="str">
        <f aca="false">IFERROR(AE542/AE252,"")</f>
        <v/>
      </c>
      <c r="AF832" s="50" t="str">
        <f aca="false">IFERROR(AF542/AF252,"")</f>
        <v/>
      </c>
      <c r="AG832" s="50" t="str">
        <f aca="false">IFERROR(AG542/AG252,"")</f>
        <v/>
      </c>
      <c r="AH832" s="50" t="str">
        <f aca="false">IFERROR(AH542/AH252,"")</f>
        <v/>
      </c>
      <c r="AI832" s="50" t="str">
        <f aca="false">IFERROR(AI542/AI252,"")</f>
        <v/>
      </c>
      <c r="AJ832" s="50" t="str">
        <f aca="false">IFERROR(AJ542/AJ252,"")</f>
        <v/>
      </c>
      <c r="AK832" s="50" t="str">
        <f aca="false">IFERROR(AK542/AK252,"")</f>
        <v/>
      </c>
      <c r="AL832" s="51" t="str">
        <f aca="false">IFERROR(AL542/AL252,"")</f>
        <v/>
      </c>
      <c r="AM832" s="51" t="str">
        <f aca="false">IFERROR(AM542/AM252,"")</f>
        <v/>
      </c>
    </row>
    <row r="833" customFormat="false" ht="14.25" hidden="false" customHeight="false" outlineLevel="0" collapsed="false">
      <c r="A833" s="48" t="s">
        <v>138</v>
      </c>
      <c r="B833" s="48" t="str">
        <f aca="false">VLOOKUP(Data[[#This Row],[or_product]],Ref_products[#Data],2,FALSE())</f>
        <v>Other cereals</v>
      </c>
      <c r="C833" s="48" t="str">
        <f aca="false">VLOOKUP(Data[[#This Row],[MS]],Ref_MS[#Data],2,FALSE())</f>
        <v>Netherlands</v>
      </c>
      <c r="D833" s="49" t="s">
        <v>136</v>
      </c>
      <c r="E833" s="49" t="s">
        <v>111</v>
      </c>
      <c r="F833" s="49" t="s">
        <v>112</v>
      </c>
      <c r="G833" s="50" t="n">
        <f aca="false">(SUM(AH833:AL833)-MAX(AH833:AL833)-MIN(AH833:AL833))/3</f>
        <v>0</v>
      </c>
      <c r="H833" s="50" t="n">
        <f aca="false">IFERROR(H543/H253,"")</f>
        <v>11.3735</v>
      </c>
      <c r="I833" s="50" t="n">
        <f aca="false">IFERROR(I543/I253,"")</f>
        <v>8.95805769230769</v>
      </c>
      <c r="J833" s="50" t="n">
        <f aca="false">IFERROR(J543/J253,"")</f>
        <v>8.6043</v>
      </c>
      <c r="K833" s="50" t="n">
        <f aca="false">IFERROR(K543/K253,"")</f>
        <v>9.16591071428571</v>
      </c>
      <c r="L833" s="50" t="n">
        <f aca="false">IFERROR(L543/L253,"")</f>
        <v>14.2855555555556</v>
      </c>
      <c r="M833" s="50" t="n">
        <f aca="false">IFERROR(M543/M253,"")</f>
        <v>12.2772413793103</v>
      </c>
      <c r="N833" s="50" t="n">
        <f aca="false">IFERROR(N543/N253,"")</f>
        <v>8.17573333333333</v>
      </c>
      <c r="O833" s="50" t="n">
        <f aca="false">IFERROR(O543/O253,"")</f>
        <v>11.8954722222222</v>
      </c>
      <c r="P833" s="50" t="n">
        <f aca="false">IFERROR(P543/P253,"")</f>
        <v>12.4588311688312</v>
      </c>
      <c r="Q833" s="50" t="n">
        <f aca="false">IFERROR(Q543/Q253,"")</f>
        <v>12.2960746268657</v>
      </c>
      <c r="R833" s="50" t="n">
        <f aca="false">IFERROR(R543/R253,"")</f>
        <v>13.5674084507042</v>
      </c>
      <c r="S833" s="50" t="n">
        <f aca="false">IFERROR(S543/S253,"")</f>
        <v>14.6604705882353</v>
      </c>
      <c r="T833" s="50" t="n">
        <f aca="false">IFERROR(T543/T253,"")</f>
        <v>11.1228630136986</v>
      </c>
      <c r="U833" s="50" t="n">
        <f aca="false">IFERROR(U543/U253,"")</f>
        <v>9.90318666666667</v>
      </c>
      <c r="V833" s="50" t="n">
        <f aca="false">IFERROR(V543/V253,"")</f>
        <v>11.0850416666667</v>
      </c>
      <c r="W833" s="50" t="n">
        <f aca="false">IFERROR(W543/W253,"")</f>
        <v>12.9480921052632</v>
      </c>
      <c r="X833" s="50" t="n">
        <f aca="false">IFERROR(X543/X253,"")</f>
        <v>12.2844210526316</v>
      </c>
      <c r="Y833" s="50" t="str">
        <f aca="false">IFERROR(Y543/Y253,"")</f>
        <v/>
      </c>
      <c r="Z833" s="50" t="str">
        <f aca="false">IFERROR(Z543/Z253,"")</f>
        <v/>
      </c>
      <c r="AA833" s="50" t="str">
        <f aca="false">IFERROR(AA543/AA253,"")</f>
        <v/>
      </c>
      <c r="AB833" s="50" t="str">
        <f aca="false">IFERROR(AB543/AB253,"")</f>
        <v/>
      </c>
      <c r="AC833" s="50" t="str">
        <f aca="false">IFERROR(AC543/AC253,"")</f>
        <v/>
      </c>
      <c r="AD833" s="50" t="str">
        <f aca="false">IFERROR(AD543/AD253,"")</f>
        <v/>
      </c>
      <c r="AE833" s="50" t="n">
        <f aca="false">IFERROR(AE543/AE253,"")</f>
        <v>0</v>
      </c>
      <c r="AF833" s="50" t="str">
        <f aca="false">IFERROR(AF543/AF253,"")</f>
        <v/>
      </c>
      <c r="AG833" s="50" t="n">
        <f aca="false">IFERROR(AG543/AG253,"")</f>
        <v>0</v>
      </c>
      <c r="AH833" s="50" t="n">
        <f aca="false">IFERROR(AH543/AH253,"")</f>
        <v>0</v>
      </c>
      <c r="AI833" s="50" t="n">
        <f aca="false">IFERROR(AI543/AI253,"")</f>
        <v>0</v>
      </c>
      <c r="AJ833" s="50" t="str">
        <f aca="false">IFERROR(AJ543/AJ253,"")</f>
        <v/>
      </c>
      <c r="AK833" s="50" t="str">
        <f aca="false">IFERROR(AK543/AK253,"")</f>
        <v/>
      </c>
      <c r="AL833" s="51" t="n">
        <f aca="false">IFERROR(AL543/AL253,"")</f>
        <v>0</v>
      </c>
      <c r="AM833" s="51" t="n">
        <f aca="false">IFERROR(AM543/AM253,"")</f>
        <v>0</v>
      </c>
    </row>
    <row r="834" customFormat="false" ht="14.25" hidden="false" customHeight="false" outlineLevel="0" collapsed="false">
      <c r="A834" s="48" t="s">
        <v>138</v>
      </c>
      <c r="B834" s="48" t="str">
        <f aca="false">VLOOKUP(Data[[#This Row],[or_product]],Ref_products[#Data],2,FALSE())</f>
        <v>Other cereals</v>
      </c>
      <c r="C834" s="48" t="str">
        <f aca="false">VLOOKUP(Data[[#This Row],[MS]],Ref_MS[#Data],2,FALSE())</f>
        <v>Austria</v>
      </c>
      <c r="D834" s="49" t="s">
        <v>136</v>
      </c>
      <c r="E834" s="49" t="s">
        <v>113</v>
      </c>
      <c r="F834" s="49" t="s">
        <v>114</v>
      </c>
      <c r="G834" s="50" t="n">
        <f aca="false">(SUM(AH834:AL834)-MAX(AH834:AL834)-MIN(AH834:AL834))/3</f>
        <v>3.12439132023858</v>
      </c>
      <c r="H834" s="50" t="n">
        <f aca="false">IFERROR(H544/H254,"")</f>
        <v>6.95233474576271</v>
      </c>
      <c r="I834" s="50" t="n">
        <f aca="false">IFERROR(I544/I254,"")</f>
        <v>7.08572008547009</v>
      </c>
      <c r="J834" s="50" t="n">
        <f aca="false">IFERROR(J544/J254,"")</f>
        <v>7.91728877005348</v>
      </c>
      <c r="K834" s="50" t="n">
        <f aca="false">IFERROR(K544/K254,"")</f>
        <v>7.22814600550964</v>
      </c>
      <c r="L834" s="50" t="n">
        <f aca="false">IFERROR(L544/L254,"")</f>
        <v>7.62111764705883</v>
      </c>
      <c r="M834" s="50" t="n">
        <f aca="false">IFERROR(M544/M254,"")</f>
        <v>7.54920100502513</v>
      </c>
      <c r="N834" s="50" t="n">
        <f aca="false">IFERROR(N544/N254,"")</f>
        <v>7.41094164456233</v>
      </c>
      <c r="O834" s="50" t="n">
        <f aca="false">IFERROR(O544/O254,"")</f>
        <v>7.56178753541076</v>
      </c>
      <c r="P834" s="50" t="n">
        <f aca="false">IFERROR(P544/P254,"")</f>
        <v>9.40427810650888</v>
      </c>
      <c r="Q834" s="50" t="n">
        <f aca="false">IFERROR(Q544/Q254,"")</f>
        <v>9.37448725212465</v>
      </c>
      <c r="R834" s="50" t="n">
        <f aca="false">IFERROR(R544/R254,"")</f>
        <v>8.18583602150538</v>
      </c>
      <c r="S834" s="50" t="n">
        <f aca="false">IFERROR(S544/S254,"")</f>
        <v>9.4266602739726</v>
      </c>
      <c r="T834" s="50" t="n">
        <f aca="false">IFERROR(T544/T254,"")</f>
        <v>9.67451955307263</v>
      </c>
      <c r="U834" s="50" t="n">
        <f aca="false">IFERROR(U544/U254,"")</f>
        <v>8.33481572481572</v>
      </c>
      <c r="V834" s="50" t="n">
        <f aca="false">IFERROR(V544/V254,"")</f>
        <v>9.39947721179625</v>
      </c>
      <c r="W834" s="50" t="n">
        <f aca="false">IFERROR(W544/W254,"")</f>
        <v>9.46799214659686</v>
      </c>
      <c r="X834" s="50" t="n">
        <f aca="false">IFERROR(X544/X254,"")</f>
        <v>8.75252417302799</v>
      </c>
      <c r="Y834" s="50" t="n">
        <f aca="false">IFERROR(Y544/Y254,"")</f>
        <v>3.84349915110357</v>
      </c>
      <c r="Z834" s="50" t="n">
        <f aca="false">IFERROR(Z544/Z254,"")</f>
        <v>4.15805376344086</v>
      </c>
      <c r="AA834" s="50" t="n">
        <f aca="false">IFERROR(AA544/AA254,"")</f>
        <v>4.02425304465494</v>
      </c>
      <c r="AB834" s="50" t="n">
        <f aca="false">IFERROR(AB544/AB254,"")</f>
        <v>3.9158720349563</v>
      </c>
      <c r="AC834" s="50" t="n">
        <f aca="false">IFERROR(AC544/AC254,"")</f>
        <v>3.94888489208633</v>
      </c>
      <c r="AD834" s="50" t="n">
        <f aca="false">IFERROR(AD544/AD254,"")</f>
        <v>3.81326354820308</v>
      </c>
      <c r="AE834" s="50" t="n">
        <f aca="false">IFERROR(AE544/AE254,"")</f>
        <v>3.73985621854781</v>
      </c>
      <c r="AF834" s="50" t="n">
        <f aca="false">IFERROR(AF544/AF254,"")</f>
        <v>3.27585037748799</v>
      </c>
      <c r="AG834" s="50" t="n">
        <f aca="false">IFERROR(AG544/AG254,"")</f>
        <v>3.2926371275783</v>
      </c>
      <c r="AH834" s="50" t="n">
        <f aca="false">IFERROR(AH544/AH254,"")</f>
        <v>3.45454673283706</v>
      </c>
      <c r="AI834" s="50" t="n">
        <f aca="false">IFERROR(AI544/AI254,"")</f>
        <v>3.20683853459973</v>
      </c>
      <c r="AJ834" s="50" t="n">
        <f aca="false">IFERROR(AJ544/AJ254,"")</f>
        <v>3.10865915492958</v>
      </c>
      <c r="AK834" s="50" t="n">
        <f aca="false">IFERROR(AK544/AK254,"")</f>
        <v>3.05767627118644</v>
      </c>
      <c r="AL834" s="51" t="n">
        <f aca="false">IFERROR(AL544/AL254,"")</f>
        <v>3.04456211453745</v>
      </c>
      <c r="AM834" s="51" t="n">
        <f aca="false">IFERROR(AM544/AM254,"")</f>
        <v>2.85051978702947</v>
      </c>
    </row>
    <row r="835" customFormat="false" ht="14.25" hidden="false" customHeight="false" outlineLevel="0" collapsed="false">
      <c r="A835" s="48" t="s">
        <v>138</v>
      </c>
      <c r="B835" s="48" t="str">
        <f aca="false">VLOOKUP(Data[[#This Row],[or_product]],Ref_products[#Data],2,FALSE())</f>
        <v>Other cereals</v>
      </c>
      <c r="C835" s="48" t="str">
        <f aca="false">VLOOKUP(Data[[#This Row],[MS]],Ref_MS[#Data],2,FALSE())</f>
        <v>Poland</v>
      </c>
      <c r="D835" s="49" t="s">
        <v>136</v>
      </c>
      <c r="E835" s="49" t="s">
        <v>115</v>
      </c>
      <c r="F835" s="49" t="s">
        <v>116</v>
      </c>
      <c r="G835" s="50" t="n">
        <f aca="false">(SUM(AH835:AL835)-MAX(AH835:AL835)-MIN(AH835:AL835))/3</f>
        <v>2.79909085710977</v>
      </c>
      <c r="H835" s="50" t="n">
        <f aca="false">IFERROR(H545/H255,"")</f>
        <v>2.46440647376882</v>
      </c>
      <c r="I835" s="50" t="n">
        <f aca="false">IFERROR(I545/I255,"")</f>
        <v>2.20469134307089</v>
      </c>
      <c r="J835" s="50" t="n">
        <f aca="false">IFERROR(J545/J255,"")</f>
        <v>2.6702058223371</v>
      </c>
      <c r="K835" s="50" t="n">
        <f aca="false">IFERROR(K545/K255,"")</f>
        <v>2.70931400613407</v>
      </c>
      <c r="L835" s="50" t="n">
        <f aca="false">IFERROR(L545/L255,"")</f>
        <v>2.78948717948718</v>
      </c>
      <c r="M835" s="50" t="n">
        <f aca="false">IFERROR(M545/M255,"")</f>
        <v>2.84771410338226</v>
      </c>
      <c r="N835" s="50" t="n">
        <f aca="false">IFERROR(N545/N255,"")</f>
        <v>2.74530593973408</v>
      </c>
      <c r="O835" s="50" t="n">
        <f aca="false">IFERROR(O545/O255,"")</f>
        <v>1.94594564946397</v>
      </c>
      <c r="P835" s="50" t="n">
        <f aca="false">IFERROR(P545/P255,"")</f>
        <v>2.66917871420145</v>
      </c>
      <c r="Q835" s="50" t="n">
        <f aca="false">IFERROR(Q545/Q255,"")</f>
        <v>2.7366240005711</v>
      </c>
      <c r="R835" s="50" t="n">
        <f aca="false">IFERROR(R545/R255,"")</f>
        <v>2.42244966127842</v>
      </c>
      <c r="S835" s="50" t="n">
        <f aca="false">IFERROR(S545/S255,"")</f>
        <v>2.87125659155488</v>
      </c>
      <c r="T835" s="50" t="n">
        <f aca="false">IFERROR(T545/T255,"")</f>
        <v>2.62003418803419</v>
      </c>
      <c r="U835" s="50" t="n">
        <f aca="false">IFERROR(U545/U255,"")</f>
        <v>2.08736320147194</v>
      </c>
      <c r="V835" s="50" t="n">
        <f aca="false">IFERROR(V545/V255,"")</f>
        <v>2.71613687326783</v>
      </c>
      <c r="W835" s="50" t="n">
        <f aca="false">IFERROR(W545/W255,"")</f>
        <v>2.44872878338279</v>
      </c>
      <c r="X835" s="50" t="n">
        <f aca="false">IFERROR(X545/X255,"")</f>
        <v>2.77581887988728</v>
      </c>
      <c r="Y835" s="50" t="n">
        <f aca="false">IFERROR(Y545/Y255,"")</f>
        <v>2.82233199863691</v>
      </c>
      <c r="Z835" s="50" t="n">
        <f aca="false">IFERROR(Z545/Z255,"")</f>
        <v>2.67034026915661</v>
      </c>
      <c r="AA835" s="50" t="n">
        <f aca="false">IFERROR(AA545/AA255,"")</f>
        <v>2.91028276731125</v>
      </c>
      <c r="AB835" s="50" t="n">
        <f aca="false">IFERROR(AB545/AB255,"")</f>
        <v>2.74144869625036</v>
      </c>
      <c r="AC835" s="50" t="n">
        <f aca="false">IFERROR(AC545/AC255,"")</f>
        <v>3.01803784545778</v>
      </c>
      <c r="AD835" s="50" t="n">
        <f aca="false">IFERROR(AD545/AD255,"")</f>
        <v>2.57542290261965</v>
      </c>
      <c r="AE835" s="50" t="n">
        <f aca="false">IFERROR(AE545/AE255,"")</f>
        <v>2.81251581223931</v>
      </c>
      <c r="AF835" s="50" t="n">
        <f aca="false">IFERROR(AF545/AF255,"")</f>
        <v>3.02867974390967</v>
      </c>
      <c r="AG835" s="50" t="n">
        <f aca="false">IFERROR(AG545/AG255,"")</f>
        <v>2.38767770348463</v>
      </c>
      <c r="AH835" s="50" t="n">
        <f aca="false">IFERROR(AH545/AH255,"")</f>
        <v>2.49917787439802</v>
      </c>
      <c r="AI835" s="50" t="n">
        <f aca="false">IFERROR(AI545/AI255,"")</f>
        <v>3.04040869799343</v>
      </c>
      <c r="AJ835" s="50" t="n">
        <f aca="false">IFERROR(AJ545/AJ255,"")</f>
        <v>2.98932055758174</v>
      </c>
      <c r="AK835" s="50" t="n">
        <f aca="false">IFERROR(AK545/AK255,"")</f>
        <v>2.79637914573907</v>
      </c>
      <c r="AL835" s="51" t="n">
        <f aca="false">IFERROR(AL545/AL255,"")</f>
        <v>2.61157286800851</v>
      </c>
      <c r="AM835" s="51" t="n">
        <f aca="false">IFERROR(AM545/AM255,"")</f>
        <v>2.67391540770047</v>
      </c>
    </row>
    <row r="836" customFormat="false" ht="14.25" hidden="false" customHeight="false" outlineLevel="0" collapsed="false">
      <c r="A836" s="48" t="s">
        <v>138</v>
      </c>
      <c r="B836" s="48" t="str">
        <f aca="false">VLOOKUP(Data[[#This Row],[or_product]],Ref_products[#Data],2,FALSE())</f>
        <v>Other cereals</v>
      </c>
      <c r="C836" s="48" t="str">
        <f aca="false">VLOOKUP(Data[[#This Row],[MS]],Ref_MS[#Data],2,FALSE())</f>
        <v>Portugal</v>
      </c>
      <c r="D836" s="49" t="s">
        <v>136</v>
      </c>
      <c r="E836" s="49" t="s">
        <v>117</v>
      </c>
      <c r="F836" s="49" t="s">
        <v>118</v>
      </c>
      <c r="G836" s="50" t="n">
        <f aca="false">(SUM(AH836:AL836)-MAX(AH836:AL836)-MIN(AH836:AL836))/3</f>
        <v>1.18721186440678</v>
      </c>
      <c r="H836" s="50" t="str">
        <f aca="false">IFERROR(H546/H256,"")</f>
        <v/>
      </c>
      <c r="I836" s="50" t="str">
        <f aca="false">IFERROR(I546/I256,"")</f>
        <v/>
      </c>
      <c r="J836" s="50" t="str">
        <f aca="false">IFERROR(J546/J256,"")</f>
        <v/>
      </c>
      <c r="K836" s="50" t="str">
        <f aca="false">IFERROR(K546/K256,"")</f>
        <v/>
      </c>
      <c r="L836" s="50" t="str">
        <f aca="false">IFERROR(L546/L256,"")</f>
        <v/>
      </c>
      <c r="M836" s="50" t="str">
        <f aca="false">IFERROR(M546/M256,"")</f>
        <v/>
      </c>
      <c r="N836" s="50" t="str">
        <f aca="false">IFERROR(N546/N256,"")</f>
        <v/>
      </c>
      <c r="O836" s="50" t="n">
        <f aca="false">IFERROR(O546/O256,"")</f>
        <v>1.30617201166181</v>
      </c>
      <c r="P836" s="50" t="n">
        <f aca="false">IFERROR(P546/P256,"")</f>
        <v>0.624890547263682</v>
      </c>
      <c r="Q836" s="50" t="n">
        <f aca="false">IFERROR(Q546/Q256,"")</f>
        <v>1.06493090211132</v>
      </c>
      <c r="R836" s="50" t="n">
        <f aca="false">IFERROR(R546/R256,"")</f>
        <v>0.714152619589977</v>
      </c>
      <c r="S836" s="50" t="n">
        <f aca="false">IFERROR(S546/S256,"")</f>
        <v>1.08480056980057</v>
      </c>
      <c r="T836" s="50" t="n">
        <f aca="false">IFERROR(T546/T256,"")</f>
        <v>0.464301526717557</v>
      </c>
      <c r="U836" s="50" t="n">
        <f aca="false">IFERROR(U546/U256,"")</f>
        <v>1.60328571428571</v>
      </c>
      <c r="V836" s="50" t="n">
        <f aca="false">IFERROR(V546/V256,"")</f>
        <v>1.31866666666667</v>
      </c>
      <c r="W836" s="50" t="n">
        <f aca="false">IFERROR(W546/W256,"")</f>
        <v>1.65863541666667</v>
      </c>
      <c r="X836" s="50" t="n">
        <f aca="false">IFERROR(X546/X256,"")</f>
        <v>1.19721052631579</v>
      </c>
      <c r="Y836" s="50" t="n">
        <f aca="false">IFERROR(Y546/Y256,"")</f>
        <v>1.05332520325203</v>
      </c>
      <c r="Z836" s="50" t="n">
        <f aca="false">IFERROR(Z546/Z256,"")</f>
        <v>0.910230088495575</v>
      </c>
      <c r="AA836" s="50" t="n">
        <f aca="false">IFERROR(AA546/AA256,"")</f>
        <v>0.736901960784314</v>
      </c>
      <c r="AB836" s="50" t="n">
        <f aca="false">IFERROR(AB546/AB256,"")</f>
        <v>1.23625</v>
      </c>
      <c r="AC836" s="50" t="n">
        <f aca="false">IFERROR(AC546/AC256,"")</f>
        <v>1.3212421875</v>
      </c>
      <c r="AD836" s="50" t="n">
        <f aca="false">IFERROR(AD546/AD256,"")</f>
        <v>1.20006707317073</v>
      </c>
      <c r="AE836" s="50" t="n">
        <f aca="false">IFERROR(AE546/AE256,"")</f>
        <v>1.537895</v>
      </c>
      <c r="AF836" s="50" t="n">
        <f aca="false">IFERROR(AF546/AF256,"")</f>
        <v>1.280755</v>
      </c>
      <c r="AG836" s="50" t="n">
        <f aca="false">IFERROR(AG546/AG256,"")</f>
        <v>1.478555</v>
      </c>
      <c r="AH836" s="50" t="n">
        <f aca="false">IFERROR(AH546/AH256,"")</f>
        <v>1.34939830508475</v>
      </c>
      <c r="AI836" s="50" t="n">
        <f aca="false">IFERROR(AI546/AI256,"")</f>
        <v>1.20336440677966</v>
      </c>
      <c r="AJ836" s="50" t="n">
        <f aca="false">IFERROR(AJ546/AJ256,"")</f>
        <v>1.15490677966102</v>
      </c>
      <c r="AK836" s="50" t="n">
        <f aca="false">IFERROR(AK546/AK256,"")</f>
        <v>0.872237288135593</v>
      </c>
      <c r="AL836" s="51" t="n">
        <f aca="false">IFERROR(AL546/AL256,"")</f>
        <v>1.20336440677966</v>
      </c>
      <c r="AM836" s="51" t="n">
        <f aca="false">IFERROR(AM546/AM256,"")</f>
        <v>1.08148392914599</v>
      </c>
    </row>
    <row r="837" customFormat="false" ht="14.25" hidden="false" customHeight="false" outlineLevel="0" collapsed="false">
      <c r="A837" s="48" t="s">
        <v>138</v>
      </c>
      <c r="B837" s="48" t="str">
        <f aca="false">VLOOKUP(Data[[#This Row],[or_product]],Ref_products[#Data],2,FALSE())</f>
        <v>Other cereals</v>
      </c>
      <c r="C837" s="48" t="str">
        <f aca="false">VLOOKUP(Data[[#This Row],[MS]],Ref_MS[#Data],2,FALSE())</f>
        <v>Romania</v>
      </c>
      <c r="D837" s="49" t="s">
        <v>136</v>
      </c>
      <c r="E837" s="49" t="s">
        <v>119</v>
      </c>
      <c r="F837" s="49" t="s">
        <v>120</v>
      </c>
      <c r="G837" s="50" t="n">
        <f aca="false">(SUM(AH837:AL837)-MAX(AH837:AL837)-MIN(AH837:AL837))/3</f>
        <v>1.69820316212977</v>
      </c>
      <c r="H837" s="50" t="str">
        <f aca="false">IFERROR(H547/H257,"")</f>
        <v/>
      </c>
      <c r="I837" s="50" t="str">
        <f aca="false">IFERROR(I547/I257,"")</f>
        <v/>
      </c>
      <c r="J837" s="50" t="n">
        <f aca="false">IFERROR(J547/J257,"")</f>
        <v>0.74175</v>
      </c>
      <c r="K837" s="50" t="n">
        <f aca="false">IFERROR(K547/K257,"")</f>
        <v>1.51646666666667</v>
      </c>
      <c r="L837" s="50" t="n">
        <f aca="false">IFERROR(L547/L257,"")</f>
        <v>0.282571428571429</v>
      </c>
      <c r="M837" s="50" t="n">
        <f aca="false">IFERROR(M547/M257,"")</f>
        <v>0.14835</v>
      </c>
      <c r="N837" s="50" t="n">
        <f aca="false">IFERROR(N547/N257,"")</f>
        <v>0.714277777777778</v>
      </c>
      <c r="O837" s="50" t="n">
        <f aca="false">IFERROR(O547/O257,"")</f>
        <v>0.3090625</v>
      </c>
      <c r="P837" s="50" t="n">
        <f aca="false">IFERROR(P547/P257,"")</f>
        <v>0.982317567567568</v>
      </c>
      <c r="Q837" s="50" t="n">
        <f aca="false">IFERROR(Q547/Q257,"")</f>
        <v>0.897125683060109</v>
      </c>
      <c r="R837" s="50" t="n">
        <f aca="false">IFERROR(R547/R257,"")</f>
        <v>0.57410243902439</v>
      </c>
      <c r="S837" s="50" t="n">
        <f aca="false">IFERROR(S547/S257,"")</f>
        <v>1.88653179190751</v>
      </c>
      <c r="T837" s="50" t="n">
        <f aca="false">IFERROR(T547/T257,"")</f>
        <v>0.223826315789474</v>
      </c>
      <c r="U837" s="50" t="n">
        <f aca="false">IFERROR(U547/U257,"")</f>
        <v>1.01725714285714</v>
      </c>
      <c r="V837" s="50" t="n">
        <f aca="false">IFERROR(V547/V257,"")</f>
        <v>0.940559183673469</v>
      </c>
      <c r="W837" s="50" t="n">
        <f aca="false">IFERROR(W547/W257,"")</f>
        <v>1.54870879120879</v>
      </c>
      <c r="X837" s="50" t="n">
        <f aca="false">IFERROR(X547/X257,"")</f>
        <v>2.06197169811321</v>
      </c>
      <c r="Y837" s="50" t="n">
        <f aca="false">IFERROR(Y547/Y257,"")</f>
        <v>1.32166363636364</v>
      </c>
      <c r="Z837" s="50" t="n">
        <f aca="false">IFERROR(Z547/Z257,"")</f>
        <v>1.86251796407186</v>
      </c>
      <c r="AA837" s="50" t="n">
        <f aca="false">IFERROR(AA547/AA257,"")</f>
        <v>1.25064021164021</v>
      </c>
      <c r="AB837" s="50" t="n">
        <f aca="false">IFERROR(AB547/AB257,"")</f>
        <v>1.63354617414248</v>
      </c>
      <c r="AC837" s="50" t="n">
        <f aca="false">IFERROR(AC547/AC257,"")</f>
        <v>2.00395043731778</v>
      </c>
      <c r="AD837" s="50" t="n">
        <f aca="false">IFERROR(AD547/AD257,"")</f>
        <v>1.44340540540541</v>
      </c>
      <c r="AE837" s="50" t="n">
        <f aca="false">IFERROR(AE547/AE257,"")</f>
        <v>1.56751182795699</v>
      </c>
      <c r="AF837" s="50" t="n">
        <f aca="false">IFERROR(AF547/AF257,"")</f>
        <v>1.80417575757576</v>
      </c>
      <c r="AG837" s="50" t="n">
        <f aca="false">IFERROR(AG547/AG257,"")</f>
        <v>1.96725</v>
      </c>
      <c r="AH837" s="50" t="n">
        <f aca="false">IFERROR(AH547/AH257,"")</f>
        <v>1.57340909090909</v>
      </c>
      <c r="AI837" s="50" t="n">
        <f aca="false">IFERROR(AI547/AI257,"")</f>
        <v>0.838398734177215</v>
      </c>
      <c r="AJ837" s="50" t="n">
        <f aca="false">IFERROR(AJ547/AJ257,"")</f>
        <v>1.94155970149254</v>
      </c>
      <c r="AK837" s="50" t="n">
        <f aca="false">IFERROR(AK547/AK257,"")</f>
        <v>1.78211</v>
      </c>
      <c r="AL837" s="51" t="n">
        <f aca="false">IFERROR(AL547/AL257,"")</f>
        <v>1.73909039548023</v>
      </c>
      <c r="AM837" s="51" t="n">
        <f aca="false">IFERROR(AM547/AM257,"")</f>
        <v>1.63128269514145</v>
      </c>
    </row>
    <row r="838" customFormat="false" ht="14.25" hidden="false" customHeight="false" outlineLevel="0" collapsed="false">
      <c r="A838" s="48" t="s">
        <v>138</v>
      </c>
      <c r="B838" s="48" t="str">
        <f aca="false">VLOOKUP(Data[[#This Row],[or_product]],Ref_products[#Data],2,FALSE())</f>
        <v>Other cereals</v>
      </c>
      <c r="C838" s="48" t="str">
        <f aca="false">VLOOKUP(Data[[#This Row],[MS]],Ref_MS[#Data],2,FALSE())</f>
        <v>Slovenia</v>
      </c>
      <c r="D838" s="49" t="s">
        <v>136</v>
      </c>
      <c r="E838" s="49" t="s">
        <v>121</v>
      </c>
      <c r="F838" s="49" t="s">
        <v>122</v>
      </c>
      <c r="G838" s="50" t="n">
        <f aca="false">(SUM(AH838:AL838)-MAX(AH838:AL838)-MIN(AH838:AL838))/3</f>
        <v>0.824463064069138</v>
      </c>
      <c r="H838" s="50" t="n">
        <f aca="false">IFERROR(H548/H258,"")</f>
        <v>1.64833333333333</v>
      </c>
      <c r="I838" s="50" t="n">
        <f aca="false">IFERROR(I548/I258,"")</f>
        <v>1.64833333333333</v>
      </c>
      <c r="J838" s="50" t="n">
        <f aca="false">IFERROR(J548/J258,"")</f>
        <v>1.64833333333333</v>
      </c>
      <c r="K838" s="50" t="n">
        <f aca="false">IFERROR(K548/K258,"")</f>
        <v>1.64833333333333</v>
      </c>
      <c r="L838" s="50" t="n">
        <f aca="false">IFERROR(L548/L258,"")</f>
        <v>1.64833333333333</v>
      </c>
      <c r="M838" s="50" t="n">
        <f aca="false">IFERROR(M548/M258,"")</f>
        <v>1.4835</v>
      </c>
      <c r="N838" s="50" t="n">
        <f aca="false">IFERROR(N548/N258,"")</f>
        <v>1.359875</v>
      </c>
      <c r="O838" s="50" t="n">
        <f aca="false">IFERROR(O548/O258,"")</f>
        <v>1.17175</v>
      </c>
      <c r="P838" s="50" t="n">
        <f aca="false">IFERROR(P548/P258,"")</f>
        <v>1.25957547169811</v>
      </c>
      <c r="Q838" s="50" t="n">
        <f aca="false">IFERROR(Q548/Q258,"")</f>
        <v>1.2581156462585</v>
      </c>
      <c r="R838" s="50" t="n">
        <f aca="false">IFERROR(R548/R258,"")</f>
        <v>0.974666666666667</v>
      </c>
      <c r="S838" s="50" t="n">
        <f aca="false">IFERROR(S548/S258,"")</f>
        <v>1.33212244897959</v>
      </c>
      <c r="T838" s="50" t="n">
        <f aca="false">IFERROR(T548/T258,"")</f>
        <v>1.83238036809816</v>
      </c>
      <c r="U838" s="50" t="n">
        <f aca="false">IFERROR(U548/U258,"")</f>
        <v>1.80871171171171</v>
      </c>
      <c r="V838" s="50" t="n">
        <f aca="false">IFERROR(V548/V258,"")</f>
        <v>1.46754838709677</v>
      </c>
      <c r="W838" s="50" t="n">
        <f aca="false">IFERROR(W548/W258,"")</f>
        <v>1.66266666666667</v>
      </c>
      <c r="X838" s="50" t="n">
        <f aca="false">IFERROR(X548/X258,"")</f>
        <v>1.53704458598726</v>
      </c>
      <c r="Y838" s="50" t="n">
        <f aca="false">IFERROR(Y548/Y258,"")</f>
        <v>1.36371428571429</v>
      </c>
      <c r="Z838" s="50" t="n">
        <f aca="false">IFERROR(Z548/Z258,"")</f>
        <v>1.41796385542169</v>
      </c>
      <c r="AA838" s="50" t="n">
        <f aca="false">IFERROR(AA548/AA258,"")</f>
        <v>1.21034761904762</v>
      </c>
      <c r="AB838" s="50" t="n">
        <f aca="false">IFERROR(AB548/AB258,"")</f>
        <v>1.28144623655914</v>
      </c>
      <c r="AC838" s="50" t="n">
        <f aca="false">IFERROR(AC548/AC258,"")</f>
        <v>1.49992250922509</v>
      </c>
      <c r="AD838" s="50" t="n">
        <f aca="false">IFERROR(AD548/AD258,"")</f>
        <v>1.28732131147541</v>
      </c>
      <c r="AE838" s="50" t="n">
        <f aca="false">IFERROR(AE548/AE258,"")</f>
        <v>1.06324128686327</v>
      </c>
      <c r="AF838" s="50" t="n">
        <f aca="false">IFERROR(AF548/AF258,"")</f>
        <v>0.925722748815166</v>
      </c>
      <c r="AG838" s="50" t="n">
        <f aca="false">IFERROR(AG548/AG258,"")</f>
        <v>1.12516666666667</v>
      </c>
      <c r="AH838" s="50" t="n">
        <f aca="false">IFERROR(AH548/AH258,"")</f>
        <v>0.989</v>
      </c>
      <c r="AI838" s="50" t="n">
        <f aca="false">IFERROR(AI548/AI258,"")</f>
        <v>0.872065817409766</v>
      </c>
      <c r="AJ838" s="50" t="n">
        <f aca="false">IFERROR(AJ548/AJ258,"")</f>
        <v>0.899836776859504</v>
      </c>
      <c r="AK838" s="50" t="n">
        <f aca="false">IFERROR(AK548/AK258,"")</f>
        <v>0.701486597938144</v>
      </c>
      <c r="AL838" s="51" t="n">
        <f aca="false">IFERROR(AL548/AL258,"")</f>
        <v>0.701446700507614</v>
      </c>
      <c r="AM838" s="51" t="n">
        <f aca="false">IFERROR(AM548/AM258,"")</f>
        <v>0.605362017562068</v>
      </c>
    </row>
    <row r="839" customFormat="false" ht="14.25" hidden="false" customHeight="false" outlineLevel="0" collapsed="false">
      <c r="A839" s="48" t="s">
        <v>138</v>
      </c>
      <c r="B839" s="48" t="str">
        <f aca="false">VLOOKUP(Data[[#This Row],[or_product]],Ref_products[#Data],2,FALSE())</f>
        <v>Other cereals</v>
      </c>
      <c r="C839" s="48" t="str">
        <f aca="false">VLOOKUP(Data[[#This Row],[MS]],Ref_MS[#Data],2,FALSE())</f>
        <v>Slovakia</v>
      </c>
      <c r="D839" s="49" t="s">
        <v>136</v>
      </c>
      <c r="E839" s="49" t="s">
        <v>123</v>
      </c>
      <c r="F839" s="49" t="s">
        <v>124</v>
      </c>
      <c r="G839" s="50" t="n">
        <f aca="false">(SUM(AH839:AL839)-MAX(AH839:AL839)-MIN(AH839:AL839))/3</f>
        <v>0.998836483329373</v>
      </c>
      <c r="H839" s="50" t="n">
        <f aca="false">IFERROR(H549/H259,"")</f>
        <v>1.80347058823529</v>
      </c>
      <c r="I839" s="50" t="n">
        <f aca="false">IFERROR(I549/I259,"")</f>
        <v>1.27157142857143</v>
      </c>
      <c r="J839" s="50" t="n">
        <f aca="false">IFERROR(J549/J259,"")</f>
        <v>1.51646666666667</v>
      </c>
      <c r="K839" s="50" t="n">
        <f aca="false">IFERROR(K549/K259,"")</f>
        <v>1.22170588235294</v>
      </c>
      <c r="L839" s="50" t="n">
        <f aca="false">IFERROR(L549/L259,"")</f>
        <v>1.29330769230769</v>
      </c>
      <c r="M839" s="50" t="n">
        <f aca="false">IFERROR(M549/M259,"")</f>
        <v>2.02745</v>
      </c>
      <c r="N839" s="50" t="n">
        <f aca="false">IFERROR(N549/N259,"")</f>
        <v>1.09888888888889</v>
      </c>
      <c r="O839" s="50" t="n">
        <f aca="false">IFERROR(O549/O259,"")</f>
        <v>0.989</v>
      </c>
      <c r="P839" s="50" t="n">
        <f aca="false">IFERROR(P549/P259,"")</f>
        <v>1.20092857142857</v>
      </c>
      <c r="Q839" s="50" t="n">
        <f aca="false">IFERROR(Q549/Q259,"")</f>
        <v>0.989</v>
      </c>
      <c r="R839" s="50" t="n">
        <f aca="false">IFERROR(R549/R259,"")</f>
        <v>1.09888888888889</v>
      </c>
      <c r="S839" s="50" t="n">
        <f aca="false">IFERROR(S549/S259,"")</f>
        <v>1.43234482758621</v>
      </c>
      <c r="T839" s="50" t="n">
        <f aca="false">IFERROR(T549/T259,"")</f>
        <v>1.31866666666667</v>
      </c>
      <c r="U839" s="50" t="n">
        <f aca="false">IFERROR(U549/U259,"")</f>
        <v>0.824166666666667</v>
      </c>
      <c r="V839" s="50" t="n">
        <f aca="false">IFERROR(V549/V259,"")</f>
        <v>0.847714285714286</v>
      </c>
      <c r="W839" s="50" t="n">
        <f aca="false">IFERROR(W549/W259,"")</f>
        <v>1.45053333333333</v>
      </c>
      <c r="X839" s="50" t="n">
        <f aca="false">IFERROR(X549/X259,"")</f>
        <v>1.09496428571429</v>
      </c>
      <c r="Y839" s="50" t="n">
        <f aca="false">IFERROR(Y549/Y259,"")</f>
        <v>0.951443037974683</v>
      </c>
      <c r="Z839" s="50" t="n">
        <f aca="false">IFERROR(Z549/Z259,"")</f>
        <v>0.989</v>
      </c>
      <c r="AA839" s="50" t="n">
        <f aca="false">IFERROR(AA549/AA259,"")</f>
        <v>1.43405</v>
      </c>
      <c r="AB839" s="50" t="str">
        <f aca="false">IFERROR(AB549/AB259,"")</f>
        <v/>
      </c>
      <c r="AC839" s="50" t="n">
        <f aca="false">IFERROR(AC549/AC259,"")</f>
        <v>1.1395</v>
      </c>
      <c r="AD839" s="50" t="n">
        <f aca="false">IFERROR(AD549/AD259,"")</f>
        <v>1.16804310344828</v>
      </c>
      <c r="AE839" s="50" t="n">
        <f aca="false">IFERROR(AE549/AE259,"")</f>
        <v>1.58663101604278</v>
      </c>
      <c r="AF839" s="50" t="n">
        <f aca="false">IFERROR(AF549/AF259,"")</f>
        <v>1.2126</v>
      </c>
      <c r="AG839" s="50" t="n">
        <f aca="false">IFERROR(AG549/AG259,"")</f>
        <v>1.39798496240601</v>
      </c>
      <c r="AH839" s="50" t="n">
        <f aca="false">IFERROR(AH549/AH259,"")</f>
        <v>1.13735</v>
      </c>
      <c r="AI839" s="50" t="n">
        <f aca="false">IFERROR(AI549/AI259,"")</f>
        <v>0.911338797814208</v>
      </c>
      <c r="AJ839" s="50" t="n">
        <f aca="false">IFERROR(AJ549/AJ259,"")</f>
        <v>0.895376744186047</v>
      </c>
      <c r="AK839" s="50" t="n">
        <f aca="false">IFERROR(AK549/AK259,"")</f>
        <v>0.947820652173913</v>
      </c>
      <c r="AL839" s="51" t="n">
        <f aca="false">IFERROR(AL549/AL259,"")</f>
        <v>1.18960689655172</v>
      </c>
      <c r="AM839" s="51" t="n">
        <f aca="false">IFERROR(AM549/AM259,"")</f>
        <v>0.977151453856722</v>
      </c>
    </row>
    <row r="840" customFormat="false" ht="14.25" hidden="false" customHeight="false" outlineLevel="0" collapsed="false">
      <c r="A840" s="48" t="s">
        <v>138</v>
      </c>
      <c r="B840" s="48" t="str">
        <f aca="false">VLOOKUP(Data[[#This Row],[or_product]],Ref_products[#Data],2,FALSE())</f>
        <v>Other cereals</v>
      </c>
      <c r="C840" s="48" t="str">
        <f aca="false">VLOOKUP(Data[[#This Row],[MS]],Ref_MS[#Data],2,FALSE())</f>
        <v>Finland</v>
      </c>
      <c r="D840" s="49" t="s">
        <v>136</v>
      </c>
      <c r="E840" s="49" t="s">
        <v>125</v>
      </c>
      <c r="F840" s="49" t="s">
        <v>126</v>
      </c>
      <c r="G840" s="50" t="n">
        <f aca="false">(SUM(AH840:AL840)-MAX(AH840:AL840)-MIN(AH840:AL840))/3</f>
        <v>2.50271667682548</v>
      </c>
      <c r="H840" s="50" t="n">
        <f aca="false">IFERROR(H550/H260,"")</f>
        <v>2.80687619047619</v>
      </c>
      <c r="I840" s="50" t="n">
        <f aca="false">IFERROR(I550/I260,"")</f>
        <v>2.40622680412371</v>
      </c>
      <c r="J840" s="50" t="n">
        <f aca="false">IFERROR(J550/J260,"")</f>
        <v>2.78214018691589</v>
      </c>
      <c r="K840" s="50" t="n">
        <f aca="false">IFERROR(K550/K260,"")</f>
        <v>3.13494339622642</v>
      </c>
      <c r="L840" s="50" t="n">
        <f aca="false">IFERROR(L550/L260,"")</f>
        <v>3.09733333333333</v>
      </c>
      <c r="M840" s="50" t="n">
        <f aca="false">IFERROR(M550/M260,"")</f>
        <v>2.33014393939394</v>
      </c>
      <c r="N840" s="50" t="n">
        <f aca="false">IFERROR(N550/N260,"")</f>
        <v>2.48382442748092</v>
      </c>
      <c r="O840" s="50" t="n">
        <f aca="false">IFERROR(O550/O260,"")</f>
        <v>3.08295172413793</v>
      </c>
      <c r="P840" s="50" t="n">
        <f aca="false">IFERROR(P550/P260,"")</f>
        <v>2.81740336134454</v>
      </c>
      <c r="Q840" s="50" t="n">
        <f aca="false">IFERROR(Q550/Q260,"")</f>
        <v>2.634696</v>
      </c>
      <c r="R840" s="50" t="n">
        <f aca="false">IFERROR(R550/R260,"")</f>
        <v>2.88266666666667</v>
      </c>
      <c r="S840" s="50" t="n">
        <f aca="false">IFERROR(S550/S260,"")</f>
        <v>2.53465027322404</v>
      </c>
      <c r="T840" s="50" t="n">
        <f aca="false">IFERROR(T550/T260,"")</f>
        <v>2.75669540229885</v>
      </c>
      <c r="U840" s="50" t="n">
        <f aca="false">IFERROR(U550/U260,"")</f>
        <v>2.64386138613861</v>
      </c>
      <c r="V840" s="50" t="n">
        <f aca="false">IFERROR(V550/V260,"")</f>
        <v>2.25377884615385</v>
      </c>
      <c r="W840" s="50" t="n">
        <f aca="false">IFERROR(W550/W260,"")</f>
        <v>1.76023853211009</v>
      </c>
      <c r="X840" s="50" t="n">
        <f aca="false">IFERROR(X550/X260,"")</f>
        <v>1.83954</v>
      </c>
      <c r="Y840" s="50" t="n">
        <f aca="false">IFERROR(Y550/Y260,"")</f>
        <v>2.3705412371134</v>
      </c>
      <c r="Z840" s="50" t="n">
        <f aca="false">IFERROR(Z550/Z260,"")</f>
        <v>2.58314155251142</v>
      </c>
      <c r="AA840" s="50" t="n">
        <f aca="false">IFERROR(AA550/AA260,"")</f>
        <v>2.25814592274678</v>
      </c>
      <c r="AB840" s="50" t="n">
        <f aca="false">IFERROR(AB550/AB260,"")</f>
        <v>2.97628638497653</v>
      </c>
      <c r="AC840" s="50" t="n">
        <f aca="false">IFERROR(AC550/AC260,"")</f>
        <v>2.66616349809886</v>
      </c>
      <c r="AD840" s="50" t="n">
        <f aca="false">IFERROR(AD550/AD260,"")</f>
        <v>2.4618273381295</v>
      </c>
      <c r="AE840" s="50" t="n">
        <f aca="false">IFERROR(AE550/AE260,"")</f>
        <v>2.27714197530864</v>
      </c>
      <c r="AF840" s="50" t="n">
        <f aca="false">IFERROR(AF550/AF260,"")</f>
        <v>2.11113461538462</v>
      </c>
      <c r="AG840" s="50" t="n">
        <f aca="false">IFERROR(AG550/AG260,"")</f>
        <v>2.04112765957447</v>
      </c>
      <c r="AH840" s="50" t="n">
        <f aca="false">IFERROR(AH550/AH260,"")</f>
        <v>2.72408771929825</v>
      </c>
      <c r="AI840" s="50" t="n">
        <f aca="false">IFERROR(AI550/AI260,"")</f>
        <v>2.71196571428571</v>
      </c>
      <c r="AJ840" s="50" t="n">
        <f aca="false">IFERROR(AJ550/AJ260,"")</f>
        <v>1.83903243243243</v>
      </c>
      <c r="AK840" s="50" t="n">
        <f aca="false">IFERROR(AK550/AK260,"")</f>
        <v>2.31341635687732</v>
      </c>
      <c r="AL840" s="51" t="n">
        <f aca="false">IFERROR(AL550/AL260,"")</f>
        <v>2.48276795931341</v>
      </c>
      <c r="AM840" s="51" t="n">
        <f aca="false">IFERROR(AM550/AM260,"")</f>
        <v>2.15990879389768</v>
      </c>
    </row>
    <row r="841" customFormat="false" ht="14.25" hidden="false" customHeight="false" outlineLevel="0" collapsed="false">
      <c r="A841" s="48" t="s">
        <v>138</v>
      </c>
      <c r="B841" s="48" t="str">
        <f aca="false">VLOOKUP(Data[[#This Row],[or_product]],Ref_products[#Data],2,FALSE())</f>
        <v>Other cereals</v>
      </c>
      <c r="C841" s="48" t="str">
        <f aca="false">VLOOKUP(Data[[#This Row],[MS]],Ref_MS[#Data],2,FALSE())</f>
        <v>Sweden</v>
      </c>
      <c r="D841" s="49" t="s">
        <v>136</v>
      </c>
      <c r="E841" s="49" t="s">
        <v>127</v>
      </c>
      <c r="F841" s="49" t="s">
        <v>128</v>
      </c>
      <c r="G841" s="50" t="n">
        <f aca="false">(SUM(AH841:AL841)-MAX(AH841:AL841)-MIN(AH841:AL841))/3</f>
        <v>3.21645384659931</v>
      </c>
      <c r="H841" s="50" t="n">
        <f aca="false">IFERROR(H551/H261,"")</f>
        <v>3.956</v>
      </c>
      <c r="I841" s="50" t="n">
        <f aca="false">IFERROR(I551/I261,"")</f>
        <v>3.956</v>
      </c>
      <c r="J841" s="50" t="n">
        <f aca="false">IFERROR(J551/J261,"")</f>
        <v>2.4725</v>
      </c>
      <c r="K841" s="50" t="n">
        <f aca="false">IFERROR(K551/K261,"")</f>
        <v>3.85128235294118</v>
      </c>
      <c r="L841" s="50" t="n">
        <f aca="false">IFERROR(L551/L261,"")</f>
        <v>3.61974</v>
      </c>
      <c r="M841" s="50" t="n">
        <f aca="false">IFERROR(M551/M261,"")</f>
        <v>2.88275185185185</v>
      </c>
      <c r="N841" s="50" t="n">
        <f aca="false">IFERROR(N551/N261,"")</f>
        <v>2.79317575757576</v>
      </c>
      <c r="O841" s="50" t="n">
        <f aca="false">IFERROR(O551/O261,"")</f>
        <v>3.43039937106918</v>
      </c>
      <c r="P841" s="50" t="n">
        <f aca="false">IFERROR(P551/P261,"")</f>
        <v>3.19465660377359</v>
      </c>
      <c r="Q841" s="50" t="n">
        <f aca="false">IFERROR(Q551/Q261,"")</f>
        <v>3.54138076923077</v>
      </c>
      <c r="R841" s="50" t="n">
        <f aca="false">IFERROR(R551/R261,"")</f>
        <v>3.45972759856631</v>
      </c>
      <c r="S841" s="50" t="n">
        <f aca="false">IFERROR(S551/S261,"")</f>
        <v>3.60381951219512</v>
      </c>
      <c r="T841" s="50" t="n">
        <f aca="false">IFERROR(T551/T261,"")</f>
        <v>3.41500854700855</v>
      </c>
      <c r="U841" s="50" t="n">
        <f aca="false">IFERROR(U551/U261,"")</f>
        <v>2.69145771144279</v>
      </c>
      <c r="V841" s="50" t="n">
        <f aca="false">IFERROR(V551/V261,"")</f>
        <v>3.14152941176471</v>
      </c>
      <c r="W841" s="50" t="n">
        <f aca="false">IFERROR(W551/W261,"")</f>
        <v>3.05072486772487</v>
      </c>
      <c r="X841" s="50" t="n">
        <f aca="false">IFERROR(X551/X261,"")</f>
        <v>3.43867692307692</v>
      </c>
      <c r="Y841" s="50" t="n">
        <f aca="false">IFERROR(Y551/Y261,"")</f>
        <v>2.95236727589208</v>
      </c>
      <c r="Z841" s="50" t="n">
        <f aca="false">IFERROR(Z551/Z261,"")</f>
        <v>2.99921214788732</v>
      </c>
      <c r="AA841" s="50" t="n">
        <f aca="false">IFERROR(AA551/AA261,"")</f>
        <v>2.94877721943049</v>
      </c>
      <c r="AB841" s="50" t="n">
        <f aca="false">IFERROR(AB551/AB261,"")</f>
        <v>1.59646139913969</v>
      </c>
      <c r="AC841" s="50" t="n">
        <f aca="false">IFERROR(AC551/AC261,"")</f>
        <v>3.1261861667744</v>
      </c>
      <c r="AD841" s="50" t="n">
        <f aca="false">IFERROR(AD551/AD261,"")</f>
        <v>3.50565780504431</v>
      </c>
      <c r="AE841" s="50" t="n">
        <f aca="false">IFERROR(AE551/AE261,"")</f>
        <v>3.69956785955436</v>
      </c>
      <c r="AF841" s="50" t="n">
        <f aca="false">IFERROR(AF551/AF261,"")</f>
        <v>3.41005872483222</v>
      </c>
      <c r="AG841" s="50" t="n">
        <f aca="false">IFERROR(AG551/AG261,"")</f>
        <v>2.25418891170431</v>
      </c>
      <c r="AH841" s="50" t="n">
        <f aca="false">IFERROR(AH551/AH261,"")</f>
        <v>3.39843216896832</v>
      </c>
      <c r="AI841" s="50" t="n">
        <f aca="false">IFERROR(AI551/AI261,"")</f>
        <v>3.61357902735562</v>
      </c>
      <c r="AJ841" s="50" t="n">
        <f aca="false">IFERROR(AJ551/AJ261,"")</f>
        <v>2.63735034347399</v>
      </c>
      <c r="AK841" s="50" t="n">
        <f aca="false">IFERROR(AK551/AK261,"")</f>
        <v>3.6256285949055</v>
      </c>
      <c r="AL841" s="51" t="n">
        <f aca="false">IFERROR(AL551/AL261,"")</f>
        <v>2.52567026194145</v>
      </c>
      <c r="AM841" s="51" t="n">
        <f aca="false">IFERROR(AM551/AM261,"")</f>
        <v>2.93571440637987</v>
      </c>
    </row>
    <row r="842" customFormat="false" ht="14.25" hidden="false" customHeight="false" outlineLevel="0" collapsed="false">
      <c r="A842" s="48" t="s">
        <v>138</v>
      </c>
      <c r="B842" s="48" t="str">
        <f aca="false">VLOOKUP(Data[[#This Row],[or_product]],Ref_products[#Data],2,FALSE())</f>
        <v>Other cereals</v>
      </c>
      <c r="C842" s="48" t="str">
        <f aca="false">VLOOKUP(Data[[#This Row],[MS]],Ref_MS[#Data],2,FALSE())</f>
        <v>United Kingdom</v>
      </c>
      <c r="D842" s="49" t="s">
        <v>136</v>
      </c>
      <c r="E842" s="49" t="s">
        <v>129</v>
      </c>
      <c r="F842" s="49" t="s">
        <v>130</v>
      </c>
      <c r="G842" s="50" t="n">
        <f aca="false">(SUM(AH842:AL842)-MAX(AH842:AL842)-MIN(AH842:AL842))/3</f>
        <v>0</v>
      </c>
      <c r="H842" s="50" t="n">
        <f aca="false">IFERROR(H552/H262,"")</f>
        <v>4.35778125</v>
      </c>
      <c r="I842" s="50" t="n">
        <f aca="false">IFERROR(I552/I262,"")</f>
        <v>4.43344827586207</v>
      </c>
      <c r="J842" s="50" t="n">
        <f aca="false">IFERROR(J552/J262,"")</f>
        <v>4.945</v>
      </c>
      <c r="K842" s="50" t="n">
        <f aca="false">IFERROR(K552/K262,"")</f>
        <v>4.56461538461539</v>
      </c>
      <c r="L842" s="50" t="n">
        <f aca="false">IFERROR(L552/L262,"")</f>
        <v>4.53291666666667</v>
      </c>
      <c r="M842" s="50" t="n">
        <f aca="false">IFERROR(M552/M262,"")</f>
        <v>2.69727272727273</v>
      </c>
      <c r="N842" s="50" t="n">
        <f aca="false">IFERROR(N552/N262,"")</f>
        <v>5.4395</v>
      </c>
      <c r="O842" s="50" t="n">
        <f aca="false">IFERROR(O552/O262,"")</f>
        <v>6.4285</v>
      </c>
      <c r="P842" s="50" t="n">
        <f aca="false">IFERROR(P552/P262,"")</f>
        <v>4.16204166666667</v>
      </c>
      <c r="Q842" s="50" t="n">
        <f aca="false">IFERROR(Q552/Q262,"")</f>
        <v>5.27466666666667</v>
      </c>
      <c r="R842" s="50" t="n">
        <f aca="false">IFERROR(R552/R262,"")</f>
        <v>3.90394736842105</v>
      </c>
      <c r="S842" s="50" t="n">
        <f aca="false">IFERROR(S552/S262,"")</f>
        <v>4.95873611111111</v>
      </c>
      <c r="T842" s="50" t="n">
        <f aca="false">IFERROR(T552/T262,"")</f>
        <v>4.79848148148148</v>
      </c>
      <c r="U842" s="50" t="n">
        <f aca="false">IFERROR(U552/U262,"")</f>
        <v>4.63975308641975</v>
      </c>
      <c r="V842" s="50" t="n">
        <f aca="false">IFERROR(V552/V262,"")</f>
        <v>5.59</v>
      </c>
      <c r="W842" s="50" t="n">
        <f aca="false">IFERROR(W552/W262,"")</f>
        <v>5.29821428571429</v>
      </c>
      <c r="X842" s="50" t="n">
        <f aca="false">IFERROR(X552/X262,"")</f>
        <v>4.23857142857143</v>
      </c>
      <c r="Y842" s="50" t="n">
        <f aca="false">IFERROR(Y552/Y262,"")</f>
        <v>3.79116666666667</v>
      </c>
      <c r="Z842" s="50" t="n">
        <f aca="false">IFERROR(Z552/Z262,"")</f>
        <v>3.956</v>
      </c>
      <c r="AA842" s="50" t="n">
        <f aca="false">IFERROR(AA552/AA262,"")</f>
        <v>0.00415104010935031</v>
      </c>
      <c r="AB842" s="50" t="n">
        <f aca="false">IFERROR(AB552/AB262,"")</f>
        <v>4.12470266040689</v>
      </c>
      <c r="AC842" s="50" t="n">
        <f aca="false">IFERROR(AC552/AC262,"")</f>
        <v>0</v>
      </c>
      <c r="AD842" s="50" t="str">
        <f aca="false">IFERROR(AD552/AD262,"")</f>
        <v/>
      </c>
      <c r="AE842" s="50" t="str">
        <f aca="false">IFERROR(AE552/AE262,"")</f>
        <v/>
      </c>
      <c r="AF842" s="50" t="str">
        <f aca="false">IFERROR(AF552/AF262,"")</f>
        <v/>
      </c>
      <c r="AG842" s="50" t="str">
        <f aca="false">IFERROR(AG552/AG262,"")</f>
        <v/>
      </c>
      <c r="AH842" s="50" t="str">
        <f aca="false">IFERROR(AH552/AH262,"")</f>
        <v/>
      </c>
      <c r="AI842" s="50" t="str">
        <f aca="false">IFERROR(AI552/AI262,"")</f>
        <v/>
      </c>
      <c r="AJ842" s="50" t="str">
        <f aca="false">IFERROR(AJ552/AJ262,"")</f>
        <v/>
      </c>
      <c r="AK842" s="50" t="str">
        <f aca="false">IFERROR(AK552/AK262,"")</f>
        <v/>
      </c>
      <c r="AL842" s="51" t="str">
        <f aca="false">IFERROR(AL552/AL262,"")</f>
        <v/>
      </c>
      <c r="AM842" s="51" t="str">
        <f aca="false">IFERROR(AM552/AM262,"")</f>
        <v/>
      </c>
    </row>
    <row r="843" customFormat="false" ht="14.25" hidden="false" customHeight="false" outlineLevel="0" collapsed="false">
      <c r="A843" s="48" t="s">
        <v>138</v>
      </c>
      <c r="B843" s="48" t="str">
        <f aca="false">VLOOKUP(Data[[#This Row],[or_product]],Ref_products[#Data],2,FALSE())</f>
        <v>Total cereals</v>
      </c>
      <c r="C843" s="48" t="str">
        <f aca="false">VLOOKUP(Data[[#This Row],[MS]],Ref_MS[#Data],2,FALSE())</f>
        <v>EU-27</v>
      </c>
      <c r="D843" s="49" t="s">
        <v>34</v>
      </c>
      <c r="E843" s="49" t="s">
        <v>73</v>
      </c>
      <c r="F843" s="49" t="s">
        <v>74</v>
      </c>
      <c r="G843" s="50" t="n">
        <f aca="false">(SUM(AH843:AL843)-MAX(AH843:AL843)-MIN(AH843:AL843))/3</f>
        <v>5.43651968144344</v>
      </c>
      <c r="H843" s="50" t="n">
        <f aca="false">IFERROR(H553/H263,"")</f>
        <v>4.0678692679407</v>
      </c>
      <c r="I843" s="50" t="n">
        <f aca="false">IFERROR(I553/I263,"")</f>
        <v>4.10242190374648</v>
      </c>
      <c r="J843" s="50" t="n">
        <f aca="false">IFERROR(J553/J263,"")</f>
        <v>4.22264926284372</v>
      </c>
      <c r="K843" s="50" t="n">
        <f aca="false">IFERROR(K553/K263,"")</f>
        <v>4.50996428518761</v>
      </c>
      <c r="L843" s="50" t="n">
        <f aca="false">IFERROR(L553/L263,"")</f>
        <v>4.55899314629291</v>
      </c>
      <c r="M843" s="50" t="n">
        <f aca="false">IFERROR(M553/M263,"")</f>
        <v>4.60426767874923</v>
      </c>
      <c r="N843" s="50" t="n">
        <f aca="false">IFERROR(N553/N263,"")</f>
        <v>4.61116214653678</v>
      </c>
      <c r="O843" s="50" t="n">
        <f aca="false">IFERROR(O553/O263,"")</f>
        <v>4.32446200627859</v>
      </c>
      <c r="P843" s="50" t="n">
        <f aca="false">IFERROR(P553/P263,"")</f>
        <v>4.48563865343696</v>
      </c>
      <c r="Q843" s="50" t="n">
        <f aca="false">IFERROR(Q553/Q263,"")</f>
        <v>4.52390434785218</v>
      </c>
      <c r="R843" s="50" t="n">
        <f aca="false">IFERROR(R553/R263,"")</f>
        <v>4.05630176360259</v>
      </c>
      <c r="S843" s="50" t="n">
        <f aca="false">IFERROR(S553/S263,"")</f>
        <v>5.16080412948053</v>
      </c>
      <c r="T843" s="50" t="n">
        <f aca="false">IFERROR(T553/T263,"")</f>
        <v>4.65019650037678</v>
      </c>
      <c r="U843" s="50" t="n">
        <f aca="false">IFERROR(U553/U263,"")</f>
        <v>4.50799478052896</v>
      </c>
      <c r="V843" s="50" t="n">
        <f aca="false">IFERROR(V553/V263,"")</f>
        <v>4.38862805055383</v>
      </c>
      <c r="W843" s="50" t="n">
        <f aca="false">IFERROR(W553/W263,"")</f>
        <v>5.05654929533226</v>
      </c>
      <c r="X843" s="50" t="n">
        <f aca="false">IFERROR(X553/X263,"")</f>
        <v>4.90442341984775</v>
      </c>
      <c r="Y843" s="50" t="n">
        <f aca="false">IFERROR(Y553/Y263,"")</f>
        <v>4.84774675719038</v>
      </c>
      <c r="Z843" s="50" t="n">
        <f aca="false">IFERROR(Z553/Z263,"")</f>
        <v>5.00968201711723</v>
      </c>
      <c r="AA843" s="50" t="n">
        <f aca="false">IFERROR(AA553/AA263,"")</f>
        <v>4.7782285705258</v>
      </c>
      <c r="AB843" s="50" t="n">
        <f aca="false">IFERROR(AB553/AB263,"")</f>
        <v>5.16109177600686</v>
      </c>
      <c r="AC843" s="50" t="n">
        <f aca="false">IFERROR(AC553/AC263,"")</f>
        <v>5.55091439367456</v>
      </c>
      <c r="AD843" s="50" t="n">
        <f aca="false">IFERROR(AD553/AD263,"")</f>
        <v>5.30095490263638</v>
      </c>
      <c r="AE843" s="50" t="n">
        <f aca="false">IFERROR(AE553/AE263,"")</f>
        <v>5.12708836242</v>
      </c>
      <c r="AF843" s="50" t="n">
        <f aca="false">IFERROR(AF553/AF263,"")</f>
        <v>5.4349143825014</v>
      </c>
      <c r="AG843" s="50" t="n">
        <f aca="false">IFERROR(AG553/AG263,"")</f>
        <v>5.18352102815611</v>
      </c>
      <c r="AH843" s="50" t="n">
        <f aca="false">IFERROR(AH553/AH263,"")</f>
        <v>5.53379196918082</v>
      </c>
      <c r="AI843" s="50" t="n">
        <f aca="false">IFERROR(AI553/AI263,"")</f>
        <v>5.41271332034055</v>
      </c>
      <c r="AJ843" s="50" t="n">
        <f aca="false">IFERROR(AJ553/AJ263,"")</f>
        <v>5.61653868473352</v>
      </c>
      <c r="AK843" s="50" t="n">
        <f aca="false">IFERROR(AK553/AK263,"")</f>
        <v>5.21816181019079</v>
      </c>
      <c r="AL843" s="51" t="n">
        <f aca="false">IFERROR(AL553/AL263,"")</f>
        <v>5.36305375480894</v>
      </c>
      <c r="AM843" s="51" t="n">
        <f aca="false">IFERROR(AM553/AM263,"")</f>
        <v>5.34427107223837</v>
      </c>
    </row>
    <row r="844" customFormat="false" ht="14.25" hidden="false" customHeight="false" outlineLevel="0" collapsed="false">
      <c r="A844" s="48" t="s">
        <v>138</v>
      </c>
      <c r="B844" s="48" t="str">
        <f aca="false">VLOOKUP(Data[[#This Row],[or_product]],Ref_products[#Data],2,FALSE())</f>
        <v>Total cereals</v>
      </c>
      <c r="C844" s="48" t="str">
        <f aca="false">VLOOKUP(Data[[#This Row],[MS]],Ref_MS[#Data],2,FALSE())</f>
        <v>Belgium</v>
      </c>
      <c r="D844" s="49" t="s">
        <v>34</v>
      </c>
      <c r="E844" s="49" t="s">
        <v>75</v>
      </c>
      <c r="F844" s="49" t="s">
        <v>76</v>
      </c>
      <c r="G844" s="50" t="n">
        <f aca="false">(SUM(AH844:AL844)-MAX(AH844:AL844)-MIN(AH844:AL844))/3</f>
        <v>8.79967991205846</v>
      </c>
      <c r="H844" s="50" t="n">
        <f aca="false">IFERROR(H554/H264,"")</f>
        <v>6.79528062760166</v>
      </c>
      <c r="I844" s="50" t="n">
        <f aca="false">IFERROR(I554/I264,"")</f>
        <v>6.70349760827408</v>
      </c>
      <c r="J844" s="50" t="n">
        <f aca="false">IFERROR(J554/J264,"")</f>
        <v>7.10631107512953</v>
      </c>
      <c r="K844" s="50" t="n">
        <f aca="false">IFERROR(K554/K264,"")</f>
        <v>8.52357145762712</v>
      </c>
      <c r="L844" s="50" t="n">
        <f aca="false">IFERROR(L554/L264,"")</f>
        <v>7.88960906976744</v>
      </c>
      <c r="M844" s="50" t="n">
        <f aca="false">IFERROR(M554/M264,"")</f>
        <v>7.85267712234707</v>
      </c>
      <c r="N844" s="50" t="n">
        <f aca="false">IFERROR(N554/N264,"")</f>
        <v>8.46989078014185</v>
      </c>
      <c r="O844" s="50" t="n">
        <f aca="false">IFERROR(O554/O264,"")</f>
        <v>7.94690293180369</v>
      </c>
      <c r="P844" s="50" t="n">
        <f aca="false">IFERROR(P554/P264,"")</f>
        <v>8.1456083855254</v>
      </c>
      <c r="Q844" s="50" t="n">
        <f aca="false">IFERROR(Q554/Q264,"")</f>
        <v>8.40458142444658</v>
      </c>
      <c r="R844" s="50" t="n">
        <f aca="false">IFERROR(R554/R264,"")</f>
        <v>8.41892369360597</v>
      </c>
      <c r="S844" s="50" t="n">
        <f aca="false">IFERROR(S554/S264,"")</f>
        <v>9.19690850863422</v>
      </c>
      <c r="T844" s="50" t="n">
        <f aca="false">IFERROR(T554/T264,"")</f>
        <v>8.67245568992248</v>
      </c>
      <c r="U844" s="50" t="n">
        <f aca="false">IFERROR(U554/U264,"")</f>
        <v>8.26680883961118</v>
      </c>
      <c r="V844" s="50" t="n">
        <f aca="false">IFERROR(V554/V264,"")</f>
        <v>8.37642515894641</v>
      </c>
      <c r="W844" s="50" t="n">
        <f aca="false">IFERROR(W554/W264,"")</f>
        <v>9.03567143643368</v>
      </c>
      <c r="X844" s="50" t="n">
        <f aca="false">IFERROR(X554/X264,"")</f>
        <v>9.56872600753842</v>
      </c>
      <c r="Y844" s="50" t="n">
        <f aca="false">IFERROR(Y554/Y264,"")</f>
        <v>9.13948514968994</v>
      </c>
      <c r="Z844" s="50" t="n">
        <f aca="false">IFERROR(Z554/Z264,"")</f>
        <v>8.92162812938663</v>
      </c>
      <c r="AA844" s="50" t="n">
        <f aca="false">IFERROR(AA554/AA264,"")</f>
        <v>8.74704125219427</v>
      </c>
      <c r="AB844" s="50" t="n">
        <f aca="false">IFERROR(AB554/AB264,"")</f>
        <v>9.30600106923282</v>
      </c>
      <c r="AC844" s="50" t="n">
        <f aca="false">IFERROR(AC554/AC264,"")</f>
        <v>9.44651223731151</v>
      </c>
      <c r="AD844" s="50" t="n">
        <f aca="false">IFERROR(AD554/AD264,"")</f>
        <v>9.53747911605444</v>
      </c>
      <c r="AE844" s="50" t="n">
        <f aca="false">IFERROR(AE554/AE264,"")</f>
        <v>6.8762857248828</v>
      </c>
      <c r="AF844" s="50" t="n">
        <f aca="false">IFERROR(AF554/AF264,"")</f>
        <v>8.98470616835281</v>
      </c>
      <c r="AG844" s="50" t="n">
        <f aca="false">IFERROR(AG554/AG264,"")</f>
        <v>8.09277473483729</v>
      </c>
      <c r="AH844" s="50" t="n">
        <f aca="false">IFERROR(AH554/AH264,"")</f>
        <v>9.20524847971894</v>
      </c>
      <c r="AI844" s="50" t="n">
        <f aca="false">IFERROR(AI554/AI264,"")</f>
        <v>8.65776512124598</v>
      </c>
      <c r="AJ844" s="50" t="n">
        <f aca="false">IFERROR(AJ554/AJ264,"")</f>
        <v>8.33069043873505</v>
      </c>
      <c r="AK844" s="50" t="n">
        <f aca="false">IFERROR(AK554/AK264,"")</f>
        <v>8.79750528645269</v>
      </c>
      <c r="AL844" s="51" t="n">
        <f aca="false">IFERROR(AL554/AL264,"")</f>
        <v>8.9437693284767</v>
      </c>
      <c r="AM844" s="51" t="n">
        <f aca="false">IFERROR(AM554/AM264,"")</f>
        <v>8.14569663455939</v>
      </c>
    </row>
    <row r="845" customFormat="false" ht="14.25" hidden="false" customHeight="false" outlineLevel="0" collapsed="false">
      <c r="A845" s="48" t="s">
        <v>138</v>
      </c>
      <c r="B845" s="48" t="str">
        <f aca="false">VLOOKUP(Data[[#This Row],[or_product]],Ref_products[#Data],2,FALSE())</f>
        <v>Total cereals</v>
      </c>
      <c r="C845" s="48" t="str">
        <f aca="false">VLOOKUP(Data[[#This Row],[MS]],Ref_MS[#Data],2,FALSE())</f>
        <v>Bulgaria</v>
      </c>
      <c r="D845" s="49" t="s">
        <v>34</v>
      </c>
      <c r="E845" s="49" t="s">
        <v>77</v>
      </c>
      <c r="F845" s="49" t="s">
        <v>78</v>
      </c>
      <c r="G845" s="50" t="n">
        <f aca="false">(SUM(AH845:AL845)-MAX(AH845:AL845)-MIN(AH845:AL845))/3</f>
        <v>5.19405860965458</v>
      </c>
      <c r="H845" s="50" t="n">
        <f aca="false">IFERROR(H555/H265,"")</f>
        <v>2.49305587652473</v>
      </c>
      <c r="I845" s="50" t="n">
        <f aca="false">IFERROR(I555/I265,"")</f>
        <v>2.77843269747681</v>
      </c>
      <c r="J845" s="50" t="n">
        <f aca="false">IFERROR(J555/J265,"")</f>
        <v>2.98457002216894</v>
      </c>
      <c r="K845" s="50" t="n">
        <f aca="false">IFERROR(K555/K265,"")</f>
        <v>1.84953954223842</v>
      </c>
      <c r="L845" s="50" t="n">
        <f aca="false">IFERROR(L555/L265,"")</f>
        <v>2.91303997745632</v>
      </c>
      <c r="M845" s="50" t="n">
        <f aca="false">IFERROR(M555/M265,"")</f>
        <v>2.67880800461894</v>
      </c>
      <c r="N845" s="50" t="n">
        <f aca="false">IFERROR(N555/N265,"")</f>
        <v>3.03456249935451</v>
      </c>
      <c r="O845" s="50" t="n">
        <f aca="false">IFERROR(O555/O265,"")</f>
        <v>2.60217174458267</v>
      </c>
      <c r="P845" s="50" t="n">
        <f aca="false">IFERROR(P555/P265,"")</f>
        <v>2.88312804619827</v>
      </c>
      <c r="Q845" s="50" t="n">
        <f aca="false">IFERROR(Q555/Q265,"")</f>
        <v>3.13821570053978</v>
      </c>
      <c r="R845" s="50" t="n">
        <f aca="false">IFERROR(R555/R265,"")</f>
        <v>2.36775253522899</v>
      </c>
      <c r="S845" s="50" t="n">
        <f aca="false">IFERROR(S555/S265,"")</f>
        <v>4.06369496311791</v>
      </c>
      <c r="T845" s="50" t="n">
        <f aca="false">IFERROR(T555/T265,"")</f>
        <v>3.36707427006236</v>
      </c>
      <c r="U845" s="50" t="n">
        <f aca="false">IFERROR(U555/U265,"")</f>
        <v>3.55354322240962</v>
      </c>
      <c r="V845" s="50" t="n">
        <f aca="false">IFERROR(V555/V265,"")</f>
        <v>2.06139593868728</v>
      </c>
      <c r="W845" s="50" t="n">
        <f aca="false">IFERROR(W555/W265,"")</f>
        <v>4.0602280513542</v>
      </c>
      <c r="X845" s="50" t="n">
        <f aca="false">IFERROR(X555/X265,"")</f>
        <v>3.37986911627396</v>
      </c>
      <c r="Y845" s="50" t="n">
        <f aca="false">IFERROR(Y555/Y265,"")</f>
        <v>3.99758809167686</v>
      </c>
      <c r="Z845" s="50" t="n">
        <f aca="false">IFERROR(Z555/Z265,"")</f>
        <v>4.21688305025898</v>
      </c>
      <c r="AA845" s="50" t="n">
        <f aca="false">IFERROR(AA555/AA265,"")</f>
        <v>3.63609406264857</v>
      </c>
      <c r="AB845" s="50" t="n">
        <f aca="false">IFERROR(AB555/AB265,"")</f>
        <v>4.52457783971113</v>
      </c>
      <c r="AC845" s="50" t="n">
        <f aca="false">IFERROR(AC555/AC265,"")</f>
        <v>4.82693295053547</v>
      </c>
      <c r="AD845" s="50" t="n">
        <f aca="false">IFERROR(AD555/AD265,"")</f>
        <v>4.64047850506757</v>
      </c>
      <c r="AE845" s="50" t="n">
        <f aca="false">IFERROR(AE555/AE265,"")</f>
        <v>4.7903687141551</v>
      </c>
      <c r="AF845" s="50" t="n">
        <f aca="false">IFERROR(AF555/AF265,"")</f>
        <v>5.45269682402085</v>
      </c>
      <c r="AG845" s="50" t="n">
        <f aca="false">IFERROR(AG555/AG265,"")</f>
        <v>5.42480069848404</v>
      </c>
      <c r="AH845" s="50" t="n">
        <f aca="false">IFERROR(AH555/AH265,"")</f>
        <v>5.6071231388393</v>
      </c>
      <c r="AI845" s="50" t="n">
        <f aca="false">IFERROR(AI555/AI265,"")</f>
        <v>4.23492255668731</v>
      </c>
      <c r="AJ845" s="50" t="n">
        <f aca="false">IFERROR(AJ555/AJ265,"")</f>
        <v>5.76296618353512</v>
      </c>
      <c r="AK845" s="50" t="n">
        <f aca="false">IFERROR(AK555/AK265,"")</f>
        <v>4.95202887322826</v>
      </c>
      <c r="AL845" s="51" t="n">
        <f aca="false">IFERROR(AL555/AL265,"")</f>
        <v>5.0230238168962</v>
      </c>
      <c r="AM845" s="51" t="n">
        <f aca="false">IFERROR(AM555/AM265,"")</f>
        <v>5.31193795492738</v>
      </c>
    </row>
    <row r="846" customFormat="false" ht="14.25" hidden="false" customHeight="false" outlineLevel="0" collapsed="false">
      <c r="A846" s="48" t="s">
        <v>138</v>
      </c>
      <c r="B846" s="48" t="str">
        <f aca="false">VLOOKUP(Data[[#This Row],[or_product]],Ref_products[#Data],2,FALSE())</f>
        <v>Total cereals</v>
      </c>
      <c r="C846" s="48" t="str">
        <f aca="false">VLOOKUP(Data[[#This Row],[MS]],Ref_MS[#Data],2,FALSE())</f>
        <v>Czechia</v>
      </c>
      <c r="D846" s="49" t="s">
        <v>34</v>
      </c>
      <c r="E846" s="49" t="s">
        <v>79</v>
      </c>
      <c r="F846" s="49" t="s">
        <v>80</v>
      </c>
      <c r="G846" s="50" t="n">
        <f aca="false">(SUM(AH846:AL846)-MAX(AH846:AL846)-MIN(AH846:AL846))/3</f>
        <v>5.96395093345534</v>
      </c>
      <c r="H846" s="50" t="n">
        <f aca="false">IFERROR(H556/H266,"")</f>
        <v>3.94603715972654</v>
      </c>
      <c r="I846" s="50" t="n">
        <f aca="false">IFERROR(I556/I266,"")</f>
        <v>4.04678751204819</v>
      </c>
      <c r="J846" s="50" t="n">
        <f aca="false">IFERROR(J556/J266,"")</f>
        <v>4.14071175018983</v>
      </c>
      <c r="K846" s="50" t="n">
        <f aca="false">IFERROR(K556/K266,"")</f>
        <v>4.15303420339197</v>
      </c>
      <c r="L846" s="50" t="n">
        <f aca="false">IFERROR(L556/L266,"")</f>
        <v>4.11879860608577</v>
      </c>
      <c r="M846" s="50" t="n">
        <f aca="false">IFERROR(M556/M266,"")</f>
        <v>3.93901976404695</v>
      </c>
      <c r="N846" s="50" t="n">
        <f aca="false">IFERROR(N556/N266,"")</f>
        <v>4.31707357174282</v>
      </c>
      <c r="O846" s="50" t="n">
        <f aca="false">IFERROR(O556/O266,"")</f>
        <v>3.87837938306769</v>
      </c>
      <c r="P846" s="50" t="n">
        <f aca="false">IFERROR(P556/P266,"")</f>
        <v>4.48144963350785</v>
      </c>
      <c r="Q846" s="50" t="n">
        <f aca="false">IFERROR(Q556/Q266,"")</f>
        <v>4.2983696377243</v>
      </c>
      <c r="R846" s="50" t="n">
        <f aca="false">IFERROR(R556/R266,"")</f>
        <v>3.9133019940678</v>
      </c>
      <c r="S846" s="50" t="n">
        <f aca="false">IFERROR(S556/S266,"")</f>
        <v>5.4097921325695</v>
      </c>
      <c r="T846" s="50" t="n">
        <f aca="false">IFERROR(T556/T266,"")</f>
        <v>4.71280911573069</v>
      </c>
      <c r="U846" s="50" t="n">
        <f aca="false">IFERROR(U556/U266,"")</f>
        <v>4.13475705333246</v>
      </c>
      <c r="V846" s="50" t="n">
        <f aca="false">IFERROR(V556/V266,"")</f>
        <v>4.48680535675374</v>
      </c>
      <c r="W846" s="50" t="n">
        <f aca="false">IFERROR(W556/W266,"")</f>
        <v>5.32474327473374</v>
      </c>
      <c r="X846" s="50" t="n">
        <f aca="false">IFERROR(X556/X266,"")</f>
        <v>5.03754527176028</v>
      </c>
      <c r="Y846" s="50" t="n">
        <f aca="false">IFERROR(Y556/Y266,"")</f>
        <v>4.66286587278258</v>
      </c>
      <c r="Z846" s="50" t="n">
        <f aca="false">IFERROR(Z556/Z266,"")</f>
        <v>5.55465422237242</v>
      </c>
      <c r="AA846" s="50" t="n">
        <f aca="false">IFERROR(AA556/AA266,"")</f>
        <v>4.49746125629972</v>
      </c>
      <c r="AB846" s="50" t="n">
        <f aca="false">IFERROR(AB556/AB266,"")</f>
        <v>5.271765942511</v>
      </c>
      <c r="AC846" s="50" t="n">
        <f aca="false">IFERROR(AC556/AC266,"")</f>
        <v>6.17692377874888</v>
      </c>
      <c r="AD846" s="50" t="n">
        <f aca="false">IFERROR(AD556/AD266,"")</f>
        <v>5.83910082671982</v>
      </c>
      <c r="AE846" s="50" t="n">
        <f aca="false">IFERROR(AE556/AE266,"")</f>
        <v>6.27416041073413</v>
      </c>
      <c r="AF846" s="50" t="n">
        <f aca="false">IFERROR(AF556/AF266,"")</f>
        <v>5.45906926307864</v>
      </c>
      <c r="AG846" s="50" t="n">
        <f aca="false">IFERROR(AG556/AG266,"")</f>
        <v>5.16354229447706</v>
      </c>
      <c r="AH846" s="50" t="n">
        <f aca="false">IFERROR(AH556/AH266,"")</f>
        <v>5.60604955824184</v>
      </c>
      <c r="AI846" s="50" t="n">
        <f aca="false">IFERROR(AI556/AI266,"")</f>
        <v>5.99225483652695</v>
      </c>
      <c r="AJ846" s="50" t="n">
        <f aca="false">IFERROR(AJ556/AJ266,"")</f>
        <v>6.06303977634952</v>
      </c>
      <c r="AK846" s="50" t="n">
        <f aca="false">IFERROR(AK556/AK266,"")</f>
        <v>5.88027133766234</v>
      </c>
      <c r="AL846" s="51" t="n">
        <f aca="false">IFERROR(AL556/AL266,"")</f>
        <v>6.01932662617674</v>
      </c>
      <c r="AM846" s="51" t="n">
        <f aca="false">IFERROR(AM556/AM266,"")</f>
        <v>5.88374432167953</v>
      </c>
    </row>
    <row r="847" customFormat="false" ht="14.25" hidden="false" customHeight="false" outlineLevel="0" collapsed="false">
      <c r="A847" s="48" t="s">
        <v>138</v>
      </c>
      <c r="B847" s="48" t="str">
        <f aca="false">VLOOKUP(Data[[#This Row],[or_product]],Ref_products[#Data],2,FALSE())</f>
        <v>Total cereals</v>
      </c>
      <c r="C847" s="48" t="str">
        <f aca="false">VLOOKUP(Data[[#This Row],[MS]],Ref_MS[#Data],2,FALSE())</f>
        <v>Denmark</v>
      </c>
      <c r="D847" s="49" t="s">
        <v>34</v>
      </c>
      <c r="E847" s="49" t="s">
        <v>81</v>
      </c>
      <c r="F847" s="49" t="s">
        <v>82</v>
      </c>
      <c r="G847" s="50" t="n">
        <f aca="false">(SUM(AH847:AL847)-MAX(AH847:AL847)-MIN(AH847:AL847))/3</f>
        <v>6.75115584897441</v>
      </c>
      <c r="H847" s="50" t="n">
        <f aca="false">IFERROR(H557/H267,"")</f>
        <v>5.65065216605243</v>
      </c>
      <c r="I847" s="50" t="n">
        <f aca="false">IFERROR(I557/I267,"")</f>
        <v>5.51479568340208</v>
      </c>
      <c r="J847" s="50" t="n">
        <f aca="false">IFERROR(J557/J267,"")</f>
        <v>6.23677558459422</v>
      </c>
      <c r="K847" s="50" t="n">
        <f aca="false">IFERROR(K557/K267,"")</f>
        <v>5.9132434636293</v>
      </c>
      <c r="L847" s="50" t="n">
        <f aca="false">IFERROR(L557/L267,"")</f>
        <v>6.1532003257329</v>
      </c>
      <c r="M847" s="50" t="n">
        <f aca="false">IFERROR(M557/M267,"")</f>
        <v>6.0430740547588</v>
      </c>
      <c r="N847" s="50" t="n">
        <f aca="false">IFERROR(N557/N267,"")</f>
        <v>5.80960768203073</v>
      </c>
      <c r="O847" s="50" t="n">
        <f aca="false">IFERROR(O557/O267,"")</f>
        <v>6.22054162832566</v>
      </c>
      <c r="P847" s="50" t="n">
        <f aca="false">IFERROR(P557/P267,"")</f>
        <v>6.07270133298654</v>
      </c>
      <c r="Q847" s="50" t="n">
        <f aca="false">IFERROR(Q557/Q267,"")</f>
        <v>5.71226117038686</v>
      </c>
      <c r="R847" s="50" t="n">
        <f aca="false">IFERROR(R557/R267,"")</f>
        <v>6.04382182406035</v>
      </c>
      <c r="S847" s="50" t="n">
        <f aca="false">IFERROR(S557/S267,"")</f>
        <v>5.9611975379042</v>
      </c>
      <c r="T847" s="50" t="n">
        <f aca="false">IFERROR(T557/T267,"")</f>
        <v>6.10096240636394</v>
      </c>
      <c r="U847" s="50" t="n">
        <f aca="false">IFERROR(U557/U267,"")</f>
        <v>5.72866247406118</v>
      </c>
      <c r="V847" s="50" t="n">
        <f aca="false">IFERROR(V557/V267,"")</f>
        <v>5.62670878961541</v>
      </c>
      <c r="W847" s="50" t="n">
        <f aca="false">IFERROR(W557/W267,"")</f>
        <v>5.9838392362959</v>
      </c>
      <c r="X847" s="50" t="n">
        <f aca="false">IFERROR(X557/X267,"")</f>
        <v>6.74075890972642</v>
      </c>
      <c r="Y847" s="50" t="n">
        <f aca="false">IFERROR(Y557/Y267,"")</f>
        <v>5.8382761991377</v>
      </c>
      <c r="Z847" s="50" t="n">
        <f aca="false">IFERROR(Z557/Z267,"")</f>
        <v>5.84401751257124</v>
      </c>
      <c r="AA847" s="50" t="n">
        <f aca="false">IFERROR(AA557/AA267,"")</f>
        <v>6.26961788699432</v>
      </c>
      <c r="AB847" s="50" t="n">
        <f aca="false">IFERROR(AB557/AB267,"")</f>
        <v>6.27549219022383</v>
      </c>
      <c r="AC847" s="50" t="n">
        <f aca="false">IFERROR(AC557/AC267,"")</f>
        <v>6.70491924596299</v>
      </c>
      <c r="AD847" s="50" t="n">
        <f aca="false">IFERROR(AD557/AD267,"")</f>
        <v>6.82824394939494</v>
      </c>
      <c r="AE847" s="50" t="n">
        <f aca="false">IFERROR(AE557/AE267,"")</f>
        <v>6.17554721141375</v>
      </c>
      <c r="AF847" s="50" t="n">
        <f aca="false">IFERROR(AF557/AF267,"")</f>
        <v>6.86613055170502</v>
      </c>
      <c r="AG847" s="50" t="n">
        <f aca="false">IFERROR(AG557/AG267,"")</f>
        <v>4.90024018555653</v>
      </c>
      <c r="AH847" s="50" t="n">
        <f aca="false">IFERROR(AH557/AH267,"")</f>
        <v>6.9435754304226</v>
      </c>
      <c r="AI847" s="50" t="n">
        <f aca="false">IFERROR(AI557/AI267,"")</f>
        <v>6.94131420273315</v>
      </c>
      <c r="AJ847" s="50" t="n">
        <f aca="false">IFERROR(AJ557/AJ267,"")</f>
        <v>6.36857791376749</v>
      </c>
      <c r="AK847" s="50" t="n">
        <f aca="false">IFERROR(AK557/AK267,"")</f>
        <v>7.25744485251922</v>
      </c>
      <c r="AL847" s="51" t="n">
        <f aca="false">IFERROR(AL557/AL267,"")</f>
        <v>5.68366768188961</v>
      </c>
      <c r="AM847" s="51" t="n">
        <f aca="false">IFERROR(AM557/AM267,"")</f>
        <v>6.66727427298409</v>
      </c>
    </row>
    <row r="848" customFormat="false" ht="14.25" hidden="false" customHeight="false" outlineLevel="0" collapsed="false">
      <c r="A848" s="48" t="s">
        <v>138</v>
      </c>
      <c r="B848" s="48" t="str">
        <f aca="false">VLOOKUP(Data[[#This Row],[or_product]],Ref_products[#Data],2,FALSE())</f>
        <v>Total cereals</v>
      </c>
      <c r="C848" s="48" t="str">
        <f aca="false">VLOOKUP(Data[[#This Row],[MS]],Ref_MS[#Data],2,FALSE())</f>
        <v>Germany</v>
      </c>
      <c r="D848" s="49" t="s">
        <v>34</v>
      </c>
      <c r="E848" s="49" t="s">
        <v>83</v>
      </c>
      <c r="F848" s="49" t="s">
        <v>84</v>
      </c>
      <c r="G848" s="50" t="n">
        <f aca="false">(SUM(AH848:AL848)-MAX(AH848:AL848)-MIN(AH848:AL848))/3</f>
        <v>6.97319495676517</v>
      </c>
      <c r="H848" s="50" t="n">
        <f aca="false">IFERROR(H558/H268,"")</f>
        <v>5.6574660978549</v>
      </c>
      <c r="I848" s="50" t="n">
        <f aca="false">IFERROR(I558/I268,"")</f>
        <v>5.76995084117845</v>
      </c>
      <c r="J848" s="50" t="n">
        <f aca="false">IFERROR(J558/J268,"")</f>
        <v>6.04639724367224</v>
      </c>
      <c r="K848" s="50" t="n">
        <f aca="false">IFERROR(K558/K268,"")</f>
        <v>6.21956662492173</v>
      </c>
      <c r="L848" s="50" t="n">
        <f aca="false">IFERROR(L558/L268,"")</f>
        <v>6.41990075847222</v>
      </c>
      <c r="M848" s="50" t="n">
        <f aca="false">IFERROR(M558/M268,"")</f>
        <v>6.26581449528516</v>
      </c>
      <c r="N848" s="50" t="n">
        <f aca="false">IFERROR(N558/N268,"")</f>
        <v>6.63351437270151</v>
      </c>
      <c r="O848" s="50" t="n">
        <f aca="false">IFERROR(O558/O268,"")</f>
        <v>6.38921317064827</v>
      </c>
      <c r="P848" s="50" t="n">
        <f aca="false">IFERROR(P558/P268,"")</f>
        <v>6.98389877370274</v>
      </c>
      <c r="Q848" s="50" t="n">
        <f aca="false">IFERROR(Q558/Q268,"")</f>
        <v>6.19019741243931</v>
      </c>
      <c r="R848" s="50" t="n">
        <f aca="false">IFERROR(R558/R268,"")</f>
        <v>5.71047643799164</v>
      </c>
      <c r="S848" s="50" t="n">
        <f aca="false">IFERROR(S558/S268,"")</f>
        <v>7.28464004663951</v>
      </c>
      <c r="T848" s="50" t="n">
        <f aca="false">IFERROR(T558/T268,"")</f>
        <v>6.66063496710045</v>
      </c>
      <c r="U848" s="50" t="n">
        <f aca="false">IFERROR(U558/U268,"")</f>
        <v>6.42646021694693</v>
      </c>
      <c r="V848" s="50" t="n">
        <f aca="false">IFERROR(V558/V268,"")</f>
        <v>6.12557208332699</v>
      </c>
      <c r="W848" s="50" t="n">
        <f aca="false">IFERROR(W558/W268,"")</f>
        <v>7.05257203057513</v>
      </c>
      <c r="X848" s="50" t="n">
        <f aca="false">IFERROR(X558/X268,"")</f>
        <v>7.1322588463487</v>
      </c>
      <c r="Y848" s="50" t="n">
        <f aca="false">IFERROR(Y558/Y268,"")</f>
        <v>6.61571870945676</v>
      </c>
      <c r="Z848" s="50" t="n">
        <f aca="false">IFERROR(Z558/Z268,"")</f>
        <v>6.39131142189121</v>
      </c>
      <c r="AA848" s="50" t="n">
        <f aca="false">IFERROR(AA558/AA268,"")</f>
        <v>6.88942618325607</v>
      </c>
      <c r="AB848" s="50" t="n">
        <f aca="false">IFERROR(AB558/AB268,"")</f>
        <v>7.23852884802529</v>
      </c>
      <c r="AC848" s="50" t="n">
        <f aca="false">IFERROR(AC558/AC268,"")</f>
        <v>7.96524204214675</v>
      </c>
      <c r="AD848" s="50" t="n">
        <f aca="false">IFERROR(AD558/AD268,"")</f>
        <v>7.41456967262257</v>
      </c>
      <c r="AE848" s="50" t="n">
        <f aca="false">IFERROR(AE558/AE268,"")</f>
        <v>7.10538188398806</v>
      </c>
      <c r="AF848" s="50" t="n">
        <f aca="false">IFERROR(AF558/AF268,"")</f>
        <v>7.19483190301392</v>
      </c>
      <c r="AG848" s="50" t="n">
        <f aca="false">IFERROR(AG558/AG268,"")</f>
        <v>6.12827688201494</v>
      </c>
      <c r="AH848" s="50" t="n">
        <f aca="false">IFERROR(AH558/AH268,"")</f>
        <v>6.89820164210329</v>
      </c>
      <c r="AI848" s="50" t="n">
        <f aca="false">IFERROR(AI558/AI268,"")</f>
        <v>7.06044719597643</v>
      </c>
      <c r="AJ848" s="50" t="n">
        <f aca="false">IFERROR(AJ558/AJ268,"")</f>
        <v>6.9276665975432</v>
      </c>
      <c r="AK848" s="50" t="n">
        <f aca="false">IFERROR(AK558/AK268,"")</f>
        <v>7.05424754572731</v>
      </c>
      <c r="AL848" s="51" t="n">
        <f aca="false">IFERROR(AL558/AL268,"")</f>
        <v>6.937670727025</v>
      </c>
      <c r="AM848" s="51" t="n">
        <f aca="false">IFERROR(AM558/AM268,"")</f>
        <v>6.8129619294838</v>
      </c>
    </row>
    <row r="849" customFormat="false" ht="14.25" hidden="false" customHeight="false" outlineLevel="0" collapsed="false">
      <c r="A849" s="48" t="s">
        <v>138</v>
      </c>
      <c r="B849" s="48" t="str">
        <f aca="false">VLOOKUP(Data[[#This Row],[or_product]],Ref_products[#Data],2,FALSE())</f>
        <v>Total cereals</v>
      </c>
      <c r="C849" s="48" t="str">
        <f aca="false">VLOOKUP(Data[[#This Row],[MS]],Ref_MS[#Data],2,FALSE())</f>
        <v>Estonia</v>
      </c>
      <c r="D849" s="49" t="s">
        <v>34</v>
      </c>
      <c r="E849" s="49" t="s">
        <v>85</v>
      </c>
      <c r="F849" s="49" t="s">
        <v>86</v>
      </c>
      <c r="G849" s="50" t="n">
        <f aca="false">(SUM(AH849:AL849)-MAX(AH849:AL849)-MIN(AH849:AL849))/3</f>
        <v>4.00897793550919</v>
      </c>
      <c r="H849" s="50" t="n">
        <f aca="false">IFERROR(H559/H269,"")</f>
        <v>2.14129377472962</v>
      </c>
      <c r="I849" s="50" t="n">
        <f aca="false">IFERROR(I559/I269,"")</f>
        <v>1.59246605873261</v>
      </c>
      <c r="J849" s="50" t="n">
        <f aca="false">IFERROR(J559/J269,"")</f>
        <v>1.6784073882048</v>
      </c>
      <c r="K849" s="50" t="n">
        <f aca="false">IFERROR(K559/K269,"")</f>
        <v>2.15874610921502</v>
      </c>
      <c r="L849" s="50" t="n">
        <f aca="false">IFERROR(L559/L269,"")</f>
        <v>1.97488271381082</v>
      </c>
      <c r="M849" s="50" t="n">
        <f aca="false">IFERROR(M559/M269,"")</f>
        <v>1.61854032933296</v>
      </c>
      <c r="N849" s="50" t="n">
        <f aca="false">IFERROR(N559/N269,"")</f>
        <v>1.2521696801968</v>
      </c>
      <c r="O849" s="50" t="n">
        <f aca="false">IFERROR(O559/O269,"")</f>
        <v>2.09584127128954</v>
      </c>
      <c r="P849" s="50" t="n">
        <f aca="false">IFERROR(P559/P269,"")</f>
        <v>2.01680036483035</v>
      </c>
      <c r="Q849" s="50" t="n">
        <f aca="false">IFERROR(Q559/Q269,"")</f>
        <v>2.00406666666667</v>
      </c>
      <c r="R849" s="50" t="n">
        <f aca="false">IFERROR(R559/R269,"")</f>
        <v>1.9030759118541</v>
      </c>
      <c r="S849" s="50" t="n">
        <f aca="false">IFERROR(S559/S269,"")</f>
        <v>2.30879206288344</v>
      </c>
      <c r="T849" s="50" t="n">
        <f aca="false">IFERROR(T559/T269,"")</f>
        <v>2.67024664774743</v>
      </c>
      <c r="U849" s="50" t="n">
        <f aca="false">IFERROR(U559/U269,"")</f>
        <v>2.18995116029989</v>
      </c>
      <c r="V849" s="50" t="n">
        <f aca="false">IFERROR(V559/V269,"")</f>
        <v>2.98059753509072</v>
      </c>
      <c r="W849" s="50" t="n">
        <f aca="false">IFERROR(W559/W269,"")</f>
        <v>2.76722144936914</v>
      </c>
      <c r="X849" s="50" t="n">
        <f aca="false">IFERROR(X559/X269,"")</f>
        <v>2.73442823269048</v>
      </c>
      <c r="Y849" s="50" t="n">
        <f aca="false">IFERROR(Y559/Y269,"")</f>
        <v>2.44050243370868</v>
      </c>
      <c r="Z849" s="50" t="n">
        <f aca="false">IFERROR(Z559/Z269,"")</f>
        <v>2.57287050505051</v>
      </c>
      <c r="AA849" s="50" t="n">
        <f aca="false">IFERROR(AA559/AA269,"")</f>
        <v>3.37986158347676</v>
      </c>
      <c r="AB849" s="50" t="n">
        <f aca="false">IFERROR(AB559/AB269,"")</f>
        <v>3.10785490196079</v>
      </c>
      <c r="AC849" s="50" t="n">
        <f aca="false">IFERROR(AC559/AC269,"")</f>
        <v>3.63624166416341</v>
      </c>
      <c r="AD849" s="50" t="n">
        <f aca="false">IFERROR(AD559/AD269,"")</f>
        <v>4.3421401826484</v>
      </c>
      <c r="AE849" s="50" t="n">
        <f aca="false">IFERROR(AE559/AE269,"")</f>
        <v>2.63417615253273</v>
      </c>
      <c r="AF849" s="50" t="n">
        <f aca="false">IFERROR(AF559/AF269,"")</f>
        <v>3.93138728037016</v>
      </c>
      <c r="AG849" s="50" t="n">
        <f aca="false">IFERROR(AG559/AG269,"")</f>
        <v>2.6014302665373</v>
      </c>
      <c r="AH849" s="50" t="n">
        <f aca="false">IFERROR(AH559/AH269,"")</f>
        <v>4.41611783626534</v>
      </c>
      <c r="AI849" s="50" t="n">
        <f aca="false">IFERROR(AI559/AI269,"")</f>
        <v>4.37059762779639</v>
      </c>
      <c r="AJ849" s="50" t="n">
        <f aca="false">IFERROR(AJ559/AJ269,"")</f>
        <v>3.47049497153442</v>
      </c>
      <c r="AK849" s="50" t="n">
        <f aca="false">IFERROR(AK559/AK269,"")</f>
        <v>4.18584120719675</v>
      </c>
      <c r="AL849" s="51" t="n">
        <f aca="false">IFERROR(AL559/AL269,"")</f>
        <v>3.3772971716598</v>
      </c>
      <c r="AM849" s="51" t="n">
        <f aca="false">IFERROR(AM559/AM269,"")</f>
        <v>3.90328642786144</v>
      </c>
    </row>
    <row r="850" customFormat="false" ht="14.25" hidden="false" customHeight="false" outlineLevel="0" collapsed="false">
      <c r="A850" s="48" t="s">
        <v>138</v>
      </c>
      <c r="B850" s="48" t="str">
        <f aca="false">VLOOKUP(Data[[#This Row],[or_product]],Ref_products[#Data],2,FALSE())</f>
        <v>Total cereals</v>
      </c>
      <c r="C850" s="48" t="str">
        <f aca="false">VLOOKUP(Data[[#This Row],[MS]],Ref_MS[#Data],2,FALSE())</f>
        <v>Ireland</v>
      </c>
      <c r="D850" s="49" t="s">
        <v>34</v>
      </c>
      <c r="E850" s="49" t="s">
        <v>87</v>
      </c>
      <c r="F850" s="49" t="s">
        <v>88</v>
      </c>
      <c r="G850" s="50" t="n">
        <f aca="false">(SUM(AH850:AL850)-MAX(AH850:AL850)-MIN(AH850:AL850))/3</f>
        <v>8.40748515104812</v>
      </c>
      <c r="H850" s="50" t="n">
        <f aca="false">IFERROR(H560/H270,"")</f>
        <v>5.65998785538786</v>
      </c>
      <c r="I850" s="50" t="n">
        <f aca="false">IFERROR(I560/I270,"")</f>
        <v>5.91000725925926</v>
      </c>
      <c r="J850" s="50" t="n">
        <f aca="false">IFERROR(J560/J270,"")</f>
        <v>6.50135615188025</v>
      </c>
      <c r="K850" s="50" t="n">
        <f aca="false">IFERROR(K560/K270,"")</f>
        <v>7.23634902896082</v>
      </c>
      <c r="L850" s="50" t="n">
        <f aca="false">IFERROR(L560/L270,"")</f>
        <v>6.21832526621491</v>
      </c>
      <c r="M850" s="50" t="n">
        <f aca="false">IFERROR(M560/M270,"")</f>
        <v>6.15242847638057</v>
      </c>
      <c r="N850" s="50" t="n">
        <f aca="false">IFERROR(N560/N270,"")</f>
        <v>6.88157739820566</v>
      </c>
      <c r="O850" s="50" t="n">
        <f aca="false">IFERROR(O560/O270,"")</f>
        <v>7.77921880187658</v>
      </c>
      <c r="P850" s="50" t="n">
        <f aca="false">IFERROR(P560/P270,"")</f>
        <v>7.56763602396898</v>
      </c>
      <c r="Q850" s="50" t="n">
        <f aca="false">IFERROR(Q560/Q270,"")</f>
        <v>6.54515105882353</v>
      </c>
      <c r="R850" s="50" t="n">
        <f aca="false">IFERROR(R560/R270,"")</f>
        <v>7.09937794304009</v>
      </c>
      <c r="S850" s="50" t="n">
        <f aca="false">IFERROR(S560/S270,"")</f>
        <v>8.09553432348621</v>
      </c>
      <c r="T850" s="50" t="n">
        <f aca="false">IFERROR(T560/T270,"")</f>
        <v>6.95804514052158</v>
      </c>
      <c r="U850" s="50" t="n">
        <f aca="false">IFERROR(U560/U270,"")</f>
        <v>7.51492250964127</v>
      </c>
      <c r="V850" s="50" t="n">
        <f aca="false">IFERROR(V560/V270,"")</f>
        <v>7.25149887208408</v>
      </c>
      <c r="W850" s="50" t="n">
        <f aca="false">IFERROR(W560/W270,"")</f>
        <v>7.60939747147222</v>
      </c>
      <c r="X850" s="50" t="n">
        <f aca="false">IFERROR(X560/X270,"")</f>
        <v>6.85366421415888</v>
      </c>
      <c r="Y850" s="50" t="n">
        <f aca="false">IFERROR(Y560/Y270,"")</f>
        <v>7.42872829655198</v>
      </c>
      <c r="Z850" s="50" t="n">
        <f aca="false">IFERROR(Z560/Z270,"")</f>
        <v>8.40109403085857</v>
      </c>
      <c r="AA850" s="50" t="n">
        <f aca="false">IFERROR(AA560/AA270,"")</f>
        <v>6.70043634137811</v>
      </c>
      <c r="AB850" s="50" t="n">
        <f aca="false">IFERROR(AB560/AB270,"")</f>
        <v>7.76033699380502</v>
      </c>
      <c r="AC850" s="50" t="n">
        <f aca="false">IFERROR(AC560/AC270,"")</f>
        <v>8.42064748937561</v>
      </c>
      <c r="AD850" s="50" t="n">
        <f aca="false">IFERROR(AD560/AD270,"")</f>
        <v>8.95612474704167</v>
      </c>
      <c r="AE850" s="50" t="n">
        <f aca="false">IFERROR(AE560/AE270,"")</f>
        <v>8.17326138260684</v>
      </c>
      <c r="AF850" s="50" t="n">
        <f aca="false">IFERROR(AF560/AF270,"")</f>
        <v>8.73147806610719</v>
      </c>
      <c r="AG850" s="50" t="n">
        <f aca="false">IFERROR(AG560/AG270,"")</f>
        <v>7.04368675326666</v>
      </c>
      <c r="AH850" s="50" t="n">
        <f aca="false">IFERROR(AH560/AH270,"")</f>
        <v>8.90914103948701</v>
      </c>
      <c r="AI850" s="50" t="n">
        <f aca="false">IFERROR(AI560/AI270,"")</f>
        <v>7.51358226923656</v>
      </c>
      <c r="AJ850" s="50" t="n">
        <f aca="false">IFERROR(AJ560/AJ270,"")</f>
        <v>8.86916113153967</v>
      </c>
      <c r="AK850" s="50" t="n">
        <f aca="false">IFERROR(AK560/AK270,"")</f>
        <v>8.83971205236812</v>
      </c>
      <c r="AL850" s="51" t="n">
        <f aca="false">IFERROR(AL560/AL270,"")</f>
        <v>7.51071137183445</v>
      </c>
      <c r="AM850" s="51" t="n">
        <f aca="false">IFERROR(AM560/AM270,"")</f>
        <v>8.00620761998247</v>
      </c>
    </row>
    <row r="851" customFormat="false" ht="14.25" hidden="false" customHeight="false" outlineLevel="0" collapsed="false">
      <c r="A851" s="48" t="s">
        <v>138</v>
      </c>
      <c r="B851" s="48" t="str">
        <f aca="false">VLOOKUP(Data[[#This Row],[or_product]],Ref_products[#Data],2,FALSE())</f>
        <v>Total cereals</v>
      </c>
      <c r="C851" s="48" t="str">
        <f aca="false">VLOOKUP(Data[[#This Row],[MS]],Ref_MS[#Data],2,FALSE())</f>
        <v>Greece</v>
      </c>
      <c r="D851" s="49" t="s">
        <v>34</v>
      </c>
      <c r="E851" s="49" t="s">
        <v>89</v>
      </c>
      <c r="F851" s="49" t="s">
        <v>90</v>
      </c>
      <c r="G851" s="50" t="n">
        <f aca="false">(SUM(AH851:AL851)-MAX(AH851:AL851)-MIN(AH851:AL851))/3</f>
        <v>3.98604235934366</v>
      </c>
      <c r="H851" s="50" t="n">
        <f aca="false">IFERROR(H561/H271,"")</f>
        <v>3.16599447884802</v>
      </c>
      <c r="I851" s="50" t="n">
        <f aca="false">IFERROR(I561/I271,"")</f>
        <v>3.993244382235</v>
      </c>
      <c r="J851" s="50" t="n">
        <f aca="false">IFERROR(J561/J271,"")</f>
        <v>3.45554525167369</v>
      </c>
      <c r="K851" s="50" t="n">
        <f aca="false">IFERROR(K561/K271,"")</f>
        <v>3.59500364510625</v>
      </c>
      <c r="L851" s="50" t="n">
        <f aca="false">IFERROR(L561/L271,"")</f>
        <v>3.69080230739147</v>
      </c>
      <c r="M851" s="50" t="n">
        <f aca="false">IFERROR(M561/M271,"")</f>
        <v>3.47952887513882</v>
      </c>
      <c r="N851" s="50" t="n">
        <f aca="false">IFERROR(N561/N271,"")</f>
        <v>3.37259762282092</v>
      </c>
      <c r="O851" s="50" t="n">
        <f aca="false">IFERROR(O561/O271,"")</f>
        <v>3.36692949273069</v>
      </c>
      <c r="P851" s="50" t="n">
        <f aca="false">IFERROR(P561/P271,"")</f>
        <v>2.99841244608886</v>
      </c>
      <c r="Q851" s="50" t="n">
        <f aca="false">IFERROR(Q561/Q271,"")</f>
        <v>3.15573961705411</v>
      </c>
      <c r="R851" s="50" t="n">
        <f aca="false">IFERROR(R561/R271,"")</f>
        <v>3.23693413211664</v>
      </c>
      <c r="S851" s="50" t="n">
        <f aca="false">IFERROR(S561/S271,"")</f>
        <v>3.4808626659234</v>
      </c>
      <c r="T851" s="50" t="n">
        <f aca="false">IFERROR(T561/T271,"")</f>
        <v>3.32898328228264</v>
      </c>
      <c r="U851" s="50" t="n">
        <f aca="false">IFERROR(U561/U271,"")</f>
        <v>3.4432152357225</v>
      </c>
      <c r="V851" s="50" t="n">
        <f aca="false">IFERROR(V561/V271,"")</f>
        <v>3.46042185744301</v>
      </c>
      <c r="W851" s="50" t="n">
        <f aca="false">IFERROR(W561/W271,"")</f>
        <v>4.34337664523228</v>
      </c>
      <c r="X851" s="50" t="n">
        <f aca="false">IFERROR(X561/X271,"")</f>
        <v>4.06874376849667</v>
      </c>
      <c r="Y851" s="50" t="n">
        <f aca="false">IFERROR(Y561/Y271,"")</f>
        <v>4.23289419718146</v>
      </c>
      <c r="Z851" s="50" t="n">
        <f aca="false">IFERROR(Z561/Z271,"")</f>
        <v>4.82903212380165</v>
      </c>
      <c r="AA851" s="50" t="n">
        <f aca="false">IFERROR(AA561/AA271,"")</f>
        <v>4.2385260425523</v>
      </c>
      <c r="AB851" s="50" t="n">
        <f aca="false">IFERROR(AB561/AB271,"")</f>
        <v>4.29600916548179</v>
      </c>
      <c r="AC851" s="50" t="n">
        <f aca="false">IFERROR(AC561/AC271,"")</f>
        <v>4.0921547535299</v>
      </c>
      <c r="AD851" s="50" t="n">
        <f aca="false">IFERROR(AD561/AD271,"")</f>
        <v>3.41310873665922</v>
      </c>
      <c r="AE851" s="50" t="n">
        <f aca="false">IFERROR(AE561/AE271,"")</f>
        <v>3.79369124265323</v>
      </c>
      <c r="AF851" s="50" t="n">
        <f aca="false">IFERROR(AF561/AF271,"")</f>
        <v>3.48319175461823</v>
      </c>
      <c r="AG851" s="50" t="n">
        <f aca="false">IFERROR(AG561/AG271,"")</f>
        <v>3.63022738671911</v>
      </c>
      <c r="AH851" s="50" t="n">
        <f aca="false">IFERROR(AH561/AH271,"")</f>
        <v>3.87107747894827</v>
      </c>
      <c r="AI851" s="50" t="n">
        <f aca="false">IFERROR(AI561/AI271,"")</f>
        <v>3.97325763569196</v>
      </c>
      <c r="AJ851" s="50" t="n">
        <f aca="false">IFERROR(AJ561/AJ271,"")</f>
        <v>4.02966960544551</v>
      </c>
      <c r="AK851" s="50" t="n">
        <f aca="false">IFERROR(AK561/AK271,"")</f>
        <v>3.98407187374077</v>
      </c>
      <c r="AL851" s="51" t="n">
        <f aca="false">IFERROR(AL561/AL271,"")</f>
        <v>4.00079756859827</v>
      </c>
      <c r="AM851" s="51" t="n">
        <f aca="false">IFERROR(AM561/AM271,"")</f>
        <v>4.05752332986608</v>
      </c>
    </row>
    <row r="852" customFormat="false" ht="14.25" hidden="false" customHeight="false" outlineLevel="0" collapsed="false">
      <c r="A852" s="48" t="s">
        <v>138</v>
      </c>
      <c r="B852" s="48" t="str">
        <f aca="false">VLOOKUP(Data[[#This Row],[or_product]],Ref_products[#Data],2,FALSE())</f>
        <v>Total cereals</v>
      </c>
      <c r="C852" s="48" t="str">
        <f aca="false">VLOOKUP(Data[[#This Row],[MS]],Ref_MS[#Data],2,FALSE())</f>
        <v>Spain</v>
      </c>
      <c r="D852" s="49" t="s">
        <v>34</v>
      </c>
      <c r="E852" s="49" t="s">
        <v>91</v>
      </c>
      <c r="F852" s="49" t="s">
        <v>92</v>
      </c>
      <c r="G852" s="50" t="n">
        <f aca="false">(SUM(AH852:AL852)-MAX(AH852:AL852)-MIN(AH852:AL852))/3</f>
        <v>3.46129149282515</v>
      </c>
      <c r="H852" s="50" t="n">
        <f aca="false">IFERROR(H562/H272,"")</f>
        <v>2.66410323368289</v>
      </c>
      <c r="I852" s="50" t="n">
        <f aca="false">IFERROR(I562/I272,"")</f>
        <v>2.28791069230291</v>
      </c>
      <c r="J852" s="50" t="n">
        <f aca="false">IFERROR(J562/J272,"")</f>
        <v>1.67878863106606</v>
      </c>
      <c r="K852" s="50" t="n">
        <f aca="false">IFERROR(K562/K272,"")</f>
        <v>3.2186307921712</v>
      </c>
      <c r="L852" s="50" t="n">
        <f aca="false">IFERROR(L562/L272,"")</f>
        <v>2.67611400148133</v>
      </c>
      <c r="M852" s="50" t="n">
        <f aca="false">IFERROR(M562/M272,"")</f>
        <v>3.3084024578114</v>
      </c>
      <c r="N852" s="50" t="n">
        <f aca="false">IFERROR(N562/N272,"")</f>
        <v>2.6093811569997</v>
      </c>
      <c r="O852" s="50" t="n">
        <f aca="false">IFERROR(O562/O272,"")</f>
        <v>3.52001037761234</v>
      </c>
      <c r="P852" s="50" t="n">
        <f aca="false">IFERROR(P562/P272,"")</f>
        <v>2.70082223419256</v>
      </c>
      <c r="Q852" s="50" t="n">
        <f aca="false">IFERROR(Q562/Q272,"")</f>
        <v>3.12858663915593</v>
      </c>
      <c r="R852" s="50" t="n">
        <f aca="false">IFERROR(R562/R272,"")</f>
        <v>3.09541649535223</v>
      </c>
      <c r="S852" s="50" t="n">
        <f aca="false">IFERROR(S562/S272,"")</f>
        <v>3.66867455634085</v>
      </c>
      <c r="T852" s="50" t="n">
        <f aca="false">IFERROR(T562/T272,"")</f>
        <v>2.06580116374188</v>
      </c>
      <c r="U852" s="50" t="n">
        <f aca="false">IFERROR(U562/U272,"")</f>
        <v>2.93936859309455</v>
      </c>
      <c r="V852" s="50" t="n">
        <f aca="false">IFERROR(V562/V272,"")</f>
        <v>3.8460548888093</v>
      </c>
      <c r="W852" s="50" t="n">
        <f aca="false">IFERROR(W562/W272,"")</f>
        <v>3.5144433817443</v>
      </c>
      <c r="X852" s="50" t="n">
        <f aca="false">IFERROR(X562/X272,"")</f>
        <v>2.81767902754451</v>
      </c>
      <c r="Y852" s="50" t="n">
        <f aca="false">IFERROR(Y562/Y272,"")</f>
        <v>3.17465382454978</v>
      </c>
      <c r="Z852" s="50" t="n">
        <f aca="false">IFERROR(Z562/Z272,"")</f>
        <v>3.519854231441</v>
      </c>
      <c r="AA852" s="50" t="n">
        <f aca="false">IFERROR(AA562/AA272,"")</f>
        <v>2.72886596495142</v>
      </c>
      <c r="AB852" s="50" t="n">
        <f aca="false">IFERROR(AB562/AB272,"")</f>
        <v>3.94716547025175</v>
      </c>
      <c r="AC852" s="50" t="n">
        <f aca="false">IFERROR(AC562/AC272,"")</f>
        <v>3.15122958836179</v>
      </c>
      <c r="AD852" s="50" t="n">
        <f aca="false">IFERROR(AD562/AD272,"")</f>
        <v>3.14434118050068</v>
      </c>
      <c r="AE852" s="50" t="n">
        <f aca="false">IFERROR(AE562/AE272,"")</f>
        <v>3.76569613231461</v>
      </c>
      <c r="AF852" s="50" t="n">
        <f aca="false">IFERROR(AF562/AF272,"")</f>
        <v>2.65697136944702</v>
      </c>
      <c r="AG852" s="50" t="n">
        <f aca="false">IFERROR(AG562/AG272,"")</f>
        <v>3.96480396700104</v>
      </c>
      <c r="AH852" s="50" t="n">
        <f aca="false">IFERROR(AH562/AH272,"")</f>
        <v>3.23522056182033</v>
      </c>
      <c r="AI852" s="50" t="n">
        <f aca="false">IFERROR(AI562/AI272,"")</f>
        <v>4.26014453015416</v>
      </c>
      <c r="AJ852" s="50" t="n">
        <f aca="false">IFERROR(AJ562/AJ272,"")</f>
        <v>4.00739577220496</v>
      </c>
      <c r="AK852" s="50" t="n">
        <f aca="false">IFERROR(AK562/AK272,"")</f>
        <v>3.14125814445018</v>
      </c>
      <c r="AL852" s="51" t="n">
        <f aca="false">IFERROR(AL562/AL272,"")</f>
        <v>2.15822489686664</v>
      </c>
      <c r="AM852" s="51" t="n">
        <f aca="false">IFERROR(AM562/AM272,"")</f>
        <v>3.83411737497767</v>
      </c>
    </row>
    <row r="853" customFormat="false" ht="14.25" hidden="false" customHeight="false" outlineLevel="0" collapsed="false">
      <c r="A853" s="48" t="s">
        <v>138</v>
      </c>
      <c r="B853" s="48" t="str">
        <f aca="false">VLOOKUP(Data[[#This Row],[or_product]],Ref_products[#Data],2,FALSE())</f>
        <v>Total cereals</v>
      </c>
      <c r="C853" s="48" t="str">
        <f aca="false">VLOOKUP(Data[[#This Row],[MS]],Ref_MS[#Data],2,FALSE())</f>
        <v>France</v>
      </c>
      <c r="D853" s="49" t="s">
        <v>34</v>
      </c>
      <c r="E853" s="49" t="s">
        <v>93</v>
      </c>
      <c r="F853" s="49" t="s">
        <v>94</v>
      </c>
      <c r="G853" s="50" t="n">
        <f aca="false">(SUM(AH853:AL853)-MAX(AH853:AL853)-MIN(AH853:AL853))/3</f>
        <v>7.06039500563304</v>
      </c>
      <c r="H853" s="50" t="n">
        <f aca="false">IFERROR(H563/H273,"")</f>
        <v>6.47144494099599</v>
      </c>
      <c r="I853" s="50" t="n">
        <f aca="false">IFERROR(I563/I273,"")</f>
        <v>6.50408964907945</v>
      </c>
      <c r="J853" s="50" t="n">
        <f aca="false">IFERROR(J563/J273,"")</f>
        <v>6.4162125953502</v>
      </c>
      <c r="K853" s="50" t="n">
        <f aca="false">IFERROR(K563/K273,"")</f>
        <v>7.0374144675556</v>
      </c>
      <c r="L853" s="50" t="n">
        <f aca="false">IFERROR(L563/L273,"")</f>
        <v>6.84457166514954</v>
      </c>
      <c r="M853" s="50" t="n">
        <f aca="false">IFERROR(M563/M273,"")</f>
        <v>7.36652640055179</v>
      </c>
      <c r="N853" s="50" t="n">
        <f aca="false">IFERROR(N563/N273,"")</f>
        <v>7.21327494786708</v>
      </c>
      <c r="O853" s="50" t="n">
        <f aca="false">IFERROR(O563/O273,"")</f>
        <v>7.187472534208</v>
      </c>
      <c r="P853" s="50" t="n">
        <f aca="false">IFERROR(P563/P273,"")</f>
        <v>6.69359421006594</v>
      </c>
      <c r="Q853" s="50" t="n">
        <f aca="false">IFERROR(Q563/Q273,"")</f>
        <v>7.41365848434395</v>
      </c>
      <c r="R853" s="50" t="n">
        <f aca="false">IFERROR(R563/R273,"")</f>
        <v>6.09566135391711</v>
      </c>
      <c r="S853" s="50" t="n">
        <f aca="false">IFERROR(S563/S273,"")</f>
        <v>7.48624819487619</v>
      </c>
      <c r="T853" s="50" t="n">
        <f aca="false">IFERROR(T563/T273,"")</f>
        <v>6.9313433413409</v>
      </c>
      <c r="U853" s="50" t="n">
        <f aca="false">IFERROR(U563/U273,"")</f>
        <v>6.76878227197732</v>
      </c>
      <c r="V853" s="50" t="n">
        <f aca="false">IFERROR(V563/V273,"")</f>
        <v>6.4952355483046</v>
      </c>
      <c r="W853" s="50" t="n">
        <f aca="false">IFERROR(W563/W273,"")</f>
        <v>7.21572292269254</v>
      </c>
      <c r="X853" s="50" t="n">
        <f aca="false">IFERROR(X563/X273,"")</f>
        <v>7.40781207652025</v>
      </c>
      <c r="Y853" s="50" t="n">
        <f aca="false">IFERROR(Y563/Y273,"")</f>
        <v>7.04337484937766</v>
      </c>
      <c r="Z853" s="50" t="n">
        <f aca="false">IFERROR(Z563/Z273,"")</f>
        <v>6.90017883377112</v>
      </c>
      <c r="AA853" s="50" t="n">
        <f aca="false">IFERROR(AA563/AA273,"")</f>
        <v>7.3774895752183</v>
      </c>
      <c r="AB853" s="50" t="n">
        <f aca="false">IFERROR(AB563/AB273,"")</f>
        <v>7.05542141921543</v>
      </c>
      <c r="AC853" s="50" t="n">
        <f aca="false">IFERROR(AC563/AC273,"")</f>
        <v>7.52001211229896</v>
      </c>
      <c r="AD853" s="50" t="n">
        <f aca="false">IFERROR(AD563/AD273,"")</f>
        <v>7.53158829754547</v>
      </c>
      <c r="AE853" s="50" t="n">
        <f aca="false">IFERROR(AE563/AE273,"")</f>
        <v>5.64334176525682</v>
      </c>
      <c r="AF853" s="50" t="n">
        <f aca="false">IFERROR(AF563/AF273,"")</f>
        <v>7.28285124105051</v>
      </c>
      <c r="AG853" s="50" t="n">
        <f aca="false">IFERROR(AG563/AG273,"")</f>
        <v>6.8574890715048</v>
      </c>
      <c r="AH853" s="50" t="n">
        <f aca="false">IFERROR(AH563/AH273,"")</f>
        <v>7.52299987567892</v>
      </c>
      <c r="AI853" s="50" t="n">
        <f aca="false">IFERROR(AI563/AI273,"")</f>
        <v>6.41879237027595</v>
      </c>
      <c r="AJ853" s="50" t="n">
        <f aca="false">IFERROR(AJ563/AJ273,"")</f>
        <v>7.19844318363613</v>
      </c>
      <c r="AK853" s="50" t="n">
        <f aca="false">IFERROR(AK563/AK273,"")</f>
        <v>6.67859426782472</v>
      </c>
      <c r="AL853" s="51" t="n">
        <f aca="false">IFERROR(AL563/AL273,"")</f>
        <v>7.30414756543827</v>
      </c>
      <c r="AM853" s="51" t="n">
        <f aca="false">IFERROR(AM563/AM273,"")</f>
        <v>6.39710444200708</v>
      </c>
    </row>
    <row r="854" customFormat="false" ht="14.25" hidden="false" customHeight="false" outlineLevel="0" collapsed="false">
      <c r="A854" s="48" t="s">
        <v>138</v>
      </c>
      <c r="B854" s="48" t="str">
        <f aca="false">VLOOKUP(Data[[#This Row],[or_product]],Ref_products[#Data],2,FALSE())</f>
        <v>Total cereals</v>
      </c>
      <c r="C854" s="48" t="str">
        <f aca="false">VLOOKUP(Data[[#This Row],[MS]],Ref_MS[#Data],2,FALSE())</f>
        <v>Croatia</v>
      </c>
      <c r="D854" s="49" t="s">
        <v>34</v>
      </c>
      <c r="E854" s="49" t="s">
        <v>95</v>
      </c>
      <c r="F854" s="49" t="s">
        <v>96</v>
      </c>
      <c r="G854" s="50" t="n">
        <f aca="false">(SUM(AH854:AL854)-MAX(AH854:AL854)-MIN(AH854:AL854))/3</f>
        <v>6.58373431651369</v>
      </c>
      <c r="H854" s="50" t="n">
        <f aca="false">IFERROR(H564/H274,"")</f>
        <v>4.15922440920434</v>
      </c>
      <c r="I854" s="50" t="n">
        <f aca="false">IFERROR(I564/I274,"")</f>
        <v>4.02436533457882</v>
      </c>
      <c r="J854" s="50" t="n">
        <f aca="false">IFERROR(J564/J274,"")</f>
        <v>4.24023692646451</v>
      </c>
      <c r="K854" s="50" t="n">
        <f aca="false">IFERROR(K564/K274,"")</f>
        <v>4.36583009052598</v>
      </c>
      <c r="L854" s="50" t="n">
        <f aca="false">IFERROR(L564/L274,"")</f>
        <v>4.8492669057815</v>
      </c>
      <c r="M854" s="50" t="n">
        <f aca="false">IFERROR(M564/M274,"")</f>
        <v>4.53803680809085</v>
      </c>
      <c r="N854" s="50" t="n">
        <f aca="false">IFERROR(N564/N274,"")</f>
        <v>4.46871319144659</v>
      </c>
      <c r="O854" s="50" t="n">
        <f aca="false">IFERROR(O564/O274,"")</f>
        <v>3.76560365793769</v>
      </c>
      <c r="P854" s="50" t="n">
        <f aca="false">IFERROR(P564/P274,"")</f>
        <v>4.79633701290717</v>
      </c>
      <c r="Q854" s="50" t="n">
        <f aca="false">IFERROR(Q564/Q274,"")</f>
        <v>5.32658420127565</v>
      </c>
      <c r="R854" s="50" t="n">
        <f aca="false">IFERROR(R564/R274,"")</f>
        <v>3.98220134287603</v>
      </c>
      <c r="S854" s="50" t="n">
        <f aca="false">IFERROR(S564/S274,"")</f>
        <v>5.43744141405966</v>
      </c>
      <c r="T854" s="50" t="n">
        <f aca="false">IFERROR(T564/T274,"")</f>
        <v>5.88908544653298</v>
      </c>
      <c r="U854" s="50" t="n">
        <f aca="false">IFERROR(U564/U274,"")</f>
        <v>5.71117979697438</v>
      </c>
      <c r="V854" s="50" t="n">
        <f aca="false">IFERROR(V564/V274,"")</f>
        <v>4.7024162704803</v>
      </c>
      <c r="W854" s="50" t="n">
        <f aca="false">IFERROR(W564/W274,"")</f>
        <v>6.60447384483742</v>
      </c>
      <c r="X854" s="50" t="n">
        <f aca="false">IFERROR(X564/X274,"")</f>
        <v>6.08217614367469</v>
      </c>
      <c r="Y854" s="50" t="n">
        <f aca="false">IFERROR(Y564/Y274,"")</f>
        <v>5.42293923908313</v>
      </c>
      <c r="Z854" s="50" t="n">
        <f aca="false">IFERROR(Z564/Z274,"")</f>
        <v>5.20351637817724</v>
      </c>
      <c r="AA854" s="50" t="n">
        <f aca="false">IFERROR(AA564/AA274,"")</f>
        <v>4.55359141004862</v>
      </c>
      <c r="AB854" s="50" t="n">
        <f aca="false">IFERROR(AB564/AB274,"")</f>
        <v>5.42471436813093</v>
      </c>
      <c r="AC854" s="50" t="n">
        <f aca="false">IFERROR(AC564/AC274,"")</f>
        <v>6.01095159069805</v>
      </c>
      <c r="AD854" s="50" t="n">
        <f aca="false">IFERROR(AD564/AD274,"")</f>
        <v>5.67770536720856</v>
      </c>
      <c r="AE854" s="50" t="n">
        <f aca="false">IFERROR(AE564/AE274,"")</f>
        <v>6.68560861073787</v>
      </c>
      <c r="AF854" s="50" t="n">
        <f aca="false">IFERROR(AF564/AF274,"")</f>
        <v>5.70272541388576</v>
      </c>
      <c r="AG854" s="50" t="n">
        <f aca="false">IFERROR(AG564/AG274,"")</f>
        <v>6.98787023928649</v>
      </c>
      <c r="AH854" s="50" t="n">
        <f aca="false">IFERROR(AH564/AH274,"")</f>
        <v>7.08728785063864</v>
      </c>
      <c r="AI854" s="50" t="n">
        <f aca="false">IFERROR(AI564/AI274,"")</f>
        <v>6.92400090523919</v>
      </c>
      <c r="AJ854" s="50" t="n">
        <f aca="false">IFERROR(AJ564/AJ274,"")</f>
        <v>6.94095348416638</v>
      </c>
      <c r="AK854" s="50" t="n">
        <f aca="false">IFERROR(AK564/AK274,"")</f>
        <v>5.7569455919735</v>
      </c>
      <c r="AL854" s="51" t="n">
        <f aca="false">IFERROR(AL564/AL274,"")</f>
        <v>5.88624856013552</v>
      </c>
      <c r="AM854" s="51" t="n">
        <f aca="false">IFERROR(AM564/AM274,"")</f>
        <v>6.72396891507753</v>
      </c>
    </row>
    <row r="855" customFormat="false" ht="14.25" hidden="false" customHeight="false" outlineLevel="0" collapsed="false">
      <c r="A855" s="48" t="s">
        <v>138</v>
      </c>
      <c r="B855" s="48" t="str">
        <f aca="false">VLOOKUP(Data[[#This Row],[or_product]],Ref_products[#Data],2,FALSE())</f>
        <v>Total cereals</v>
      </c>
      <c r="C855" s="48" t="str">
        <f aca="false">VLOOKUP(Data[[#This Row],[MS]],Ref_MS[#Data],2,FALSE())</f>
        <v>Italy</v>
      </c>
      <c r="D855" s="49" t="s">
        <v>34</v>
      </c>
      <c r="E855" s="49" t="s">
        <v>97</v>
      </c>
      <c r="F855" s="49" t="s">
        <v>98</v>
      </c>
      <c r="G855" s="50" t="n">
        <f aca="false">(SUM(AH855:AL855)-MAX(AH855:AL855)-MIN(AH855:AL855))/3</f>
        <v>5.09412029060148</v>
      </c>
      <c r="H855" s="50" t="n">
        <f aca="false">IFERROR(H565/H275,"")</f>
        <v>4.76237158892864</v>
      </c>
      <c r="I855" s="50" t="n">
        <f aca="false">IFERROR(I565/I275,"")</f>
        <v>4.61981187646538</v>
      </c>
      <c r="J855" s="50" t="n">
        <f aca="false">IFERROR(J565/J275,"")</f>
        <v>4.62307990528035</v>
      </c>
      <c r="K855" s="50" t="n">
        <f aca="false">IFERROR(K565/K275,"")</f>
        <v>4.84803772834539</v>
      </c>
      <c r="L855" s="50" t="n">
        <f aca="false">IFERROR(L565/L275,"")</f>
        <v>4.6909162853691</v>
      </c>
      <c r="M855" s="50" t="n">
        <f aca="false">IFERROR(M565/M275,"")</f>
        <v>5.02307413319653</v>
      </c>
      <c r="N855" s="50" t="n">
        <f aca="false">IFERROR(N565/N275,"")</f>
        <v>5.00006777559487</v>
      </c>
      <c r="O855" s="50" t="n">
        <f aca="false">IFERROR(O565/O275,"")</f>
        <v>4.92047717724624</v>
      </c>
      <c r="P855" s="50" t="n">
        <f aca="false">IFERROR(P565/P275,"")</f>
        <v>4.7328160103177</v>
      </c>
      <c r="Q855" s="50" t="n">
        <f aca="false">IFERROR(Q565/Q275,"")</f>
        <v>4.85440626921469</v>
      </c>
      <c r="R855" s="50" t="n">
        <f aca="false">IFERROR(R565/R275,"")</f>
        <v>4.16129945520735</v>
      </c>
      <c r="S855" s="50" t="n">
        <f aca="false">IFERROR(S565/S275,"")</f>
        <v>5.33856139046678</v>
      </c>
      <c r="T855" s="50" t="n">
        <f aca="false">IFERROR(T565/T275,"")</f>
        <v>5.28058882801334</v>
      </c>
      <c r="U855" s="50" t="n">
        <f aca="false">IFERROR(U565/U275,"")</f>
        <v>5.21764254825175</v>
      </c>
      <c r="V855" s="50" t="n">
        <f aca="false">IFERROR(V565/V275,"")</f>
        <v>5.04769481705669</v>
      </c>
      <c r="W855" s="50" t="n">
        <f aca="false">IFERROR(W565/W275,"")</f>
        <v>5.32455655445441</v>
      </c>
      <c r="X855" s="50" t="n">
        <f aca="false">IFERROR(X565/X275,"")</f>
        <v>4.90585755294996</v>
      </c>
      <c r="Y855" s="50" t="n">
        <f aca="false">IFERROR(Y565/Y275,"")</f>
        <v>5.28083718269608</v>
      </c>
      <c r="Z855" s="50" t="n">
        <f aca="false">IFERROR(Z565/Z275,"")</f>
        <v>5.63044139425517</v>
      </c>
      <c r="AA855" s="50" t="n">
        <f aca="false">IFERROR(AA565/AA275,"")</f>
        <v>5.00843342042438</v>
      </c>
      <c r="AB855" s="50" t="n">
        <f aca="false">IFERROR(AB565/AB275,"")</f>
        <v>5.03687822074198</v>
      </c>
      <c r="AC855" s="50" t="n">
        <f aca="false">IFERROR(AC565/AC275,"")</f>
        <v>5.56983025339534</v>
      </c>
      <c r="AD855" s="50" t="n">
        <f aca="false">IFERROR(AD565/AD275,"")</f>
        <v>5.16298835508024</v>
      </c>
      <c r="AE855" s="50" t="n">
        <f aca="false">IFERROR(AE565/AE275,"")</f>
        <v>5.4573553474724</v>
      </c>
      <c r="AF855" s="50" t="n">
        <f aca="false">IFERROR(AF565/AF275,"")</f>
        <v>5.00121118990112</v>
      </c>
      <c r="AG855" s="50" t="n">
        <f aca="false">IFERROR(AG565/AG275,"")</f>
        <v>5.11732602747348</v>
      </c>
      <c r="AH855" s="50" t="n">
        <f aca="false">IFERROR(AH565/AH275,"")</f>
        <v>5.09941812653478</v>
      </c>
      <c r="AI855" s="50" t="n">
        <f aca="false">IFERROR(AI565/AI275,"")</f>
        <v>5.41245469776362</v>
      </c>
      <c r="AJ855" s="50" t="n">
        <f aca="false">IFERROR(AJ565/AJ275,"")</f>
        <v>5.35796694834555</v>
      </c>
      <c r="AK855" s="50" t="n">
        <f aca="false">IFERROR(AK565/AK275,"")</f>
        <v>4.55907213809899</v>
      </c>
      <c r="AL855" s="51" t="n">
        <f aca="false">IFERROR(AL565/AL275,"")</f>
        <v>4.82497579692412</v>
      </c>
      <c r="AM855" s="51" t="n">
        <f aca="false">IFERROR(AM565/AM275,"")</f>
        <v>4.72192459628876</v>
      </c>
    </row>
    <row r="856" customFormat="false" ht="14.25" hidden="false" customHeight="false" outlineLevel="0" collapsed="false">
      <c r="A856" s="48" t="s">
        <v>138</v>
      </c>
      <c r="B856" s="48" t="str">
        <f aca="false">VLOOKUP(Data[[#This Row],[or_product]],Ref_products[#Data],2,FALSE())</f>
        <v>Total cereals</v>
      </c>
      <c r="C856" s="48" t="str">
        <f aca="false">VLOOKUP(Data[[#This Row],[MS]],Ref_MS[#Data],2,FALSE())</f>
        <v>Cyprus</v>
      </c>
      <c r="D856" s="49" t="s">
        <v>34</v>
      </c>
      <c r="E856" s="49" t="s">
        <v>99</v>
      </c>
      <c r="F856" s="49" t="s">
        <v>100</v>
      </c>
      <c r="G856" s="50" t="n">
        <f aca="false">(SUM(AH856:AL856)-MAX(AH856:AL856)-MIN(AH856:AL856))/3</f>
        <v>2.22286660849507</v>
      </c>
      <c r="H856" s="50" t="n">
        <f aca="false">IFERROR(H566/H276,"")</f>
        <v>2.93828581765557</v>
      </c>
      <c r="I856" s="50" t="n">
        <f aca="false">IFERROR(I566/I276,"")</f>
        <v>2.53235905511811</v>
      </c>
      <c r="J856" s="50" t="n">
        <f aca="false">IFERROR(J566/J276,"")</f>
        <v>2.36360098522168</v>
      </c>
      <c r="K856" s="50" t="n">
        <f aca="false">IFERROR(K566/K276,"")</f>
        <v>2.3406906354515</v>
      </c>
      <c r="L856" s="50" t="n">
        <f aca="false">IFERROR(L566/L276,"")</f>
        <v>1.09907076566125</v>
      </c>
      <c r="M856" s="50" t="n">
        <f aca="false">IFERROR(M566/M276,"")</f>
        <v>1.08839932318105</v>
      </c>
      <c r="N856" s="50" t="n">
        <f aca="false">IFERROR(N566/N276,"")</f>
        <v>2.13738115449915</v>
      </c>
      <c r="O856" s="50" t="n">
        <f aca="false">IFERROR(O566/O276,"")</f>
        <v>0.923708737864078</v>
      </c>
      <c r="P856" s="50" t="n">
        <f aca="false">IFERROR(P566/P276,"")</f>
        <v>2.25526964285714</v>
      </c>
      <c r="Q856" s="50" t="n">
        <f aca="false">IFERROR(Q566/Q276,"")</f>
        <v>2.44041059027778</v>
      </c>
      <c r="R856" s="50" t="n">
        <f aca="false">IFERROR(R566/R276,"")</f>
        <v>2.24413127147766</v>
      </c>
      <c r="S856" s="50" t="n">
        <f aca="false">IFERROR(S566/S276,"")</f>
        <v>1.66328207831325</v>
      </c>
      <c r="T856" s="50" t="n">
        <f aca="false">IFERROR(T566/T276,"")</f>
        <v>1.11944102976669</v>
      </c>
      <c r="U856" s="50" t="n">
        <f aca="false">IFERROR(U566/U276,"")</f>
        <v>1.11861795001689</v>
      </c>
      <c r="V856" s="50" t="n">
        <f aca="false">IFERROR(V566/V276,"")</f>
        <v>1.44551308539945</v>
      </c>
      <c r="W856" s="50" t="n">
        <f aca="false">IFERROR(W566/W276,"")</f>
        <v>0.16228023255814</v>
      </c>
      <c r="X856" s="50" t="n">
        <f aca="false">IFERROR(X566/X276,"")</f>
        <v>1.80746548956661</v>
      </c>
      <c r="Y856" s="50" t="n">
        <f aca="false">IFERROR(Y566/Y276,"")</f>
        <v>1.98028473700213</v>
      </c>
      <c r="Z856" s="50" t="n">
        <f aca="false">IFERROR(Z566/Z276,"")</f>
        <v>1.93635773942094</v>
      </c>
      <c r="AA856" s="50" t="n">
        <f aca="false">IFERROR(AA566/AA276,"")</f>
        <v>2.37786316763617</v>
      </c>
      <c r="AB856" s="50" t="n">
        <f aca="false">IFERROR(AB566/AB276,"")</f>
        <v>1.67283436280884</v>
      </c>
      <c r="AC856" s="50" t="n">
        <f aca="false">IFERROR(AC566/AC276,"")</f>
        <v>0.287951797708416</v>
      </c>
      <c r="AD856" s="50" t="n">
        <f aca="false">IFERROR(AD566/AD276,"")</f>
        <v>2.658100152207</v>
      </c>
      <c r="AE856" s="50" t="n">
        <f aca="false">IFERROR(AE566/AE276,"")</f>
        <v>0.433621335573289</v>
      </c>
      <c r="AF856" s="50" t="n">
        <f aca="false">IFERROR(AF566/AF276,"")</f>
        <v>1.78654186046512</v>
      </c>
      <c r="AG856" s="50" t="n">
        <f aca="false">IFERROR(AG566/AG276,"")</f>
        <v>1.01824675270608</v>
      </c>
      <c r="AH856" s="50" t="n">
        <f aca="false">IFERROR(AH566/AH276,"")</f>
        <v>2.53447998266898</v>
      </c>
      <c r="AI856" s="50" t="n">
        <f aca="false">IFERROR(AI566/AI276,"")</f>
        <v>2.27821365522444</v>
      </c>
      <c r="AJ856" s="50" t="n">
        <f aca="false">IFERROR(AJ566/AJ276,"")</f>
        <v>1.98893499043977</v>
      </c>
      <c r="AK856" s="50" t="n">
        <f aca="false">IFERROR(AK566/AK276,"")</f>
        <v>2.40145117982099</v>
      </c>
      <c r="AL856" s="51" t="n">
        <f aca="false">IFERROR(AL566/AL276,"")</f>
        <v>1.96030769230769</v>
      </c>
      <c r="AM856" s="51" t="n">
        <f aca="false">IFERROR(AM566/AM276,"")</f>
        <v>2.40564621089045</v>
      </c>
    </row>
    <row r="857" customFormat="false" ht="14.25" hidden="false" customHeight="false" outlineLevel="0" collapsed="false">
      <c r="A857" s="48" t="s">
        <v>138</v>
      </c>
      <c r="B857" s="48" t="str">
        <f aca="false">VLOOKUP(Data[[#This Row],[or_product]],Ref_products[#Data],2,FALSE())</f>
        <v>Total cereals</v>
      </c>
      <c r="C857" s="48" t="str">
        <f aca="false">VLOOKUP(Data[[#This Row],[MS]],Ref_MS[#Data],2,FALSE())</f>
        <v>Latvia</v>
      </c>
      <c r="D857" s="49" t="s">
        <v>34</v>
      </c>
      <c r="E857" s="49" t="s">
        <v>101</v>
      </c>
      <c r="F857" s="49" t="s">
        <v>102</v>
      </c>
      <c r="G857" s="50" t="n">
        <f aca="false">(SUM(AH857:AL857)-MAX(AH857:AL857)-MIN(AH857:AL857))/3</f>
        <v>4.09438607122014</v>
      </c>
      <c r="H857" s="50" t="n">
        <f aca="false">IFERROR(H567/H277,"")</f>
        <v>1.75247045847751</v>
      </c>
      <c r="I857" s="50" t="n">
        <f aca="false">IFERROR(I567/I277,"")</f>
        <v>1.82353676742751</v>
      </c>
      <c r="J857" s="50" t="n">
        <f aca="false">IFERROR(J567/J277,"")</f>
        <v>1.66972445532436</v>
      </c>
      <c r="K857" s="50" t="n">
        <f aca="false">IFERROR(K567/K277,"")</f>
        <v>2.13140172568355</v>
      </c>
      <c r="L857" s="50" t="n">
        <f aca="false">IFERROR(L567/L277,"")</f>
        <v>2.12187038111019</v>
      </c>
      <c r="M857" s="50" t="n">
        <f aca="false">IFERROR(M567/M277,"")</f>
        <v>2.03674487124464</v>
      </c>
      <c r="N857" s="50" t="n">
        <f aca="false">IFERROR(N567/N277,"")</f>
        <v>1.86575404234841</v>
      </c>
      <c r="O857" s="50" t="n">
        <f aca="false">IFERROR(O567/O277,"")</f>
        <v>2.17648007142857</v>
      </c>
      <c r="P857" s="50" t="n">
        <f aca="false">IFERROR(P567/P277,"")</f>
        <v>2.06981268875366</v>
      </c>
      <c r="Q857" s="50" t="n">
        <f aca="false">IFERROR(Q567/Q277,"")</f>
        <v>2.45306096385542</v>
      </c>
      <c r="R857" s="50" t="n">
        <f aca="false">IFERROR(R567/R277,"")</f>
        <v>2.15402189031505</v>
      </c>
      <c r="S857" s="50" t="n">
        <f aca="false">IFERROR(S567/S277,"")</f>
        <v>2.40144316464392</v>
      </c>
      <c r="T857" s="50" t="n">
        <f aca="false">IFERROR(T567/T277,"")</f>
        <v>2.77602175303903</v>
      </c>
      <c r="U857" s="50" t="n">
        <f aca="false">IFERROR(U567/U277,"")</f>
        <v>2.24140633059789</v>
      </c>
      <c r="V857" s="50" t="n">
        <f aca="false">IFERROR(V567/V277,"")</f>
        <v>2.91136081624832</v>
      </c>
      <c r="W857" s="50" t="n">
        <f aca="false">IFERROR(W567/W277,"")</f>
        <v>3.07293342521132</v>
      </c>
      <c r="X857" s="50" t="n">
        <f aca="false">IFERROR(X567/X277,"")</f>
        <v>3.04493709319527</v>
      </c>
      <c r="Y857" s="50" t="n">
        <f aca="false">IFERROR(Y567/Y277,"")</f>
        <v>2.76058373657653</v>
      </c>
      <c r="Z857" s="50" t="n">
        <f aca="false">IFERROR(Z567/Z277,"")</f>
        <v>2.71314630599186</v>
      </c>
      <c r="AA857" s="50" t="n">
        <f aca="false">IFERROR(AA567/AA277,"")</f>
        <v>3.73270785600284</v>
      </c>
      <c r="AB857" s="50" t="n">
        <f aca="false">IFERROR(AB567/AB277,"")</f>
        <v>3.34362326869806</v>
      </c>
      <c r="AC857" s="50" t="n">
        <f aca="false">IFERROR(AC567/AC277,"")</f>
        <v>3.45482842830307</v>
      </c>
      <c r="AD857" s="50" t="n">
        <f aca="false">IFERROR(AD567/AD277,"")</f>
        <v>4.47244237490665</v>
      </c>
      <c r="AE857" s="50" t="n">
        <f aca="false">IFERROR(AE567/AE277,"")</f>
        <v>3.79391950148704</v>
      </c>
      <c r="AF857" s="50" t="n">
        <f aca="false">IFERROR(AF567/AF277,"")</f>
        <v>4.21324835806757</v>
      </c>
      <c r="AG857" s="50" t="n">
        <f aca="false">IFERROR(AG567/AG277,"")</f>
        <v>2.99940522212415</v>
      </c>
      <c r="AH857" s="50" t="n">
        <f aca="false">IFERROR(AH567/AH277,"")</f>
        <v>4.27085870009538</v>
      </c>
      <c r="AI857" s="50" t="n">
        <f aca="false">IFERROR(AI567/AI277,"")</f>
        <v>4.61927162666667</v>
      </c>
      <c r="AJ857" s="50" t="n">
        <f aca="false">IFERROR(AJ567/AJ277,"")</f>
        <v>3.86459187288356</v>
      </c>
      <c r="AK857" s="50" t="n">
        <f aca="false">IFERROR(AK567/AK277,"")</f>
        <v>4.14770764068147</v>
      </c>
      <c r="AL857" s="51" t="n">
        <f aca="false">IFERROR(AL567/AL277,"")</f>
        <v>3.52531898087503</v>
      </c>
      <c r="AM857" s="51" t="n">
        <f aca="false">IFERROR(AM567/AM277,"")</f>
        <v>3.94584903781957</v>
      </c>
    </row>
    <row r="858" customFormat="false" ht="14.25" hidden="false" customHeight="false" outlineLevel="0" collapsed="false">
      <c r="A858" s="48" t="s">
        <v>138</v>
      </c>
      <c r="B858" s="48" t="str">
        <f aca="false">VLOOKUP(Data[[#This Row],[or_product]],Ref_products[#Data],2,FALSE())</f>
        <v>Total cereals</v>
      </c>
      <c r="C858" s="48" t="str">
        <f aca="false">VLOOKUP(Data[[#This Row],[MS]],Ref_MS[#Data],2,FALSE())</f>
        <v>Lithuania</v>
      </c>
      <c r="D858" s="49" t="s">
        <v>34</v>
      </c>
      <c r="E858" s="49" t="s">
        <v>103</v>
      </c>
      <c r="F858" s="49" t="s">
        <v>104</v>
      </c>
      <c r="G858" s="50" t="n">
        <f aca="false">(SUM(AH858:AL858)-MAX(AH858:AL858)-MIN(AH858:AL858))/3</f>
        <v>4.06917294364478</v>
      </c>
      <c r="H858" s="50" t="n">
        <f aca="false">IFERROR(H568/H278,"")</f>
        <v>2.0873817459068</v>
      </c>
      <c r="I858" s="50" t="n">
        <f aca="false">IFERROR(I568/I278,"")</f>
        <v>1.74147273715002</v>
      </c>
      <c r="J858" s="50" t="n">
        <f aca="false">IFERROR(J568/J278,"")</f>
        <v>1.84185020900165</v>
      </c>
      <c r="K858" s="50" t="n">
        <f aca="false">IFERROR(K568/K278,"")</f>
        <v>2.40183574468085</v>
      </c>
      <c r="L858" s="50" t="n">
        <f aca="false">IFERROR(L568/L278,"")</f>
        <v>2.51125831758034</v>
      </c>
      <c r="M858" s="50" t="n">
        <f aca="false">IFERROR(M568/M278,"")</f>
        <v>2.43015029292474</v>
      </c>
      <c r="N858" s="50" t="n">
        <f aca="false">IFERROR(N568/N278,"")</f>
        <v>2.00555521829112</v>
      </c>
      <c r="O858" s="50" t="n">
        <f aca="false">IFERROR(O568/O278,"")</f>
        <v>2.68738541157294</v>
      </c>
      <c r="P858" s="50" t="n">
        <f aca="false">IFERROR(P568/P278,"")</f>
        <v>2.48322471478836</v>
      </c>
      <c r="Q858" s="50" t="n">
        <f aca="false">IFERROR(Q568/Q278,"")</f>
        <v>2.73869336601307</v>
      </c>
      <c r="R858" s="50" t="n">
        <f aca="false">IFERROR(R568/R278,"")</f>
        <v>3.01349303724265</v>
      </c>
      <c r="S858" s="50" t="n">
        <f aca="false">IFERROR(S568/S278,"")</f>
        <v>3.22228336937962</v>
      </c>
      <c r="T858" s="50" t="n">
        <f aca="false">IFERROR(T568/T278,"")</f>
        <v>2.91182392009204</v>
      </c>
      <c r="U858" s="50" t="n">
        <f aca="false">IFERROR(U568/U278,"")</f>
        <v>1.9107523314986</v>
      </c>
      <c r="V858" s="50" t="n">
        <f aca="false">IFERROR(V568/V278,"")</f>
        <v>2.97728365394199</v>
      </c>
      <c r="W858" s="50" t="n">
        <f aca="false">IFERROR(W568/W278,"")</f>
        <v>3.31444403131116</v>
      </c>
      <c r="X858" s="50" t="n">
        <f aca="false">IFERROR(X568/X278,"")</f>
        <v>3.41425870412324</v>
      </c>
      <c r="Y858" s="50" t="n">
        <f aca="false">IFERROR(Y568/Y278,"")</f>
        <v>2.7369812055336</v>
      </c>
      <c r="Z858" s="50" t="n">
        <f aca="false">IFERROR(Z568/Z278,"")</f>
        <v>3.00151900065746</v>
      </c>
      <c r="AA858" s="50" t="n">
        <f aca="false">IFERROR(AA568/AA278,"")</f>
        <v>3.97665660946797</v>
      </c>
      <c r="AB858" s="50" t="n">
        <f aca="false">IFERROR(AB568/AB278,"")</f>
        <v>3.65271045821658</v>
      </c>
      <c r="AC858" s="50" t="n">
        <f aca="false">IFERROR(AC568/AC278,"")</f>
        <v>3.93855979981378</v>
      </c>
      <c r="AD858" s="50" t="n">
        <f aca="false">IFERROR(AD568/AD278,"")</f>
        <v>4.52254304953654</v>
      </c>
      <c r="AE858" s="50" t="n">
        <f aca="false">IFERROR(AE568/AE278,"")</f>
        <v>3.82518229077945</v>
      </c>
      <c r="AF858" s="50" t="n">
        <f aca="false">IFERROR(AF568/AF278,"")</f>
        <v>4.19307294167667</v>
      </c>
      <c r="AG858" s="50" t="n">
        <f aca="false">IFERROR(AG568/AG278,"")</f>
        <v>3.15366394534015</v>
      </c>
      <c r="AH858" s="50" t="n">
        <f aca="false">IFERROR(AH568/AH278,"")</f>
        <v>3.823980172203</v>
      </c>
      <c r="AI858" s="50" t="n">
        <f aca="false">IFERROR(AI568/AI278,"")</f>
        <v>4.69006471673273</v>
      </c>
      <c r="AJ858" s="50" t="n">
        <f aca="false">IFERROR(AJ568/AJ278,"")</f>
        <v>3.90220747285313</v>
      </c>
      <c r="AK858" s="50" t="n">
        <f aca="false">IFERROR(AK568/AK278,"")</f>
        <v>4.17257990312414</v>
      </c>
      <c r="AL858" s="51" t="n">
        <f aca="false">IFERROR(AL568/AL278,"")</f>
        <v>4.13273145495708</v>
      </c>
      <c r="AM858" s="51" t="n">
        <f aca="false">IFERROR(AM568/AM278,"")</f>
        <v>3.96683662709859</v>
      </c>
    </row>
    <row r="859" customFormat="false" ht="14.25" hidden="false" customHeight="false" outlineLevel="0" collapsed="false">
      <c r="A859" s="48" t="s">
        <v>138</v>
      </c>
      <c r="B859" s="48" t="str">
        <f aca="false">VLOOKUP(Data[[#This Row],[or_product]],Ref_products[#Data],2,FALSE())</f>
        <v>Total cereals</v>
      </c>
      <c r="C859" s="48" t="str">
        <f aca="false">VLOOKUP(Data[[#This Row],[MS]],Ref_MS[#Data],2,FALSE())</f>
        <v>Luxembourg</v>
      </c>
      <c r="D859" s="49" t="s">
        <v>34</v>
      </c>
      <c r="E859" s="49" t="s">
        <v>105</v>
      </c>
      <c r="F859" s="49" t="s">
        <v>106</v>
      </c>
      <c r="G859" s="50" t="n">
        <f aca="false">(SUM(AH859:AL859)-MAX(AH859:AL859)-MIN(AH859:AL859))/3</f>
        <v>5.63132687236025</v>
      </c>
      <c r="H859" s="50" t="n">
        <f aca="false">IFERROR(H569/H279,"")</f>
        <v>5.09527966101695</v>
      </c>
      <c r="I859" s="50" t="n">
        <f aca="false">IFERROR(I569/I279,"")</f>
        <v>4.46972601351351</v>
      </c>
      <c r="J859" s="50" t="n">
        <f aca="false">IFERROR(J569/J279,"")</f>
        <v>5.07472013888889</v>
      </c>
      <c r="K859" s="50" t="n">
        <f aca="false">IFERROR(K569/K279,"")</f>
        <v>5.83116208053691</v>
      </c>
      <c r="L859" s="50" t="n">
        <f aca="false">IFERROR(L569/L279,"")</f>
        <v>5.47507235494881</v>
      </c>
      <c r="M859" s="50" t="n">
        <f aca="false">IFERROR(M569/M279,"")</f>
        <v>5.63264489795918</v>
      </c>
      <c r="N859" s="50" t="n">
        <f aca="false">IFERROR(N569/N279,"")</f>
        <v>5.51283188405797</v>
      </c>
      <c r="O859" s="50" t="n">
        <f aca="false">IFERROR(O569/O279,"")</f>
        <v>5.26640034843206</v>
      </c>
      <c r="P859" s="50" t="n">
        <f aca="false">IFERROR(P569/P279,"")</f>
        <v>5.09813</v>
      </c>
      <c r="Q859" s="50" t="n">
        <f aca="false">IFERROR(Q569/Q279,"")</f>
        <v>5.68123401360544</v>
      </c>
      <c r="R859" s="50" t="n">
        <f aca="false">IFERROR(R569/R279,"")</f>
        <v>5.62058788927336</v>
      </c>
      <c r="S859" s="50" t="n">
        <f aca="false">IFERROR(S569/S279,"")</f>
        <v>6.34941505376344</v>
      </c>
      <c r="T859" s="50" t="n">
        <f aca="false">IFERROR(T569/T279,"")</f>
        <v>5.61767385159011</v>
      </c>
      <c r="U859" s="50" t="n">
        <f aca="false">IFERROR(U569/U279,"")</f>
        <v>5.5382660899654</v>
      </c>
      <c r="V859" s="50" t="n">
        <f aca="false">IFERROR(V569/V279,"")</f>
        <v>5.15377824561404</v>
      </c>
      <c r="W859" s="50" t="n">
        <f aca="false">IFERROR(W569/W279,"")</f>
        <v>6.03800739549839</v>
      </c>
      <c r="X859" s="50" t="n">
        <f aca="false">IFERROR(X569/X279,"")</f>
        <v>6.13703552631579</v>
      </c>
      <c r="Y859" s="50" t="n">
        <f aca="false">IFERROR(Y569/Y279,"")</f>
        <v>5.55020073480294</v>
      </c>
      <c r="Z859" s="50" t="n">
        <f aca="false">IFERROR(Z569/Z279,"")</f>
        <v>5.12476682819892</v>
      </c>
      <c r="AA859" s="50" t="n">
        <f aca="false">IFERROR(AA569/AA279,"")</f>
        <v>5.43231013317432</v>
      </c>
      <c r="AB859" s="50" t="n">
        <f aca="false">IFERROR(AB569/AB279,"")</f>
        <v>5.88068172653284</v>
      </c>
      <c r="AC859" s="50" t="n">
        <f aca="false">IFERROR(AC569/AC279,"")</f>
        <v>5.84835177347346</v>
      </c>
      <c r="AD859" s="50" t="n">
        <f aca="false">IFERROR(AD569/AD279,"")</f>
        <v>5.96377282348925</v>
      </c>
      <c r="AE859" s="50" t="n">
        <f aca="false">IFERROR(AE569/AE279,"")</f>
        <v>4.94621539842068</v>
      </c>
      <c r="AF859" s="50" t="n">
        <f aca="false">IFERROR(AF569/AF279,"")</f>
        <v>5.28409681688126</v>
      </c>
      <c r="AG859" s="50" t="n">
        <f aca="false">IFERROR(AG569/AG279,"")</f>
        <v>5.79953074876473</v>
      </c>
      <c r="AH859" s="50" t="n">
        <f aca="false">IFERROR(AH569/AH279,"")</f>
        <v>5.77970784958014</v>
      </c>
      <c r="AI859" s="50" t="n">
        <f aca="false">IFERROR(AI569/AI279,"")</f>
        <v>5.56481050980392</v>
      </c>
      <c r="AJ859" s="50" t="n">
        <f aca="false">IFERROR(AJ569/AJ279,"")</f>
        <v>5.54946225769669</v>
      </c>
      <c r="AK859" s="50" t="n">
        <f aca="false">IFERROR(AK569/AK279,"")</f>
        <v>5.950966222062</v>
      </c>
      <c r="AL859" s="51" t="n">
        <f aca="false">IFERROR(AL569/AL279,"")</f>
        <v>5.41167002245509</v>
      </c>
      <c r="AM859" s="51" t="n">
        <f aca="false">IFERROR(AM569/AM279,"")</f>
        <v>5.47051459040872</v>
      </c>
    </row>
    <row r="860" customFormat="false" ht="14.25" hidden="false" customHeight="false" outlineLevel="0" collapsed="false">
      <c r="A860" s="48" t="s">
        <v>138</v>
      </c>
      <c r="B860" s="48" t="str">
        <f aca="false">VLOOKUP(Data[[#This Row],[or_product]],Ref_products[#Data],2,FALSE())</f>
        <v>Total cereals</v>
      </c>
      <c r="C860" s="48" t="str">
        <f aca="false">VLOOKUP(Data[[#This Row],[MS]],Ref_MS[#Data],2,FALSE())</f>
        <v>Hungary</v>
      </c>
      <c r="D860" s="49" t="s">
        <v>34</v>
      </c>
      <c r="E860" s="49" t="s">
        <v>107</v>
      </c>
      <c r="F860" s="49" t="s">
        <v>108</v>
      </c>
      <c r="G860" s="50" t="n">
        <f aca="false">(SUM(AH860:AL860)-MAX(AH860:AL860)-MIN(AH860:AL860))/3</f>
        <v>6.15840222422191</v>
      </c>
      <c r="H860" s="50" t="n">
        <f aca="false">IFERROR(H570/H280,"")</f>
        <v>3.15753048689139</v>
      </c>
      <c r="I860" s="50" t="n">
        <f aca="false">IFERROR(I570/I280,"")</f>
        <v>4.03962402802102</v>
      </c>
      <c r="J860" s="50" t="n">
        <f aca="false">IFERROR(J570/J280,"")</f>
        <v>4.08226211225997</v>
      </c>
      <c r="K860" s="50" t="n">
        <f aca="false">IFERROR(K570/K280,"")</f>
        <v>4.06902445809249</v>
      </c>
      <c r="L860" s="50" t="n">
        <f aca="false">IFERROR(L570/L280,"")</f>
        <v>4.78605148312308</v>
      </c>
      <c r="M860" s="50" t="n">
        <f aca="false">IFERROR(M570/M280,"")</f>
        <v>4.55777232833186</v>
      </c>
      <c r="N860" s="50" t="n">
        <f aca="false">IFERROR(N570/N280,"")</f>
        <v>4.67875801529874</v>
      </c>
      <c r="O860" s="50" t="n">
        <f aca="false">IFERROR(O570/O280,"")</f>
        <v>3.61231922528227</v>
      </c>
      <c r="P860" s="50" t="n">
        <f aca="false">IFERROR(P570/P280,"")</f>
        <v>4.84491434932627</v>
      </c>
      <c r="Q860" s="50" t="n">
        <f aca="false">IFERROR(Q570/Q280,"")</f>
        <v>3.93580607343676</v>
      </c>
      <c r="R860" s="50" t="n">
        <f aca="false">IFERROR(R570/R280,"")</f>
        <v>3.01763246280304</v>
      </c>
      <c r="S860" s="50" t="n">
        <f aca="false">IFERROR(S570/S280,"")</f>
        <v>5.55443545966855</v>
      </c>
      <c r="T860" s="50" t="n">
        <f aca="false">IFERROR(T570/T280,"")</f>
        <v>5.49289881261089</v>
      </c>
      <c r="U860" s="50" t="n">
        <f aca="false">IFERROR(U570/U280,"")</f>
        <v>5.06638828590571</v>
      </c>
      <c r="V860" s="50" t="n">
        <f aca="false">IFERROR(V570/V280,"")</f>
        <v>3.46609066753548</v>
      </c>
      <c r="W860" s="50" t="n">
        <f aca="false">IFERROR(W570/W280,"")</f>
        <v>5.75467239219465</v>
      </c>
      <c r="X860" s="50" t="n">
        <f aca="false">IFERROR(X570/X280,"")</f>
        <v>4.68609089014691</v>
      </c>
      <c r="Y860" s="50" t="n">
        <f aca="false">IFERROR(Y570/Y280,"")</f>
        <v>4.69793352378798</v>
      </c>
      <c r="Z860" s="50" t="n">
        <f aca="false">IFERROR(Z570/Z280,"")</f>
        <v>5.07621318716642</v>
      </c>
      <c r="AA860" s="50" t="n">
        <f aca="false">IFERROR(AA570/AA280,"")</f>
        <v>3.73632924193071</v>
      </c>
      <c r="AB860" s="50" t="n">
        <f aca="false">IFERROR(AB570/AB280,"")</f>
        <v>4.80268450352149</v>
      </c>
      <c r="AC860" s="50" t="n">
        <f aca="false">IFERROR(AC570/AC280,"")</f>
        <v>5.86165723177269</v>
      </c>
      <c r="AD860" s="50" t="n">
        <f aca="false">IFERROR(AD570/AD280,"")</f>
        <v>5.17264142923988</v>
      </c>
      <c r="AE860" s="50" t="n">
        <f aca="false">IFERROR(AE570/AE280,"")</f>
        <v>6.44587083967143</v>
      </c>
      <c r="AF860" s="50" t="n">
        <f aca="false">IFERROR(AF570/AF280,"")</f>
        <v>5.79591747743094</v>
      </c>
      <c r="AG860" s="50" t="n">
        <f aca="false">IFERROR(AG570/AG280,"")</f>
        <v>6.26718010054798</v>
      </c>
      <c r="AH860" s="50" t="n">
        <f aca="false">IFERROR(AH570/AH280,"")</f>
        <v>6.34501704169721</v>
      </c>
      <c r="AI860" s="50" t="n">
        <f aca="false">IFERROR(AI570/AI280,"")</f>
        <v>6.63944820809793</v>
      </c>
      <c r="AJ860" s="50" t="n">
        <f aca="false">IFERROR(AJ570/AJ280,"")</f>
        <v>5.89759677311323</v>
      </c>
      <c r="AK860" s="50" t="n">
        <f aca="false">IFERROR(AK570/AK280,"")</f>
        <v>4.00882911465712</v>
      </c>
      <c r="AL860" s="51" t="n">
        <f aca="false">IFERROR(AL570/AL280,"")</f>
        <v>6.23259285785528</v>
      </c>
      <c r="AM860" s="51" t="n">
        <f aca="false">IFERROR(AM570/AM280,"")</f>
        <v>5.7633508317832</v>
      </c>
    </row>
    <row r="861" customFormat="false" ht="14.25" hidden="false" customHeight="false" outlineLevel="0" collapsed="false">
      <c r="A861" s="48" t="s">
        <v>138</v>
      </c>
      <c r="B861" s="48" t="str">
        <f aca="false">VLOOKUP(Data[[#This Row],[or_product]],Ref_products[#Data],2,FALSE())</f>
        <v>Total cereals</v>
      </c>
      <c r="C861" s="48" t="str">
        <f aca="false">VLOOKUP(Data[[#This Row],[MS]],Ref_MS[#Data],2,FALSE())</f>
        <v>Malta</v>
      </c>
      <c r="D861" s="49" t="s">
        <v>34</v>
      </c>
      <c r="E861" s="49" t="s">
        <v>109</v>
      </c>
      <c r="F861" s="49" t="s">
        <v>110</v>
      </c>
      <c r="G861" s="50" t="n">
        <f aca="false">(SUM(AH861:AL861)-MAX(AH861:AL861)-MIN(AH861:AL861))/3</f>
        <v>0</v>
      </c>
      <c r="H861" s="50" t="str">
        <f aca="false">IFERROR(H571/H281,"")</f>
        <v/>
      </c>
      <c r="I861" s="50" t="str">
        <f aca="false">IFERROR(I571/I281,"")</f>
        <v/>
      </c>
      <c r="J861" s="50" t="str">
        <f aca="false">IFERROR(J571/J281,"")</f>
        <v/>
      </c>
      <c r="K861" s="50" t="str">
        <f aca="false">IFERROR(K571/K281,"")</f>
        <v/>
      </c>
      <c r="L861" s="50" t="str">
        <f aca="false">IFERROR(L571/L281,"")</f>
        <v/>
      </c>
      <c r="M861" s="50" t="str">
        <f aca="false">IFERROR(M571/M281,"")</f>
        <v/>
      </c>
      <c r="N861" s="50" t="str">
        <f aca="false">IFERROR(N571/N281,"")</f>
        <v/>
      </c>
      <c r="O861" s="50" t="str">
        <f aca="false">IFERROR(O571/O281,"")</f>
        <v/>
      </c>
      <c r="P861" s="50" t="str">
        <f aca="false">IFERROR(P571/P281,"")</f>
        <v/>
      </c>
      <c r="Q861" s="50" t="str">
        <f aca="false">IFERROR(Q571/Q281,"")</f>
        <v/>
      </c>
      <c r="R861" s="50" t="str">
        <f aca="false">IFERROR(R571/R281,"")</f>
        <v/>
      </c>
      <c r="S861" s="50" t="str">
        <f aca="false">IFERROR(S571/S281,"")</f>
        <v/>
      </c>
      <c r="T861" s="50" t="str">
        <f aca="false">IFERROR(T571/T281,"")</f>
        <v/>
      </c>
      <c r="U861" s="50" t="str">
        <f aca="false">IFERROR(U571/U281,"")</f>
        <v/>
      </c>
      <c r="V861" s="50" t="str">
        <f aca="false">IFERROR(V571/V281,"")</f>
        <v/>
      </c>
      <c r="W861" s="50" t="str">
        <f aca="false">IFERROR(W571/W281,"")</f>
        <v/>
      </c>
      <c r="X861" s="50" t="str">
        <f aca="false">IFERROR(X571/X281,"")</f>
        <v/>
      </c>
      <c r="Y861" s="50" t="str">
        <f aca="false">IFERROR(Y571/Y281,"")</f>
        <v/>
      </c>
      <c r="Z861" s="50" t="str">
        <f aca="false">IFERROR(Z571/Z281,"")</f>
        <v/>
      </c>
      <c r="AA861" s="50" t="str">
        <f aca="false">IFERROR(AA571/AA281,"")</f>
        <v/>
      </c>
      <c r="AB861" s="50" t="str">
        <f aca="false">IFERROR(AB571/AB281,"")</f>
        <v/>
      </c>
      <c r="AC861" s="50" t="str">
        <f aca="false">IFERROR(AC571/AC281,"")</f>
        <v/>
      </c>
      <c r="AD861" s="50" t="str">
        <f aca="false">IFERROR(AD571/AD281,"")</f>
        <v/>
      </c>
      <c r="AE861" s="50" t="str">
        <f aca="false">IFERROR(AE571/AE281,"")</f>
        <v/>
      </c>
      <c r="AF861" s="50" t="str">
        <f aca="false">IFERROR(AF571/AF281,"")</f>
        <v/>
      </c>
      <c r="AG861" s="50" t="str">
        <f aca="false">IFERROR(AG571/AG281,"")</f>
        <v/>
      </c>
      <c r="AH861" s="50" t="str">
        <f aca="false">IFERROR(AH571/AH281,"")</f>
        <v/>
      </c>
      <c r="AI861" s="50" t="str">
        <f aca="false">IFERROR(AI571/AI281,"")</f>
        <v/>
      </c>
      <c r="AJ861" s="50" t="str">
        <f aca="false">IFERROR(AJ571/AJ281,"")</f>
        <v/>
      </c>
      <c r="AK861" s="50" t="str">
        <f aca="false">IFERROR(AK571/AK281,"")</f>
        <v/>
      </c>
      <c r="AL861" s="51" t="str">
        <f aca="false">IFERROR(AL571/AL281,"")</f>
        <v/>
      </c>
      <c r="AM861" s="51" t="str">
        <f aca="false">IFERROR(AM571/AM281,"")</f>
        <v/>
      </c>
    </row>
    <row r="862" customFormat="false" ht="14.25" hidden="false" customHeight="false" outlineLevel="0" collapsed="false">
      <c r="A862" s="48" t="s">
        <v>138</v>
      </c>
      <c r="B862" s="48" t="str">
        <f aca="false">VLOOKUP(Data[[#This Row],[or_product]],Ref_products[#Data],2,FALSE())</f>
        <v>Total cereals</v>
      </c>
      <c r="C862" s="48" t="str">
        <f aca="false">VLOOKUP(Data[[#This Row],[MS]],Ref_MS[#Data],2,FALSE())</f>
        <v>Netherlands</v>
      </c>
      <c r="D862" s="49" t="s">
        <v>34</v>
      </c>
      <c r="E862" s="49" t="s">
        <v>111</v>
      </c>
      <c r="F862" s="49" t="s">
        <v>112</v>
      </c>
      <c r="G862" s="50" t="n">
        <f aca="false">(SUM(AH862:AL862)-MAX(AH862:AL862)-MIN(AH862:AL862))/3</f>
        <v>8.46960170978806</v>
      </c>
      <c r="H862" s="50" t="n">
        <f aca="false">IFERROR(H572/H282,"")</f>
        <v>8.01133429487179</v>
      </c>
      <c r="I862" s="50" t="n">
        <f aca="false">IFERROR(I572/I282,"")</f>
        <v>7.15844640657084</v>
      </c>
      <c r="J862" s="50" t="n">
        <f aca="false">IFERROR(J572/J282,"")</f>
        <v>7.7284655762456</v>
      </c>
      <c r="K862" s="50" t="n">
        <f aca="false">IFERROR(K572/K282,"")</f>
        <v>8.24949139523578</v>
      </c>
      <c r="L862" s="50" t="n">
        <f aca="false">IFERROR(L572/L282,"")</f>
        <v>7.75636515662651</v>
      </c>
      <c r="M862" s="50" t="n">
        <f aca="false">IFERROR(M572/M282,"")</f>
        <v>7.36687226691907</v>
      </c>
      <c r="N862" s="50" t="n">
        <f aca="false">IFERROR(N572/N282,"")</f>
        <v>7.39118932140978</v>
      </c>
      <c r="O862" s="50" t="n">
        <f aca="false">IFERROR(O572/O282,"")</f>
        <v>7.96795883392226</v>
      </c>
      <c r="P862" s="50" t="n">
        <f aca="false">IFERROR(P572/P282,"")</f>
        <v>7.83822866836302</v>
      </c>
      <c r="Q862" s="50" t="n">
        <f aca="false">IFERROR(Q572/Q282,"")</f>
        <v>7.76674939914163</v>
      </c>
      <c r="R862" s="50" t="n">
        <f aca="false">IFERROR(R572/R282,"")</f>
        <v>8.43530195121951</v>
      </c>
      <c r="S862" s="50" t="n">
        <f aca="false">IFERROR(S572/S282,"")</f>
        <v>8.56473447037702</v>
      </c>
      <c r="T862" s="50" t="n">
        <f aca="false">IFERROR(T572/T282,"")</f>
        <v>8.31221727559766</v>
      </c>
      <c r="U862" s="50" t="n">
        <f aca="false">IFERROR(U572/U282,"")</f>
        <v>7.91989511861314</v>
      </c>
      <c r="V862" s="50" t="n">
        <f aca="false">IFERROR(V572/V282,"")</f>
        <v>7.24569288928893</v>
      </c>
      <c r="W862" s="50" t="n">
        <f aca="false">IFERROR(W572/W282,"")</f>
        <v>8.41453774671053</v>
      </c>
      <c r="X862" s="50" t="n">
        <f aca="false">IFERROR(X572/X282,"")</f>
        <v>9.07344054290718</v>
      </c>
      <c r="Y862" s="50" t="n">
        <f aca="false">IFERROR(Y572/Y282,"")</f>
        <v>8.56157943067034</v>
      </c>
      <c r="Z862" s="50" t="n">
        <f aca="false">IFERROR(Z572/Z282,"")</f>
        <v>7.84272629107981</v>
      </c>
      <c r="AA862" s="50" t="n">
        <f aca="false">IFERROR(AA572/AA282,"")</f>
        <v>8.51425167464115</v>
      </c>
      <c r="AB862" s="50" t="n">
        <f aca="false">IFERROR(AB572/AB282,"")</f>
        <v>8.6156780952381</v>
      </c>
      <c r="AC862" s="50" t="n">
        <f aca="false">IFERROR(AC572/AC282,"")</f>
        <v>9.03970257731959</v>
      </c>
      <c r="AD862" s="50" t="n">
        <f aca="false">IFERROR(AD572/AD282,"")</f>
        <v>8.65746493865031</v>
      </c>
      <c r="AE862" s="50" t="n">
        <f aca="false">IFERROR(AE572/AE282,"")</f>
        <v>7.76144156619781</v>
      </c>
      <c r="AF862" s="50" t="n">
        <f aca="false">IFERROR(AF572/AF282,"")</f>
        <v>8.82809932695277</v>
      </c>
      <c r="AG862" s="50" t="n">
        <f aca="false">IFERROR(AG572/AG282,"")</f>
        <v>7.96373601177956</v>
      </c>
      <c r="AH862" s="50" t="n">
        <f aca="false">IFERROR(AH572/AH282,"")</f>
        <v>8.84020324970534</v>
      </c>
      <c r="AI862" s="50" t="n">
        <f aca="false">IFERROR(AI572/AI282,"")</f>
        <v>8.15287226607848</v>
      </c>
      <c r="AJ862" s="50" t="n">
        <f aca="false">IFERROR(AJ572/AJ282,"")</f>
        <v>8.25034924581664</v>
      </c>
      <c r="AK862" s="50" t="n">
        <f aca="false">IFERROR(AK572/AK282,"")</f>
        <v>9.10246465982722</v>
      </c>
      <c r="AL862" s="51" t="n">
        <f aca="false">IFERROR(AL572/AL282,"")</f>
        <v>8.31825263384219</v>
      </c>
      <c r="AM862" s="51" t="n">
        <f aca="false">IFERROR(AM572/AM282,"")</f>
        <v>7.7977266298598</v>
      </c>
    </row>
    <row r="863" customFormat="false" ht="14.25" hidden="false" customHeight="false" outlineLevel="0" collapsed="false">
      <c r="A863" s="48" t="s">
        <v>138</v>
      </c>
      <c r="B863" s="48" t="str">
        <f aca="false">VLOOKUP(Data[[#This Row],[or_product]],Ref_products[#Data],2,FALSE())</f>
        <v>Total cereals</v>
      </c>
      <c r="C863" s="48" t="str">
        <f aca="false">VLOOKUP(Data[[#This Row],[MS]],Ref_MS[#Data],2,FALSE())</f>
        <v>Austria</v>
      </c>
      <c r="D863" s="49" t="s">
        <v>34</v>
      </c>
      <c r="E863" s="49" t="s">
        <v>113</v>
      </c>
      <c r="F863" s="49" t="s">
        <v>114</v>
      </c>
      <c r="G863" s="50" t="n">
        <f aca="false">(SUM(AH863:AL863)-MAX(AH863:AL863)-MIN(AH863:AL863))/3</f>
        <v>6.9666008496001</v>
      </c>
      <c r="H863" s="50" t="n">
        <f aca="false">IFERROR(H573/H283,"")</f>
        <v>5.20053627058824</v>
      </c>
      <c r="I863" s="50" t="n">
        <f aca="false">IFERROR(I573/I283,"")</f>
        <v>5.49076453213611</v>
      </c>
      <c r="J863" s="50" t="n">
        <f aca="false">IFERROR(J573/J283,"")</f>
        <v>5.599607757896</v>
      </c>
      <c r="K863" s="50" t="n">
        <f aca="false">IFERROR(K573/K283,"")</f>
        <v>5.60967798319328</v>
      </c>
      <c r="L863" s="50" t="n">
        <f aca="false">IFERROR(L573/L283,"")</f>
        <v>5.85909771226415</v>
      </c>
      <c r="M863" s="50" t="n">
        <f aca="false">IFERROR(M573/M283,"")</f>
        <v>5.63593483801811</v>
      </c>
      <c r="N863" s="50" t="n">
        <f aca="false">IFERROR(N573/N283,"")</f>
        <v>5.88767985673706</v>
      </c>
      <c r="O863" s="50" t="n">
        <f aca="false">IFERROR(O573/O283,"")</f>
        <v>5.36735187951807</v>
      </c>
      <c r="P863" s="50" t="n">
        <f aca="false">IFERROR(P573/P283,"")</f>
        <v>5.81697535792284</v>
      </c>
      <c r="Q863" s="50" t="n">
        <f aca="false">IFERROR(Q573/Q283,"")</f>
        <v>5.79800551597051</v>
      </c>
      <c r="R863" s="50" t="n">
        <f aca="false">IFERROR(R573/R283,"")</f>
        <v>5.22217860229658</v>
      </c>
      <c r="S863" s="50" t="n">
        <f aca="false">IFERROR(S573/S283,"")</f>
        <v>6.46137159843099</v>
      </c>
      <c r="T863" s="50" t="n">
        <f aca="false">IFERROR(T573/T283,"")</f>
        <v>6.10303914845516</v>
      </c>
      <c r="U863" s="50" t="n">
        <f aca="false">IFERROR(U573/U283,"")</f>
        <v>5.69804203682245</v>
      </c>
      <c r="V863" s="50" t="n">
        <f aca="false">IFERROR(V573/V283,"")</f>
        <v>5.81780870315582</v>
      </c>
      <c r="W863" s="50" t="n">
        <f aca="false">IFERROR(W573/W283,"")</f>
        <v>6.77933139935798</v>
      </c>
      <c r="X863" s="50" t="n">
        <f aca="false">IFERROR(X573/X283,"")</f>
        <v>6.11069397676925</v>
      </c>
      <c r="Y863" s="50" t="n">
        <f aca="false">IFERROR(Y573/Y283,"")</f>
        <v>5.88891095220498</v>
      </c>
      <c r="Z863" s="50" t="n">
        <f aca="false">IFERROR(Z573/Z283,"")</f>
        <v>7.01278082201962</v>
      </c>
      <c r="AA863" s="50" t="n">
        <f aca="false">IFERROR(AA573/AA283,"")</f>
        <v>5.96319924710115</v>
      </c>
      <c r="AB863" s="50" t="n">
        <f aca="false">IFERROR(AB573/AB283,"")</f>
        <v>5.80673327848779</v>
      </c>
      <c r="AC863" s="50" t="n">
        <f aca="false">IFERROR(AC573/AC283,"")</f>
        <v>7.00149962799091</v>
      </c>
      <c r="AD863" s="50" t="n">
        <f aca="false">IFERROR(AD573/AD283,"")</f>
        <v>6.15312339409</v>
      </c>
      <c r="AE863" s="50" t="n">
        <f aca="false">IFERROR(AE573/AE283,"")</f>
        <v>7.19875342275376</v>
      </c>
      <c r="AF863" s="50" t="n">
        <f aca="false">IFERROR(AF573/AF283,"")</f>
        <v>6.21801338074441</v>
      </c>
      <c r="AG863" s="50" t="n">
        <f aca="false">IFERROR(AG573/AG283,"")</f>
        <v>6.11651222687242</v>
      </c>
      <c r="AH863" s="50" t="n">
        <f aca="false">IFERROR(AH573/AH283,"")</f>
        <v>6.92123568263782</v>
      </c>
      <c r="AI863" s="50" t="n">
        <f aca="false">IFERROR(AI573/AI283,"")</f>
        <v>7.34827489312189</v>
      </c>
      <c r="AJ863" s="50" t="n">
        <f aca="false">IFERROR(AJ573/AJ283,"")</f>
        <v>7.03357084353469</v>
      </c>
      <c r="AK863" s="50" t="n">
        <f aca="false">IFERROR(AK573/AK283,"")</f>
        <v>6.79290679400739</v>
      </c>
      <c r="AL863" s="51" t="n">
        <f aca="false">IFERROR(AL573/AL283,"")</f>
        <v>6.94499602262779</v>
      </c>
      <c r="AM863" s="51" t="n">
        <f aca="false">IFERROR(AM573/AM283,"")</f>
        <v>6.90728065548149</v>
      </c>
    </row>
    <row r="864" customFormat="false" ht="14.25" hidden="false" customHeight="false" outlineLevel="0" collapsed="false">
      <c r="A864" s="48" t="s">
        <v>138</v>
      </c>
      <c r="B864" s="48" t="str">
        <f aca="false">VLOOKUP(Data[[#This Row],[or_product]],Ref_products[#Data],2,FALSE())</f>
        <v>Total cereals</v>
      </c>
      <c r="C864" s="48" t="str">
        <f aca="false">VLOOKUP(Data[[#This Row],[MS]],Ref_MS[#Data],2,FALSE())</f>
        <v>Poland</v>
      </c>
      <c r="D864" s="49" t="s">
        <v>34</v>
      </c>
      <c r="E864" s="49" t="s">
        <v>115</v>
      </c>
      <c r="F864" s="49" t="s">
        <v>116</v>
      </c>
      <c r="G864" s="50" t="n">
        <f aca="false">(SUM(AH864:AL864)-MAX(AH864:AL864)-MIN(AH864:AL864))/3</f>
        <v>4.73446303089093</v>
      </c>
      <c r="H864" s="50" t="n">
        <f aca="false">IFERROR(H574/H284,"")</f>
        <v>2.71385632707775</v>
      </c>
      <c r="I864" s="50" t="n">
        <f aca="false">IFERROR(I574/I284,"")</f>
        <v>2.52595429776762</v>
      </c>
      <c r="J864" s="50" t="n">
        <f aca="false">IFERROR(J574/J284,"")</f>
        <v>2.96998935179825</v>
      </c>
      <c r="K864" s="50" t="n">
        <f aca="false">IFERROR(K574/K284,"")</f>
        <v>2.86334894992658</v>
      </c>
      <c r="L864" s="50" t="n">
        <f aca="false">IFERROR(L574/L284,"")</f>
        <v>2.81803341997233</v>
      </c>
      <c r="M864" s="50" t="n">
        <f aca="false">IFERROR(M574/M284,"")</f>
        <v>3.03074125471444</v>
      </c>
      <c r="N864" s="50" t="n">
        <f aca="false">IFERROR(N574/N284,"")</f>
        <v>2.92150048823335</v>
      </c>
      <c r="O864" s="50" t="n">
        <f aca="false">IFERROR(O574/O284,"")</f>
        <v>2.50455632431696</v>
      </c>
      <c r="P864" s="50" t="n">
        <f aca="false">IFERROR(P574/P284,"")</f>
        <v>3.01960848176325</v>
      </c>
      <c r="Q864" s="50" t="n">
        <f aca="false">IFERROR(Q574/Q284,"")</f>
        <v>3.202828444139</v>
      </c>
      <c r="R864" s="50" t="n">
        <f aca="false">IFERROR(R574/R284,"")</f>
        <v>2.83203102337319</v>
      </c>
      <c r="S864" s="50" t="n">
        <f aca="false">IFERROR(S574/S284,"")</f>
        <v>3.49585627484452</v>
      </c>
      <c r="T864" s="50" t="n">
        <f aca="false">IFERROR(T574/T284,"")</f>
        <v>3.19483864422246</v>
      </c>
      <c r="U864" s="50" t="n">
        <f aca="false">IFERROR(U574/U284,"")</f>
        <v>2.56740320001909</v>
      </c>
      <c r="V864" s="50" t="n">
        <f aca="false">IFERROR(V574/V284,"")</f>
        <v>3.21093843529271</v>
      </c>
      <c r="W864" s="50" t="n">
        <f aca="false">IFERROR(W574/W284,"")</f>
        <v>3.17866184628266</v>
      </c>
      <c r="X864" s="50" t="n">
        <f aca="false">IFERROR(X574/X284,"")</f>
        <v>3.43287151162791</v>
      </c>
      <c r="Y864" s="50" t="n">
        <f aca="false">IFERROR(Y574/Y284,"")</f>
        <v>3.42942591461876</v>
      </c>
      <c r="Z864" s="50" t="n">
        <f aca="false">IFERROR(Z574/Z284,"")</f>
        <v>3.39701904896006</v>
      </c>
      <c r="AA864" s="50" t="n">
        <f aca="false">IFERROR(AA574/AA284,"")</f>
        <v>3.6645482538505</v>
      </c>
      <c r="AB864" s="50" t="n">
        <f aca="false">IFERROR(AB574/AB284,"")</f>
        <v>3.59701782249281</v>
      </c>
      <c r="AC864" s="50" t="n">
        <f aca="false">IFERROR(AC574/AC284,"")</f>
        <v>4.22040304051187</v>
      </c>
      <c r="AD864" s="50" t="n">
        <f aca="false">IFERROR(AD574/AD284,"")</f>
        <v>3.68588930644302</v>
      </c>
      <c r="AE864" s="50" t="n">
        <f aca="false">IFERROR(AE574/AE284,"")</f>
        <v>3.98952005399803</v>
      </c>
      <c r="AF864" s="50" t="n">
        <f aca="false">IFERROR(AF574/AF284,"")</f>
        <v>4.1529487762431</v>
      </c>
      <c r="AG864" s="50" t="n">
        <f aca="false">IFERROR(AG574/AG284,"")</f>
        <v>3.39339927609844</v>
      </c>
      <c r="AH864" s="50" t="n">
        <f aca="false">IFERROR(AH574/AH284,"")</f>
        <v>3.63331874347394</v>
      </c>
      <c r="AI864" s="50" t="n">
        <f aca="false">IFERROR(AI574/AI284,"")</f>
        <v>4.71799229322805</v>
      </c>
      <c r="AJ864" s="50" t="n">
        <f aca="false">IFERROR(AJ574/AJ284,"")</f>
        <v>4.58887618865484</v>
      </c>
      <c r="AK864" s="50" t="n">
        <f aca="false">IFERROR(AK574/AK284,"")</f>
        <v>4.89652061078991</v>
      </c>
      <c r="AL864" s="51" t="n">
        <f aca="false">IFERROR(AL574/AL284,"")</f>
        <v>4.931816364552</v>
      </c>
      <c r="AM864" s="51" t="n">
        <f aca="false">IFERROR(AM574/AM284,"")</f>
        <v>4.83370442236625</v>
      </c>
    </row>
    <row r="865" customFormat="false" ht="14.25" hidden="false" customHeight="false" outlineLevel="0" collapsed="false">
      <c r="A865" s="48" t="s">
        <v>138</v>
      </c>
      <c r="B865" s="48" t="str">
        <f aca="false">VLOOKUP(Data[[#This Row],[or_product]],Ref_products[#Data],2,FALSE())</f>
        <v>Total cereals</v>
      </c>
      <c r="C865" s="48" t="str">
        <f aca="false">VLOOKUP(Data[[#This Row],[MS]],Ref_MS[#Data],2,FALSE())</f>
        <v>Portugal</v>
      </c>
      <c r="D865" s="49" t="s">
        <v>34</v>
      </c>
      <c r="E865" s="49" t="s">
        <v>117</v>
      </c>
      <c r="F865" s="49" t="s">
        <v>118</v>
      </c>
      <c r="G865" s="50" t="n">
        <f aca="false">(SUM(AH865:AL865)-MAX(AH865:AL865)-MIN(AH865:AL865))/3</f>
        <v>5.08190890571055</v>
      </c>
      <c r="H865" s="50" t="n">
        <f aca="false">IFERROR(H575/H285,"")</f>
        <v>1.95875236800687</v>
      </c>
      <c r="I865" s="50" t="n">
        <f aca="false">IFERROR(I575/I285,"")</f>
        <v>2.28588493150685</v>
      </c>
      <c r="J865" s="50" t="n">
        <f aca="false">IFERROR(J575/J285,"")</f>
        <v>1.96709235382309</v>
      </c>
      <c r="K865" s="50" t="n">
        <f aca="false">IFERROR(K575/K285,"")</f>
        <v>2.32019408099688</v>
      </c>
      <c r="L865" s="50" t="n">
        <f aca="false">IFERROR(L575/L285,"")</f>
        <v>2.05483637172076</v>
      </c>
      <c r="M865" s="50" t="n">
        <f aca="false">IFERROR(M575/M285,"")</f>
        <v>2.59431492659054</v>
      </c>
      <c r="N865" s="50" t="n">
        <f aca="false">IFERROR(N575/N285,"")</f>
        <v>2.62877082601055</v>
      </c>
      <c r="O865" s="50" t="n">
        <f aca="false">IFERROR(O575/O285,"")</f>
        <v>2.62138922522908</v>
      </c>
      <c r="P865" s="50" t="n">
        <f aca="false">IFERROR(P575/P285,"")</f>
        <v>2.43663653996328</v>
      </c>
      <c r="Q865" s="50" t="n">
        <f aca="false">IFERROR(Q575/Q285,"")</f>
        <v>2.73357879253213</v>
      </c>
      <c r="R865" s="50" t="n">
        <f aca="false">IFERROR(R575/R285,"")</f>
        <v>2.42285096500827</v>
      </c>
      <c r="S865" s="50" t="n">
        <f aca="false">IFERROR(S575/S285,"")</f>
        <v>2.75777652199573</v>
      </c>
      <c r="T865" s="50" t="n">
        <f aca="false">IFERROR(T575/T285,"")</f>
        <v>1.82250709292875</v>
      </c>
      <c r="U865" s="50" t="n">
        <f aca="false">IFERROR(U575/U285,"")</f>
        <v>2.98804134684182</v>
      </c>
      <c r="V865" s="50" t="n">
        <f aca="false">IFERROR(V575/V285,"")</f>
        <v>3.16596269549701</v>
      </c>
      <c r="W865" s="50" t="n">
        <f aca="false">IFERROR(W575/W285,"")</f>
        <v>3.39647138445248</v>
      </c>
      <c r="X865" s="50" t="n">
        <f aca="false">IFERROR(X575/X285,"")</f>
        <v>3.04327652907888</v>
      </c>
      <c r="Y865" s="50" t="n">
        <f aca="false">IFERROR(Y575/Y285,"")</f>
        <v>3.0593264598342</v>
      </c>
      <c r="Z865" s="50" t="n">
        <f aca="false">IFERROR(Z575/Z285,"")</f>
        <v>3.82947605126785</v>
      </c>
      <c r="AA865" s="50" t="n">
        <f aca="false">IFERROR(AA575/AA285,"")</f>
        <v>3.82731941502774</v>
      </c>
      <c r="AB865" s="50" t="n">
        <f aca="false">IFERROR(AB575/AB285,"")</f>
        <v>4.12909049908746</v>
      </c>
      <c r="AC865" s="50" t="n">
        <f aca="false">IFERROR(AC575/AC285,"")</f>
        <v>4.22910435051922</v>
      </c>
      <c r="AD865" s="50" t="n">
        <f aca="false">IFERROR(AD575/AD285,"")</f>
        <v>4.34857068387737</v>
      </c>
      <c r="AE865" s="50" t="n">
        <f aca="false">IFERROR(AE575/AE285,"")</f>
        <v>4.19590970460469</v>
      </c>
      <c r="AF865" s="50" t="n">
        <f aca="false">IFERROR(AF575/AF285,"")</f>
        <v>4.4998719253888</v>
      </c>
      <c r="AG865" s="50" t="n">
        <f aca="false">IFERROR(AG575/AG285,"")</f>
        <v>4.64434342326317</v>
      </c>
      <c r="AH865" s="50" t="n">
        <f aca="false">IFERROR(AH575/AH285,"")</f>
        <v>5.04172192951046</v>
      </c>
      <c r="AI865" s="50" t="n">
        <f aca="false">IFERROR(AI575/AI285,"")</f>
        <v>4.77764102375059</v>
      </c>
      <c r="AJ865" s="50" t="n">
        <f aca="false">IFERROR(AJ575/AJ285,"")</f>
        <v>5.21318759728708</v>
      </c>
      <c r="AK865" s="50" t="n">
        <f aca="false">IFERROR(AK575/AK285,"")</f>
        <v>4.99081719033409</v>
      </c>
      <c r="AL865" s="51" t="n">
        <f aca="false">IFERROR(AL575/AL285,"")</f>
        <v>5.36102836305733</v>
      </c>
      <c r="AM865" s="51" t="n">
        <f aca="false">IFERROR(AM575/AM285,"")</f>
        <v>5.53944667314022</v>
      </c>
    </row>
    <row r="866" customFormat="false" ht="14.25" hidden="false" customHeight="false" outlineLevel="0" collapsed="false">
      <c r="A866" s="48" t="s">
        <v>138</v>
      </c>
      <c r="B866" s="48" t="str">
        <f aca="false">VLOOKUP(Data[[#This Row],[or_product]],Ref_products[#Data],2,FALSE())</f>
        <v>Total cereals</v>
      </c>
      <c r="C866" s="48" t="str">
        <f aca="false">VLOOKUP(Data[[#This Row],[MS]],Ref_MS[#Data],2,FALSE())</f>
        <v>Romania</v>
      </c>
      <c r="D866" s="49" t="s">
        <v>34</v>
      </c>
      <c r="E866" s="49" t="s">
        <v>119</v>
      </c>
      <c r="F866" s="49" t="s">
        <v>120</v>
      </c>
      <c r="G866" s="50" t="n">
        <f aca="false">(SUM(AH866:AL866)-MAX(AH866:AL866)-MIN(AH866:AL866))/3</f>
        <v>4.43976333901933</v>
      </c>
      <c r="H866" s="50" t="n">
        <f aca="false">IFERROR(H576/H286,"")</f>
        <v>2.40781725207583</v>
      </c>
      <c r="I866" s="50" t="n">
        <f aca="false">IFERROR(I576/I286,"")</f>
        <v>2.7563489357157</v>
      </c>
      <c r="J866" s="50" t="n">
        <f aca="false">IFERROR(J576/J286,"")</f>
        <v>3.0652262664369</v>
      </c>
      <c r="K866" s="50" t="n">
        <f aca="false">IFERROR(K576/K286,"")</f>
        <v>2.41732619826921</v>
      </c>
      <c r="L866" s="50" t="n">
        <f aca="false">IFERROR(L576/L286,"")</f>
        <v>3.47371437425884</v>
      </c>
      <c r="M866" s="50" t="n">
        <f aca="false">IFERROR(M576/M286,"")</f>
        <v>2.59408471844431</v>
      </c>
      <c r="N866" s="50" t="n">
        <f aca="false">IFERROR(N576/N286,"")</f>
        <v>3.15463942001453</v>
      </c>
      <c r="O866" s="50" t="n">
        <f aca="false">IFERROR(O576/O286,"")</f>
        <v>1.84090294228973</v>
      </c>
      <c r="P866" s="50" t="n">
        <f aca="false">IFERROR(P576/P286,"")</f>
        <v>2.97944417343528</v>
      </c>
      <c r="Q866" s="50" t="n">
        <f aca="false">IFERROR(Q576/Q286,"")</f>
        <v>2.36378876358156</v>
      </c>
      <c r="R866" s="50" t="n">
        <f aca="false">IFERROR(R576/R286,"")</f>
        <v>2.32696487606736</v>
      </c>
      <c r="S866" s="50" t="n">
        <f aca="false">IFERROR(S576/S286,"")</f>
        <v>3.87193170161682</v>
      </c>
      <c r="T866" s="50" t="n">
        <f aca="false">IFERROR(T576/T286,"")</f>
        <v>3.27778362755166</v>
      </c>
      <c r="U866" s="50" t="n">
        <f aca="false">IFERROR(U576/U286,"")</f>
        <v>3.06257375861678</v>
      </c>
      <c r="V866" s="50" t="n">
        <f aca="false">IFERROR(V576/V286,"")</f>
        <v>1.51088462912775</v>
      </c>
      <c r="W866" s="50" t="n">
        <f aca="false">IFERROR(W576/W286,"")</f>
        <v>3.20521553438006</v>
      </c>
      <c r="X866" s="50" t="n">
        <f aca="false">IFERROR(X576/X286,"")</f>
        <v>2.79136310392203</v>
      </c>
      <c r="Y866" s="50" t="n">
        <f aca="false">IFERROR(Y576/Y286,"")</f>
        <v>3.29119349127842</v>
      </c>
      <c r="Z866" s="50" t="n">
        <f aca="false">IFERROR(Z576/Z286,"")</f>
        <v>3.96205669374427</v>
      </c>
      <c r="AA866" s="50" t="n">
        <f aca="false">IFERROR(AA576/AA286,"")</f>
        <v>2.33697694116737</v>
      </c>
      <c r="AB866" s="50" t="n">
        <f aca="false">IFERROR(AB576/AB286,"")</f>
        <v>3.82869804579769</v>
      </c>
      <c r="AC866" s="50" t="n">
        <f aca="false">IFERROR(AC576/AC286,"")</f>
        <v>4.03011572879171</v>
      </c>
      <c r="AD866" s="50" t="n">
        <f aca="false">IFERROR(AD576/AD286,"")</f>
        <v>3.50872430110914</v>
      </c>
      <c r="AE866" s="50" t="n">
        <f aca="false">IFERROR(AE576/AE286,"")</f>
        <v>3.93795119800904</v>
      </c>
      <c r="AF866" s="50" t="n">
        <f aca="false">IFERROR(AF576/AF286,"")</f>
        <v>5.19175612923876</v>
      </c>
      <c r="AG866" s="50" t="n">
        <f aca="false">IFERROR(AG576/AG286,"")</f>
        <v>5.96247260604376</v>
      </c>
      <c r="AH866" s="50" t="n">
        <f aca="false">IFERROR(AH576/AH286,"")</f>
        <v>5.42470645307362</v>
      </c>
      <c r="AI866" s="50" t="n">
        <f aca="false">IFERROR(AI576/AI286,"")</f>
        <v>3.37687734747504</v>
      </c>
      <c r="AJ866" s="50" t="n">
        <f aca="false">IFERROR(AJ576/AJ286,"")</f>
        <v>5.15843915803361</v>
      </c>
      <c r="AK866" s="50" t="n">
        <f aca="false">IFERROR(AK576/AK286,"")</f>
        <v>3.60929507872118</v>
      </c>
      <c r="AL866" s="51" t="n">
        <f aca="false">IFERROR(AL576/AL286,"")</f>
        <v>4.55155578030322</v>
      </c>
      <c r="AM866" s="51" t="n">
        <f aca="false">IFERROR(AM576/AM286,"")</f>
        <v>4.21743135168551</v>
      </c>
    </row>
    <row r="867" customFormat="false" ht="14.25" hidden="false" customHeight="false" outlineLevel="0" collapsed="false">
      <c r="A867" s="48" t="s">
        <v>138</v>
      </c>
      <c r="B867" s="48" t="str">
        <f aca="false">VLOOKUP(Data[[#This Row],[or_product]],Ref_products[#Data],2,FALSE())</f>
        <v>Total cereals</v>
      </c>
      <c r="C867" s="48" t="str">
        <f aca="false">VLOOKUP(Data[[#This Row],[MS]],Ref_MS[#Data],2,FALSE())</f>
        <v>Slovenia</v>
      </c>
      <c r="D867" s="49" t="s">
        <v>34</v>
      </c>
      <c r="E867" s="49" t="s">
        <v>121</v>
      </c>
      <c r="F867" s="49" t="s">
        <v>122</v>
      </c>
      <c r="G867" s="50" t="n">
        <f aca="false">(SUM(AH867:AL867)-MAX(AH867:AL867)-MIN(AH867:AL867))/3</f>
        <v>6.51042775859766</v>
      </c>
      <c r="H867" s="50" t="n">
        <f aca="false">IFERROR(H577/H287,"")</f>
        <v>3.74808912848158</v>
      </c>
      <c r="I867" s="50" t="n">
        <f aca="false">IFERROR(I577/I287,"")</f>
        <v>5.02567817307692</v>
      </c>
      <c r="J867" s="50" t="n">
        <f aca="false">IFERROR(J577/J287,"")</f>
        <v>4.97390443786982</v>
      </c>
      <c r="K867" s="50" t="n">
        <f aca="false">IFERROR(K577/K287,"")</f>
        <v>4.83520760760761</v>
      </c>
      <c r="L867" s="50" t="n">
        <f aca="false">IFERROR(L577/L287,"")</f>
        <v>5.62843666666667</v>
      </c>
      <c r="M867" s="50" t="n">
        <f aca="false">IFERROR(M577/M287,"")</f>
        <v>5.7932219665272</v>
      </c>
      <c r="N867" s="50" t="n">
        <f aca="false">IFERROR(N577/N287,"")</f>
        <v>5.19495425764192</v>
      </c>
      <c r="O867" s="50" t="n">
        <f aca="false">IFERROR(O577/O287,"")</f>
        <v>4.78408717348928</v>
      </c>
      <c r="P867" s="50" t="n">
        <f aca="false">IFERROR(P577/P287,"")</f>
        <v>4.71923847405706</v>
      </c>
      <c r="Q867" s="50" t="n">
        <f aca="false">IFERROR(Q577/Q287,"")</f>
        <v>6.10913865969008</v>
      </c>
      <c r="R867" s="50" t="n">
        <f aca="false">IFERROR(R577/R287,"")</f>
        <v>3.99009700966573</v>
      </c>
      <c r="S867" s="50" t="n">
        <f aca="false">IFERROR(S577/S287,"")</f>
        <v>5.80810937781785</v>
      </c>
      <c r="T867" s="50" t="n">
        <f aca="false">IFERROR(T577/T287,"")</f>
        <v>6.06675169087179</v>
      </c>
      <c r="U867" s="50" t="n">
        <f aca="false">IFERROR(U577/U287,"")</f>
        <v>5.14386174863176</v>
      </c>
      <c r="V867" s="50" t="n">
        <f aca="false">IFERROR(V577/V287,"")</f>
        <v>5.34169223703271</v>
      </c>
      <c r="W867" s="50" t="n">
        <f aca="false">IFERROR(W577/W287,"")</f>
        <v>5.47471672738793</v>
      </c>
      <c r="X867" s="50" t="n">
        <f aca="false">IFERROR(X577/X287,"")</f>
        <v>5.26418336812804</v>
      </c>
      <c r="Y867" s="50" t="n">
        <f aca="false">IFERROR(Y577/Y287,"")</f>
        <v>5.96261941542682</v>
      </c>
      <c r="Z867" s="50" t="n">
        <f aca="false">IFERROR(Z577/Z287,"")</f>
        <v>6.35813952631579</v>
      </c>
      <c r="AA867" s="50" t="n">
        <f aca="false">IFERROR(AA577/AA287,"")</f>
        <v>5.74090813114097</v>
      </c>
      <c r="AB867" s="50" t="n">
        <f aca="false">IFERROR(AB577/AB287,"")</f>
        <v>4.59025050015156</v>
      </c>
      <c r="AC867" s="50" t="n">
        <f aca="false">IFERROR(AC577/AC287,"")</f>
        <v>6.45678614198458</v>
      </c>
      <c r="AD867" s="50" t="n">
        <f aca="false">IFERROR(AD577/AD287,"")</f>
        <v>6.26469679668553</v>
      </c>
      <c r="AE867" s="50" t="n">
        <f aca="false">IFERROR(AE577/AE287,"")</f>
        <v>6.4435503453179</v>
      </c>
      <c r="AF867" s="50" t="n">
        <f aca="false">IFERROR(AF577/AF287,"")</f>
        <v>5.51383692697769</v>
      </c>
      <c r="AG867" s="50" t="n">
        <f aca="false">IFERROR(AG577/AG287,"")</f>
        <v>6.03273794365911</v>
      </c>
      <c r="AH867" s="50" t="n">
        <f aca="false">IFERROR(AH577/AH287,"")</f>
        <v>6.46038993519644</v>
      </c>
      <c r="AI867" s="50" t="n">
        <f aca="false">IFERROR(AI577/AI287,"")</f>
        <v>7.3365321249138</v>
      </c>
      <c r="AJ867" s="50" t="n">
        <f aca="false">IFERROR(AJ577/AJ287,"")</f>
        <v>6.81896468339541</v>
      </c>
      <c r="AK867" s="50" t="n">
        <f aca="false">IFERROR(AK577/AK287,"")</f>
        <v>5.52488752341773</v>
      </c>
      <c r="AL867" s="51" t="n">
        <f aca="false">IFERROR(AL577/AL287,"")</f>
        <v>6.25192865720112</v>
      </c>
      <c r="AM867" s="51" t="n">
        <f aca="false">IFERROR(AM577/AM287,"")</f>
        <v>6.38975314883766</v>
      </c>
    </row>
    <row r="868" customFormat="false" ht="14.25" hidden="false" customHeight="false" outlineLevel="0" collapsed="false">
      <c r="A868" s="48" t="s">
        <v>138</v>
      </c>
      <c r="B868" s="48" t="str">
        <f aca="false">VLOOKUP(Data[[#This Row],[or_product]],Ref_products[#Data],2,FALSE())</f>
        <v>Total cereals</v>
      </c>
      <c r="C868" s="48" t="str">
        <f aca="false">VLOOKUP(Data[[#This Row],[MS]],Ref_MS[#Data],2,FALSE())</f>
        <v>Slovakia</v>
      </c>
      <c r="D868" s="49" t="s">
        <v>34</v>
      </c>
      <c r="E868" s="49" t="s">
        <v>123</v>
      </c>
      <c r="F868" s="49" t="s">
        <v>124</v>
      </c>
      <c r="G868" s="50" t="n">
        <f aca="false">(SUM(AH868:AL868)-MAX(AH868:AL868)-MIN(AH868:AL868))/3</f>
        <v>5.78155175911849</v>
      </c>
      <c r="H868" s="50" t="n">
        <f aca="false">IFERROR(H578/H288,"")</f>
        <v>3.73632546230441</v>
      </c>
      <c r="I868" s="50" t="n">
        <f aca="false">IFERROR(I578/I288,"")</f>
        <v>4.25678434512153</v>
      </c>
      <c r="J868" s="50" t="n">
        <f aca="false">IFERROR(J578/J288,"")</f>
        <v>4.07033515789474</v>
      </c>
      <c r="K868" s="50" t="n">
        <f aca="false">IFERROR(K578/K288,"")</f>
        <v>3.98331159298414</v>
      </c>
      <c r="L868" s="50" t="n">
        <f aca="false">IFERROR(L578/L288,"")</f>
        <v>4.34850246437748</v>
      </c>
      <c r="M868" s="50" t="n">
        <f aca="false">IFERROR(M578/M288,"")</f>
        <v>3.97535099954044</v>
      </c>
      <c r="N868" s="50" t="n">
        <f aca="false">IFERROR(N578/N288,"")</f>
        <v>3.62736720485663</v>
      </c>
      <c r="O868" s="50" t="n">
        <f aca="false">IFERROR(O578/O288,"")</f>
        <v>2.60560186090898</v>
      </c>
      <c r="P868" s="50" t="n">
        <f aca="false">IFERROR(P578/P288,"")</f>
        <v>3.74528751763047</v>
      </c>
      <c r="Q868" s="50" t="n">
        <f aca="false">IFERROR(Q578/Q288,"")</f>
        <v>3.86341728846623</v>
      </c>
      <c r="R868" s="50" t="n">
        <f aca="false">IFERROR(R578/R288,"")</f>
        <v>3.08706341829085</v>
      </c>
      <c r="S868" s="50" t="n">
        <f aca="false">IFERROR(S578/S288,"")</f>
        <v>4.59298490174539</v>
      </c>
      <c r="T868" s="50" t="n">
        <f aca="false">IFERROR(T578/T288,"")</f>
        <v>4.44902421552694</v>
      </c>
      <c r="U868" s="50" t="n">
        <f aca="false">IFERROR(U578/U288,"")</f>
        <v>3.92909547297297</v>
      </c>
      <c r="V868" s="50" t="n">
        <f aca="false">IFERROR(V578/V288,"")</f>
        <v>3.53345304015296</v>
      </c>
      <c r="W868" s="50" t="n">
        <f aca="false">IFERROR(W578/W288,"")</f>
        <v>5.13772395846366</v>
      </c>
      <c r="X868" s="50" t="n">
        <f aca="false">IFERROR(X578/X288,"")</f>
        <v>4.30425688802083</v>
      </c>
      <c r="Y868" s="50" t="n">
        <f aca="false">IFERROR(Y578/Y288,"")</f>
        <v>3.70909827714699</v>
      </c>
      <c r="Z868" s="50" t="n">
        <f aca="false">IFERROR(Z578/Z288,"")</f>
        <v>4.97427842027228</v>
      </c>
      <c r="AA868" s="50" t="n">
        <f aca="false">IFERROR(AA578/AA288,"")</f>
        <v>3.80001945427747</v>
      </c>
      <c r="AB868" s="50" t="n">
        <f aca="false">IFERROR(AB578/AB288,"")</f>
        <v>4.46097685943881</v>
      </c>
      <c r="AC868" s="50" t="n">
        <f aca="false">IFERROR(AC578/AC288,"")</f>
        <v>6.0021357850688</v>
      </c>
      <c r="AD868" s="50" t="n">
        <f aca="false">IFERROR(AD578/AD288,"")</f>
        <v>5.04170037105256</v>
      </c>
      <c r="AE868" s="50" t="n">
        <f aca="false">IFERROR(AE578/AE288,"")</f>
        <v>6.38975785003318</v>
      </c>
      <c r="AF868" s="50" t="n">
        <f aca="false">IFERROR(AF578/AF288,"")</f>
        <v>4.8208665393675</v>
      </c>
      <c r="AG868" s="50" t="n">
        <f aca="false">IFERROR(AG578/AG288,"")</f>
        <v>5.39547454618852</v>
      </c>
      <c r="AH868" s="50" t="n">
        <f aca="false">IFERROR(AH578/AH288,"")</f>
        <v>5.29812339136427</v>
      </c>
      <c r="AI868" s="50" t="n">
        <f aca="false">IFERROR(AI578/AI288,"")</f>
        <v>6.08642755543067</v>
      </c>
      <c r="AJ868" s="50" t="n">
        <f aca="false">IFERROR(AJ578/AJ288,"")</f>
        <v>5.96010433056055</v>
      </c>
      <c r="AK868" s="50" t="n">
        <f aca="false">IFERROR(AK578/AK288,"")</f>
        <v>4.7172750344343</v>
      </c>
      <c r="AL868" s="51" t="n">
        <f aca="false">IFERROR(AL578/AL288,"")</f>
        <v>6.09642292097108</v>
      </c>
      <c r="AM868" s="51" t="n">
        <f aca="false">IFERROR(AM578/AM288,"")</f>
        <v>5.74146318775354</v>
      </c>
    </row>
    <row r="869" customFormat="false" ht="14.25" hidden="false" customHeight="false" outlineLevel="0" collapsed="false">
      <c r="A869" s="48" t="s">
        <v>138</v>
      </c>
      <c r="B869" s="48" t="str">
        <f aca="false">VLOOKUP(Data[[#This Row],[or_product]],Ref_products[#Data],2,FALSE())</f>
        <v>Total cereals</v>
      </c>
      <c r="C869" s="48" t="str">
        <f aca="false">VLOOKUP(Data[[#This Row],[MS]],Ref_MS[#Data],2,FALSE())</f>
        <v>Finland</v>
      </c>
      <c r="D869" s="49" t="s">
        <v>34</v>
      </c>
      <c r="E869" s="49" t="s">
        <v>125</v>
      </c>
      <c r="F869" s="49" t="s">
        <v>126</v>
      </c>
      <c r="G869" s="50" t="n">
        <f aca="false">(SUM(AH869:AL869)-MAX(AH869:AL869)-MIN(AH869:AL869))/3</f>
        <v>3.47681201050031</v>
      </c>
      <c r="H869" s="50" t="n">
        <f aca="false">IFERROR(H579/H289,"")</f>
        <v>3.57417820012995</v>
      </c>
      <c r="I869" s="50" t="n">
        <f aca="false">IFERROR(I579/I289,"")</f>
        <v>3.55640221257675</v>
      </c>
      <c r="J869" s="50" t="n">
        <f aca="false">IFERROR(J579/J289,"")</f>
        <v>3.37156638028025</v>
      </c>
      <c r="K869" s="50" t="n">
        <f aca="false">IFERROR(K579/K289,"")</f>
        <v>3.40803558076816</v>
      </c>
      <c r="L869" s="50" t="n">
        <f aca="false">IFERROR(L579/L289,"")</f>
        <v>3.38237111910112</v>
      </c>
      <c r="M869" s="50" t="n">
        <f aca="false">IFERROR(M579/M289,"")</f>
        <v>2.41323917979407</v>
      </c>
      <c r="N869" s="50" t="n">
        <f aca="false">IFERROR(N579/N289,"")</f>
        <v>2.51890103723404</v>
      </c>
      <c r="O869" s="50" t="n">
        <f aca="false">IFERROR(O579/O289,"")</f>
        <v>3.47057336532693</v>
      </c>
      <c r="P869" s="50" t="n">
        <f aca="false">IFERROR(P579/P289,"")</f>
        <v>3.1367165916955</v>
      </c>
      <c r="Q869" s="50" t="n">
        <f aca="false">IFERROR(Q579/Q289,"")</f>
        <v>3.27740952620968</v>
      </c>
      <c r="R869" s="50" t="n">
        <f aca="false">IFERROR(R579/R289,"")</f>
        <v>3.14354492826579</v>
      </c>
      <c r="S869" s="50" t="n">
        <f aca="false">IFERROR(S579/S289,"")</f>
        <v>2.93565592040616</v>
      </c>
      <c r="T869" s="50" t="n">
        <f aca="false">IFERROR(T579/T289,"")</f>
        <v>3.38620917052632</v>
      </c>
      <c r="U869" s="50" t="n">
        <f aca="false">IFERROR(U579/U289,"")</f>
        <v>3.2579354186551</v>
      </c>
      <c r="V869" s="50" t="n">
        <f aca="false">IFERROR(V579/V289,"")</f>
        <v>3.50795751091329</v>
      </c>
      <c r="W869" s="50" t="n">
        <f aca="false">IFERROR(W579/W289,"")</f>
        <v>3.34831982737953</v>
      </c>
      <c r="X869" s="50" t="n">
        <f aca="false">IFERROR(X579/X289,"")</f>
        <v>3.50942418952618</v>
      </c>
      <c r="Y869" s="50" t="n">
        <f aca="false">IFERROR(Y579/Y289,"")</f>
        <v>3.11279220178665</v>
      </c>
      <c r="Z869" s="50" t="n">
        <f aca="false">IFERROR(Z579/Z289,"")</f>
        <v>3.48570309861857</v>
      </c>
      <c r="AA869" s="50" t="n">
        <f aca="false">IFERROR(AA579/AA289,"")</f>
        <v>3.49738745537007</v>
      </c>
      <c r="AB869" s="50" t="n">
        <f aca="false">IFERROR(AB579/AB289,"")</f>
        <v>3.65739414438989</v>
      </c>
      <c r="AC869" s="50" t="n">
        <f aca="false">IFERROR(AC579/AC289,"")</f>
        <v>3.65477170688114</v>
      </c>
      <c r="AD869" s="50" t="n">
        <f aca="false">IFERROR(AD579/AD289,"")</f>
        <v>3.57737195528535</v>
      </c>
      <c r="AE869" s="50" t="n">
        <f aca="false">IFERROR(AE579/AE289,"")</f>
        <v>3.53695183849314</v>
      </c>
      <c r="AF869" s="50" t="n">
        <f aca="false">IFERROR(AF579/AF289,"")</f>
        <v>3.9159791461849</v>
      </c>
      <c r="AG869" s="50" t="n">
        <f aca="false">IFERROR(AG579/AG289,"")</f>
        <v>2.9824954675783</v>
      </c>
      <c r="AH869" s="50" t="n">
        <f aca="false">IFERROR(AH579/AH289,"")</f>
        <v>4.1610403164557</v>
      </c>
      <c r="AI869" s="50" t="n">
        <f aca="false">IFERROR(AI579/AI289,"")</f>
        <v>3.50683704287516</v>
      </c>
      <c r="AJ869" s="50" t="n">
        <f aca="false">IFERROR(AJ579/AJ289,"")</f>
        <v>2.71127419405567</v>
      </c>
      <c r="AK869" s="50" t="n">
        <f aca="false">IFERROR(AK579/AK289,"")</f>
        <v>3.68436188710948</v>
      </c>
      <c r="AL869" s="51" t="n">
        <f aca="false">IFERROR(AL579/AL289,"")</f>
        <v>3.2392371015163</v>
      </c>
      <c r="AM869" s="51" t="n">
        <f aca="false">IFERROR(AM579/AM289,"")</f>
        <v>3.60270086048891</v>
      </c>
    </row>
    <row r="870" customFormat="false" ht="14.25" hidden="false" customHeight="false" outlineLevel="0" collapsed="false">
      <c r="A870" s="48" t="s">
        <v>138</v>
      </c>
      <c r="B870" s="48" t="str">
        <f aca="false">VLOOKUP(Data[[#This Row],[or_product]],Ref_products[#Data],2,FALSE())</f>
        <v>Total cereals</v>
      </c>
      <c r="C870" s="48" t="str">
        <f aca="false">VLOOKUP(Data[[#This Row],[MS]],Ref_MS[#Data],2,FALSE())</f>
        <v>Sweden</v>
      </c>
      <c r="D870" s="49" t="s">
        <v>34</v>
      </c>
      <c r="E870" s="49" t="s">
        <v>127</v>
      </c>
      <c r="F870" s="49" t="s">
        <v>128</v>
      </c>
      <c r="G870" s="50" t="n">
        <f aca="false">(SUM(AH870:AL870)-MAX(AH870:AL870)-MIN(AH870:AL870))/3</f>
        <v>5.66839376974067</v>
      </c>
      <c r="H870" s="50" t="n">
        <f aca="false">IFERROR(H580/H290,"")</f>
        <v>4.48273835744599</v>
      </c>
      <c r="I870" s="50" t="n">
        <f aca="false">IFERROR(I580/I290,"")</f>
        <v>3.78461586150682</v>
      </c>
      <c r="J870" s="50" t="n">
        <f aca="false">IFERROR(J580/J290,"")</f>
        <v>4.2962298795399</v>
      </c>
      <c r="K870" s="50" t="n">
        <f aca="false">IFERROR(K580/K290,"")</f>
        <v>4.84648193999178</v>
      </c>
      <c r="L870" s="50" t="n">
        <f aca="false">IFERROR(L580/L290,"")</f>
        <v>4.6747132807571</v>
      </c>
      <c r="M870" s="50" t="n">
        <f aca="false">IFERROR(M580/M290,"")</f>
        <v>4.3366424429028</v>
      </c>
      <c r="N870" s="50" t="n">
        <f aca="false">IFERROR(N580/N290,"")</f>
        <v>4.2354459157128</v>
      </c>
      <c r="O870" s="50" t="n">
        <f aca="false">IFERROR(O580/O290,"")</f>
        <v>4.6501170654964</v>
      </c>
      <c r="P870" s="50" t="n">
        <f aca="false">IFERROR(P580/P290,"")</f>
        <v>4.58362126362778</v>
      </c>
      <c r="Q870" s="50" t="n">
        <f aca="false">IFERROR(Q580/Q290,"")</f>
        <v>4.84861925972396</v>
      </c>
      <c r="R870" s="50" t="n">
        <f aca="false">IFERROR(R580/R290,"")</f>
        <v>4.62466395358981</v>
      </c>
      <c r="S870" s="50" t="n">
        <f aca="false">IFERROR(S580/S290,"")</f>
        <v>4.88691580220371</v>
      </c>
      <c r="T870" s="50" t="n">
        <f aca="false">IFERROR(T580/T290,"")</f>
        <v>4.93736341294907</v>
      </c>
      <c r="U870" s="50" t="n">
        <f aca="false">IFERROR(U580/U290,"")</f>
        <v>4.25087053441464</v>
      </c>
      <c r="V870" s="50" t="n">
        <f aca="false">IFERROR(V580/V290,"")</f>
        <v>5.10111379977594</v>
      </c>
      <c r="W870" s="50" t="n">
        <f aca="false">IFERROR(W580/W290,"")</f>
        <v>4.77383069499861</v>
      </c>
      <c r="X870" s="50" t="n">
        <f aca="false">IFERROR(X580/X290,"")</f>
        <v>5.03566011622276</v>
      </c>
      <c r="Y870" s="50" t="n">
        <f aca="false">IFERROR(Y580/Y290,"")</f>
        <v>4.47040729435293</v>
      </c>
      <c r="Z870" s="50" t="n">
        <f aca="false">IFERROR(Z580/Z290,"")</f>
        <v>4.66721103214753</v>
      </c>
      <c r="AA870" s="50" t="n">
        <f aca="false">IFERROR(AA580/AA290,"")</f>
        <v>5.0605432557671</v>
      </c>
      <c r="AB870" s="50" t="n">
        <f aca="false">IFERROR(AB580/AB290,"")</f>
        <v>4.9488150145583</v>
      </c>
      <c r="AC870" s="50" t="n">
        <f aca="false">IFERROR(AC580/AC290,"")</f>
        <v>5.59650420069556</v>
      </c>
      <c r="AD870" s="50" t="n">
        <f aca="false">IFERROR(AD580/AD290,"")</f>
        <v>5.99610849496228</v>
      </c>
      <c r="AE870" s="50" t="n">
        <f aca="false">IFERROR(AE580/AE290,"")</f>
        <v>5.40540302384839</v>
      </c>
      <c r="AF870" s="50" t="n">
        <f aca="false">IFERROR(AF580/AF290,"")</f>
        <v>5.94561742019938</v>
      </c>
      <c r="AG870" s="50" t="n">
        <f aca="false">IFERROR(AG580/AG290,"")</f>
        <v>3.50350700024943</v>
      </c>
      <c r="AH870" s="50" t="n">
        <f aca="false">IFERROR(AH580/AH290,"")</f>
        <v>6.23417957115808</v>
      </c>
      <c r="AI870" s="50" t="n">
        <f aca="false">IFERROR(AI580/AI290,"")</f>
        <v>5.93731160529124</v>
      </c>
      <c r="AJ870" s="50" t="n">
        <f aca="false">IFERROR(AJ580/AJ290,"")</f>
        <v>5.01756623344926</v>
      </c>
      <c r="AK870" s="50" t="n">
        <f aca="false">IFERROR(AK580/AK290,"")</f>
        <v>6.05030347048151</v>
      </c>
      <c r="AL870" s="51" t="n">
        <f aca="false">IFERROR(AL580/AL290,"")</f>
        <v>4.41684798132237</v>
      </c>
      <c r="AM870" s="51" t="n">
        <f aca="false">IFERROR(AM580/AM290,"")</f>
        <v>5.30196704554499</v>
      </c>
    </row>
    <row r="871" customFormat="false" ht="14.25" hidden="false" customHeight="false" outlineLevel="0" collapsed="false">
      <c r="A871" s="48" t="s">
        <v>138</v>
      </c>
      <c r="B871" s="48" t="str">
        <f aca="false">VLOOKUP(Data[[#This Row],[or_product]],Ref_products[#Data],2,FALSE())</f>
        <v>Total cereals</v>
      </c>
      <c r="C871" s="48" t="str">
        <f aca="false">VLOOKUP(Data[[#This Row],[MS]],Ref_MS[#Data],2,FALSE())</f>
        <v>United Kingdom</v>
      </c>
      <c r="D871" s="49" t="s">
        <v>34</v>
      </c>
      <c r="E871" s="49" t="s">
        <v>129</v>
      </c>
      <c r="F871" s="49" t="s">
        <v>130</v>
      </c>
      <c r="G871" s="50" t="n">
        <f aca="false">(SUM(AH871:AL871)-MAX(AH871:AL871)-MIN(AH871:AL871))/3</f>
        <v>0</v>
      </c>
      <c r="H871" s="50" t="n">
        <f aca="false">IFERROR(H581/H291,"")</f>
        <v>4.45676767290223</v>
      </c>
      <c r="I871" s="50" t="n">
        <f aca="false">IFERROR(I581/I291,"")</f>
        <v>4.78369695490634</v>
      </c>
      <c r="J871" s="50" t="n">
        <f aca="false">IFERROR(J581/J291,"")</f>
        <v>4.50798713204132</v>
      </c>
      <c r="K871" s="50" t="n">
        <f aca="false">IFERROR(K581/K291,"")</f>
        <v>5.03880693692458</v>
      </c>
      <c r="L871" s="50" t="n">
        <f aca="false">IFERROR(L581/L291,"")</f>
        <v>4.4376783764956</v>
      </c>
      <c r="M871" s="50" t="n">
        <f aca="false">IFERROR(M581/M291,"")</f>
        <v>4.78532028229698</v>
      </c>
      <c r="N871" s="50" t="n">
        <f aca="false">IFERROR(N581/N291,"")</f>
        <v>4.90350492365617</v>
      </c>
      <c r="O871" s="50" t="n">
        <f aca="false">IFERROR(O581/O291,"")</f>
        <v>5.04264970614643</v>
      </c>
      <c r="P871" s="50" t="n">
        <f aca="false">IFERROR(P581/P291,"")</f>
        <v>5.26845598432161</v>
      </c>
      <c r="Q871" s="50" t="n">
        <f aca="false">IFERROR(Q581/Q291,"")</f>
        <v>5.18410432226648</v>
      </c>
      <c r="R871" s="50" t="n">
        <f aca="false">IFERROR(R581/R291,"")</f>
        <v>5.21284370091047</v>
      </c>
      <c r="S871" s="50" t="n">
        <f aca="false">IFERROR(S581/S291,"")</f>
        <v>6.00344578443761</v>
      </c>
      <c r="T871" s="50" t="n">
        <f aca="false">IFERROR(T581/T291,"")</f>
        <v>5.21522082752278</v>
      </c>
      <c r="U871" s="50" t="n">
        <f aca="false">IFERROR(U581/U291,"")</f>
        <v>5.27557018292243</v>
      </c>
      <c r="V871" s="50" t="n">
        <f aca="false">IFERROR(V581/V291,"")</f>
        <v>4.86459294008181</v>
      </c>
      <c r="W871" s="50" t="n">
        <f aca="false">IFERROR(W581/W291,"")</f>
        <v>5.1917713007087</v>
      </c>
      <c r="X871" s="50" t="n">
        <f aca="false">IFERROR(X581/X291,"")</f>
        <v>5.39630629593496</v>
      </c>
      <c r="Y871" s="50" t="n">
        <f aca="false">IFERROR(Y581/Y291,"")</f>
        <v>5.09706918519748</v>
      </c>
      <c r="Z871" s="50" t="n">
        <f aca="false">IFERROR(Z581/Z291,"")</f>
        <v>4.76760679453836</v>
      </c>
      <c r="AA871" s="50" t="n">
        <f aca="false">IFERROR(AA581/AA291,"")</f>
        <v>1.71108962767984</v>
      </c>
      <c r="AB871" s="50" t="n">
        <f aca="false">IFERROR(AB581/AB291,"")</f>
        <v>5.30866966336842</v>
      </c>
      <c r="AC871" s="50" t="n">
        <f aca="false">IFERROR(AC581/AC291,"")</f>
        <v>4.84240487394032</v>
      </c>
      <c r="AD871" s="50" t="n">
        <f aca="false">IFERROR(AD581/AD291,"")</f>
        <v>5.33002602936431</v>
      </c>
      <c r="AE871" s="50" t="n">
        <f aca="false">IFERROR(AE581/AE291,"")</f>
        <v>5.46323699488491</v>
      </c>
      <c r="AF871" s="50" t="n">
        <f aca="false">IFERROR(AF581/AF291,"")</f>
        <v>5.28297431319545</v>
      </c>
      <c r="AG871" s="50" t="n">
        <f aca="false">IFERROR(AG581/AG291,"")</f>
        <v>5.19530871993819</v>
      </c>
      <c r="AH871" s="50" t="n">
        <f aca="false">IFERROR(AH581/AH291,"")</f>
        <v>5.17182290335239</v>
      </c>
      <c r="AI871" s="50" t="n">
        <f aca="false">IFERROR(AI581/AI291,"")</f>
        <v>5.43883309066458</v>
      </c>
      <c r="AJ871" s="50" t="str">
        <f aca="false">IFERROR(AJ581/AJ291,"")</f>
        <v/>
      </c>
      <c r="AK871" s="50" t="str">
        <f aca="false">IFERROR(AK581/AK291,"")</f>
        <v/>
      </c>
      <c r="AL871" s="51" t="str">
        <f aca="false">IFERROR(AL581/AL291,"")</f>
        <v/>
      </c>
      <c r="AM871" s="51" t="str">
        <f aca="false">IFERROR(AM581/AM291,"")</f>
        <v/>
      </c>
    </row>
    <row r="872" customFormat="false" ht="14.25" hidden="false" customHeight="false" outlineLevel="0" collapsed="false">
      <c r="A872" s="53"/>
      <c r="B872" s="53" t="e">
        <f aca="false">VLOOKUP(Data[[#This Row],[or_product]],Ref_products[#Data],2,FALSE())</f>
        <v>#N/A</v>
      </c>
      <c r="C872" s="53" t="e">
        <f aca="false">VLOOKUP(Data[[#This Row],[MS]],Ref_MS[#Data],2,FALSE())</f>
        <v>#N/A</v>
      </c>
      <c r="D872" s="54"/>
      <c r="E872" s="54"/>
      <c r="F872" s="54"/>
      <c r="G872" s="50" t="n">
        <f aca="false">(SUM(AH872:AL872)-MAX(AH872:AL872)-MIN(AH872:AL872))/3</f>
        <v>0</v>
      </c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K872" s="42"/>
      <c r="AL872" s="56"/>
      <c r="AM872" s="56"/>
    </row>
    <row r="873" customFormat="false" ht="14.25" hidden="false" customHeight="false" outlineLevel="0" collapsed="false">
      <c r="A873" s="53"/>
      <c r="B873" s="53" t="e">
        <f aca="false">VLOOKUP(Data[[#This Row],[or_product]],Ref_products[#Data],2,FALSE())</f>
        <v>#N/A</v>
      </c>
      <c r="C873" s="53" t="e">
        <f aca="false">VLOOKUP(Data[[#This Row],[MS]],Ref_MS[#Data],2,FALSE())</f>
        <v>#N/A</v>
      </c>
      <c r="D873" s="54"/>
      <c r="E873" s="54"/>
      <c r="F873" s="54"/>
      <c r="G873" s="50" t="n">
        <f aca="false">(SUM(AH873:AL873)-MAX(AH873:AL873)-MIN(AH873:AL873))/3</f>
        <v>0</v>
      </c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K873" s="42"/>
      <c r="AL873" s="51"/>
      <c r="AM873" s="51"/>
    </row>
    <row r="874" customFormat="false" ht="14.25" hidden="false" customHeight="false" outlineLevel="0" collapsed="false">
      <c r="A874" s="53"/>
      <c r="B874" s="53" t="e">
        <f aca="false">VLOOKUP(Data[[#This Row],[or_product]],Ref_products[#Data],2,FALSE())</f>
        <v>#N/A</v>
      </c>
      <c r="C874" s="53" t="e">
        <f aca="false">VLOOKUP(Data[[#This Row],[MS]],Ref_MS[#Data],2,FALSE())</f>
        <v>#N/A</v>
      </c>
      <c r="D874" s="54"/>
      <c r="E874" s="54"/>
      <c r="F874" s="54"/>
      <c r="G874" s="50" t="n">
        <f aca="false">(SUM(AH874:AL874)-MAX(AH874:AL874)-MIN(AH874:AL874))/3</f>
        <v>0</v>
      </c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K874" s="42"/>
      <c r="AL874" s="51"/>
      <c r="AM874" s="51"/>
    </row>
    <row r="875" customFormat="false" ht="14.25" hidden="false" customHeight="false" outlineLevel="0" collapsed="false">
      <c r="A875" s="53"/>
      <c r="B875" s="53" t="e">
        <f aca="false">VLOOKUP(Data[[#This Row],[or_product]],Ref_products[#Data],2,FALSE())</f>
        <v>#N/A</v>
      </c>
      <c r="C875" s="53" t="e">
        <f aca="false">VLOOKUP(Data[[#This Row],[MS]],Ref_MS[#Data],2,FALSE())</f>
        <v>#N/A</v>
      </c>
      <c r="D875" s="54"/>
      <c r="E875" s="54"/>
      <c r="F875" s="54"/>
      <c r="G875" s="50" t="n">
        <f aca="false">(SUM(AH875:AL875)-MAX(AH875:AL875)-MIN(AH875:AL875))/3</f>
        <v>0</v>
      </c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K875" s="42"/>
      <c r="AL875" s="51"/>
      <c r="AM875" s="51"/>
    </row>
    <row r="876" customFormat="false" ht="14.25" hidden="false" customHeight="false" outlineLevel="0" collapsed="false">
      <c r="A876" s="53"/>
      <c r="B876" s="53" t="e">
        <f aca="false">VLOOKUP(Data[[#This Row],[or_product]],Ref_products[#Data],2,FALSE())</f>
        <v>#N/A</v>
      </c>
      <c r="C876" s="53" t="e">
        <f aca="false">VLOOKUP(Data[[#This Row],[MS]],Ref_MS[#Data],2,FALSE())</f>
        <v>#N/A</v>
      </c>
      <c r="D876" s="54"/>
      <c r="E876" s="54"/>
      <c r="F876" s="54"/>
      <c r="G876" s="50" t="n">
        <f aca="false">(SUM(AH876:AL876)-MAX(AH876:AL876)-MIN(AH876:AL876))/3</f>
        <v>0</v>
      </c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K876" s="42"/>
      <c r="AL876" s="51"/>
      <c r="AM876" s="51"/>
    </row>
    <row r="877" customFormat="false" ht="14.25" hidden="false" customHeight="false" outlineLevel="0" collapsed="false">
      <c r="A877" s="53"/>
      <c r="B877" s="53" t="e">
        <f aca="false">VLOOKUP(Data[[#This Row],[or_product]],Ref_products[#Data],2,FALSE())</f>
        <v>#N/A</v>
      </c>
      <c r="C877" s="53" t="e">
        <f aca="false">VLOOKUP(Data[[#This Row],[MS]],Ref_MS[#Data],2,FALSE())</f>
        <v>#N/A</v>
      </c>
      <c r="D877" s="54"/>
      <c r="E877" s="54"/>
      <c r="F877" s="54"/>
      <c r="G877" s="50" t="n">
        <f aca="false">(SUM(AH877:AL877)-MAX(AH877:AL877)-MIN(AH877:AL877))/3</f>
        <v>0</v>
      </c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K877" s="42"/>
      <c r="AL877" s="51"/>
      <c r="AM877" s="51"/>
    </row>
    <row r="878" customFormat="false" ht="14.25" hidden="false" customHeight="false" outlineLevel="0" collapsed="false">
      <c r="A878" s="53"/>
      <c r="B878" s="53" t="e">
        <f aca="false">VLOOKUP(Data[[#This Row],[or_product]],Ref_products[#Data],2,FALSE())</f>
        <v>#N/A</v>
      </c>
      <c r="C878" s="53" t="e">
        <f aca="false">VLOOKUP(Data[[#This Row],[MS]],Ref_MS[#Data],2,FALSE())</f>
        <v>#N/A</v>
      </c>
      <c r="D878" s="54"/>
      <c r="E878" s="54"/>
      <c r="F878" s="54"/>
      <c r="G878" s="50" t="n">
        <f aca="false">(SUM(AH878:AL878)-MAX(AH878:AL878)-MIN(AH878:AL878))/3</f>
        <v>0</v>
      </c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K878" s="42"/>
      <c r="AL878" s="51"/>
      <c r="AM878" s="51"/>
    </row>
    <row r="879" customFormat="false" ht="14.25" hidden="false" customHeight="false" outlineLevel="0" collapsed="false">
      <c r="A879" s="53"/>
      <c r="B879" s="53" t="e">
        <f aca="false">VLOOKUP(Data[[#This Row],[or_product]],Ref_products[#Data],2,FALSE())</f>
        <v>#N/A</v>
      </c>
      <c r="C879" s="53" t="e">
        <f aca="false">VLOOKUP(Data[[#This Row],[MS]],Ref_MS[#Data],2,FALSE())</f>
        <v>#N/A</v>
      </c>
      <c r="D879" s="54"/>
      <c r="E879" s="54"/>
      <c r="F879" s="54"/>
      <c r="G879" s="50" t="n">
        <f aca="false">(SUM(AH879:AL879)-MAX(AH879:AL879)-MIN(AH879:AL879))/3</f>
        <v>0</v>
      </c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K879" s="42"/>
      <c r="AL879" s="51"/>
      <c r="AM879" s="51"/>
    </row>
    <row r="880" customFormat="false" ht="14.25" hidden="false" customHeight="false" outlineLevel="0" collapsed="false">
      <c r="A880" s="53"/>
      <c r="B880" s="53" t="e">
        <f aca="false">VLOOKUP(Data[[#This Row],[or_product]],Ref_products[#Data],2,FALSE())</f>
        <v>#N/A</v>
      </c>
      <c r="C880" s="53" t="e">
        <f aca="false">VLOOKUP(Data[[#This Row],[MS]],Ref_MS[#Data],2,FALSE())</f>
        <v>#N/A</v>
      </c>
      <c r="D880" s="54"/>
      <c r="E880" s="54"/>
      <c r="F880" s="54"/>
      <c r="G880" s="50" t="n">
        <f aca="false">(SUM(AH880:AL880)-MAX(AH880:AL880)-MIN(AH880:AL880))/3</f>
        <v>0</v>
      </c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K880" s="42"/>
      <c r="AL880" s="51"/>
      <c r="AM880" s="51"/>
    </row>
    <row r="881" customFormat="false" ht="14.25" hidden="false" customHeight="false" outlineLevel="0" collapsed="false">
      <c r="A881" s="53"/>
      <c r="B881" s="53" t="e">
        <f aca="false">VLOOKUP(Data[[#This Row],[or_product]],Ref_products[#Data],2,FALSE())</f>
        <v>#N/A</v>
      </c>
      <c r="C881" s="53" t="e">
        <f aca="false">VLOOKUP(Data[[#This Row],[MS]],Ref_MS[#Data],2,FALSE())</f>
        <v>#N/A</v>
      </c>
      <c r="D881" s="54"/>
      <c r="E881" s="54"/>
      <c r="F881" s="54"/>
      <c r="G881" s="50" t="n">
        <f aca="false">(SUM(AH881:AL881)-MAX(AH881:AL881)-MIN(AH881:AL881))/3</f>
        <v>0</v>
      </c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K881" s="42"/>
      <c r="AL881" s="51"/>
      <c r="AM881" s="51"/>
    </row>
    <row r="882" customFormat="false" ht="14.25" hidden="false" customHeight="false" outlineLevel="0" collapsed="false">
      <c r="A882" s="53"/>
      <c r="B882" s="53" t="e">
        <f aca="false">VLOOKUP(Data[[#This Row],[or_product]],Ref_products[#Data],2,FALSE())</f>
        <v>#N/A</v>
      </c>
      <c r="C882" s="53" t="e">
        <f aca="false">VLOOKUP(Data[[#This Row],[MS]],Ref_MS[#Data],2,FALSE())</f>
        <v>#N/A</v>
      </c>
      <c r="D882" s="54"/>
      <c r="E882" s="54"/>
      <c r="F882" s="54"/>
      <c r="G882" s="50" t="n">
        <f aca="false">(SUM(AH882:AL882)-MAX(AH882:AL882)-MIN(AH882:AL882))/3</f>
        <v>0</v>
      </c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K882" s="42"/>
      <c r="AL882" s="51"/>
      <c r="AM882" s="51"/>
    </row>
    <row r="883" customFormat="false" ht="14.25" hidden="false" customHeight="false" outlineLevel="0" collapsed="false">
      <c r="A883" s="53"/>
      <c r="B883" s="53" t="e">
        <f aca="false">VLOOKUP(Data[[#This Row],[or_product]],Ref_products[#Data],2,FALSE())</f>
        <v>#N/A</v>
      </c>
      <c r="C883" s="53" t="e">
        <f aca="false">VLOOKUP(Data[[#This Row],[MS]],Ref_MS[#Data],2,FALSE())</f>
        <v>#N/A</v>
      </c>
      <c r="D883" s="54"/>
      <c r="E883" s="54"/>
      <c r="F883" s="54"/>
      <c r="G883" s="50" t="n">
        <f aca="false">(SUM(AH883:AL883)-MAX(AH883:AL883)-MIN(AH883:AL883))/3</f>
        <v>0</v>
      </c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K883" s="42"/>
      <c r="AL883" s="51"/>
      <c r="AM883" s="51"/>
    </row>
    <row r="884" customFormat="false" ht="14.25" hidden="false" customHeight="false" outlineLevel="0" collapsed="false">
      <c r="A884" s="53"/>
      <c r="B884" s="53" t="e">
        <f aca="false">VLOOKUP(Data[[#This Row],[or_product]],Ref_products[#Data],2,FALSE())</f>
        <v>#N/A</v>
      </c>
      <c r="C884" s="53" t="e">
        <f aca="false">VLOOKUP(Data[[#This Row],[MS]],Ref_MS[#Data],2,FALSE())</f>
        <v>#N/A</v>
      </c>
      <c r="D884" s="54"/>
      <c r="E884" s="54"/>
      <c r="F884" s="54"/>
      <c r="G884" s="50" t="n">
        <f aca="false">(SUM(AH884:AL884)-MAX(AH884:AL884)-MIN(AH884:AL884))/3</f>
        <v>0</v>
      </c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K884" s="42"/>
      <c r="AL884" s="51"/>
      <c r="AM884" s="51"/>
    </row>
    <row r="885" customFormat="false" ht="14.25" hidden="false" customHeight="false" outlineLevel="0" collapsed="false">
      <c r="A885" s="53"/>
      <c r="B885" s="53" t="e">
        <f aca="false">VLOOKUP(Data[[#This Row],[or_product]],Ref_products[#Data],2,FALSE())</f>
        <v>#N/A</v>
      </c>
      <c r="C885" s="53" t="e">
        <f aca="false">VLOOKUP(Data[[#This Row],[MS]],Ref_MS[#Data],2,FALSE())</f>
        <v>#N/A</v>
      </c>
      <c r="D885" s="54"/>
      <c r="E885" s="54"/>
      <c r="F885" s="54"/>
      <c r="G885" s="50" t="n">
        <f aca="false">(SUM(AH885:AL885)-MAX(AH885:AL885)-MIN(AH885:AL885))/3</f>
        <v>0</v>
      </c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K885" s="42"/>
      <c r="AL885" s="51"/>
      <c r="AM885" s="51"/>
    </row>
    <row r="886" customFormat="false" ht="14.25" hidden="false" customHeight="false" outlineLevel="0" collapsed="false">
      <c r="A886" s="53"/>
      <c r="B886" s="53" t="e">
        <f aca="false">VLOOKUP(Data[[#This Row],[or_product]],Ref_products[#Data],2,FALSE())</f>
        <v>#N/A</v>
      </c>
      <c r="C886" s="53" t="e">
        <f aca="false">VLOOKUP(Data[[#This Row],[MS]],Ref_MS[#Data],2,FALSE())</f>
        <v>#N/A</v>
      </c>
      <c r="D886" s="54"/>
      <c r="E886" s="54"/>
      <c r="F886" s="54"/>
      <c r="G886" s="50" t="n">
        <f aca="false">(SUM(AH886:AL886)-MAX(AH886:AL886)-MIN(AH886:AL886))/3</f>
        <v>0</v>
      </c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K886" s="42"/>
      <c r="AL886" s="51"/>
      <c r="AM886" s="51"/>
    </row>
    <row r="887" customFormat="false" ht="14.25" hidden="false" customHeight="false" outlineLevel="0" collapsed="false">
      <c r="A887" s="53"/>
      <c r="B887" s="53" t="e">
        <f aca="false">VLOOKUP(Data[[#This Row],[or_product]],Ref_products[#Data],2,FALSE())</f>
        <v>#N/A</v>
      </c>
      <c r="C887" s="53" t="e">
        <f aca="false">VLOOKUP(Data[[#This Row],[MS]],Ref_MS[#Data],2,FALSE())</f>
        <v>#N/A</v>
      </c>
      <c r="D887" s="54"/>
      <c r="E887" s="54"/>
      <c r="F887" s="54"/>
      <c r="G887" s="50" t="n">
        <f aca="false">(SUM(AH887:AL887)-MAX(AH887:AL887)-MIN(AH887:AL887))/3</f>
        <v>0</v>
      </c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K887" s="42"/>
      <c r="AL887" s="51"/>
      <c r="AM887" s="51"/>
    </row>
    <row r="888" customFormat="false" ht="14.25" hidden="false" customHeight="false" outlineLevel="0" collapsed="false">
      <c r="A888" s="53"/>
      <c r="B888" s="53" t="e">
        <f aca="false">VLOOKUP(Data[[#This Row],[or_product]],Ref_products[#Data],2,FALSE())</f>
        <v>#N/A</v>
      </c>
      <c r="C888" s="53" t="e">
        <f aca="false">VLOOKUP(Data[[#This Row],[MS]],Ref_MS[#Data],2,FALSE())</f>
        <v>#N/A</v>
      </c>
      <c r="D888" s="54"/>
      <c r="E888" s="54"/>
      <c r="F888" s="54"/>
      <c r="G888" s="50" t="n">
        <f aca="false">(SUM(AH888:AL888)-MAX(AH888:AL888)-MIN(AH888:AL888))/3</f>
        <v>0</v>
      </c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K888" s="42"/>
      <c r="AL888" s="51"/>
      <c r="AM888" s="51"/>
    </row>
    <row r="889" customFormat="false" ht="14.25" hidden="false" customHeight="false" outlineLevel="0" collapsed="false">
      <c r="A889" s="53"/>
      <c r="B889" s="53" t="e">
        <f aca="false">VLOOKUP(Data[[#This Row],[or_product]],Ref_products[#Data],2,FALSE())</f>
        <v>#N/A</v>
      </c>
      <c r="C889" s="53" t="e">
        <f aca="false">VLOOKUP(Data[[#This Row],[MS]],Ref_MS[#Data],2,FALSE())</f>
        <v>#N/A</v>
      </c>
      <c r="D889" s="54"/>
      <c r="E889" s="54"/>
      <c r="F889" s="54"/>
      <c r="G889" s="50" t="n">
        <f aca="false">(SUM(AH889:AL889)-MAX(AH889:AL889)-MIN(AH889:AL889))/3</f>
        <v>0</v>
      </c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K889" s="42"/>
      <c r="AL889" s="51"/>
      <c r="AM889" s="51"/>
    </row>
    <row r="890" customFormat="false" ht="14.25" hidden="false" customHeight="false" outlineLevel="0" collapsed="false">
      <c r="A890" s="53"/>
      <c r="B890" s="53" t="e">
        <f aca="false">VLOOKUP(Data[[#This Row],[or_product]],Ref_products[#Data],2,FALSE())</f>
        <v>#N/A</v>
      </c>
      <c r="C890" s="53" t="e">
        <f aca="false">VLOOKUP(Data[[#This Row],[MS]],Ref_MS[#Data],2,FALSE())</f>
        <v>#N/A</v>
      </c>
      <c r="D890" s="54"/>
      <c r="E890" s="54"/>
      <c r="F890" s="54"/>
      <c r="G890" s="50" t="n">
        <f aca="false">(SUM(AH890:AL890)-MAX(AH890:AL890)-MIN(AH890:AL890))/3</f>
        <v>0</v>
      </c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K890" s="42"/>
      <c r="AL890" s="51"/>
      <c r="AM890" s="51"/>
    </row>
    <row r="891" customFormat="false" ht="14.25" hidden="false" customHeight="false" outlineLevel="0" collapsed="false">
      <c r="A891" s="53"/>
      <c r="B891" s="53" t="e">
        <f aca="false">VLOOKUP(Data[[#This Row],[or_product]],Ref_products[#Data],2,FALSE())</f>
        <v>#N/A</v>
      </c>
      <c r="C891" s="53" t="e">
        <f aca="false">VLOOKUP(Data[[#This Row],[MS]],Ref_MS[#Data],2,FALSE())</f>
        <v>#N/A</v>
      </c>
      <c r="D891" s="54"/>
      <c r="E891" s="54"/>
      <c r="F891" s="54"/>
      <c r="G891" s="50" t="n">
        <f aca="false">(SUM(AH891:AL891)-MAX(AH891:AL891)-MIN(AH891:AL891))/3</f>
        <v>0</v>
      </c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K891" s="42"/>
      <c r="AL891" s="51"/>
      <c r="AM891" s="51"/>
    </row>
    <row r="892" customFormat="false" ht="14.25" hidden="false" customHeight="false" outlineLevel="0" collapsed="false">
      <c r="A892" s="53"/>
      <c r="B892" s="53" t="e">
        <f aca="false">VLOOKUP(Data[[#This Row],[or_product]],Ref_products[#Data],2,FALSE())</f>
        <v>#N/A</v>
      </c>
      <c r="C892" s="53" t="e">
        <f aca="false">VLOOKUP(Data[[#This Row],[MS]],Ref_MS[#Data],2,FALSE())</f>
        <v>#N/A</v>
      </c>
      <c r="D892" s="54"/>
      <c r="E892" s="54"/>
      <c r="F892" s="54"/>
      <c r="G892" s="50" t="n">
        <f aca="false">(SUM(AH892:AL892)-MAX(AH892:AL892)-MIN(AH892:AL892))/3</f>
        <v>0</v>
      </c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K892" s="42"/>
      <c r="AL892" s="51"/>
      <c r="AM892" s="51"/>
    </row>
    <row r="893" customFormat="false" ht="14.25" hidden="false" customHeight="false" outlineLevel="0" collapsed="false">
      <c r="A893" s="53"/>
      <c r="B893" s="53" t="e">
        <f aca="false">VLOOKUP(Data[[#This Row],[or_product]],Ref_products[#Data],2,FALSE())</f>
        <v>#N/A</v>
      </c>
      <c r="C893" s="53" t="e">
        <f aca="false">VLOOKUP(Data[[#This Row],[MS]],Ref_MS[#Data],2,FALSE())</f>
        <v>#N/A</v>
      </c>
      <c r="D893" s="54"/>
      <c r="E893" s="54"/>
      <c r="F893" s="54"/>
      <c r="G893" s="50" t="n">
        <f aca="false">(SUM(AH893:AL893)-MAX(AH893:AL893)-MIN(AH893:AL893))/3</f>
        <v>0</v>
      </c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K893" s="42"/>
      <c r="AL893" s="51"/>
      <c r="AM893" s="51"/>
    </row>
    <row r="894" customFormat="false" ht="14.25" hidden="false" customHeight="false" outlineLevel="0" collapsed="false">
      <c r="A894" s="53"/>
      <c r="B894" s="53" t="e">
        <f aca="false">VLOOKUP(Data[[#This Row],[or_product]],Ref_products[#Data],2,FALSE())</f>
        <v>#N/A</v>
      </c>
      <c r="C894" s="53" t="e">
        <f aca="false">VLOOKUP(Data[[#This Row],[MS]],Ref_MS[#Data],2,FALSE())</f>
        <v>#N/A</v>
      </c>
      <c r="D894" s="54"/>
      <c r="E894" s="54"/>
      <c r="F894" s="54"/>
      <c r="G894" s="50" t="n">
        <f aca="false">(SUM(AH894:AL894)-MAX(AH894:AL894)-MIN(AH894:AL894))/3</f>
        <v>0</v>
      </c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K894" s="42"/>
      <c r="AL894" s="51"/>
      <c r="AM894" s="51"/>
    </row>
    <row r="895" customFormat="false" ht="14.25" hidden="false" customHeight="false" outlineLevel="0" collapsed="false">
      <c r="A895" s="53"/>
      <c r="B895" s="53" t="e">
        <f aca="false">VLOOKUP(Data[[#This Row],[or_product]],Ref_products[#Data],2,FALSE())</f>
        <v>#N/A</v>
      </c>
      <c r="C895" s="53" t="e">
        <f aca="false">VLOOKUP(Data[[#This Row],[MS]],Ref_MS[#Data],2,FALSE())</f>
        <v>#N/A</v>
      </c>
      <c r="D895" s="54"/>
      <c r="E895" s="54"/>
      <c r="F895" s="54"/>
      <c r="G895" s="50" t="n">
        <f aca="false">(SUM(AH895:AL895)-MAX(AH895:AL895)-MIN(AH895:AL895))/3</f>
        <v>0</v>
      </c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K895" s="42"/>
      <c r="AL895" s="51"/>
      <c r="AM895" s="51"/>
    </row>
    <row r="896" customFormat="false" ht="14.25" hidden="false" customHeight="false" outlineLevel="0" collapsed="false">
      <c r="A896" s="53"/>
      <c r="B896" s="53" t="e">
        <f aca="false">VLOOKUP(Data[[#This Row],[or_product]],Ref_products[#Data],2,FALSE())</f>
        <v>#N/A</v>
      </c>
      <c r="C896" s="53" t="e">
        <f aca="false">VLOOKUP(Data[[#This Row],[MS]],Ref_MS[#Data],2,FALSE())</f>
        <v>#N/A</v>
      </c>
      <c r="D896" s="54"/>
      <c r="E896" s="54"/>
      <c r="F896" s="54"/>
      <c r="G896" s="50" t="n">
        <f aca="false">(SUM(AH896:AL896)-MAX(AH896:AL896)-MIN(AH896:AL896))/3</f>
        <v>0</v>
      </c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K896" s="42"/>
      <c r="AL896" s="51"/>
      <c r="AM896" s="51"/>
    </row>
    <row r="897" customFormat="false" ht="14.25" hidden="false" customHeight="false" outlineLevel="0" collapsed="false">
      <c r="A897" s="53"/>
      <c r="B897" s="53" t="e">
        <f aca="false">VLOOKUP(Data[[#This Row],[or_product]],Ref_products[#Data],2,FALSE())</f>
        <v>#N/A</v>
      </c>
      <c r="C897" s="53" t="e">
        <f aca="false">VLOOKUP(Data[[#This Row],[MS]],Ref_MS[#Data],2,FALSE())</f>
        <v>#N/A</v>
      </c>
      <c r="D897" s="54"/>
      <c r="E897" s="54"/>
      <c r="F897" s="54"/>
      <c r="G897" s="50" t="n">
        <f aca="false">(SUM(AH897:AL897)-MAX(AH897:AL897)-MIN(AH897:AL897))/3</f>
        <v>0</v>
      </c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K897" s="42"/>
      <c r="AL897" s="51"/>
      <c r="AM897" s="51"/>
    </row>
    <row r="898" customFormat="false" ht="14.25" hidden="false" customHeight="false" outlineLevel="0" collapsed="false">
      <c r="A898" s="53"/>
      <c r="B898" s="53" t="e">
        <f aca="false">VLOOKUP(Data[[#This Row],[or_product]],Ref_products[#Data],2,FALSE())</f>
        <v>#N/A</v>
      </c>
      <c r="C898" s="53" t="e">
        <f aca="false">VLOOKUP(Data[[#This Row],[MS]],Ref_MS[#Data],2,FALSE())</f>
        <v>#N/A</v>
      </c>
      <c r="D898" s="54"/>
      <c r="E898" s="54"/>
      <c r="F898" s="54"/>
      <c r="G898" s="50" t="n">
        <f aca="false">(SUM(AH898:AL898)-MAX(AH898:AL898)-MIN(AH898:AL898))/3</f>
        <v>0</v>
      </c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K898" s="42"/>
      <c r="AL898" s="57"/>
      <c r="AM898" s="57"/>
    </row>
    <row r="899" customFormat="false" ht="14.25" hidden="false" customHeight="false" outlineLevel="0" collapsed="false">
      <c r="A899" s="53"/>
      <c r="B899" s="53" t="e">
        <f aca="false">VLOOKUP(Data[[#This Row],[or_product]],Ref_products[#Data],2,FALSE())</f>
        <v>#N/A</v>
      </c>
      <c r="C899" s="53" t="e">
        <f aca="false">VLOOKUP(Data[[#This Row],[MS]],Ref_MS[#Data],2,FALSE())</f>
        <v>#N/A</v>
      </c>
      <c r="D899" s="54"/>
      <c r="E899" s="54"/>
      <c r="F899" s="54"/>
      <c r="G899" s="50" t="n">
        <f aca="false">(SUM(AH899:AL899)-MAX(AH899:AL899)-MIN(AH899:AL899))/3</f>
        <v>0</v>
      </c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K899" s="42"/>
      <c r="AL899" s="57"/>
      <c r="AM899" s="57"/>
    </row>
    <row r="900" customFormat="false" ht="14.25" hidden="false" customHeight="false" outlineLevel="0" collapsed="false">
      <c r="A900" s="53"/>
      <c r="B900" s="53" t="e">
        <f aca="false">VLOOKUP(Data[[#This Row],[or_product]],Ref_products[#Data],2,FALSE())</f>
        <v>#N/A</v>
      </c>
      <c r="C900" s="53" t="e">
        <f aca="false">VLOOKUP(Data[[#This Row],[MS]],Ref_MS[#Data],2,FALSE())</f>
        <v>#N/A</v>
      </c>
      <c r="D900" s="54"/>
      <c r="E900" s="54"/>
      <c r="F900" s="54"/>
      <c r="G900" s="50" t="n">
        <f aca="false">(SUM(AH900:AL900)-MAX(AH900:AL900)-MIN(AH900:AL900))/3</f>
        <v>0</v>
      </c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K900" s="42"/>
      <c r="AL900" s="57"/>
      <c r="AM900" s="57"/>
    </row>
    <row r="901" customFormat="false" ht="14.25" hidden="false" customHeight="false" outlineLevel="0" collapsed="false">
      <c r="A901" s="53"/>
      <c r="B901" s="53" t="e">
        <f aca="false">VLOOKUP(Data[[#This Row],[or_product]],Ref_products[#Data],2,FALSE())</f>
        <v>#N/A</v>
      </c>
      <c r="C901" s="53" t="e">
        <f aca="false">VLOOKUP(Data[[#This Row],[MS]],Ref_MS[#Data],2,FALSE())</f>
        <v>#N/A</v>
      </c>
      <c r="D901" s="54"/>
      <c r="E901" s="54"/>
      <c r="F901" s="54"/>
      <c r="G901" s="50" t="n">
        <f aca="false">(SUM(AH901:AL901)-MAX(AH901:AL901)-MIN(AH901:AL901))/3</f>
        <v>0</v>
      </c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K901" s="42"/>
      <c r="AL901" s="57"/>
      <c r="AM901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6796875" defaultRowHeight="12" zeroHeight="false" outlineLevelRow="0" outlineLevelCol="0"/>
  <cols>
    <col collapsed="false" customWidth="true" hidden="false" outlineLevel="0" max="2" min="2" style="58" width="11.18"/>
    <col collapsed="false" customWidth="true" hidden="false" outlineLevel="0" max="3" min="3" style="58" width="28.54"/>
    <col collapsed="false" customWidth="true" hidden="false" outlineLevel="0" max="5" min="5" style="58" width="20.18"/>
    <col collapsed="false" customWidth="true" hidden="false" outlineLevel="0" max="6" min="6" style="58" width="12"/>
  </cols>
  <sheetData>
    <row r="1" customFormat="false" ht="12.65" hidden="false" customHeight="false" outlineLevel="0" collapsed="false"/>
    <row r="2" customFormat="false" ht="12.65" hidden="false" customHeight="false" outlineLevel="0" collapsed="false"/>
    <row r="3" customFormat="false" ht="12.65" hidden="false" customHeight="false" outlineLevel="0" collapsed="false"/>
    <row r="4" customFormat="false" ht="12.65" hidden="false" customHeight="false" outlineLevel="0" collapsed="false">
      <c r="B4" s="59" t="s">
        <v>48</v>
      </c>
      <c r="C4" s="59" t="s">
        <v>139</v>
      </c>
      <c r="E4" s="59" t="s">
        <v>47</v>
      </c>
      <c r="F4" s="59" t="s">
        <v>45</v>
      </c>
      <c r="G4" s="60" t="s">
        <v>140</v>
      </c>
    </row>
    <row r="5" customFormat="false" ht="12.65" hidden="false" customHeight="false" outlineLevel="0" collapsed="false">
      <c r="B5" s="61" t="s">
        <v>73</v>
      </c>
      <c r="C5" s="61" t="s">
        <v>5</v>
      </c>
      <c r="E5" s="59" t="s">
        <v>136</v>
      </c>
      <c r="F5" s="59" t="s">
        <v>33</v>
      </c>
      <c r="G5" s="62" t="n">
        <f aca="false">(1-0.047)</f>
        <v>0.953</v>
      </c>
    </row>
    <row r="6" customFormat="false" ht="12.65" hidden="false" customHeight="false" outlineLevel="0" collapsed="false">
      <c r="B6" s="61" t="s">
        <v>75</v>
      </c>
      <c r="C6" s="59" t="s">
        <v>76</v>
      </c>
      <c r="E6" s="59" t="s">
        <v>133</v>
      </c>
      <c r="F6" s="59" t="s">
        <v>28</v>
      </c>
      <c r="G6" s="62" t="n">
        <f aca="false">(1-0.0085)</f>
        <v>0.9915</v>
      </c>
    </row>
    <row r="7" customFormat="false" ht="12.65" hidden="false" customHeight="false" outlineLevel="0" collapsed="false">
      <c r="B7" s="61" t="s">
        <v>77</v>
      </c>
      <c r="C7" s="59" t="s">
        <v>78</v>
      </c>
      <c r="E7" s="59" t="s">
        <v>131</v>
      </c>
      <c r="F7" s="59" t="s">
        <v>26</v>
      </c>
      <c r="G7" s="62" t="n">
        <f aca="false">(1-0.0105)</f>
        <v>0.9895</v>
      </c>
    </row>
    <row r="8" customFormat="false" ht="12.65" hidden="false" customHeight="false" outlineLevel="0" collapsed="false">
      <c r="B8" s="61" t="s">
        <v>79</v>
      </c>
      <c r="C8" s="59" t="s">
        <v>80</v>
      </c>
      <c r="E8" s="59" t="s">
        <v>135</v>
      </c>
      <c r="F8" s="59" t="s">
        <v>27</v>
      </c>
      <c r="G8" s="62" t="n">
        <f aca="false">(1-0.0042)</f>
        <v>0.9958</v>
      </c>
    </row>
    <row r="9" customFormat="false" ht="12.65" hidden="false" customHeight="false" outlineLevel="0" collapsed="false">
      <c r="B9" s="61" t="s">
        <v>81</v>
      </c>
      <c r="C9" s="59" t="s">
        <v>82</v>
      </c>
      <c r="E9" s="59" t="s">
        <v>134</v>
      </c>
      <c r="F9" s="59" t="s">
        <v>30</v>
      </c>
      <c r="G9" s="62" t="n">
        <f aca="false">(1-0.011)</f>
        <v>0.989</v>
      </c>
    </row>
    <row r="10" customFormat="false" ht="12.65" hidden="false" customHeight="false" outlineLevel="0" collapsed="false">
      <c r="B10" s="61" t="s">
        <v>83</v>
      </c>
      <c r="C10" s="59" t="s">
        <v>84</v>
      </c>
      <c r="E10" s="59" t="s">
        <v>132</v>
      </c>
      <c r="F10" s="59" t="s">
        <v>31</v>
      </c>
      <c r="G10" s="62" t="n">
        <f aca="false">(1-0.022)</f>
        <v>0.978</v>
      </c>
    </row>
    <row r="11" customFormat="false" ht="12.65" hidden="false" customHeight="false" outlineLevel="0" collapsed="false">
      <c r="B11" s="61" t="s">
        <v>85</v>
      </c>
      <c r="C11" s="59" t="s">
        <v>86</v>
      </c>
      <c r="E11" s="59" t="s">
        <v>72</v>
      </c>
      <c r="F11" s="59" t="s">
        <v>25</v>
      </c>
      <c r="G11" s="62" t="n">
        <f aca="false">(1-0.0078)</f>
        <v>0.9922</v>
      </c>
    </row>
    <row r="12" customFormat="false" ht="12.65" hidden="false" customHeight="false" outlineLevel="0" collapsed="false">
      <c r="B12" s="61" t="s">
        <v>87</v>
      </c>
      <c r="C12" s="59" t="s">
        <v>88</v>
      </c>
      <c r="E12" s="59" t="s">
        <v>32</v>
      </c>
      <c r="F12" s="59" t="s">
        <v>32</v>
      </c>
      <c r="G12" s="62" t="n">
        <f aca="false">(1-0.05)</f>
        <v>0.95</v>
      </c>
    </row>
    <row r="13" customFormat="false" ht="12.65" hidden="false" customHeight="false" outlineLevel="0" collapsed="false">
      <c r="B13" s="61" t="s">
        <v>89</v>
      </c>
      <c r="C13" s="59" t="s">
        <v>90</v>
      </c>
      <c r="E13" s="59" t="s">
        <v>34</v>
      </c>
      <c r="F13" s="59" t="s">
        <v>34</v>
      </c>
      <c r="G13" s="62"/>
    </row>
    <row r="14" customFormat="false" ht="12.65" hidden="false" customHeight="false" outlineLevel="0" collapsed="false">
      <c r="B14" s="61" t="s">
        <v>91</v>
      </c>
      <c r="C14" s="59" t="s">
        <v>92</v>
      </c>
      <c r="E14" s="59" t="s">
        <v>29</v>
      </c>
      <c r="F14" s="59" t="s">
        <v>29</v>
      </c>
      <c r="G14" s="62" t="n">
        <f aca="false">(1-0.02)</f>
        <v>0.98</v>
      </c>
    </row>
    <row r="15" customFormat="false" ht="12.65" hidden="false" customHeight="false" outlineLevel="0" collapsed="false">
      <c r="B15" s="61" t="s">
        <v>93</v>
      </c>
      <c r="C15" s="59" t="s">
        <v>94</v>
      </c>
    </row>
    <row r="16" customFormat="false" ht="12.65" hidden="false" customHeight="false" outlineLevel="0" collapsed="false">
      <c r="B16" s="61" t="s">
        <v>95</v>
      </c>
      <c r="C16" s="59" t="s">
        <v>96</v>
      </c>
    </row>
    <row r="17" customFormat="false" ht="12.65" hidden="false" customHeight="false" outlineLevel="0" collapsed="false">
      <c r="B17" s="61" t="s">
        <v>97</v>
      </c>
      <c r="C17" s="59" t="s">
        <v>98</v>
      </c>
    </row>
    <row r="18" customFormat="false" ht="12.65" hidden="false" customHeight="false" outlineLevel="0" collapsed="false">
      <c r="B18" s="61" t="s">
        <v>99</v>
      </c>
      <c r="C18" s="59" t="s">
        <v>100</v>
      </c>
    </row>
    <row r="19" customFormat="false" ht="12.65" hidden="false" customHeight="false" outlineLevel="0" collapsed="false">
      <c r="B19" s="61" t="s">
        <v>101</v>
      </c>
      <c r="C19" s="59" t="s">
        <v>102</v>
      </c>
    </row>
    <row r="20" customFormat="false" ht="12.65" hidden="false" customHeight="false" outlineLevel="0" collapsed="false">
      <c r="B20" s="61" t="s">
        <v>103</v>
      </c>
      <c r="C20" s="59" t="s">
        <v>104</v>
      </c>
    </row>
    <row r="21" customFormat="false" ht="12.65" hidden="false" customHeight="false" outlineLevel="0" collapsed="false">
      <c r="B21" s="61" t="s">
        <v>105</v>
      </c>
      <c r="C21" s="59" t="s">
        <v>106</v>
      </c>
    </row>
    <row r="22" customFormat="false" ht="12.65" hidden="false" customHeight="false" outlineLevel="0" collapsed="false">
      <c r="B22" s="61" t="s">
        <v>107</v>
      </c>
      <c r="C22" s="59" t="s">
        <v>108</v>
      </c>
    </row>
    <row r="23" customFormat="false" ht="12.65" hidden="false" customHeight="false" outlineLevel="0" collapsed="false">
      <c r="B23" s="61" t="s">
        <v>109</v>
      </c>
      <c r="C23" s="59" t="s">
        <v>110</v>
      </c>
    </row>
    <row r="24" customFormat="false" ht="12.65" hidden="false" customHeight="false" outlineLevel="0" collapsed="false">
      <c r="B24" s="61" t="s">
        <v>111</v>
      </c>
      <c r="C24" s="59" t="s">
        <v>112</v>
      </c>
    </row>
    <row r="25" customFormat="false" ht="12.65" hidden="false" customHeight="false" outlineLevel="0" collapsed="false">
      <c r="B25" s="61" t="s">
        <v>113</v>
      </c>
      <c r="C25" s="61" t="s">
        <v>114</v>
      </c>
    </row>
    <row r="26" customFormat="false" ht="12.65" hidden="false" customHeight="false" outlineLevel="0" collapsed="false">
      <c r="B26" s="61" t="s">
        <v>115</v>
      </c>
      <c r="C26" s="59" t="s">
        <v>116</v>
      </c>
    </row>
    <row r="27" customFormat="false" ht="12.65" hidden="false" customHeight="false" outlineLevel="0" collapsed="false">
      <c r="B27" s="61" t="s">
        <v>117</v>
      </c>
      <c r="C27" s="59" t="s">
        <v>118</v>
      </c>
    </row>
    <row r="28" customFormat="false" ht="12.65" hidden="false" customHeight="false" outlineLevel="0" collapsed="false">
      <c r="B28" s="61" t="s">
        <v>119</v>
      </c>
      <c r="C28" s="59" t="s">
        <v>120</v>
      </c>
    </row>
    <row r="29" customFormat="false" ht="12.65" hidden="false" customHeight="false" outlineLevel="0" collapsed="false">
      <c r="B29" s="61" t="s">
        <v>121</v>
      </c>
      <c r="C29" s="59" t="s">
        <v>122</v>
      </c>
    </row>
    <row r="30" customFormat="false" ht="12.65" hidden="false" customHeight="false" outlineLevel="0" collapsed="false">
      <c r="B30" s="61" t="s">
        <v>123</v>
      </c>
      <c r="C30" s="59" t="s">
        <v>124</v>
      </c>
    </row>
    <row r="31" customFormat="false" ht="12.65" hidden="false" customHeight="false" outlineLevel="0" collapsed="false">
      <c r="B31" s="61" t="s">
        <v>125</v>
      </c>
      <c r="C31" s="59" t="s">
        <v>126</v>
      </c>
    </row>
    <row r="32" customFormat="false" ht="12.65" hidden="false" customHeight="false" outlineLevel="0" collapsed="false">
      <c r="B32" s="61" t="s">
        <v>127</v>
      </c>
      <c r="C32" s="59" t="s">
        <v>128</v>
      </c>
    </row>
    <row r="33" customFormat="false" ht="12.65" hidden="false" customHeight="false" outlineLevel="0" collapsed="false">
      <c r="B33" s="61" t="s">
        <v>129</v>
      </c>
      <c r="C33" s="59" t="s">
        <v>130</v>
      </c>
    </row>
    <row r="34" customFormat="false" ht="12.65" hidden="false" customHeight="false" outlineLevel="0" collapsed="false"/>
    <row r="35" customFormat="false" ht="12.65" hidden="false" customHeight="false" outlineLevel="0" collapsed="false"/>
    <row r="36" customFormat="false" ht="12.65" hidden="false" customHeight="false" outlineLevel="0" collapsed="false"/>
    <row r="37" customFormat="false" ht="12.65" hidden="false" customHeight="false" outlineLevel="0" collapsed="false"/>
    <row r="38" customFormat="false" ht="12.65" hidden="false" customHeight="false" outlineLevel="0" collapsed="false"/>
    <row r="39" customFormat="false" ht="12.65" hidden="false" customHeight="false" outlineLevel="0" collapsed="false"/>
    <row r="40" customFormat="false" ht="12.65" hidden="false" customHeight="false" outlineLevel="0" collapsed="false"/>
    <row r="41" customFormat="false" ht="12.65" hidden="false" customHeight="false" outlineLevel="0" collapsed="false"/>
    <row r="42" customFormat="false" ht="12.65" hidden="false" customHeight="false" outlineLevel="0" collapsed="false"/>
    <row r="43" customFormat="false" ht="12.65" hidden="false" customHeight="false" outlineLevel="0" collapsed="false"/>
    <row r="44" customFormat="false" ht="12.65" hidden="false" customHeight="false" outlineLevel="0" collapsed="false"/>
    <row r="45" customFormat="false" ht="12.65" hidden="false" customHeight="false" outlineLevel="0" collapsed="false"/>
    <row r="46" customFormat="false" ht="12.65" hidden="false" customHeight="false" outlineLevel="0" collapsed="false"/>
    <row r="47" customFormat="false" ht="12.65" hidden="false" customHeight="false" outlineLevel="0" collapsed="false"/>
    <row r="48" customFormat="false" ht="12.65" hidden="false" customHeight="false" outlineLevel="0" collapsed="false"/>
    <row r="49" customFormat="false" ht="12.65" hidden="false" customHeight="false" outlineLevel="0" collapsed="false">
      <c r="C49" s="58" t="s">
        <v>1</v>
      </c>
    </row>
    <row r="50" customFormat="false" ht="12.65" hidden="false" customHeight="false" outlineLevel="0" collapsed="false">
      <c r="C50" s="61" t="s">
        <v>137</v>
      </c>
    </row>
    <row r="51" customFormat="false" ht="12.65" hidden="false" customHeight="false" outlineLevel="0" collapsed="false">
      <c r="C51" s="61" t="s">
        <v>138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2007-11-23T13:45:14Z</dcterms:created>
  <dc:creator>FAGNINI Massimo (AGRI)</dc:creator>
  <dc:description/>
  <dc:language>pt-PT</dc:language>
  <cp:lastModifiedBy/>
  <cp:lastPrinted>2014-05-16T12:54:02Z</cp:lastPrinted>
  <dcterms:modified xsi:type="dcterms:W3CDTF">2024-09-21T18:28:16Z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ActionId">
    <vt:lpwstr>53769a2d-5153-4608-9d24-1a8c7600add0</vt:lpwstr>
  </property>
  <property fmtid="{D5CDD505-2E9C-101B-9397-08002B2CF9AE}" pid="3" name="MSIP_Label_6bd9ddd1-4d20-43f6-abfa-fc3c07406f94_ContentBits">
    <vt:lpwstr>0</vt:lpwstr>
  </property>
  <property fmtid="{D5CDD505-2E9C-101B-9397-08002B2CF9AE}" pid="4" name="MSIP_Label_6bd9ddd1-4d20-43f6-abfa-fc3c07406f94_Enabled">
    <vt:lpwstr>true</vt:lpwstr>
  </property>
  <property fmtid="{D5CDD505-2E9C-101B-9397-08002B2CF9AE}" pid="5" name="MSIP_Label_6bd9ddd1-4d20-43f6-abfa-fc3c07406f94_Method">
    <vt:lpwstr>Standard</vt:lpwstr>
  </property>
  <property fmtid="{D5CDD505-2E9C-101B-9397-08002B2CF9AE}" pid="6" name="MSIP_Label_6bd9ddd1-4d20-43f6-abfa-fc3c07406f94_Name">
    <vt:lpwstr>Commission Use</vt:lpwstr>
  </property>
  <property fmtid="{D5CDD505-2E9C-101B-9397-08002B2CF9AE}" pid="7" name="MSIP_Label_6bd9ddd1-4d20-43f6-abfa-fc3c07406f94_SetDate">
    <vt:lpwstr>2023-06-12T07:21:05Z</vt:lpwstr>
  </property>
  <property fmtid="{D5CDD505-2E9C-101B-9397-08002B2CF9AE}" pid="8" name="MSIP_Label_6bd9ddd1-4d20-43f6-abfa-fc3c07406f94_SiteId">
    <vt:lpwstr>b24c8b06-522c-46fe-9080-70926f8dddb1</vt:lpwstr>
  </property>
  <property fmtid="{D5CDD505-2E9C-101B-9397-08002B2CF9AE}" pid="9" name="_NewReviewCycle">
    <vt:lpwstr/>
  </property>
</Properties>
</file>