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0630645-my.sharepoint.com/personal/angus_macdonald_monocle_co_za/Documents/Desktop/FPL/"/>
    </mc:Choice>
  </mc:AlternateContent>
  <xr:revisionPtr revIDLastSave="3600" documentId="8_{AAD0D06E-4CB6-40DE-9EC2-423BF07B65EB}" xr6:coauthVersionLast="45" xr6:coauthVersionMax="45" xr10:uidLastSave="{DC06CB5B-891D-469E-950F-5A71B2EC7CB0}"/>
  <bookViews>
    <workbookView xWindow="-110" yWindow="-110" windowWidth="19420" windowHeight="11020" firstSheet="1" activeTab="1" xr2:uid="{99C23971-801A-4600-9855-6160F69EBA99}"/>
  </bookViews>
  <sheets>
    <sheet name="Glossary" sheetId="1" r:id="rId1"/>
    <sheet name="Sheet14" sheetId="24" r:id="rId2"/>
    <sheet name="Outlier_Performers" sheetId="14" r:id="rId3"/>
    <sheet name="xG" sheetId="25" r:id="rId4"/>
    <sheet name="Arsenal" sheetId="2" r:id="rId5"/>
    <sheet name="Aston_Villa" sheetId="10" r:id="rId6"/>
    <sheet name="Bournemouth" sheetId="11" r:id="rId7"/>
    <sheet name="Brighton" sheetId="12" r:id="rId8"/>
    <sheet name="Burnley" sheetId="13" r:id="rId9"/>
    <sheet name="Chelsea" sheetId="4" r:id="rId10"/>
    <sheet name="CrystalPalace" sheetId="15" r:id="rId11"/>
    <sheet name="Everton" sheetId="16" r:id="rId12"/>
    <sheet name="Leicester" sheetId="7" r:id="rId13"/>
    <sheet name="Liverpool" sheetId="5" r:id="rId14"/>
    <sheet name="Man_City" sheetId="6" r:id="rId15"/>
    <sheet name="Man_U" sheetId="3" r:id="rId16"/>
    <sheet name="Newcastle" sheetId="18" r:id="rId17"/>
    <sheet name="Norwhich" sheetId="19" r:id="rId18"/>
    <sheet name="Sheffield" sheetId="20" r:id="rId19"/>
    <sheet name="Southampton" sheetId="21" r:id="rId20"/>
    <sheet name="Spurs" sheetId="22" r:id="rId21"/>
    <sheet name="Watford" sheetId="9" r:id="rId22"/>
    <sheet name="WestHam" sheetId="23" r:id="rId23"/>
    <sheet name="Wolves" sheetId="8" r:id="rId24"/>
  </sheets>
  <definedNames>
    <definedName name="_xlnm._FilterDatabase" localSheetId="3" hidden="1">xG!$A$1:$J$203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8" i="8"/>
  <c r="I9" i="8"/>
  <c r="I10" i="8"/>
  <c r="I11" i="8"/>
  <c r="I12" i="8"/>
  <c r="I13" i="8"/>
  <c r="I14" i="8"/>
  <c r="I16" i="8"/>
  <c r="I2" i="23"/>
  <c r="I3" i="23"/>
  <c r="I4" i="23"/>
  <c r="I5" i="23"/>
  <c r="I6" i="23"/>
  <c r="I7" i="23"/>
  <c r="I8" i="23"/>
  <c r="I12" i="23"/>
  <c r="I14" i="23"/>
  <c r="I16" i="23"/>
  <c r="I2" i="9"/>
  <c r="I3" i="9"/>
  <c r="I5" i="9"/>
  <c r="I7" i="9"/>
  <c r="I8" i="9"/>
  <c r="I13" i="9"/>
  <c r="I17" i="9"/>
  <c r="I18" i="9"/>
  <c r="I2" i="22"/>
  <c r="I4" i="22"/>
  <c r="I7" i="22"/>
  <c r="I8" i="22"/>
  <c r="I15" i="22"/>
  <c r="I16" i="22"/>
  <c r="I17" i="22"/>
  <c r="I18" i="22"/>
  <c r="I2" i="21"/>
  <c r="I7" i="21"/>
  <c r="I12" i="21"/>
  <c r="I14" i="21"/>
  <c r="I15" i="21"/>
  <c r="I16" i="21"/>
  <c r="I17" i="21"/>
  <c r="I2" i="20"/>
  <c r="I8" i="20"/>
  <c r="I13" i="20"/>
  <c r="I2" i="19"/>
  <c r="I3" i="19"/>
  <c r="I6" i="19"/>
  <c r="I7" i="19"/>
  <c r="I10" i="19"/>
  <c r="I13" i="19"/>
  <c r="I16" i="19"/>
  <c r="I2" i="18"/>
  <c r="I6" i="18"/>
  <c r="I8" i="18"/>
  <c r="I9" i="18"/>
  <c r="I14" i="18"/>
  <c r="I15" i="18"/>
  <c r="I17" i="18"/>
  <c r="I18" i="18"/>
  <c r="I2" i="3"/>
  <c r="I3" i="3"/>
  <c r="I4" i="3"/>
  <c r="I5" i="3"/>
  <c r="I6" i="3"/>
  <c r="I7" i="3"/>
  <c r="I8" i="3"/>
  <c r="I9" i="3"/>
  <c r="I10" i="3"/>
  <c r="I15" i="3"/>
  <c r="I16" i="3"/>
  <c r="I17" i="3"/>
  <c r="I18" i="3"/>
  <c r="I19" i="3"/>
  <c r="I20" i="3"/>
  <c r="I2" i="6"/>
  <c r="I6" i="6"/>
  <c r="I7" i="6"/>
  <c r="I14" i="6"/>
  <c r="I16" i="6"/>
  <c r="I2" i="5"/>
  <c r="I3" i="5"/>
  <c r="I7" i="5"/>
  <c r="I12" i="5"/>
  <c r="I16" i="5"/>
  <c r="I1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2" i="7"/>
  <c r="I6" i="7"/>
  <c r="I8" i="7"/>
  <c r="I16" i="7"/>
  <c r="I18" i="7"/>
  <c r="I2" i="16"/>
  <c r="I3" i="16"/>
  <c r="I4" i="16"/>
  <c r="I7" i="16"/>
  <c r="I11" i="16"/>
  <c r="I12" i="16"/>
  <c r="I13" i="16"/>
  <c r="I14" i="16"/>
  <c r="I15" i="16"/>
  <c r="I2" i="15"/>
  <c r="I3" i="15"/>
  <c r="I4" i="15"/>
  <c r="I6" i="15"/>
  <c r="I8" i="15"/>
  <c r="I12" i="15"/>
  <c r="I15" i="15"/>
  <c r="I2" i="4"/>
  <c r="I3" i="4"/>
  <c r="I4" i="4"/>
  <c r="I5" i="4"/>
  <c r="I7" i="4"/>
  <c r="I8" i="4"/>
  <c r="I9" i="4"/>
  <c r="I11" i="4"/>
  <c r="I12" i="4"/>
  <c r="I13" i="4"/>
  <c r="I15" i="4"/>
  <c r="I17" i="4"/>
  <c r="I18" i="4"/>
  <c r="I19" i="4"/>
  <c r="I20" i="4"/>
  <c r="I2" i="13"/>
  <c r="I7" i="13"/>
  <c r="I12" i="13"/>
  <c r="I2" i="12"/>
  <c r="I5" i="12"/>
  <c r="I7" i="12"/>
  <c r="I8" i="12"/>
  <c r="I13" i="12"/>
  <c r="I2" i="11"/>
  <c r="I7" i="11"/>
  <c r="I8" i="11"/>
  <c r="I12" i="11"/>
  <c r="I13" i="11"/>
  <c r="I14" i="11"/>
  <c r="I18" i="11"/>
  <c r="I2" i="10"/>
  <c r="I3" i="10"/>
  <c r="I4" i="10"/>
  <c r="I7" i="10"/>
  <c r="I9" i="10"/>
  <c r="I16" i="10"/>
  <c r="I2" i="2"/>
  <c r="I4" i="2"/>
  <c r="I5" i="2"/>
  <c r="I6" i="2"/>
  <c r="I7" i="2"/>
  <c r="I8" i="2"/>
  <c r="I9" i="2"/>
  <c r="I10" i="2"/>
  <c r="I11" i="2"/>
  <c r="I12" i="2"/>
  <c r="I17" i="2"/>
  <c r="I20" i="2"/>
  <c r="I23" i="2"/>
  <c r="I24" i="2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G201" i="25" l="1"/>
  <c r="I201" i="25" s="1"/>
  <c r="I10" i="18" s="1"/>
  <c r="G200" i="25"/>
  <c r="I200" i="25" s="1"/>
  <c r="I14" i="3" s="1"/>
  <c r="G202" i="25"/>
  <c r="I202" i="25" s="1"/>
  <c r="G13" i="25"/>
  <c r="I13" i="25" s="1"/>
  <c r="I9" i="6" s="1"/>
  <c r="G12" i="25"/>
  <c r="I12" i="25" s="1"/>
  <c r="I15" i="19" s="1"/>
  <c r="G15" i="25"/>
  <c r="I15" i="25" s="1"/>
  <c r="I13" i="13" s="1"/>
  <c r="G145" i="25"/>
  <c r="I145" i="25" s="1"/>
  <c r="I13" i="3" s="1"/>
  <c r="G22" i="25"/>
  <c r="I22" i="25" s="1"/>
  <c r="I19" i="6" s="1"/>
  <c r="G30" i="25"/>
  <c r="I30" i="25" s="1"/>
  <c r="I22" i="2" s="1"/>
  <c r="G21" i="25"/>
  <c r="I21" i="25" s="1"/>
  <c r="I14" i="12" s="1"/>
  <c r="G64" i="25"/>
  <c r="I64" i="25" s="1"/>
  <c r="I12" i="3" s="1"/>
  <c r="G19" i="25"/>
  <c r="I19" i="25" s="1"/>
  <c r="I19" i="22" s="1"/>
  <c r="G58" i="25"/>
  <c r="I58" i="25" s="1"/>
  <c r="I15" i="12" s="1"/>
  <c r="G113" i="25"/>
  <c r="I113" i="25" s="1"/>
  <c r="I18" i="5" s="1"/>
  <c r="G166" i="25"/>
  <c r="I166" i="25" s="1"/>
  <c r="I4" i="5" s="1"/>
  <c r="G6" i="25"/>
  <c r="I6" i="25" s="1"/>
  <c r="G65" i="25"/>
  <c r="I65" i="25" s="1"/>
  <c r="I3" i="11" s="1"/>
  <c r="G48" i="25"/>
  <c r="I48" i="25" s="1"/>
  <c r="G76" i="25"/>
  <c r="I76" i="25" s="1"/>
  <c r="I14" i="10" s="1"/>
  <c r="G110" i="25"/>
  <c r="I110" i="25" s="1"/>
  <c r="I8" i="13" s="1"/>
  <c r="G123" i="25"/>
  <c r="I123" i="25" s="1"/>
  <c r="I10" i="16" s="1"/>
  <c r="G124" i="25"/>
  <c r="I124" i="25" s="1"/>
  <c r="I10" i="7" s="1"/>
  <c r="G80" i="25"/>
  <c r="I80" i="25" s="1"/>
  <c r="I13" i="5" s="1"/>
  <c r="G129" i="25"/>
  <c r="I129" i="25" s="1"/>
  <c r="I9" i="22" s="1"/>
  <c r="G95" i="25"/>
  <c r="I95" i="25" s="1"/>
  <c r="I17" i="11" s="1"/>
  <c r="G11" i="25"/>
  <c r="I11" i="25" s="1"/>
  <c r="I16" i="12" s="1"/>
  <c r="G75" i="25"/>
  <c r="I75" i="25" s="1"/>
  <c r="I13" i="18" s="1"/>
  <c r="G83" i="25"/>
  <c r="I83" i="25" s="1"/>
  <c r="I3" i="20" s="1"/>
  <c r="G50" i="25"/>
  <c r="I50" i="25" s="1"/>
  <c r="I18" i="23" s="1"/>
  <c r="G24" i="25"/>
  <c r="I24" i="25" s="1"/>
  <c r="I13" i="21" s="1"/>
  <c r="G40" i="25"/>
  <c r="I40" i="25" s="1"/>
  <c r="I10" i="22" s="1"/>
  <c r="G8" i="25"/>
  <c r="I8" i="25" s="1"/>
  <c r="I15" i="11" s="1"/>
  <c r="G46" i="25"/>
  <c r="I46" i="25" s="1"/>
  <c r="I9" i="5" s="1"/>
  <c r="G47" i="25"/>
  <c r="I47" i="25" s="1"/>
  <c r="I14" i="22" s="1"/>
  <c r="G36" i="25"/>
  <c r="I36" i="25" s="1"/>
  <c r="I19" i="5" s="1"/>
  <c r="G9" i="25"/>
  <c r="I9" i="25" s="1"/>
  <c r="I18" i="6" s="1"/>
  <c r="G29" i="25"/>
  <c r="I29" i="25" s="1"/>
  <c r="G23" i="25"/>
  <c r="I23" i="25" s="1"/>
  <c r="I8" i="10" s="1"/>
  <c r="G37" i="25"/>
  <c r="I37" i="25" s="1"/>
  <c r="I11" i="23" s="1"/>
  <c r="G130" i="25"/>
  <c r="I130" i="25" s="1"/>
  <c r="I9" i="23" s="1"/>
  <c r="G117" i="25"/>
  <c r="I117" i="25" s="1"/>
  <c r="I17" i="23" s="1"/>
  <c r="G197" i="25"/>
  <c r="I197" i="25" s="1"/>
  <c r="G150" i="25"/>
  <c r="I150" i="25" s="1"/>
  <c r="I15" i="23" s="1"/>
  <c r="G198" i="25"/>
  <c r="I198" i="25" s="1"/>
  <c r="I10" i="23" s="1"/>
  <c r="G153" i="25"/>
  <c r="I153" i="25" s="1"/>
  <c r="I13" i="23" s="1"/>
  <c r="G203" i="25"/>
  <c r="I203" i="25" s="1"/>
  <c r="I7" i="20" s="1"/>
  <c r="G192" i="25"/>
  <c r="I192" i="25" s="1"/>
  <c r="I6" i="21" s="1"/>
  <c r="G159" i="25"/>
  <c r="I159" i="25" s="1"/>
  <c r="I4" i="21" s="1"/>
  <c r="G193" i="25"/>
  <c r="I193" i="25" s="1"/>
  <c r="I5" i="21" s="1"/>
  <c r="G194" i="25"/>
  <c r="I194" i="25" s="1"/>
  <c r="I6" i="22" s="1"/>
  <c r="G173" i="25"/>
  <c r="I173" i="25" s="1"/>
  <c r="I4" i="11" s="1"/>
  <c r="G131" i="25"/>
  <c r="I131" i="25" s="1"/>
  <c r="I6" i="11" s="1"/>
  <c r="G163" i="25"/>
  <c r="I163" i="25" s="1"/>
  <c r="I13" i="2" s="1"/>
  <c r="G174" i="25"/>
  <c r="I174" i="25" s="1"/>
  <c r="I3" i="2" s="1"/>
  <c r="G112" i="25"/>
  <c r="I112" i="25" s="1"/>
  <c r="I15" i="2" s="1"/>
  <c r="G101" i="25"/>
  <c r="I101" i="25" s="1"/>
  <c r="I19" i="2" s="1"/>
  <c r="G5" i="25"/>
  <c r="I5" i="25" s="1"/>
  <c r="I21" i="2" s="1"/>
  <c r="G175" i="25"/>
  <c r="I175" i="25" s="1"/>
  <c r="I6" i="10" s="1"/>
  <c r="G74" i="25"/>
  <c r="I74" i="25" s="1"/>
  <c r="G176" i="25"/>
  <c r="I176" i="25" s="1"/>
  <c r="I4" i="12" s="1"/>
  <c r="G177" i="25"/>
  <c r="I177" i="25" s="1"/>
  <c r="I3" i="12" s="1"/>
  <c r="G157" i="25"/>
  <c r="I157" i="25" s="1"/>
  <c r="I9" i="12" s="1"/>
  <c r="G100" i="25"/>
  <c r="I100" i="25" s="1"/>
  <c r="I18" i="12" s="1"/>
  <c r="G164" i="25"/>
  <c r="I164" i="25" s="1"/>
  <c r="I11" i="12" s="1"/>
  <c r="G154" i="25"/>
  <c r="I154" i="25" s="1"/>
  <c r="I17" i="12" s="1"/>
  <c r="G178" i="25"/>
  <c r="I178" i="25" s="1"/>
  <c r="I6" i="13" s="1"/>
  <c r="G49" i="25"/>
  <c r="I49" i="25" s="1"/>
  <c r="I15" i="13" s="1"/>
  <c r="G179" i="25"/>
  <c r="I179" i="25" s="1"/>
  <c r="I10" i="13" s="1"/>
  <c r="G156" i="25"/>
  <c r="I156" i="25" s="1"/>
  <c r="I14" i="13" s="1"/>
  <c r="G14" i="25"/>
  <c r="I14" i="25" s="1"/>
  <c r="I16" i="4" s="1"/>
  <c r="G114" i="25"/>
  <c r="I114" i="25" s="1"/>
  <c r="G147" i="25"/>
  <c r="I147" i="25" s="1"/>
  <c r="G144" i="25"/>
  <c r="I144" i="25" s="1"/>
  <c r="G102" i="25"/>
  <c r="I102" i="25" s="1"/>
  <c r="I14" i="15" s="1"/>
  <c r="G162" i="25"/>
  <c r="I162" i="25" s="1"/>
  <c r="I13" i="15" s="1"/>
  <c r="G180" i="25"/>
  <c r="I180" i="25" s="1"/>
  <c r="I5" i="15" s="1"/>
  <c r="G181" i="25"/>
  <c r="I181" i="25" s="1"/>
  <c r="I9" i="15" s="1"/>
  <c r="G27" i="25"/>
  <c r="I27" i="25" s="1"/>
  <c r="G155" i="25"/>
  <c r="I155" i="25" s="1"/>
  <c r="I16" i="16" s="1"/>
  <c r="G35" i="25"/>
  <c r="I35" i="25" s="1"/>
  <c r="I14" i="7" s="1"/>
  <c r="G132" i="25"/>
  <c r="I132" i="25" s="1"/>
  <c r="I5" i="7" s="1"/>
  <c r="G165" i="25"/>
  <c r="I165" i="25" s="1"/>
  <c r="I4" i="7" s="1"/>
  <c r="G133" i="25"/>
  <c r="I133" i="25" s="1"/>
  <c r="I7" i="7" s="1"/>
  <c r="G182" i="25"/>
  <c r="I182" i="25" s="1"/>
  <c r="I17" i="7" s="1"/>
  <c r="G134" i="25"/>
  <c r="I134" i="25" s="1"/>
  <c r="I8" i="5" s="1"/>
  <c r="G146" i="25"/>
  <c r="I146" i="25" s="1"/>
  <c r="I10" i="5" s="1"/>
  <c r="G160" i="25"/>
  <c r="I160" i="25" s="1"/>
  <c r="I13" i="6" s="1"/>
  <c r="G167" i="25"/>
  <c r="I167" i="25" s="1"/>
  <c r="I4" i="6" s="1"/>
  <c r="G143" i="25"/>
  <c r="I143" i="25" s="1"/>
  <c r="I12" i="6" s="1"/>
  <c r="G183" i="25"/>
  <c r="I183" i="25" s="1"/>
  <c r="I3" i="6" s="1"/>
  <c r="G168" i="25"/>
  <c r="I168" i="25" s="1"/>
  <c r="I5" i="18" s="1"/>
  <c r="G185" i="25"/>
  <c r="I185" i="25" s="1"/>
  <c r="I11" i="18" s="1"/>
  <c r="G135" i="25"/>
  <c r="I135" i="25" s="1"/>
  <c r="G186" i="25"/>
  <c r="I186" i="25" s="1"/>
  <c r="I7" i="18" s="1"/>
  <c r="G25" i="25"/>
  <c r="I25" i="25" s="1"/>
  <c r="G187" i="25"/>
  <c r="I187" i="25" s="1"/>
  <c r="I5" i="19" s="1"/>
  <c r="G169" i="25"/>
  <c r="I169" i="25" s="1"/>
  <c r="I11" i="19" s="1"/>
  <c r="G170" i="25"/>
  <c r="I170" i="25" s="1"/>
  <c r="I4" i="19" s="1"/>
  <c r="G188" i="25"/>
  <c r="I188" i="25" s="1"/>
  <c r="I8" i="19" s="1"/>
  <c r="G18" i="25"/>
  <c r="I18" i="25" s="1"/>
  <c r="G151" i="25"/>
  <c r="I151" i="25" s="1"/>
  <c r="G4" i="25"/>
  <c r="I4" i="25" s="1"/>
  <c r="G189" i="25"/>
  <c r="I189" i="25" s="1"/>
  <c r="I6" i="20" s="1"/>
  <c r="G148" i="25"/>
  <c r="I148" i="25" s="1"/>
  <c r="I11" i="20" s="1"/>
  <c r="G105" i="25"/>
  <c r="I105" i="25" s="1"/>
  <c r="I12" i="20" s="1"/>
  <c r="G190" i="25"/>
  <c r="I190" i="25" s="1"/>
  <c r="I9" i="20" s="1"/>
  <c r="G191" i="25"/>
  <c r="I191" i="25" s="1"/>
  <c r="I4" i="20" s="1"/>
  <c r="G171" i="25"/>
  <c r="I171" i="25" s="1"/>
  <c r="I3" i="21" s="1"/>
  <c r="G2" i="25"/>
  <c r="I2" i="25" s="1"/>
  <c r="G149" i="25"/>
  <c r="I149" i="25" s="1"/>
  <c r="I12" i="22" s="1"/>
  <c r="G152" i="25"/>
  <c r="I152" i="25" s="1"/>
  <c r="I16" i="9" s="1"/>
  <c r="G195" i="25"/>
  <c r="I195" i="25" s="1"/>
  <c r="I12" i="9" s="1"/>
  <c r="G196" i="25"/>
  <c r="I196" i="25" s="1"/>
  <c r="I4" i="9" s="1"/>
  <c r="G111" i="25"/>
  <c r="I111" i="25" s="1"/>
  <c r="I15" i="9" s="1"/>
  <c r="G158" i="25"/>
  <c r="I158" i="25" s="1"/>
  <c r="I9" i="9" s="1"/>
  <c r="G172" i="25"/>
  <c r="I172" i="25" s="1"/>
  <c r="I7" i="8" s="1"/>
  <c r="G161" i="25"/>
  <c r="I161" i="25" s="1"/>
  <c r="G122" i="25"/>
  <c r="I122" i="25" s="1"/>
  <c r="I6" i="16" s="1"/>
  <c r="G77" i="25"/>
  <c r="I77" i="25" s="1"/>
  <c r="I15" i="6" s="1"/>
  <c r="G136" i="25"/>
  <c r="I136" i="25" s="1"/>
  <c r="I9" i="11" s="1"/>
  <c r="G115" i="25"/>
  <c r="I115" i="25" s="1"/>
  <c r="I16" i="11" s="1"/>
  <c r="G85" i="25"/>
  <c r="I85" i="25" s="1"/>
  <c r="G106" i="25"/>
  <c r="I106" i="25" s="1"/>
  <c r="I14" i="2" s="1"/>
  <c r="G70" i="25"/>
  <c r="I70" i="25" s="1"/>
  <c r="I16" i="2" s="1"/>
  <c r="G137" i="25"/>
  <c r="I137" i="25" s="1"/>
  <c r="I10" i="10" s="1"/>
  <c r="G138" i="25"/>
  <c r="I138" i="25" s="1"/>
  <c r="I5" i="10" s="1"/>
  <c r="G118" i="25"/>
  <c r="I118" i="25" s="1"/>
  <c r="I10" i="12" s="1"/>
  <c r="G119" i="25"/>
  <c r="I119" i="25" s="1"/>
  <c r="I12" i="12" s="1"/>
  <c r="G120" i="25"/>
  <c r="I120" i="25" s="1"/>
  <c r="I11" i="13" s="1"/>
  <c r="G121" i="25"/>
  <c r="I121" i="25" s="1"/>
  <c r="I4" i="13" s="1"/>
  <c r="G139" i="25"/>
  <c r="I139" i="25" s="1"/>
  <c r="I3" i="13" s="1"/>
  <c r="G33" i="25"/>
  <c r="I33" i="25" s="1"/>
  <c r="G104" i="25"/>
  <c r="I104" i="25" s="1"/>
  <c r="I14" i="4" s="1"/>
  <c r="G109" i="25"/>
  <c r="I109" i="25" s="1"/>
  <c r="I7" i="15" s="1"/>
  <c r="G86" i="25"/>
  <c r="I86" i="25" s="1"/>
  <c r="I11" i="15" s="1"/>
  <c r="G17" i="25"/>
  <c r="I17" i="25" s="1"/>
  <c r="I17" i="16" s="1"/>
  <c r="G7" i="25"/>
  <c r="I7" i="25" s="1"/>
  <c r="I15" i="7" s="1"/>
  <c r="G140" i="25"/>
  <c r="I140" i="25" s="1"/>
  <c r="I3" i="7" s="1"/>
  <c r="G103" i="25"/>
  <c r="I103" i="25" s="1"/>
  <c r="I11" i="7" s="1"/>
  <c r="G125" i="25"/>
  <c r="I125" i="25" s="1"/>
  <c r="I5" i="5" s="1"/>
  <c r="G73" i="25"/>
  <c r="I73" i="25" s="1"/>
  <c r="I11" i="5" s="1"/>
  <c r="G61" i="25"/>
  <c r="I61" i="25" s="1"/>
  <c r="I15" i="5" s="1"/>
  <c r="G66" i="25"/>
  <c r="I66" i="25" s="1"/>
  <c r="I8" i="6" s="1"/>
  <c r="G3" i="25"/>
  <c r="I3" i="25" s="1"/>
  <c r="I22" i="3" s="1"/>
  <c r="G184" i="25"/>
  <c r="I184" i="25" s="1"/>
  <c r="I11" i="3" s="1"/>
  <c r="G126" i="25"/>
  <c r="I126" i="25" s="1"/>
  <c r="I4" i="18" s="1"/>
  <c r="G108" i="25"/>
  <c r="I108" i="25" s="1"/>
  <c r="I12" i="19" s="1"/>
  <c r="G107" i="25"/>
  <c r="I107" i="25" s="1"/>
  <c r="I10" i="21" s="1"/>
  <c r="G127" i="25"/>
  <c r="I127" i="25" s="1"/>
  <c r="I9" i="21" s="1"/>
  <c r="G67" i="25"/>
  <c r="I67" i="25" s="1"/>
  <c r="G141" i="25"/>
  <c r="I141" i="25" s="1"/>
  <c r="I3" i="22" s="1"/>
  <c r="G128" i="25"/>
  <c r="I128" i="25" s="1"/>
  <c r="I5" i="22" s="1"/>
  <c r="G199" i="25"/>
  <c r="I199" i="25" s="1"/>
  <c r="G51" i="25"/>
  <c r="I51" i="25" s="1"/>
  <c r="I11" i="21" s="1"/>
  <c r="G96" i="25"/>
  <c r="I96" i="25" s="1"/>
  <c r="I5" i="11" s="1"/>
  <c r="G72" i="25"/>
  <c r="I72" i="25" s="1"/>
  <c r="I10" i="11" s="1"/>
  <c r="G90" i="25"/>
  <c r="I90" i="25" s="1"/>
  <c r="I11" i="11" s="1"/>
  <c r="G52" i="25"/>
  <c r="I52" i="25" s="1"/>
  <c r="I18" i="2" s="1"/>
  <c r="G82" i="25"/>
  <c r="I82" i="25" s="1"/>
  <c r="I15" i="10" s="1"/>
  <c r="G97" i="25"/>
  <c r="I97" i="25" s="1"/>
  <c r="I6" i="12" s="1"/>
  <c r="G98" i="25"/>
  <c r="I98" i="25" s="1"/>
  <c r="I5" i="13" s="1"/>
  <c r="G78" i="25"/>
  <c r="I78" i="25" s="1"/>
  <c r="I10" i="15" s="1"/>
  <c r="G79" i="25"/>
  <c r="I79" i="25" s="1"/>
  <c r="I12" i="7" s="1"/>
  <c r="G91" i="25"/>
  <c r="I91" i="25" s="1"/>
  <c r="I6" i="5" s="1"/>
  <c r="G43" i="25"/>
  <c r="I43" i="25" s="1"/>
  <c r="I10" i="6" s="1"/>
  <c r="G87" i="25"/>
  <c r="I87" i="25" s="1"/>
  <c r="I5" i="6" s="1"/>
  <c r="G99" i="25"/>
  <c r="I99" i="25" s="1"/>
  <c r="I12" i="18" s="1"/>
  <c r="G92" i="25"/>
  <c r="I92" i="25" s="1"/>
  <c r="I3" i="18" s="1"/>
  <c r="G88" i="25"/>
  <c r="I88" i="25" s="1"/>
  <c r="I9" i="19" s="1"/>
  <c r="G20" i="25"/>
  <c r="I20" i="25" s="1"/>
  <c r="I15" i="20" s="1"/>
  <c r="G93" i="25"/>
  <c r="I93" i="25" s="1"/>
  <c r="I5" i="20" s="1"/>
  <c r="G56" i="25"/>
  <c r="I56" i="25" s="1"/>
  <c r="I13" i="22" s="1"/>
  <c r="G84" i="25"/>
  <c r="I84" i="25" s="1"/>
  <c r="I10" i="9" s="1"/>
  <c r="G94" i="25"/>
  <c r="I94" i="25" s="1"/>
  <c r="I6" i="9" s="1"/>
  <c r="G89" i="25"/>
  <c r="I89" i="25" s="1"/>
  <c r="I14" i="9" s="1"/>
  <c r="G60" i="25"/>
  <c r="I60" i="25" s="1"/>
  <c r="I9" i="13" s="1"/>
  <c r="G26" i="25"/>
  <c r="I26" i="25" s="1"/>
  <c r="G62" i="25"/>
  <c r="I62" i="25" s="1"/>
  <c r="I6" i="4" s="1"/>
  <c r="G68" i="25"/>
  <c r="I68" i="25" s="1"/>
  <c r="G57" i="25"/>
  <c r="I57" i="25" s="1"/>
  <c r="I5" i="16" s="1"/>
  <c r="G16" i="25"/>
  <c r="I16" i="25" s="1"/>
  <c r="I14" i="5" s="1"/>
  <c r="G55" i="25"/>
  <c r="I55" i="25" s="1"/>
  <c r="I14" i="20" s="1"/>
  <c r="G54" i="25"/>
  <c r="I54" i="25" s="1"/>
  <c r="I10" i="20" s="1"/>
  <c r="G63" i="25"/>
  <c r="I63" i="25" s="1"/>
  <c r="I8" i="21" s="1"/>
  <c r="G71" i="25"/>
  <c r="I71" i="25" s="1"/>
  <c r="I11" i="22" s="1"/>
  <c r="G142" i="25"/>
  <c r="I142" i="25" s="1"/>
  <c r="G116" i="25"/>
  <c r="I116" i="25" s="1"/>
  <c r="G69" i="25"/>
  <c r="I69" i="25" s="1"/>
  <c r="G42" i="25"/>
  <c r="I42" i="25" s="1"/>
  <c r="I11" i="10" s="1"/>
  <c r="G34" i="25"/>
  <c r="I34" i="25" s="1"/>
  <c r="I13" i="10" s="1"/>
  <c r="G53" i="25"/>
  <c r="I53" i="25" s="1"/>
  <c r="I10" i="4" s="1"/>
  <c r="G44" i="25"/>
  <c r="I44" i="25" s="1"/>
  <c r="I9" i="16" s="1"/>
  <c r="G45" i="25"/>
  <c r="I45" i="25" s="1"/>
  <c r="I11" i="6" s="1"/>
  <c r="G10" i="25"/>
  <c r="I10" i="25" s="1"/>
  <c r="I17" i="6" s="1"/>
  <c r="G41" i="25"/>
  <c r="I41" i="25" s="1"/>
  <c r="I16" i="18" s="1"/>
  <c r="G32" i="25"/>
  <c r="I32" i="25" s="1"/>
  <c r="I14" i="19" s="1"/>
  <c r="G31" i="25"/>
  <c r="I31" i="25" s="1"/>
  <c r="I11" i="9" s="1"/>
  <c r="G28" i="25"/>
  <c r="I28" i="25" s="1"/>
  <c r="I8" i="16" s="1"/>
  <c r="G39" i="25"/>
  <c r="I39" i="25" s="1"/>
  <c r="I9" i="7" s="1"/>
  <c r="G38" i="25"/>
  <c r="I38" i="25" s="1"/>
  <c r="I13" i="7" s="1"/>
  <c r="G81" i="25"/>
  <c r="I81" i="25" s="1"/>
  <c r="G59" i="25"/>
  <c r="I59" i="25" s="1"/>
  <c r="I21" i="3" s="1"/>
  <c r="I12" i="10" l="1"/>
  <c r="I15" i="8"/>
  <c r="K201" i="25"/>
  <c r="L201" i="25" s="1"/>
  <c r="K200" i="25"/>
  <c r="L200" i="25" s="1"/>
  <c r="K202" i="25"/>
  <c r="L202" i="25" s="1"/>
  <c r="K69" i="25"/>
  <c r="K161" i="25"/>
  <c r="L161" i="25" s="1"/>
  <c r="K172" i="25"/>
  <c r="L172" i="25" l="1"/>
  <c r="L69" i="25"/>
  <c r="K24" i="25"/>
  <c r="K13" i="25"/>
  <c r="K12" i="25"/>
  <c r="K15" i="25"/>
  <c r="K19" i="25"/>
  <c r="K23" i="25"/>
  <c r="K64" i="25"/>
  <c r="K59" i="25"/>
  <c r="K30" i="25"/>
  <c r="K29" i="25"/>
  <c r="K28" i="25"/>
  <c r="K39" i="25"/>
  <c r="K38" i="25"/>
  <c r="K36" i="25"/>
  <c r="K9" i="25"/>
  <c r="K81" i="25"/>
  <c r="K42" i="25"/>
  <c r="K34" i="25"/>
  <c r="K8" i="25"/>
  <c r="K53" i="25"/>
  <c r="K44" i="25"/>
  <c r="K46" i="25"/>
  <c r="K45" i="25"/>
  <c r="K10" i="25"/>
  <c r="K41" i="25"/>
  <c r="K32" i="25"/>
  <c r="K47" i="25"/>
  <c r="K31" i="25"/>
  <c r="K21" i="25"/>
  <c r="K60" i="25"/>
  <c r="K26" i="25"/>
  <c r="K62" i="25"/>
  <c r="K68" i="25"/>
  <c r="K57" i="25"/>
  <c r="K16" i="25"/>
  <c r="K22" i="25"/>
  <c r="K55" i="25"/>
  <c r="K54" i="25"/>
  <c r="K63" i="25"/>
  <c r="K40" i="25"/>
  <c r="K71" i="25"/>
  <c r="K142" i="25"/>
  <c r="K116" i="25"/>
  <c r="K52" i="25"/>
  <c r="K82" i="25"/>
  <c r="K96" i="25"/>
  <c r="K72" i="25"/>
  <c r="K90" i="25"/>
  <c r="K95" i="25"/>
  <c r="K97" i="25"/>
  <c r="K11" i="25"/>
  <c r="K98" i="25"/>
  <c r="K78" i="25"/>
  <c r="K79" i="25"/>
  <c r="K91" i="25"/>
  <c r="K43" i="25"/>
  <c r="K87" i="25"/>
  <c r="K99" i="25"/>
  <c r="K92" i="25"/>
  <c r="K75" i="25"/>
  <c r="K88" i="25"/>
  <c r="K83" i="25"/>
  <c r="K20" i="25"/>
  <c r="K93" i="25"/>
  <c r="K51" i="25"/>
  <c r="K56" i="25"/>
  <c r="K84" i="25"/>
  <c r="K94" i="25"/>
  <c r="K89" i="25"/>
  <c r="K48" i="25"/>
  <c r="K85" i="25"/>
  <c r="K106" i="25"/>
  <c r="K70" i="25"/>
  <c r="K137" i="25"/>
  <c r="K76" i="25"/>
  <c r="K138" i="25"/>
  <c r="K136" i="25"/>
  <c r="K65" i="25"/>
  <c r="K115" i="25"/>
  <c r="K118" i="25"/>
  <c r="K119" i="25"/>
  <c r="K110" i="25"/>
  <c r="K120" i="25"/>
  <c r="K121" i="25"/>
  <c r="K139" i="25"/>
  <c r="K33" i="25"/>
  <c r="K104" i="25"/>
  <c r="K109" i="25"/>
  <c r="K86" i="25"/>
  <c r="K123" i="25"/>
  <c r="K122" i="25"/>
  <c r="K17" i="25"/>
  <c r="K7" i="25"/>
  <c r="K140" i="25"/>
  <c r="K103" i="25"/>
  <c r="K124" i="25"/>
  <c r="K125" i="25"/>
  <c r="K73" i="25"/>
  <c r="K80" i="25"/>
  <c r="K61" i="25"/>
  <c r="K77" i="25"/>
  <c r="K66" i="25"/>
  <c r="K3" i="25"/>
  <c r="K145" i="25"/>
  <c r="K184" i="25"/>
  <c r="K126" i="25"/>
  <c r="K108" i="25"/>
  <c r="K107" i="25"/>
  <c r="K127" i="25"/>
  <c r="K67" i="25"/>
  <c r="K141" i="25"/>
  <c r="K129" i="25"/>
  <c r="K128" i="25"/>
  <c r="K199" i="25"/>
  <c r="K163" i="25"/>
  <c r="K174" i="25"/>
  <c r="K112" i="25"/>
  <c r="K101" i="25"/>
  <c r="K5" i="25"/>
  <c r="K175" i="25"/>
  <c r="K74" i="25"/>
  <c r="K173" i="25"/>
  <c r="K131" i="25"/>
  <c r="K58" i="25"/>
  <c r="K176" i="25"/>
  <c r="K177" i="25"/>
  <c r="K157" i="25"/>
  <c r="K100" i="25"/>
  <c r="K164" i="25"/>
  <c r="K178" i="25"/>
  <c r="K49" i="25"/>
  <c r="K179" i="25"/>
  <c r="K156" i="25"/>
  <c r="K14" i="25"/>
  <c r="K114" i="25"/>
  <c r="K147" i="25"/>
  <c r="K144" i="25"/>
  <c r="K102" i="25"/>
  <c r="K162" i="25"/>
  <c r="K180" i="25"/>
  <c r="K181" i="25"/>
  <c r="K27" i="25"/>
  <c r="K155" i="25"/>
  <c r="K35" i="25"/>
  <c r="K132" i="25"/>
  <c r="K165" i="25"/>
  <c r="K133" i="25"/>
  <c r="K182" i="25"/>
  <c r="K134" i="25"/>
  <c r="K113" i="25"/>
  <c r="K146" i="25"/>
  <c r="K166" i="25"/>
  <c r="K160" i="25"/>
  <c r="K167" i="25"/>
  <c r="K143" i="25"/>
  <c r="K183" i="25"/>
  <c r="K168" i="25"/>
  <c r="K185" i="25"/>
  <c r="K135" i="25"/>
  <c r="K186" i="25"/>
  <c r="K25" i="25"/>
  <c r="K187" i="25"/>
  <c r="K169" i="25"/>
  <c r="K170" i="25"/>
  <c r="K188" i="25"/>
  <c r="K18" i="25"/>
  <c r="K151" i="25"/>
  <c r="K4" i="25"/>
  <c r="K189" i="25"/>
  <c r="K148" i="25"/>
  <c r="K105" i="25"/>
  <c r="K190" i="25"/>
  <c r="K6" i="25"/>
  <c r="K191" i="25"/>
  <c r="K192" i="25"/>
  <c r="K159" i="25"/>
  <c r="K193" i="25"/>
  <c r="K171" i="25"/>
  <c r="K2" i="25"/>
  <c r="K194" i="25"/>
  <c r="K149" i="25"/>
  <c r="K152" i="25"/>
  <c r="K195" i="25"/>
  <c r="K196" i="25"/>
  <c r="K111" i="25"/>
  <c r="K158" i="25"/>
  <c r="K154" i="25"/>
  <c r="K203" i="25"/>
  <c r="G15" i="11"/>
  <c r="H15" i="11" s="1"/>
  <c r="G14" i="12"/>
  <c r="H14" i="12" s="1"/>
  <c r="J14" i="12"/>
  <c r="J2" i="12"/>
  <c r="J3" i="12"/>
  <c r="J4" i="12"/>
  <c r="J5" i="12"/>
  <c r="J6" i="12"/>
  <c r="J7" i="12"/>
  <c r="J8" i="12"/>
  <c r="J9" i="12"/>
  <c r="J10" i="12"/>
  <c r="J11" i="12"/>
  <c r="J12" i="12"/>
  <c r="J13" i="12"/>
  <c r="J15" i="12"/>
  <c r="J16" i="12"/>
  <c r="J17" i="12"/>
  <c r="J18" i="12"/>
  <c r="H3" i="8"/>
  <c r="G3" i="8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2" i="8"/>
  <c r="H2" i="8" s="1"/>
  <c r="G2" i="23"/>
  <c r="H2" i="23" s="1"/>
  <c r="G3" i="23"/>
  <c r="H3" i="23" s="1"/>
  <c r="G4" i="23"/>
  <c r="H4" i="23" s="1"/>
  <c r="G5" i="23"/>
  <c r="H5" i="23" s="1"/>
  <c r="G6" i="23"/>
  <c r="H6" i="23" s="1"/>
  <c r="G7" i="23"/>
  <c r="H7" i="23" s="1"/>
  <c r="G8" i="23"/>
  <c r="H8" i="23" s="1"/>
  <c r="G9" i="23"/>
  <c r="H9" i="23" s="1"/>
  <c r="G10" i="23"/>
  <c r="H10" i="23" s="1"/>
  <c r="G11" i="23"/>
  <c r="H11" i="23" s="1"/>
  <c r="G12" i="23"/>
  <c r="H12" i="23" s="1"/>
  <c r="G13" i="23"/>
  <c r="H13" i="23" s="1"/>
  <c r="G14" i="23"/>
  <c r="H14" i="23" s="1"/>
  <c r="G15" i="23"/>
  <c r="H15" i="23" s="1"/>
  <c r="G16" i="23"/>
  <c r="H16" i="23" s="1"/>
  <c r="G17" i="23"/>
  <c r="H17" i="23" s="1"/>
  <c r="G18" i="23"/>
  <c r="H18" i="23" s="1"/>
  <c r="G2" i="21"/>
  <c r="H2" i="21" s="1"/>
  <c r="G3" i="9"/>
  <c r="H3" i="9" s="1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12" i="9"/>
  <c r="H12" i="9" s="1"/>
  <c r="G13" i="9"/>
  <c r="H13" i="9" s="1"/>
  <c r="G14" i="9"/>
  <c r="H14" i="9" s="1"/>
  <c r="G15" i="9"/>
  <c r="H15" i="9" s="1"/>
  <c r="G16" i="9"/>
  <c r="H16" i="9" s="1"/>
  <c r="G17" i="9"/>
  <c r="H17" i="9" s="1"/>
  <c r="G18" i="9"/>
  <c r="H18" i="9" s="1"/>
  <c r="G2" i="9"/>
  <c r="H2" i="9" s="1"/>
  <c r="H13" i="22"/>
  <c r="G2" i="22"/>
  <c r="H2" i="22" s="1"/>
  <c r="G3" i="22"/>
  <c r="H3" i="22" s="1"/>
  <c r="G4" i="22"/>
  <c r="H4" i="22" s="1"/>
  <c r="G5" i="22"/>
  <c r="H5" i="22" s="1"/>
  <c r="G6" i="22"/>
  <c r="H6" i="22" s="1"/>
  <c r="G7" i="22"/>
  <c r="H7" i="22" s="1"/>
  <c r="G8" i="22"/>
  <c r="H8" i="22" s="1"/>
  <c r="G9" i="22"/>
  <c r="H9" i="22" s="1"/>
  <c r="G10" i="22"/>
  <c r="H10" i="22" s="1"/>
  <c r="G11" i="22"/>
  <c r="H11" i="22" s="1"/>
  <c r="G12" i="22"/>
  <c r="H12" i="22" s="1"/>
  <c r="G13" i="22"/>
  <c r="G14" i="22"/>
  <c r="H14" i="22" s="1"/>
  <c r="G15" i="22"/>
  <c r="H15" i="22" s="1"/>
  <c r="G16" i="22"/>
  <c r="H16" i="22" s="1"/>
  <c r="G17" i="22"/>
  <c r="H17" i="22" s="1"/>
  <c r="G18" i="22"/>
  <c r="H18" i="22" s="1"/>
  <c r="G19" i="22"/>
  <c r="H19" i="22" s="1"/>
  <c r="G3" i="21"/>
  <c r="H3" i="21" s="1"/>
  <c r="G4" i="21"/>
  <c r="H4" i="21" s="1"/>
  <c r="G5" i="21"/>
  <c r="H5" i="21" s="1"/>
  <c r="G6" i="21"/>
  <c r="H6" i="21" s="1"/>
  <c r="G7" i="21"/>
  <c r="H7" i="21" s="1"/>
  <c r="G8" i="21"/>
  <c r="H8" i="21" s="1"/>
  <c r="G9" i="21"/>
  <c r="H9" i="21" s="1"/>
  <c r="G10" i="21"/>
  <c r="H10" i="21" s="1"/>
  <c r="G11" i="21"/>
  <c r="H11" i="21" s="1"/>
  <c r="G12" i="21"/>
  <c r="H12" i="21" s="1"/>
  <c r="G13" i="21"/>
  <c r="H13" i="21" s="1"/>
  <c r="G14" i="21"/>
  <c r="H14" i="21" s="1"/>
  <c r="G15" i="21"/>
  <c r="H15" i="21" s="1"/>
  <c r="G16" i="21"/>
  <c r="H16" i="21" s="1"/>
  <c r="G17" i="21"/>
  <c r="H17" i="21" s="1"/>
  <c r="G2" i="18"/>
  <c r="H2" i="18" s="1"/>
  <c r="H2" i="20"/>
  <c r="H10" i="20"/>
  <c r="G2" i="20"/>
  <c r="G3" i="20"/>
  <c r="H3" i="20" s="1"/>
  <c r="G4" i="20"/>
  <c r="H4" i="20" s="1"/>
  <c r="G5" i="20"/>
  <c r="H5" i="20" s="1"/>
  <c r="G6" i="20"/>
  <c r="H6" i="20" s="1"/>
  <c r="G7" i="20"/>
  <c r="H7" i="20" s="1"/>
  <c r="G8" i="20"/>
  <c r="H8" i="20" s="1"/>
  <c r="G9" i="20"/>
  <c r="H9" i="20" s="1"/>
  <c r="G10" i="20"/>
  <c r="G11" i="20"/>
  <c r="H11" i="20" s="1"/>
  <c r="G12" i="20"/>
  <c r="H12" i="20" s="1"/>
  <c r="G13" i="20"/>
  <c r="H13" i="20" s="1"/>
  <c r="G14" i="20"/>
  <c r="H14" i="20" s="1"/>
  <c r="G15" i="20"/>
  <c r="H15" i="20" s="1"/>
  <c r="G8" i="19"/>
  <c r="H8" i="19" s="1"/>
  <c r="G2" i="19"/>
  <c r="H2" i="19" s="1"/>
  <c r="G3" i="19"/>
  <c r="H3" i="19" s="1"/>
  <c r="G4" i="19"/>
  <c r="H4" i="19" s="1"/>
  <c r="G5" i="19"/>
  <c r="H5" i="19" s="1"/>
  <c r="G6" i="19"/>
  <c r="H6" i="19" s="1"/>
  <c r="G7" i="19"/>
  <c r="H7" i="19" s="1"/>
  <c r="G9" i="19"/>
  <c r="H9" i="19" s="1"/>
  <c r="G10" i="19"/>
  <c r="H10" i="19" s="1"/>
  <c r="G11" i="19"/>
  <c r="H11" i="19" s="1"/>
  <c r="G12" i="19"/>
  <c r="H12" i="19" s="1"/>
  <c r="G13" i="19"/>
  <c r="H13" i="19" s="1"/>
  <c r="G14" i="19"/>
  <c r="H14" i="19" s="1"/>
  <c r="G15" i="19"/>
  <c r="H15" i="19" s="1"/>
  <c r="G16" i="19"/>
  <c r="H16" i="19" s="1"/>
  <c r="G3" i="18"/>
  <c r="H3" i="18" s="1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3" i="18"/>
  <c r="H13" i="18" s="1"/>
  <c r="G14" i="18"/>
  <c r="H14" i="18" s="1"/>
  <c r="G15" i="18"/>
  <c r="H15" i="18" s="1"/>
  <c r="G16" i="18"/>
  <c r="H16" i="18" s="1"/>
  <c r="G17" i="18"/>
  <c r="H17" i="18" s="1"/>
  <c r="G18" i="18"/>
  <c r="H18" i="18" s="1"/>
  <c r="G12" i="15"/>
  <c r="H12" i="15" s="1"/>
  <c r="H5" i="16"/>
  <c r="H17" i="16"/>
  <c r="H5" i="15"/>
  <c r="H7" i="15"/>
  <c r="G2" i="7"/>
  <c r="H2" i="7" s="1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2" i="16"/>
  <c r="H2" i="16" s="1"/>
  <c r="G3" i="16"/>
  <c r="H3" i="16" s="1"/>
  <c r="G4" i="16"/>
  <c r="H4" i="16" s="1"/>
  <c r="G5" i="16"/>
  <c r="G6" i="16"/>
  <c r="H6" i="16" s="1"/>
  <c r="G7" i="16"/>
  <c r="H7" i="16" s="1"/>
  <c r="G8" i="16"/>
  <c r="H8" i="16" s="1"/>
  <c r="G9" i="16"/>
  <c r="H9" i="16" s="1"/>
  <c r="G10" i="16"/>
  <c r="H10" i="16" s="1"/>
  <c r="G11" i="16"/>
  <c r="H11" i="16" s="1"/>
  <c r="G12" i="16"/>
  <c r="H12" i="16" s="1"/>
  <c r="G13" i="16"/>
  <c r="H13" i="16" s="1"/>
  <c r="G14" i="16"/>
  <c r="H14" i="16" s="1"/>
  <c r="G15" i="16"/>
  <c r="H15" i="16" s="1"/>
  <c r="G16" i="16"/>
  <c r="H16" i="16" s="1"/>
  <c r="G17" i="16"/>
  <c r="G2" i="15"/>
  <c r="H2" i="15" s="1"/>
  <c r="G3" i="15"/>
  <c r="H3" i="15" s="1"/>
  <c r="G4" i="15"/>
  <c r="H4" i="15" s="1"/>
  <c r="G5" i="15"/>
  <c r="G6" i="15"/>
  <c r="H6" i="15" s="1"/>
  <c r="G7" i="15"/>
  <c r="G8" i="15"/>
  <c r="H8" i="15" s="1"/>
  <c r="G9" i="15"/>
  <c r="H9" i="15" s="1"/>
  <c r="G10" i="15"/>
  <c r="H10" i="15" s="1"/>
  <c r="G11" i="15"/>
  <c r="H11" i="15" s="1"/>
  <c r="G13" i="15"/>
  <c r="H13" i="15" s="1"/>
  <c r="G14" i="15"/>
  <c r="H14" i="15" s="1"/>
  <c r="G15" i="15"/>
  <c r="H15" i="15" s="1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" i="6"/>
  <c r="H2" i="6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" i="3"/>
  <c r="H2" i="3" s="1"/>
  <c r="G9" i="4"/>
  <c r="H9" i="4" s="1"/>
  <c r="H13" i="11"/>
  <c r="G2" i="2"/>
  <c r="H2" i="2" s="1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" i="13"/>
  <c r="H2" i="13" s="1"/>
  <c r="G3" i="13"/>
  <c r="H3" i="13" s="1"/>
  <c r="G4" i="13"/>
  <c r="H4" i="13" s="1"/>
  <c r="G5" i="13"/>
  <c r="H5" i="13" s="1"/>
  <c r="G6" i="13"/>
  <c r="H6" i="13" s="1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 s="1"/>
  <c r="G13" i="13"/>
  <c r="H13" i="13" s="1"/>
  <c r="G14" i="13"/>
  <c r="H14" i="13" s="1"/>
  <c r="G15" i="13"/>
  <c r="H15" i="13" s="1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2" i="10"/>
  <c r="H2" i="10" s="1"/>
  <c r="G2" i="11"/>
  <c r="H2" i="11" s="1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G14" i="11"/>
  <c r="H14" i="11" s="1"/>
  <c r="G16" i="11"/>
  <c r="H16" i="11" s="1"/>
  <c r="G17" i="11"/>
  <c r="H17" i="11" s="1"/>
  <c r="G18" i="11"/>
  <c r="H18" i="11" s="1"/>
  <c r="G2" i="12"/>
  <c r="H2" i="12" s="1"/>
  <c r="G3" i="12"/>
  <c r="H3" i="12" s="1"/>
  <c r="G4" i="12"/>
  <c r="H4" i="12" s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5" i="12"/>
  <c r="H15" i="12" s="1"/>
  <c r="G16" i="12"/>
  <c r="H16" i="12" s="1"/>
  <c r="G17" i="12"/>
  <c r="H17" i="12" s="1"/>
  <c r="G18" i="12"/>
  <c r="H18" i="1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L24" i="25" l="1"/>
  <c r="L149" i="25"/>
  <c r="L6" i="25"/>
  <c r="L188" i="25"/>
  <c r="L168" i="25"/>
  <c r="L134" i="25"/>
  <c r="L181" i="25"/>
  <c r="L156" i="25"/>
  <c r="L176" i="25"/>
  <c r="L127" i="25"/>
  <c r="L77" i="25"/>
  <c r="L7" i="25"/>
  <c r="L136" i="25"/>
  <c r="L89" i="25"/>
  <c r="L88" i="25"/>
  <c r="L82" i="25"/>
  <c r="L21" i="25"/>
  <c r="L44" i="25"/>
  <c r="L19" i="25"/>
  <c r="L112" i="25"/>
  <c r="L139" i="25"/>
  <c r="L78" i="25"/>
  <c r="L55" i="25"/>
  <c r="L38" i="25"/>
  <c r="L203" i="25"/>
  <c r="L194" i="25"/>
  <c r="L190" i="25"/>
  <c r="L170" i="25"/>
  <c r="L183" i="25"/>
  <c r="L182" i="25"/>
  <c r="L180" i="25"/>
  <c r="L179" i="25"/>
  <c r="L58" i="25"/>
  <c r="L174" i="25"/>
  <c r="L107" i="25"/>
  <c r="L61" i="25"/>
  <c r="L17" i="25"/>
  <c r="L121" i="25"/>
  <c r="L138" i="25"/>
  <c r="L94" i="25"/>
  <c r="L75" i="25"/>
  <c r="L98" i="25"/>
  <c r="L52" i="25"/>
  <c r="L22" i="25"/>
  <c r="L31" i="25"/>
  <c r="L53" i="25"/>
  <c r="L39" i="25"/>
  <c r="L15" i="25"/>
  <c r="L154" i="25"/>
  <c r="L2" i="25"/>
  <c r="L105" i="25"/>
  <c r="L169" i="25"/>
  <c r="L143" i="25"/>
  <c r="L133" i="25"/>
  <c r="L162" i="25"/>
  <c r="L49" i="25"/>
  <c r="L131" i="25"/>
  <c r="L163" i="25"/>
  <c r="L108" i="25"/>
  <c r="L80" i="25"/>
  <c r="L122" i="25"/>
  <c r="L120" i="25"/>
  <c r="L76" i="25"/>
  <c r="L84" i="25"/>
  <c r="L92" i="25"/>
  <c r="L11" i="25"/>
  <c r="L116" i="25"/>
  <c r="L16" i="25"/>
  <c r="L47" i="25"/>
  <c r="L8" i="25"/>
  <c r="L28" i="25"/>
  <c r="L12" i="25"/>
  <c r="L158" i="25"/>
  <c r="L171" i="25"/>
  <c r="L148" i="25"/>
  <c r="L187" i="25"/>
  <c r="L167" i="25"/>
  <c r="L165" i="25"/>
  <c r="L102" i="25"/>
  <c r="L178" i="25"/>
  <c r="L173" i="25"/>
  <c r="L199" i="25"/>
  <c r="L126" i="25"/>
  <c r="L73" i="25"/>
  <c r="L123" i="25"/>
  <c r="L110" i="25"/>
  <c r="L137" i="25"/>
  <c r="L56" i="25"/>
  <c r="L99" i="25"/>
  <c r="L97" i="25"/>
  <c r="L142" i="25"/>
  <c r="L57" i="25"/>
  <c r="L32" i="25"/>
  <c r="L34" i="25"/>
  <c r="L29" i="25"/>
  <c r="L13" i="25"/>
  <c r="L111" i="25"/>
  <c r="L193" i="25"/>
  <c r="L189" i="25"/>
  <c r="L25" i="25"/>
  <c r="L160" i="25"/>
  <c r="L132" i="25"/>
  <c r="L144" i="25"/>
  <c r="L164" i="25"/>
  <c r="L74" i="25"/>
  <c r="L128" i="25"/>
  <c r="L184" i="25"/>
  <c r="L125" i="25"/>
  <c r="L86" i="25"/>
  <c r="L119" i="25"/>
  <c r="L70" i="25"/>
  <c r="L51" i="25"/>
  <c r="L87" i="25"/>
  <c r="L95" i="25"/>
  <c r="L71" i="25"/>
  <c r="L68" i="25"/>
  <c r="L41" i="25"/>
  <c r="L42" i="25"/>
  <c r="L30" i="25"/>
  <c r="L196" i="25"/>
  <c r="L159" i="25"/>
  <c r="L4" i="25"/>
  <c r="L186" i="25"/>
  <c r="L166" i="25"/>
  <c r="L35" i="25"/>
  <c r="L147" i="25"/>
  <c r="L100" i="25"/>
  <c r="L175" i="25"/>
  <c r="L129" i="25"/>
  <c r="L145" i="25"/>
  <c r="L124" i="25"/>
  <c r="L109" i="25"/>
  <c r="L118" i="25"/>
  <c r="L106" i="25"/>
  <c r="L93" i="25"/>
  <c r="L43" i="25"/>
  <c r="L90" i="25"/>
  <c r="L40" i="25"/>
  <c r="L62" i="25"/>
  <c r="L10" i="25"/>
  <c r="L81" i="25"/>
  <c r="L59" i="25"/>
  <c r="L195" i="25"/>
  <c r="L192" i="25"/>
  <c r="L151" i="25"/>
  <c r="L135" i="25"/>
  <c r="L146" i="25"/>
  <c r="L155" i="25"/>
  <c r="L114" i="25"/>
  <c r="L157" i="25"/>
  <c r="L5" i="25"/>
  <c r="L141" i="25"/>
  <c r="L3" i="25"/>
  <c r="L103" i="25"/>
  <c r="L104" i="25"/>
  <c r="L115" i="25"/>
  <c r="L85" i="25"/>
  <c r="L20" i="25"/>
  <c r="L91" i="25"/>
  <c r="L72" i="25"/>
  <c r="L63" i="25"/>
  <c r="L26" i="25"/>
  <c r="L45" i="25"/>
  <c r="L9" i="25"/>
  <c r="L64" i="25"/>
  <c r="L152" i="25"/>
  <c r="L191" i="25"/>
  <c r="L18" i="25"/>
  <c r="L185" i="25"/>
  <c r="L113" i="25"/>
  <c r="L27" i="25"/>
  <c r="L14" i="25"/>
  <c r="L177" i="25"/>
  <c r="L101" i="25"/>
  <c r="L67" i="25"/>
  <c r="L66" i="25"/>
  <c r="L140" i="25"/>
  <c r="L33" i="25"/>
  <c r="L65" i="25"/>
  <c r="L48" i="25"/>
  <c r="L83" i="25"/>
  <c r="L79" i="25"/>
  <c r="L96" i="25"/>
  <c r="L54" i="25"/>
  <c r="L60" i="25"/>
  <c r="L46" i="25"/>
  <c r="L36" i="25"/>
  <c r="L23" i="25"/>
  <c r="K50" i="25"/>
  <c r="L50" i="25" s="1"/>
  <c r="L198" i="25"/>
  <c r="K198" i="25"/>
  <c r="J198" i="25"/>
  <c r="L153" i="25"/>
  <c r="K153" i="25"/>
  <c r="J153" i="25"/>
  <c r="J37" i="25"/>
  <c r="K37" i="25"/>
  <c r="L37" i="25"/>
  <c r="L197" i="25"/>
  <c r="K197" i="25"/>
  <c r="J197" i="25"/>
  <c r="J130" i="25"/>
  <c r="K130" i="25"/>
  <c r="L130" i="25"/>
  <c r="L150" i="25"/>
  <c r="K150" i="25"/>
  <c r="J150" i="25"/>
  <c r="J117" i="25"/>
  <c r="K117" i="25"/>
  <c r="L117" i="25"/>
</calcChain>
</file>

<file path=xl/sharedStrings.xml><?xml version="1.0" encoding="utf-8"?>
<sst xmlns="http://schemas.openxmlformats.org/spreadsheetml/2006/main" count="1896" uniqueCount="478">
  <si>
    <t>Player</t>
  </si>
  <si>
    <t>Team</t>
  </si>
  <si>
    <t>Position</t>
  </si>
  <si>
    <t>Cost</t>
  </si>
  <si>
    <t>Dea Gea</t>
  </si>
  <si>
    <t>Goalkeeper</t>
  </si>
  <si>
    <t>Kepa</t>
  </si>
  <si>
    <t>Chelsea</t>
  </si>
  <si>
    <t>Alisson</t>
  </si>
  <si>
    <t>Liverpool</t>
  </si>
  <si>
    <t>Ederson</t>
  </si>
  <si>
    <t>Wan-Bissaka</t>
  </si>
  <si>
    <t>Maguire</t>
  </si>
  <si>
    <t>Shaw</t>
  </si>
  <si>
    <t>Lindelof</t>
  </si>
  <si>
    <t>Smalling</t>
  </si>
  <si>
    <t>Young</t>
  </si>
  <si>
    <t>Dalot</t>
  </si>
  <si>
    <t>Jones</t>
  </si>
  <si>
    <t>Midfielder</t>
  </si>
  <si>
    <t>McTominay</t>
  </si>
  <si>
    <t>Lingard</t>
  </si>
  <si>
    <t>Mata</t>
  </si>
  <si>
    <t>Sanchez</t>
  </si>
  <si>
    <t>Fred</t>
  </si>
  <si>
    <t>Matic</t>
  </si>
  <si>
    <t>Defender</t>
  </si>
  <si>
    <t>Points_LastSeason</t>
  </si>
  <si>
    <t>Total_Current</t>
  </si>
  <si>
    <t>Gameweek1</t>
  </si>
  <si>
    <t>Minutes_Played</t>
  </si>
  <si>
    <t>Sokratis</t>
  </si>
  <si>
    <t>Mustafi</t>
  </si>
  <si>
    <t>Bellerin</t>
  </si>
  <si>
    <t>Kolasinac</t>
  </si>
  <si>
    <t>Holding</t>
  </si>
  <si>
    <t>Luiz</t>
  </si>
  <si>
    <t>Tierney</t>
  </si>
  <si>
    <t>Nelson</t>
  </si>
  <si>
    <t>Lacazette</t>
  </si>
  <si>
    <t>Martinelli</t>
  </si>
  <si>
    <t>Arsenal</t>
  </si>
  <si>
    <t>Forward</t>
  </si>
  <si>
    <t>PPM_LastSeason</t>
  </si>
  <si>
    <t>PPM</t>
  </si>
  <si>
    <t>Term</t>
  </si>
  <si>
    <t>Definition</t>
  </si>
  <si>
    <t>Points Per Minute</t>
  </si>
  <si>
    <t>Heaton</t>
  </si>
  <si>
    <t>Aston Villa</t>
  </si>
  <si>
    <t>Mings</t>
  </si>
  <si>
    <t>El Mohamady</t>
  </si>
  <si>
    <t>Chester</t>
  </si>
  <si>
    <t>Hourihane</t>
  </si>
  <si>
    <t>Jota</t>
  </si>
  <si>
    <t>Douglas Luiz</t>
  </si>
  <si>
    <t>Wesley</t>
  </si>
  <si>
    <t>Kodija</t>
  </si>
  <si>
    <t>Ramsdale</t>
  </si>
  <si>
    <t>Adam Smith</t>
  </si>
  <si>
    <t>Steve Cook</t>
  </si>
  <si>
    <t>Daniels</t>
  </si>
  <si>
    <t>Brooks</t>
  </si>
  <si>
    <t>Stanislas</t>
  </si>
  <si>
    <t>Ibe</t>
  </si>
  <si>
    <t>Solanke</t>
  </si>
  <si>
    <t>Bournemouth</t>
  </si>
  <si>
    <t>Ryan</t>
  </si>
  <si>
    <t>Montoya</t>
  </si>
  <si>
    <t>Bernado</t>
  </si>
  <si>
    <t>Balogun</t>
  </si>
  <si>
    <t>Stephens</t>
  </si>
  <si>
    <t>Jahanbakhsh</t>
  </si>
  <si>
    <t>Brighton</t>
  </si>
  <si>
    <t>Pope</t>
  </si>
  <si>
    <t>Bardsley</t>
  </si>
  <si>
    <t>Players</t>
  </si>
  <si>
    <t>Burnley</t>
  </si>
  <si>
    <t>Lennon</t>
  </si>
  <si>
    <t>Alonso</t>
  </si>
  <si>
    <t>Rudiger</t>
  </si>
  <si>
    <t>Azpilicueto</t>
  </si>
  <si>
    <t>Emerson</t>
  </si>
  <si>
    <t>Christensen</t>
  </si>
  <si>
    <t>Zappacosta</t>
  </si>
  <si>
    <t>Pedro</t>
  </si>
  <si>
    <t>Kovacic</t>
  </si>
  <si>
    <t>Mount</t>
  </si>
  <si>
    <t>Barkley</t>
  </si>
  <si>
    <t>Jorginho</t>
  </si>
  <si>
    <t>Pulisic</t>
  </si>
  <si>
    <t>Willian</t>
  </si>
  <si>
    <t>Kante</t>
  </si>
  <si>
    <t>Giroud</t>
  </si>
  <si>
    <t>Abraham</t>
  </si>
  <si>
    <t>Batshuayi</t>
  </si>
  <si>
    <t>PP_90</t>
  </si>
  <si>
    <t>Points Per 90</t>
  </si>
  <si>
    <t>PP_90_Lastseason</t>
  </si>
  <si>
    <t>PP_90_LastSeason</t>
  </si>
  <si>
    <t>PP-90_LastSeason</t>
  </si>
  <si>
    <t>Zouma</t>
  </si>
  <si>
    <t>CHelsea</t>
  </si>
  <si>
    <t>Guaita</t>
  </si>
  <si>
    <t>van Aanholt</t>
  </si>
  <si>
    <t>Ward</t>
  </si>
  <si>
    <t>Kelly</t>
  </si>
  <si>
    <t>McArthur</t>
  </si>
  <si>
    <t>Wickham</t>
  </si>
  <si>
    <t>Crystal Palace</t>
  </si>
  <si>
    <t>Pickford</t>
  </si>
  <si>
    <t>Mina</t>
  </si>
  <si>
    <t>Keane</t>
  </si>
  <si>
    <t>Baines</t>
  </si>
  <si>
    <t>Richarlison</t>
  </si>
  <si>
    <t>Bernard</t>
  </si>
  <si>
    <t>Davies</t>
  </si>
  <si>
    <t>Andre Gomes</t>
  </si>
  <si>
    <t>Alex Iwobi</t>
  </si>
  <si>
    <t>Walcott</t>
  </si>
  <si>
    <t>Everton</t>
  </si>
  <si>
    <t>Gbamin</t>
  </si>
  <si>
    <t>Schmeichel</t>
  </si>
  <si>
    <t>Soyuncu</t>
  </si>
  <si>
    <t>Morgan</t>
  </si>
  <si>
    <t>Gray</t>
  </si>
  <si>
    <t>Iheanacho</t>
  </si>
  <si>
    <t>Leicester</t>
  </si>
  <si>
    <t>Adrien</t>
  </si>
  <si>
    <t>Gomez</t>
  </si>
  <si>
    <t>Fabinho</t>
  </si>
  <si>
    <t>Henderson</t>
  </si>
  <si>
    <t>Wijnaldum</t>
  </si>
  <si>
    <t>Shaqiri</t>
  </si>
  <si>
    <t>Keita</t>
  </si>
  <si>
    <t>Stones</t>
  </si>
  <si>
    <t>Mendy</t>
  </si>
  <si>
    <t>David Silva</t>
  </si>
  <si>
    <t>Rodrigo</t>
  </si>
  <si>
    <t>Foden</t>
  </si>
  <si>
    <t>Sane</t>
  </si>
  <si>
    <t>Man City</t>
  </si>
  <si>
    <t>Man U</t>
  </si>
  <si>
    <t>Dubravka</t>
  </si>
  <si>
    <t>Manquillo</t>
  </si>
  <si>
    <t>Yedlin</t>
  </si>
  <si>
    <t>Allan Saint-Maximim</t>
  </si>
  <si>
    <t>Atsu</t>
  </si>
  <si>
    <t>Joelinton</t>
  </si>
  <si>
    <t>Muto</t>
  </si>
  <si>
    <t>Joselu</t>
  </si>
  <si>
    <t>Newcastle</t>
  </si>
  <si>
    <t>Krul</t>
  </si>
  <si>
    <t>Klose</t>
  </si>
  <si>
    <t>Zimmermann</t>
  </si>
  <si>
    <t>Lewis</t>
  </si>
  <si>
    <t>McLean</t>
  </si>
  <si>
    <t>Hernandez</t>
  </si>
  <si>
    <t>Drmic</t>
  </si>
  <si>
    <t>Basham</t>
  </si>
  <si>
    <t>Sharp</t>
  </si>
  <si>
    <t>Sheffield</t>
  </si>
  <si>
    <t>McCarthy</t>
  </si>
  <si>
    <t>Willems</t>
  </si>
  <si>
    <t>Norwich</t>
  </si>
  <si>
    <t>Gunn</t>
  </si>
  <si>
    <t>Oriol Romeu</t>
  </si>
  <si>
    <t>Boufal</t>
  </si>
  <si>
    <t>Adams</t>
  </si>
  <si>
    <t>Obafemi</t>
  </si>
  <si>
    <t>Austin</t>
  </si>
  <si>
    <t>Long</t>
  </si>
  <si>
    <t>Southampton</t>
  </si>
  <si>
    <t>Lloris</t>
  </si>
  <si>
    <t>Rose</t>
  </si>
  <si>
    <t>Lucas Moura</t>
  </si>
  <si>
    <t>Skipp</t>
  </si>
  <si>
    <t>Nkoudou</t>
  </si>
  <si>
    <t>Son</t>
  </si>
  <si>
    <t>Spurs</t>
  </si>
  <si>
    <t>Vertonghen</t>
  </si>
  <si>
    <t>Alli</t>
  </si>
  <si>
    <t>Foster</t>
  </si>
  <si>
    <t>Holebas</t>
  </si>
  <si>
    <t>Cathcart</t>
  </si>
  <si>
    <t>Kabasele</t>
  </si>
  <si>
    <t>Masina</t>
  </si>
  <si>
    <t>Cleverley</t>
  </si>
  <si>
    <t>Success</t>
  </si>
  <si>
    <t>Watford</t>
  </si>
  <si>
    <t>Welbeck</t>
  </si>
  <si>
    <t>Forawrd</t>
  </si>
  <si>
    <t>Fabianski</t>
  </si>
  <si>
    <t>Cresswell</t>
  </si>
  <si>
    <t>Ogbonna</t>
  </si>
  <si>
    <t>Masuaku</t>
  </si>
  <si>
    <t>Zabaleta</t>
  </si>
  <si>
    <t>Fredericks</t>
  </si>
  <si>
    <t>Balbuena</t>
  </si>
  <si>
    <t>Felipe Anderson</t>
  </si>
  <si>
    <t>Wilshere</t>
  </si>
  <si>
    <t>Chicharito</t>
  </si>
  <si>
    <t>West Ham</t>
  </si>
  <si>
    <t>Yarmolenko</t>
  </si>
  <si>
    <t>Patricio</t>
  </si>
  <si>
    <t>Boly</t>
  </si>
  <si>
    <t>Doherty</t>
  </si>
  <si>
    <t>Coady</t>
  </si>
  <si>
    <t>Jonny</t>
  </si>
  <si>
    <t>Saiss</t>
  </si>
  <si>
    <t>Moutinho</t>
  </si>
  <si>
    <t>Gibbs-White</t>
  </si>
  <si>
    <t>Cutrone</t>
  </si>
  <si>
    <t>Wolves</t>
  </si>
  <si>
    <t>Gameweek2</t>
  </si>
  <si>
    <t>xG_Simple</t>
  </si>
  <si>
    <t>Pierre-Emerick Aubameyang</t>
  </si>
  <si>
    <t xml:space="preserve">Arsenal </t>
  </si>
  <si>
    <t>Gabon</t>
  </si>
  <si>
    <t>Dani Ceballos</t>
  </si>
  <si>
    <t>Spain</t>
  </si>
  <si>
    <t>Alexandre Lacazette</t>
  </si>
  <si>
    <t>France</t>
  </si>
  <si>
    <t>Reiss Nelson</t>
  </si>
  <si>
    <t>England</t>
  </si>
  <si>
    <t>Joe Willock</t>
  </si>
  <si>
    <t>Granit Xhaka</t>
  </si>
  <si>
    <t>Switzerland</t>
  </si>
  <si>
    <t>Matteo Guendouzi</t>
  </si>
  <si>
    <t>Ainsley Maitland-Niles</t>
  </si>
  <si>
    <t>Henrikh Mkhitaryan</t>
  </si>
  <si>
    <t>Armenia</t>
  </si>
  <si>
    <t>Nicolas Pépé</t>
  </si>
  <si>
    <t>Cote D'Ivoire</t>
  </si>
  <si>
    <t>Lucas Torreira</t>
  </si>
  <si>
    <t>Uruguay</t>
  </si>
  <si>
    <t>John McGinn</t>
  </si>
  <si>
    <t xml:space="preserve">Aston Villa </t>
  </si>
  <si>
    <t>Scotland</t>
  </si>
  <si>
    <t>Anwar El Ghazi</t>
  </si>
  <si>
    <t>Netherlands</t>
  </si>
  <si>
    <t>Trézéguet</t>
  </si>
  <si>
    <t>Egypt</t>
  </si>
  <si>
    <t>Brazil</t>
  </si>
  <si>
    <t>Jack Grealish</t>
  </si>
  <si>
    <t>Neil Taylor</t>
  </si>
  <si>
    <t>Wales</t>
  </si>
  <si>
    <t>Björn Engels</t>
  </si>
  <si>
    <t>Belgium</t>
  </si>
  <si>
    <t>Harry Wilson</t>
  </si>
  <si>
    <t xml:space="preserve">AFC Bournemouth </t>
  </si>
  <si>
    <t>Nathan Aké</t>
  </si>
  <si>
    <t>Philip Billing</t>
  </si>
  <si>
    <t>Denmark</t>
  </si>
  <si>
    <t>Ryan Fraser</t>
  </si>
  <si>
    <t>Joshua King</t>
  </si>
  <si>
    <t>Norway</t>
  </si>
  <si>
    <t>Jefferson Lerma</t>
  </si>
  <si>
    <t>Colombia</t>
  </si>
  <si>
    <t>Chris Mepham</t>
  </si>
  <si>
    <t>Callum Wilson</t>
  </si>
  <si>
    <t>Diego Rico</t>
  </si>
  <si>
    <t>Leandro Trossard</t>
  </si>
  <si>
    <t xml:space="preserve">Brighton and Hove Albion </t>
  </si>
  <si>
    <t>Dan Burn</t>
  </si>
  <si>
    <t>Neal Maupay</t>
  </si>
  <si>
    <t>Davy Pröpper</t>
  </si>
  <si>
    <t>Dale Stephens</t>
  </si>
  <si>
    <t>Florin Andone</t>
  </si>
  <si>
    <t>Romania</t>
  </si>
  <si>
    <t>Shane Duffy</t>
  </si>
  <si>
    <t>Ireland</t>
  </si>
  <si>
    <t>Lewis Dunk</t>
  </si>
  <si>
    <t>Pascal Groß</t>
  </si>
  <si>
    <t>Germany</t>
  </si>
  <si>
    <t>Jürgen Locadia</t>
  </si>
  <si>
    <t>Solly March</t>
  </si>
  <si>
    <t>Glenn Murray</t>
  </si>
  <si>
    <t>Ashley Barnes</t>
  </si>
  <si>
    <t xml:space="preserve">Burnley </t>
  </si>
  <si>
    <t>Austria</t>
  </si>
  <si>
    <t>Dwight McNeil</t>
  </si>
  <si>
    <t>James Tarkowski</t>
  </si>
  <si>
    <t>Johann Gudmundsson</t>
  </si>
  <si>
    <t>Iceland</t>
  </si>
  <si>
    <t>Jack Cork</t>
  </si>
  <si>
    <t>Ben Mee</t>
  </si>
  <si>
    <t>Erik Pieters</t>
  </si>
  <si>
    <t>Matthew Lowton</t>
  </si>
  <si>
    <t>Jay Rodriguez</t>
  </si>
  <si>
    <t>Ashley Westwood</t>
  </si>
  <si>
    <t>Chris Wood</t>
  </si>
  <si>
    <t>New Zealand</t>
  </si>
  <si>
    <t>Mason Mount</t>
  </si>
  <si>
    <t xml:space="preserve">Chelsea </t>
  </si>
  <si>
    <t>Tammy Abraham</t>
  </si>
  <si>
    <t>Italy</t>
  </si>
  <si>
    <t>Kurt Zouma</t>
  </si>
  <si>
    <t>Ross Barkley</t>
  </si>
  <si>
    <t>Olivier Giroud</t>
  </si>
  <si>
    <t>N'Golo Kanté</t>
  </si>
  <si>
    <t>Christian Pulisic</t>
  </si>
  <si>
    <t>United States</t>
  </si>
  <si>
    <t>Max Meyer</t>
  </si>
  <si>
    <t xml:space="preserve">Crystal Palace </t>
  </si>
  <si>
    <t>Andros Townsend</t>
  </si>
  <si>
    <t>Wilfried Zaha</t>
  </si>
  <si>
    <t>Jordan Ayew</t>
  </si>
  <si>
    <t>Ghana</t>
  </si>
  <si>
    <t>Christian Benteke</t>
  </si>
  <si>
    <t>Scott Dann</t>
  </si>
  <si>
    <t>Luka Milivojevic</t>
  </si>
  <si>
    <t>Serbia</t>
  </si>
  <si>
    <t>Jeffrey Schlupp</t>
  </si>
  <si>
    <t xml:space="preserve">Everton </t>
  </si>
  <si>
    <t>Gylfi Sigurdsson</t>
  </si>
  <si>
    <t>Lucas Digne</t>
  </si>
  <si>
    <t>Séamus Coleman</t>
  </si>
  <si>
    <t>Moise Kean</t>
  </si>
  <si>
    <t>Dominic Calvert-Lewin</t>
  </si>
  <si>
    <t>James Maddison</t>
  </si>
  <si>
    <t xml:space="preserve">Leicester City </t>
  </si>
  <si>
    <t>Youri Tielemans</t>
  </si>
  <si>
    <t>Ayoze Pérez</t>
  </si>
  <si>
    <t>Marc Albrighton</t>
  </si>
  <si>
    <t>Ricardo Pereira</t>
  </si>
  <si>
    <t>Portugal</t>
  </si>
  <si>
    <t>Hamza Choudhury</t>
  </si>
  <si>
    <t>Wilfred Ndidi</t>
  </si>
  <si>
    <t>Nigeria</t>
  </si>
  <si>
    <t>Harvey Barnes</t>
  </si>
  <si>
    <t>Ben Chilwell</t>
  </si>
  <si>
    <t>Jonny Evans</t>
  </si>
  <si>
    <t>Northern Ireland</t>
  </si>
  <si>
    <t>Christian Fuchs</t>
  </si>
  <si>
    <t>Jamie Vardy</t>
  </si>
  <si>
    <t>Roberto Firmino</t>
  </si>
  <si>
    <t xml:space="preserve">Liverpool </t>
  </si>
  <si>
    <t>Mohamed Salah</t>
  </si>
  <si>
    <t>James Milner</t>
  </si>
  <si>
    <t>Andrew Robertson</t>
  </si>
  <si>
    <t>Trent Alexander-Arnold</t>
  </si>
  <si>
    <t>Jordan Henderson</t>
  </si>
  <si>
    <t>Sadio Mané</t>
  </si>
  <si>
    <t>Senegal</t>
  </si>
  <si>
    <t>Alex Oxlade-Chamberlain</t>
  </si>
  <si>
    <t>Joel Matip</t>
  </si>
  <si>
    <t>Cameroon</t>
  </si>
  <si>
    <t>Divock Origi</t>
  </si>
  <si>
    <t>Virgil van Dijk</t>
  </si>
  <si>
    <t>Raheem Sterling</t>
  </si>
  <si>
    <t xml:space="preserve">Manchester City </t>
  </si>
  <si>
    <t>Gabriel Jesus</t>
  </si>
  <si>
    <t>Kevin De Bruyne</t>
  </si>
  <si>
    <t>Bernardo Silva</t>
  </si>
  <si>
    <t>Sergio Agüero</t>
  </si>
  <si>
    <t>Argentina</t>
  </si>
  <si>
    <t>Riyad Mahrez</t>
  </si>
  <si>
    <t>Algeria</t>
  </si>
  <si>
    <t>Oleksandr Zinchenko</t>
  </si>
  <si>
    <t>Ukraine</t>
  </si>
  <si>
    <t>Ilkay Gündogan</t>
  </si>
  <si>
    <t>Nicolás Otamendi</t>
  </si>
  <si>
    <t>Aymeric Laporte</t>
  </si>
  <si>
    <t>Kyle Walker</t>
  </si>
  <si>
    <t>Anthony Martial</t>
  </si>
  <si>
    <t xml:space="preserve">Manchester United </t>
  </si>
  <si>
    <t>Marcus Rashford</t>
  </si>
  <si>
    <t>Mason Greenwood</t>
  </si>
  <si>
    <t>Daniel James</t>
  </si>
  <si>
    <t>Paul Pogba</t>
  </si>
  <si>
    <t xml:space="preserve">Newcastle United </t>
  </si>
  <si>
    <t>Miguel Almirón</t>
  </si>
  <si>
    <t>Paraguay</t>
  </si>
  <si>
    <t>Matt Ritchie</t>
  </si>
  <si>
    <t>Jonjo Shelvey</t>
  </si>
  <si>
    <t>Fabian Schär</t>
  </si>
  <si>
    <t>Paul Dummett</t>
  </si>
  <si>
    <t>Isaac Hayden</t>
  </si>
  <si>
    <t>Emil Krafth</t>
  </si>
  <si>
    <t>Sweden</t>
  </si>
  <si>
    <t>Jamaal Lascelles</t>
  </si>
  <si>
    <t>Allan Saint-Maximin</t>
  </si>
  <si>
    <t>Teemu Pukki</t>
  </si>
  <si>
    <t xml:space="preserve">Norwich City </t>
  </si>
  <si>
    <t>Finland</t>
  </si>
  <si>
    <t>Marco Stiepermann</t>
  </si>
  <si>
    <t>Emiliano Buendía</t>
  </si>
  <si>
    <t>Tom Trybull</t>
  </si>
  <si>
    <t>Max Aarons</t>
  </si>
  <si>
    <t>Todd Cantwell</t>
  </si>
  <si>
    <t>Ben Godfrey</t>
  </si>
  <si>
    <t>Grant Hanley</t>
  </si>
  <si>
    <t>Onel Hernández</t>
  </si>
  <si>
    <t>Cuba</t>
  </si>
  <si>
    <t>Moritz Leitner</t>
  </si>
  <si>
    <t>Mario Vrancic</t>
  </si>
  <si>
    <t>Bosnia And Herzegovina</t>
  </si>
  <si>
    <t>David McGoldrick</t>
  </si>
  <si>
    <t xml:space="preserve">Sheffield United </t>
  </si>
  <si>
    <t>Callum Robinson</t>
  </si>
  <si>
    <t>John Lundstram</t>
  </si>
  <si>
    <t>Oliver McBurnie</t>
  </si>
  <si>
    <t>Jack O'Connell</t>
  </si>
  <si>
    <t>George Baldock</t>
  </si>
  <si>
    <t>John Fleck</t>
  </si>
  <si>
    <t>Luke Freeman</t>
  </si>
  <si>
    <t>Oliver Norwood</t>
  </si>
  <si>
    <t>Billy Sharp</t>
  </si>
  <si>
    <t>Enda Stevens</t>
  </si>
  <si>
    <t>John Egan</t>
  </si>
  <si>
    <t>Nathan Redmond</t>
  </si>
  <si>
    <t xml:space="preserve">Southampton </t>
  </si>
  <si>
    <t>Pierre-Emile Højbjerg</t>
  </si>
  <si>
    <t>James Ward-Prowse</t>
  </si>
  <si>
    <t>Maya Yoshida</t>
  </si>
  <si>
    <t>Japan</t>
  </si>
  <si>
    <t>Jan Bednarek</t>
  </si>
  <si>
    <t>Poland</t>
  </si>
  <si>
    <t>Ryan Bertrand</t>
  </si>
  <si>
    <t>Yan Valery</t>
  </si>
  <si>
    <t>Jannik Vestergaard</t>
  </si>
  <si>
    <t>Harry Kane</t>
  </si>
  <si>
    <t xml:space="preserve">Tottenham Hotspur </t>
  </si>
  <si>
    <t>Erik Lamela</t>
  </si>
  <si>
    <t>Moussa Sissoko</t>
  </si>
  <si>
    <t>Christian Eriksen</t>
  </si>
  <si>
    <t>Toby Alderweireld</t>
  </si>
  <si>
    <t>Tanguy Ndombele</t>
  </si>
  <si>
    <t>Davinson Sánchez</t>
  </si>
  <si>
    <t>Georges-Kévin Nkoudou</t>
  </si>
  <si>
    <t>Kyle Walker-Peters</t>
  </si>
  <si>
    <t>Harry Winks</t>
  </si>
  <si>
    <t>Roberto Pereyra</t>
  </si>
  <si>
    <t xml:space="preserve">Watford </t>
  </si>
  <si>
    <t>Etienne Capoue</t>
  </si>
  <si>
    <t>Craig Dawson</t>
  </si>
  <si>
    <t>Troy Deeney</t>
  </si>
  <si>
    <t>Gerard Deulofeu</t>
  </si>
  <si>
    <t>Abdoulaye Doucouré</t>
  </si>
  <si>
    <t>Kiko Femenía</t>
  </si>
  <si>
    <t>Andre Gray</t>
  </si>
  <si>
    <t>Will Hughes</t>
  </si>
  <si>
    <t>Diogo Jota</t>
  </si>
  <si>
    <t xml:space="preserve">Wolverhampton Wanderers </t>
  </si>
  <si>
    <t>Leander Dendoncker</t>
  </si>
  <si>
    <t>Raúl Jiménez</t>
  </si>
  <si>
    <t>Mexico</t>
  </si>
  <si>
    <t>Ryan Bennett</t>
  </si>
  <si>
    <t>Nationality</t>
  </si>
  <si>
    <t>Shots</t>
  </si>
  <si>
    <t>xG_Raw</t>
  </si>
  <si>
    <t>Goals_Scored</t>
  </si>
  <si>
    <t>Bernard Leno</t>
  </si>
  <si>
    <t>Nacho Monreal</t>
  </si>
  <si>
    <t>Callum Chambers</t>
  </si>
  <si>
    <t>Mesut Ozil</t>
  </si>
  <si>
    <t>Actual</t>
  </si>
  <si>
    <t>Danny Ings</t>
  </si>
  <si>
    <t>Michail Antonio</t>
  </si>
  <si>
    <t xml:space="preserve">West Ham United </t>
  </si>
  <si>
    <t>Manuel Lanzini</t>
  </si>
  <si>
    <t>Issa Diop</t>
  </si>
  <si>
    <t>Pablo Fornals</t>
  </si>
  <si>
    <t>Sébastien Haller</t>
  </si>
  <si>
    <t>Declan Rice</t>
  </si>
  <si>
    <t>Robert Snodgrass</t>
  </si>
  <si>
    <t>Difference</t>
  </si>
  <si>
    <t>Shots_On_Target</t>
  </si>
  <si>
    <t>Rúben Neves</t>
  </si>
  <si>
    <t>Adama Traoré</t>
  </si>
  <si>
    <t>Matches_Played</t>
  </si>
  <si>
    <t>Assists</t>
  </si>
  <si>
    <t>Tyrone Mings</t>
  </si>
  <si>
    <t>Andreas Pereira</t>
  </si>
  <si>
    <t>Sean Longstaff</t>
  </si>
  <si>
    <t>Gameweek3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</si>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</sst>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ill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1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7F0BB9B-9A33-483E-8361-D32C934BE4DE}" name="Table25" displayName="Table25" ref="A1:L203" totalsRowShown="0">
  <autoFilter ref="A1:L203" xr:uid="{03E465D2-DA30-439E-A7B1-536BBC640C4C}">
    <filterColumn colId="1">
      <filters>
        <filter val="Wolverhampton Wanderers"/>
      </filters>
    </filterColumn>
    <filterColumn colId="6">
      <filters>
        <filter val="0.5"/>
        <filter val="0.511111111"/>
        <filter val="0.544"/>
        <filter val="0.633333333"/>
        <filter val="0.677777778"/>
        <filter val="0.7"/>
        <filter val="0.711111111"/>
        <filter val="0.778"/>
        <filter val="0.811111111"/>
        <filter val="0.822"/>
        <filter val="0.833"/>
        <filter val="0.855555556"/>
        <filter val="0.877777778"/>
        <filter val="0.9"/>
        <filter val="0.911"/>
        <filter val="0.922222222"/>
        <filter val="0.933"/>
        <filter val="0.944444444"/>
        <filter val="0.956"/>
        <filter val="0.977777778"/>
        <filter val="1"/>
        <filter val="1.000"/>
        <filter val="1.011"/>
        <filter val="1.011111111"/>
        <filter val="1.022"/>
        <filter val="1.044444444"/>
        <filter val="1.089"/>
        <filter val="1.111111111"/>
        <filter val="1.122222222"/>
        <filter val="1.133333333"/>
        <filter val="1.156"/>
        <filter val="1.177777778"/>
        <filter val="1.178"/>
        <filter val="1.188888889"/>
        <filter val="1.2"/>
        <filter val="1.277777778"/>
        <filter val="1.288888889"/>
        <filter val="1.311111111"/>
        <filter val="1.344444444"/>
        <filter val="1.355555556"/>
        <filter val="1.366666667"/>
        <filter val="1.377777778"/>
        <filter val="1.378"/>
        <filter val="1.466666667"/>
        <filter val="1.5"/>
        <filter val="1.511111111"/>
        <filter val="1.544444444"/>
        <filter val="1.555555556"/>
        <filter val="1.577777778"/>
        <filter val="1.589"/>
        <filter val="1.6"/>
        <filter val="1.611111111"/>
        <filter val="1.666666667"/>
        <filter val="1.688888889"/>
        <filter val="1.7"/>
        <filter val="1.711111111"/>
        <filter val="1.722222222"/>
        <filter val="1.733333333"/>
        <filter val="1.766666667"/>
        <filter val="1.777777778"/>
        <filter val="1.789"/>
        <filter val="1.8"/>
        <filter val="1.811111111"/>
        <filter val="1.822222222"/>
        <filter val="1.844444444"/>
        <filter val="1.855555556"/>
        <filter val="1.856"/>
        <filter val="1.866666667"/>
        <filter val="1.867"/>
        <filter val="1.888888889"/>
        <filter val="1.900"/>
        <filter val="1.911"/>
        <filter val="1.911111111"/>
        <filter val="1.922"/>
        <filter val="1.922222222"/>
        <filter val="1.944"/>
        <filter val="1.988888889"/>
        <filter val="2"/>
        <filter val="2.000"/>
      </filters>
    </filterColumn>
  </autoFilter>
  <sortState xmlns:xlrd2="http://schemas.microsoft.com/office/spreadsheetml/2017/richdata2" ref="A2:L203">
    <sortCondition descending="1" ref="I1:I203"/>
  </sortState>
  <tableColumns count="12">
    <tableColumn id="1" xr3:uid="{9B972317-1051-4DB5-9CA8-3564F596C444}" name="Player"/>
    <tableColumn id="2" xr3:uid="{2EF075C4-8209-4F50-96FB-1E63E1F9512E}" name="Team"/>
    <tableColumn id="3" xr3:uid="{7A6FEECE-1FC5-45C7-95F4-30858AA71874}" name="Nationality"/>
    <tableColumn id="4" xr3:uid="{E878740C-AC56-409A-8E94-BEACAA66E582}" name="Shots"/>
    <tableColumn id="10" xr3:uid="{8C3E3ED4-D3D1-45D3-A424-1A6D06CFDB90}" name="Shots_On_Target"/>
    <tableColumn id="12" xr3:uid="{9DA5CC54-8CE0-49E4-BBD0-5F4254166013}" name="Assists"/>
    <tableColumn id="5" xr3:uid="{30BD517C-1082-4213-8604-08FB44193EBB}" name="Matches_Played">
      <calculatedColumnFormula>Table25[[#This Row],[Minutes_Played]]/90</calculatedColumnFormula>
    </tableColumn>
    <tableColumn id="11" xr3:uid="{20645202-2808-4A08-AF0D-FCB69C1082D5}" name="Minutes_Played" dataDxfId="106"/>
    <tableColumn id="6" xr3:uid="{022C343D-CE58-49E1-978E-778B40FCAA76}" name="xG_Raw" dataDxfId="105">
      <calculatedColumnFormula>(D2/20)/G2</calculatedColumnFormula>
    </tableColumn>
    <tableColumn id="7" xr3:uid="{22ABDDF2-2C13-40C7-8A78-1D58E3CD87F8}" name="Goals_Scored"/>
    <tableColumn id="8" xr3:uid="{A8C31E66-4BC9-4590-AA71-DC66D46531EC}" name="Actual" dataDxfId="104">
      <calculatedColumnFormula>Table25[[#This Row],[Goals_Scored]]/Table25[[#This Row],[Matches_Played]]</calculatedColumnFormula>
    </tableColumn>
    <tableColumn id="9" xr3:uid="{ABD53468-7E0A-4C12-81D1-89DA627AF41C}" name="Difference" dataDxfId="103">
      <calculatedColumnFormula>Table25[[#This Row],[Actual]]-Table25[[#This Row],[xG_Raw]]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DD2237-2D80-408A-8FA5-E31548483087}" name="Table12" displayName="Table12" ref="A1:M18" totalsRowShown="0" headerRowDxfId="60" headerRowBorderDxfId="59" tableBorderDxfId="58">
  <autoFilter ref="A1:M18" xr:uid="{4264F4B7-B53E-44B4-9301-29F6CDABF31B}"/>
  <tableColumns count="13">
    <tableColumn id="1" xr3:uid="{9775CE9A-9B3A-4223-98EB-159BEDA0E969}" name="Players"/>
    <tableColumn id="2" xr3:uid="{A188DFD5-97EB-47AA-A2A8-D811FAAF7A79}" name="Team"/>
    <tableColumn id="3" xr3:uid="{4E616806-3D59-4604-83A4-21D446C62E6F}" name="Position"/>
    <tableColumn id="4" xr3:uid="{276104FF-2435-4D2C-869F-5B15863CDCE9}" name="Cost"/>
    <tableColumn id="5" xr3:uid="{DF4666AC-D7B3-4E17-8BFE-A43952196582}" name="Points_LastSeason"/>
    <tableColumn id="6" xr3:uid="{681930B6-876D-4118-9B0B-50FAA35CD562}" name="Minutes_Played"/>
    <tableColumn id="7" xr3:uid="{B6A71EFB-0DC3-4EB2-8669-B40D3196C23B}" name="PPM_LastSeason" dataDxfId="57">
      <calculatedColumnFormula>IF(E2,E2/F2,0)</calculatedColumnFormula>
    </tableColumn>
    <tableColumn id="8" xr3:uid="{8674CF0E-86DC-4B38-9E86-E789B9D53417}" name="PP_90" dataDxfId="56">
      <calculatedColumnFormula>IF(G2,G2*90,0)</calculatedColumnFormula>
    </tableColumn>
    <tableColumn id="13" xr3:uid="{9E874863-9AFD-4491-9837-FA17DB382B07}" name="xG_Raw" dataDxfId="55">
      <calculatedColumnFormula>IFERROR(VLOOKUP(A2,xG!A:I,9,FALSE),"")</calculatedColumnFormula>
    </tableColumn>
    <tableColumn id="9" xr3:uid="{FF7CA0AB-8E25-4868-AA0B-9B2F1DFCE48D}" name="Total_Current" dataDxfId="54">
      <calculatedColumnFormula>SUM(K2:N2)</calculatedColumnFormula>
    </tableColumn>
    <tableColumn id="10" xr3:uid="{4312D06D-285C-4742-A3CE-67F37C094333}" name="Gameweek1"/>
    <tableColumn id="11" xr3:uid="{A8D7FED9-A411-4E95-8AC1-6C9CF68C369D}" name="Gameweek2" dataDxfId="53"/>
    <tableColumn id="12" xr3:uid="{4A932556-0527-428F-8A36-E54AD6BA402D}" name="Gameweek3" dataDxfId="5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95CF76-906E-4962-B45A-8A08873BDF61}" name="Table13" displayName="Table13" ref="A1:M19" totalsRowShown="0" tableBorderDxfId="51" headerRowCellStyle="Normal">
  <autoFilter ref="A1:M19" xr:uid="{5F4898BE-EB9D-4BE0-9E4B-C77DB524A6C0}"/>
  <tableColumns count="13">
    <tableColumn id="1" xr3:uid="{E2606434-0B41-46BC-B933-B64D363670E6}" name="Players"/>
    <tableColumn id="2" xr3:uid="{BEAE01AC-98F8-43D4-927B-78EF72AE288E}" name="Team"/>
    <tableColumn id="3" xr3:uid="{42FEF608-C2A7-4F73-A709-2E61EE539A04}" name="Position"/>
    <tableColumn id="4" xr3:uid="{FDFC500A-46C3-40D9-8DE5-49C546435253}" name="Cost"/>
    <tableColumn id="5" xr3:uid="{5FA3CC91-FF72-43AF-BBA5-B40B43968120}" name="Points_LastSeason"/>
    <tableColumn id="6" xr3:uid="{6B12D3B3-CEE5-4922-9E90-E5333F30FEB1}" name="Minutes_Played"/>
    <tableColumn id="7" xr3:uid="{530C711E-3B53-4D9C-AC62-3180F5D248E0}" name="PPM_LastSeason" dataDxfId="50">
      <calculatedColumnFormula>IF(E2,E2/F2,0)</calculatedColumnFormula>
    </tableColumn>
    <tableColumn id="8" xr3:uid="{B5E1320F-EDDF-41EB-BE65-8E35BD38CBB7}" name="PP_90" dataDxfId="49">
      <calculatedColumnFormula>IF(G2,G2*90,0)</calculatedColumnFormula>
    </tableColumn>
    <tableColumn id="13" xr3:uid="{A223642E-00D7-47F8-B40D-1561AEC35B2C}" name="xG_Raw" dataDxfId="48">
      <calculatedColumnFormula>IFERROR(VLOOKUP(A2,xG!A:I,9,FALSE),"")</calculatedColumnFormula>
    </tableColumn>
    <tableColumn id="9" xr3:uid="{5CEC615B-857C-4FC9-8CDC-CBEA0C3AD68D}" name="Total_Current" dataDxfId="47">
      <calculatedColumnFormula>SUM(K2:N2)</calculatedColumnFormula>
    </tableColumn>
    <tableColumn id="10" xr3:uid="{16E8CAB0-D1B8-4F5D-A544-F9BE232146CC}" name="Gameweek1"/>
    <tableColumn id="11" xr3:uid="{C183A88A-0708-43D8-8DE0-B092E1AA313C}" name="Gameweek2" dataDxfId="46"/>
    <tableColumn id="12" xr3:uid="{3D757B45-02CC-4FEE-ADD1-A5322527B873}" name="Gameweek3" dataDxfId="4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31C058-A3FE-40CF-BA1A-1EF411C5F9DF}" name="Table14" displayName="Table14" ref="A1:M19" totalsRowShown="0">
  <autoFilter ref="A1:M19" xr:uid="{37E4353A-79FA-4D03-92DD-56CFAD8D4926}"/>
  <tableColumns count="13">
    <tableColumn id="1" xr3:uid="{9A2EB2B0-0BF1-4E27-B640-96F5D3AC95CD}" name="Players"/>
    <tableColumn id="2" xr3:uid="{90275E75-A15C-48A0-ABA1-E972438CE26C}" name="Team"/>
    <tableColumn id="3" xr3:uid="{0DCF7166-236C-44CA-B1DB-2F220B6A3723}" name="Position"/>
    <tableColumn id="4" xr3:uid="{7B3E7FB3-F31F-403B-9758-B958A0220C56}" name="Cost"/>
    <tableColumn id="5" xr3:uid="{5A3A500C-F841-484D-BFE3-D5598EFDB42D}" name="Points_LastSeason"/>
    <tableColumn id="6" xr3:uid="{BF60A978-4154-4248-9C6F-64FC096B5A67}" name="Minutes_Played"/>
    <tableColumn id="7" xr3:uid="{4BF8C5DC-BD10-4179-A137-608019714B13}" name="PPM_LastSeason" dataDxfId="44">
      <calculatedColumnFormula>IF(E2,E2/F2,0)</calculatedColumnFormula>
    </tableColumn>
    <tableColumn id="8" xr3:uid="{969DA772-6580-4847-BE21-EEF633865263}" name="PP_90" dataDxfId="43">
      <calculatedColumnFormula>IF(G2,G2*90,0)</calculatedColumnFormula>
    </tableColumn>
    <tableColumn id="13" xr3:uid="{279D3F6B-A112-4FC5-9BF9-4E2B4BBCA5D8}" name="xG_Raw" dataDxfId="42">
      <calculatedColumnFormula>IFERROR(VLOOKUP(A2,xG!A:I,9,FALSE),"")</calculatedColumnFormula>
    </tableColumn>
    <tableColumn id="9" xr3:uid="{93197EA1-7FD5-40A6-9017-64268EDE1012}" name="Total_Current" dataDxfId="41">
      <calculatedColumnFormula>SUM(K2:M2)</calculatedColumnFormula>
    </tableColumn>
    <tableColumn id="10" xr3:uid="{77440C22-C103-4C5A-9921-B72952ACA901}" name="Gameweek1"/>
    <tableColumn id="11" xr3:uid="{5F6A478B-C0AB-46F6-A9B0-F3205DD6D51F}" name="Gameweek2" dataDxfId="40"/>
    <tableColumn id="12" xr3:uid="{59B94611-D7FB-45F5-819F-D3923AC73A32}" name="Gameweek3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EB917F-8295-42A9-A86F-50443D0EAE86}" name="Table15" displayName="Table15" ref="A1:M22" totalsRowShown="0">
  <autoFilter ref="A1:M22" xr:uid="{B79D0C20-0DF9-4B94-B5B2-15B8C7C85B72}"/>
  <tableColumns count="13">
    <tableColumn id="1" xr3:uid="{855FD4CB-A55D-4A08-8001-F4F7CE49DD78}" name="Player"/>
    <tableColumn id="2" xr3:uid="{ED759B1E-1CF4-4364-9090-712CD60D3F88}" name="Team"/>
    <tableColumn id="3" xr3:uid="{24ADD22E-706C-40C0-AFA4-E8DBA8A33BDC}" name="Position"/>
    <tableColumn id="4" xr3:uid="{A9E278FD-8ACC-478F-931E-339A8D564ADF}" name="Cost"/>
    <tableColumn id="5" xr3:uid="{B108AEFB-0269-4913-99B9-98D2FA48A78C}" name="Points_LastSeason"/>
    <tableColumn id="6" xr3:uid="{4E1EE046-A498-4B68-8D62-03A9F4B0522A}" name="Minutes_Played"/>
    <tableColumn id="7" xr3:uid="{B20C4045-A4CF-45A6-A60D-72E74351C28E}" name="PPM_LastSeason">
      <calculatedColumnFormula>IF(E2,E2/F2,0)</calculatedColumnFormula>
    </tableColumn>
    <tableColumn id="10" xr3:uid="{7FA31A98-3807-474C-9FED-2671EDF964DB}" name="PP_90_LastSeason" dataDxfId="38">
      <calculatedColumnFormula>IF(G2,G2*90,0)</calculatedColumnFormula>
    </tableColumn>
    <tableColumn id="13" xr3:uid="{57B52726-BCB7-4B49-9736-015AF9A6B4BB}" name="xG_Raw" dataDxfId="37">
      <calculatedColumnFormula>IFERROR(VLOOKUP(A2,xG!A:I,9,FALSE),"")</calculatedColumnFormula>
    </tableColumn>
    <tableColumn id="8" xr3:uid="{5B4CB866-39BB-47FA-A9FE-1F2A153D60EE}" name="Total_Current" dataDxfId="36">
      <calculatedColumnFormula>SUM(K2:M2)</calculatedColumnFormula>
    </tableColumn>
    <tableColumn id="9" xr3:uid="{165E8573-82E1-4E74-B31A-5D52FE8AF9FE}" name="Gameweek1"/>
    <tableColumn id="11" xr3:uid="{D9C00D4E-D698-4DE8-BBD1-0D6029AC5403}" name="Gameweek2"/>
    <tableColumn id="12" xr3:uid="{A16C2BCD-E043-4C52-91C9-376CC7FEED03}" name="Gameweek3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8033D7-761A-44DF-B236-A0B0ADACD7A5}" name="Table17" displayName="Table17" ref="A1:M18" totalsRowShown="0">
  <autoFilter ref="A1:M18" xr:uid="{23063A31-0131-4F1F-83DA-197CCD01E44E}"/>
  <tableColumns count="13">
    <tableColumn id="1" xr3:uid="{A448AFE8-F4A4-4221-83DE-6FF8F8C6315E}" name="Player"/>
    <tableColumn id="2" xr3:uid="{40A565A7-9DD4-4E67-B0E7-C123A03E0D7C}" name="Team"/>
    <tableColumn id="3" xr3:uid="{64C4779E-8140-40C0-873F-AA1B3118559F}" name="Position"/>
    <tableColumn id="4" xr3:uid="{D107550D-A5DA-4903-ADD0-9E540994B690}" name="Cost"/>
    <tableColumn id="5" xr3:uid="{3F20CD47-2A84-4805-9B61-E6F38AC4F828}" name="Points_LastSeason"/>
    <tableColumn id="6" xr3:uid="{A5E96161-D069-405A-A9A5-7A8EB3EC7640}" name="Minutes_Played"/>
    <tableColumn id="7" xr3:uid="{E7E9C8C9-9ED5-440D-9482-BA94C3ECA6FF}" name="PPM_LastSeason" dataDxfId="35">
      <calculatedColumnFormula>IF(E2,E2/F2,0)</calculatedColumnFormula>
    </tableColumn>
    <tableColumn id="8" xr3:uid="{870F4AF6-8BE8-4F63-8E0F-483E7F217C45}" name="PP_90_LastSeason" dataDxfId="34">
      <calculatedColumnFormula>IF(G2,G2*90,0)</calculatedColumnFormula>
    </tableColumn>
    <tableColumn id="13" xr3:uid="{CF0EDDD0-38AF-4EE7-81F6-3167AB84DADB}" name="Column1" dataDxfId="33">
      <calculatedColumnFormula>IFERROR(VLOOKUP(A2,xG!A:I,9,FALSE),"")</calculatedColumnFormula>
    </tableColumn>
    <tableColumn id="9" xr3:uid="{8C089144-996D-4FBB-A4AE-BE623C0A7785}" name="Total_Current" dataDxfId="32">
      <calculatedColumnFormula>SUM(K2:M2)</calculatedColumnFormula>
    </tableColumn>
    <tableColumn id="10" xr3:uid="{7D5EB267-6B9D-4417-A877-EDD66F5A5B14}" name="Gameweek1"/>
    <tableColumn id="11" xr3:uid="{83A4E21E-C598-4006-9B63-DE1A22007B9A}" name="Gameweek2" dataDxfId="31"/>
    <tableColumn id="12" xr3:uid="{6DC1C9A1-C77D-4045-B89F-965FC249E0DC}" name="Gameweek3" dataDxfId="30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1CF670-31BF-4E01-8108-A1106B105DF9}" name="Table18" displayName="Table18" ref="A1:M16" totalsRowShown="0">
  <autoFilter ref="A1:M16" xr:uid="{FA76AC2E-D5C1-412A-8E12-A363A87FA345}"/>
  <tableColumns count="13">
    <tableColumn id="1" xr3:uid="{A28E4913-93AC-42CE-A351-5DAD290384CC}" name="Player"/>
    <tableColumn id="2" xr3:uid="{99053663-5599-4433-B969-B667110983D5}" name="Team"/>
    <tableColumn id="3" xr3:uid="{91F2D704-3928-4521-9D86-3E13F649A663}" name="Position"/>
    <tableColumn id="4" xr3:uid="{7E63A3E5-D630-47C6-A289-20D7DBED8519}" name="Cost"/>
    <tableColumn id="5" xr3:uid="{BE6768E8-225D-4AC2-B520-791B34D6E18C}" name="Points_LastSeason"/>
    <tableColumn id="6" xr3:uid="{43441AA3-4C33-4E49-A81E-0098E29AB75D}" name="Minutes_Played"/>
    <tableColumn id="7" xr3:uid="{9B4FBA9F-9F10-47FF-9E8F-B759F1120E9D}" name="PPM_LastSeason" dataDxfId="29">
      <calculatedColumnFormula>IF(E2,E2/F2,0)</calculatedColumnFormula>
    </tableColumn>
    <tableColumn id="8" xr3:uid="{9008481F-E387-4AE2-BEF7-44A7339A922D}" name="PP_90_LastSeason" dataDxfId="28">
      <calculatedColumnFormula>IF(G2,G2*90,0)</calculatedColumnFormula>
    </tableColumn>
    <tableColumn id="13" xr3:uid="{59CB2EF7-D2B7-4994-B563-2AC40FECD3B4}" name="Column1" dataDxfId="27">
      <calculatedColumnFormula>IFERROR(VLOOKUP(A2,xG!A:I,9,FALSE),"")</calculatedColumnFormula>
    </tableColumn>
    <tableColumn id="9" xr3:uid="{5FC3DDBF-37E3-45BD-833E-E89063649C5C}" name="Total_Current" dataDxfId="26">
      <calculatedColumnFormula>SUM(K2:M2)</calculatedColumnFormula>
    </tableColumn>
    <tableColumn id="10" xr3:uid="{B937DF97-AC96-4965-A1BE-B9981AAAB9AA}" name="Gameweek1"/>
    <tableColumn id="11" xr3:uid="{A7362831-DE92-4B57-98AC-EC77C5F90F0A}" name="Gameweek2" dataDxfId="25"/>
    <tableColumn id="12" xr3:uid="{B6402576-E6EF-4A3C-8EEB-3AADBA93150A}" name="Gameweek3" dataDxfId="24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23B096-D9DD-4494-8733-68F07AE334C1}" name="Table19" displayName="Table19" ref="A1:M15" totalsRowShown="0">
  <autoFilter ref="A1:M15" xr:uid="{647F49E7-9E59-48B2-AD0C-321E09E21CAB}"/>
  <tableColumns count="13">
    <tableColumn id="1" xr3:uid="{99536A4D-CC74-47A4-8548-3E7AF499A68A}" name="Player"/>
    <tableColumn id="2" xr3:uid="{D341CBC6-9FDB-40FC-824E-11CBCA9137DB}" name="Team"/>
    <tableColumn id="3" xr3:uid="{5A546710-FCC9-4B94-B713-297502BC05DA}" name="Position"/>
    <tableColumn id="4" xr3:uid="{37337DF0-B8FD-490F-B04E-629D4CC59C16}" name="Cost"/>
    <tableColumn id="5" xr3:uid="{79902C8D-67EA-41C4-BA20-23EC6E0FD9D0}" name="Points_LastSeason"/>
    <tableColumn id="6" xr3:uid="{E371E290-C1F1-4ADB-9A13-A9F3020E01E8}" name="Minutes_Played"/>
    <tableColumn id="7" xr3:uid="{32ED4C70-F278-47AB-B9A9-FE35E3DACFC3}" name="PPM_LastSeason" dataDxfId="23">
      <calculatedColumnFormula>IF(E2,E2/F2,0)</calculatedColumnFormula>
    </tableColumn>
    <tableColumn id="8" xr3:uid="{C7B77884-2FB7-4C97-8549-CE54C6D53402}" name="PP_90_LastSeason" dataDxfId="22">
      <calculatedColumnFormula>IF(G2,G2*90,0)</calculatedColumnFormula>
    </tableColumn>
    <tableColumn id="13" xr3:uid="{538825B4-1A0D-422B-A859-4C2EDD5568D0}" name="Column1" dataDxfId="21">
      <calculatedColumnFormula>IFERROR(VLOOKUP(A2,xG!A:I,9,FALSE),"")</calculatedColumnFormula>
    </tableColumn>
    <tableColumn id="9" xr3:uid="{FD1E9092-5EF1-409E-B8D0-5F0D78829227}" name="Total_Current" dataDxfId="20">
      <calculatedColumnFormula>SUM(K2:M2)</calculatedColumnFormula>
    </tableColumn>
    <tableColumn id="10" xr3:uid="{E06D992F-41B6-4664-A148-52A11302C586}" name="Gameweek1"/>
    <tableColumn id="11" xr3:uid="{E10F8FDD-9BA4-482F-8C4C-0A06957ACE5C}" name="Gameweek2" dataDxfId="19"/>
    <tableColumn id="12" xr3:uid="{2F763B5F-C474-4933-9DAC-51D1B400BD19}" name="Gameweek3" dataDxfId="18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BDDA068-559E-41CD-A84C-3346B2240854}" name="Table20" displayName="Table20" ref="A1:M17" totalsRowShown="0">
  <autoFilter ref="A1:M17" xr:uid="{926C7D80-E27B-4723-8172-981714C10481}"/>
  <tableColumns count="13">
    <tableColumn id="1" xr3:uid="{AD87A344-86AD-4589-89F5-3EB582419766}" name="Player"/>
    <tableColumn id="2" xr3:uid="{BAD8B384-0A66-4A69-91BF-7A7BCD5A4F10}" name="Team"/>
    <tableColumn id="3" xr3:uid="{273E731D-517F-4931-8C82-371C8976B1AC}" name="Position"/>
    <tableColumn id="4" xr3:uid="{E870145E-7EA7-4175-92F0-4A60CA541F2C}" name="Cost"/>
    <tableColumn id="5" xr3:uid="{1C97B837-AEE3-4397-A73E-7B988D289BC7}" name="Points_LastSeason"/>
    <tableColumn id="6" xr3:uid="{0B4C359D-ADEF-47B7-B455-CDE7EA4E2415}" name="Minutes_Played"/>
    <tableColumn id="7" xr3:uid="{BD215549-EB1E-4CD5-890D-F25E2C0C2D8E}" name="PPM_LastSeason" dataDxfId="17">
      <calculatedColumnFormula>IF(E2,E2/F2,0)</calculatedColumnFormula>
    </tableColumn>
    <tableColumn id="8" xr3:uid="{5374C0F0-D683-441B-82FC-526E61D14E2B}" name="PP_90_LastSeason" dataDxfId="16">
      <calculatedColumnFormula>IF(G2,G2*90,0)</calculatedColumnFormula>
    </tableColumn>
    <tableColumn id="13" xr3:uid="{2A338607-7226-481B-B6A6-C81FE26021EA}" name="Column1" dataDxfId="15">
      <calculatedColumnFormula>IFERROR(VLOOKUP(A2,xG!A:I,9,FALSE),"")</calculatedColumnFormula>
    </tableColumn>
    <tableColumn id="9" xr3:uid="{6B28AE05-1461-4FC1-819A-21C17D40034F}" name="Total_Current" dataDxfId="14">
      <calculatedColumnFormula>SUM(K2:M2)</calculatedColumnFormula>
    </tableColumn>
    <tableColumn id="10" xr3:uid="{8F6A0050-23B6-4B50-A5CB-DAF333BBC845}" name="Gameweek1"/>
    <tableColumn id="11" xr3:uid="{0E8D1786-A47D-4335-8B5B-4A4766F722AC}" name="Gameweek2" dataDxfId="13"/>
    <tableColumn id="12" xr3:uid="{2C8AD95B-9FEC-4DE4-B9F0-743BFCB3473C}" name="Gameweek3" dataDxfId="1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F4A710-14B5-4A6B-B7A7-53AFDDB90EF2}" name="Table21" displayName="Table21" ref="A1:M19" totalsRowShown="0">
  <autoFilter ref="A1:M19" xr:uid="{C967DA4A-3AC4-404E-BBC2-E5BA3D0730DB}"/>
  <tableColumns count="13">
    <tableColumn id="1" xr3:uid="{B58EC6ED-398D-4133-A672-5F61D120A8C8}" name="Player"/>
    <tableColumn id="2" xr3:uid="{7BF55A6E-C8F1-4B1F-B6A7-B92F8A0A2F08}" name="Team"/>
    <tableColumn id="3" xr3:uid="{9A8C8AD5-6866-4430-BD74-D0622D7B6B2C}" name="Position"/>
    <tableColumn id="4" xr3:uid="{060BD70F-8F82-46A5-A01B-F0D7D853924A}" name="Cost"/>
    <tableColumn id="5" xr3:uid="{76B27B25-BFDE-4B9F-8DF3-4236ED93257F}" name="Points_LastSeason"/>
    <tableColumn id="6" xr3:uid="{D03BD61F-9F49-490B-A593-B682100EC726}" name="Minutes_Played"/>
    <tableColumn id="7" xr3:uid="{B201CFE4-E3C9-4539-BC4D-4D3F8E24505F}" name="PPM_LastSeason" dataDxfId="11">
      <calculatedColumnFormula>IF(E2,E2/F2,0)</calculatedColumnFormula>
    </tableColumn>
    <tableColumn id="8" xr3:uid="{3E41E137-9D0F-401D-8B59-90C896BD70E1}" name="PP_90_LastSeason" dataDxfId="10">
      <calculatedColumnFormula>IF(G2,G2*90,0)</calculatedColumnFormula>
    </tableColumn>
    <tableColumn id="13" xr3:uid="{6191B6BD-1F46-423D-81E0-8572E5ACAE15}" name="Column1" dataDxfId="9">
      <calculatedColumnFormula>IFERROR(VLOOKUP(A2,xG!A:I,9,FALSE),"")</calculatedColumnFormula>
    </tableColumn>
    <tableColumn id="9" xr3:uid="{4ED48C3E-683F-4E0C-8CC2-DB7C0EAF7100}" name="Total_Current" dataDxfId="8">
      <calculatedColumnFormula>SUM(K2:M2)</calculatedColumnFormula>
    </tableColumn>
    <tableColumn id="10" xr3:uid="{E8FC5CC8-927F-419B-88FD-55E3B292BA91}" name="Gameweek1"/>
    <tableColumn id="11" xr3:uid="{397103C7-894D-401D-95B3-909396166D02}" name="Gameweek2" dataDxfId="7"/>
    <tableColumn id="12" xr3:uid="{441D601C-7C69-4488-99F3-181A48346CDB}" name="Gameweek3" dataDxfId="6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57A259A-3F8B-4727-8690-84ED847F3875}" name="Table22" displayName="Table22" ref="A1:M18" totalsRowShown="0">
  <autoFilter ref="A1:M18" xr:uid="{A381F40F-8B70-4933-A5E6-7BD276619C42}"/>
  <tableColumns count="13">
    <tableColumn id="1" xr3:uid="{C285143C-21BF-486C-A409-A95E0F2038E9}" name="Player"/>
    <tableColumn id="2" xr3:uid="{5A1A6743-2330-48A9-92DE-E87374331CAD}" name="Team"/>
    <tableColumn id="3" xr3:uid="{FC078D82-1FD0-4129-AEE4-9EA3123E0593}" name="Position"/>
    <tableColumn id="4" xr3:uid="{9BA95B0A-040C-4191-B8CF-14B0481DAB94}" name="Cost"/>
    <tableColumn id="5" xr3:uid="{FF997970-DCE6-48D5-897A-961E53F07F25}" name="Points_LastSeason"/>
    <tableColumn id="6" xr3:uid="{2C27DB29-18B4-4344-9471-FAF31D7B2290}" name="Minutes_Played"/>
    <tableColumn id="7" xr3:uid="{103594B6-DEA2-4AE2-9F0B-DA6DB6CEE181}" name="PPM_LastSeason">
      <calculatedColumnFormula>IF(E2,E2/F2,0)</calculatedColumnFormula>
    </tableColumn>
    <tableColumn id="8" xr3:uid="{A76E3C83-CCB5-4E4D-BCC4-716E4981250A}" name="PP_90_LastSeason">
      <calculatedColumnFormula>IF(G2,G2*90,0)</calculatedColumnFormula>
    </tableColumn>
    <tableColumn id="13" xr3:uid="{99427E63-B8DB-49DA-90C5-4F536E4A2167}" name="Column1" dataDxfId="5">
      <calculatedColumnFormula>IFERROR(VLOOKUP(A2,xG!A:I,9,FALSE),"")</calculatedColumnFormula>
    </tableColumn>
    <tableColumn id="9" xr3:uid="{FA662974-AC3F-4C6A-8F5C-C9A0F334F7C8}" name="Total_Current" dataDxfId="4">
      <calculatedColumnFormula>SUM(K2:M2)</calculatedColumnFormula>
    </tableColumn>
    <tableColumn id="10" xr3:uid="{712D0881-0EE4-4F27-B287-4531C0F865E9}" name="Gameweek1"/>
    <tableColumn id="11" xr3:uid="{F1B686CE-B464-4C9D-9F52-C1D76754CD2A}" name="Gameweek2"/>
    <tableColumn id="12" xr3:uid="{2E368FFC-FF18-40B4-BC52-BE911656E0D1}" name="Gameweek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0B7B7-7F7B-44C4-8E58-7AA6798393F5}" name="Table3" displayName="Table3" ref="A1:M24" totalsRowShown="0">
  <autoFilter ref="A1:M24" xr:uid="{D61B6787-C30A-46F8-B416-7C031D1DB213}"/>
  <tableColumns count="13">
    <tableColumn id="1" xr3:uid="{340D976A-C23F-4F07-846D-7DADD6577A89}" name="Player"/>
    <tableColumn id="2" xr3:uid="{E305E97E-5958-4DE4-9092-8D674A778BA0}" name="Team"/>
    <tableColumn id="3" xr3:uid="{59C837F3-1A30-4E46-9010-8DF84E9807A6}" name="Position"/>
    <tableColumn id="4" xr3:uid="{1CE1226C-1078-4B3B-AC41-6601DF3572F0}" name="Cost"/>
    <tableColumn id="5" xr3:uid="{4D737762-AC13-40FD-A53C-CA6B294B053B}" name="Points_LastSeason"/>
    <tableColumn id="7" xr3:uid="{68967508-0903-46C4-88E4-9BC1819C18B1}" name="Minutes_Played"/>
    <tableColumn id="9" xr3:uid="{D7A55376-E3FF-43A1-A213-49B315A0ED36}" name="PPM_LastSeason">
      <calculatedColumnFormula>IF(E2,E2/F2,0)</calculatedColumnFormula>
    </tableColumn>
    <tableColumn id="12" xr3:uid="{B770B706-B9B8-400F-B4E6-C28DA69DABC7}" name="PP_90_Lastseason" dataDxfId="102">
      <calculatedColumnFormula>IF(G2,G2*90,0)</calculatedColumnFormula>
    </tableColumn>
    <tableColumn id="14" xr3:uid="{8ECB1B4D-A47F-4CE7-A7AB-363375A53FA8}" name="xG_Simple" dataDxfId="101">
      <calculatedColumnFormula>IFERROR(VLOOKUP(A2,xG!A:I,9,FALSE),"")</calculatedColumnFormula>
    </tableColumn>
    <tableColumn id="10" xr3:uid="{43E48124-AFA8-4042-B637-A02A4666EB51}" name="Total_Current" dataDxfId="100">
      <calculatedColumnFormula>SUM(K2:M2)</calculatedColumnFormula>
    </tableColumn>
    <tableColumn id="11" xr3:uid="{718293F3-A89A-4AB6-A0DD-5E53D6FC9B2F}" name="Gameweek1"/>
    <tableColumn id="13" xr3:uid="{58634DD7-3D3B-42CB-B16A-7A81C5E7B95F}" name="Gameweek2"/>
    <tableColumn id="6" xr3:uid="{FC96D44C-619C-42D8-B000-203CE2AAB25F}" name="Gameweek3" dataDxfId="9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8842D0-E0BE-47CD-8DF7-BFA36D826C42}" name="Table23" displayName="Table23" ref="A1:M18" totalsRowShown="0">
  <autoFilter ref="A1:M18" xr:uid="{B7969B27-09FB-41BF-842A-ADF9B113D27E}"/>
  <tableColumns count="13">
    <tableColumn id="1" xr3:uid="{050836B4-15CF-4E80-B1B8-FABA3C6F6859}" name="Player"/>
    <tableColumn id="2" xr3:uid="{4E6B9F57-2D40-43B5-A17F-A160DFF84517}" name="Team"/>
    <tableColumn id="3" xr3:uid="{75ECBC27-D4B0-48F7-8E96-A364DB406506}" name="Position"/>
    <tableColumn id="4" xr3:uid="{42237A3D-39D5-4E3F-A7A2-DEF778C0C1A6}" name="Cost"/>
    <tableColumn id="5" xr3:uid="{AA2ED6EB-B7EE-4A5D-B0D1-0BB2AE627492}" name="Points_LastSeason"/>
    <tableColumn id="6" xr3:uid="{63BCF46D-BCA0-4560-8390-51952C720E7E}" name="Minutes_Played"/>
    <tableColumn id="7" xr3:uid="{C8871789-7525-4B62-95F1-15725F9F757C}" name="PPM_LastSeason">
      <calculatedColumnFormula>IF(E2,E2/F2,0)</calculatedColumnFormula>
    </tableColumn>
    <tableColumn id="8" xr3:uid="{E60F8EF8-2A3B-4535-A526-37E0693D58A7}" name="PP_90_LastSeason">
      <calculatedColumnFormula>IF(G2,G2*90,0)</calculatedColumnFormula>
    </tableColumn>
    <tableColumn id="13" xr3:uid="{2D710C1D-B645-4AB3-9C88-F616C0E5D96F}" name="Column1" dataDxfId="3">
      <calculatedColumnFormula>IFERROR(VLOOKUP(A2,xG!A:I,9,FALSE),"")</calculatedColumnFormula>
    </tableColumn>
    <tableColumn id="9" xr3:uid="{868502D1-726F-4C71-A25C-BB282D1551AF}" name="Total_Current" dataDxfId="2">
      <calculatedColumnFormula>SUM(K2:M2)</calculatedColumnFormula>
    </tableColumn>
    <tableColumn id="10" xr3:uid="{5C9CA76E-457E-444B-B43E-1F2D1321EEE1}" name="Gameweek1"/>
    <tableColumn id="11" xr3:uid="{C21ACFDB-B752-471A-B230-C7B5C14A69C5}" name="Gameweek2"/>
    <tableColumn id="12" xr3:uid="{E94DBC46-6F78-4B84-A590-2B14977908C9}" name="Gameweek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D94A0E7-1EF4-4DCF-AC75-CD4A6C805B12}" name="Table24" displayName="Table24" ref="A1:M16" totalsRowShown="0">
  <autoFilter ref="A1:M16" xr:uid="{907CCA6E-351C-48A0-9829-C3E57355B284}"/>
  <tableColumns count="13">
    <tableColumn id="1" xr3:uid="{2AAFDAAE-811D-47AC-A332-6CAF84D6D9DF}" name="Player"/>
    <tableColumn id="2" xr3:uid="{1C29039C-2BC3-4C60-B0A6-759E8B183644}" name="Team"/>
    <tableColumn id="3" xr3:uid="{10846B92-34FC-4739-A10F-59056A35B377}" name="Position"/>
    <tableColumn id="4" xr3:uid="{0458335C-B91F-43F4-A685-2119B96E5C27}" name="Cost"/>
    <tableColumn id="5" xr3:uid="{95A92D5D-4F04-4CB9-BFB7-CCF3EE1C232E}" name="Points_LastSeason"/>
    <tableColumn id="6" xr3:uid="{849EDACE-1DA5-41D3-9E78-44D06D7CF1F3}" name="Minutes_Played"/>
    <tableColumn id="7" xr3:uid="{91F12206-4EAF-408C-9C1D-3571551BDCA2}" name="PPM_LastSeason">
      <calculatedColumnFormula>IF(E2,E2/F2,0)</calculatedColumnFormula>
    </tableColumn>
    <tableColumn id="8" xr3:uid="{4BAB6862-39FF-4271-B686-FFD86979BB10}" name="PP_90_LastSeason">
      <calculatedColumnFormula>IF(G2,G2*90,0)</calculatedColumnFormula>
    </tableColumn>
    <tableColumn id="13" xr3:uid="{ED8E1331-1552-495E-A2EE-1B014B145C62}" name="Column1" dataDxfId="1">
      <calculatedColumnFormula>IFERROR(VLOOKUP(A2,xG!A:I,9,FALSE),"")</calculatedColumnFormula>
    </tableColumn>
    <tableColumn id="9" xr3:uid="{0E678EEA-88A6-4ADB-B157-44086ED57DC7}" name="Total_Current" dataDxfId="0">
      <calculatedColumnFormula>SUM(K2:M2)</calculatedColumnFormula>
    </tableColumn>
    <tableColumn id="10" xr3:uid="{D404A218-47DE-4F1E-BA25-1D5B86D2297F}" name="Gameweek1"/>
    <tableColumn id="11" xr3:uid="{FF9B4C08-A0D8-44E0-8387-FF02639D3EE8}" name="Gameweek2"/>
    <tableColumn id="12" xr3:uid="{6DA51F25-719F-4F82-90FD-DA32BA2A8AFC}" name="Gameweek3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8087C-63E6-4BCD-AE63-CB91DB02C94C}" name="Table1" displayName="Table1" ref="A1:M16" totalsRowShown="0">
  <autoFilter ref="A1:M16" xr:uid="{49867A2C-073A-4F6E-BFC0-A38A999A5961}"/>
  <tableColumns count="13">
    <tableColumn id="1" xr3:uid="{A0D50965-1799-4CD0-A4CF-1BD1FA07FBAC}" name="Player"/>
    <tableColumn id="2" xr3:uid="{AC5432E8-E842-4223-B009-94E291E9D1CB}" name="Team"/>
    <tableColumn id="3" xr3:uid="{8FADF6E1-022C-4F2D-8A2E-4CD0968BD904}" name="Position"/>
    <tableColumn id="4" xr3:uid="{7E766652-24C6-4A5D-8C1A-41BCEB43DAAA}" name="Cost"/>
    <tableColumn id="5" xr3:uid="{09DB018E-F4FE-425B-8B16-5126218BEA3A}" name="Points_LastSeason"/>
    <tableColumn id="7" xr3:uid="{BC873722-D34A-4D43-B49E-9F774513BD0A}" name="Minutes_Played"/>
    <tableColumn id="9" xr3:uid="{CB7FBEA5-1559-420C-AEA8-A168E84A6FD0}" name="PPM_LastSeason" dataDxfId="98">
      <calculatedColumnFormula>IF(E2,E2/F2,0)</calculatedColumnFormula>
    </tableColumn>
    <tableColumn id="12" xr3:uid="{BF98AA99-D99D-419A-81FB-053A79056657}" name="PP_90_LastSeason" dataDxfId="97">
      <calculatedColumnFormula>IF(G2,G2*90,0)</calculatedColumnFormula>
    </tableColumn>
    <tableColumn id="14" xr3:uid="{F26AA0D2-C50D-40E7-99D7-BC4BE0199913}" name="xG_Simple" dataDxfId="96">
      <calculatedColumnFormula>IFERROR(VLOOKUP(A2,xG!A:I,9,FALSE),"")</calculatedColumnFormula>
    </tableColumn>
    <tableColumn id="10" xr3:uid="{BF813BBC-9920-41C8-8A1E-C715855A7FF8}" name="Total_Current" dataDxfId="95">
      <calculatedColumnFormula>SUM(K2:M2)</calculatedColumnFormula>
    </tableColumn>
    <tableColumn id="11" xr3:uid="{54ABCBB3-5C28-4C82-821D-4A22AA762353}" name="Gameweek1"/>
    <tableColumn id="13" xr3:uid="{DA443183-623A-4F63-B940-044FD7C912BE}" name="Gameweek2"/>
    <tableColumn id="6" xr3:uid="{A299244B-030A-492B-AE51-C8BF543F81AE}" name="Gameweek3" dataDxfId="9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547FA6-4E75-4D09-AD6B-9AC5AFFE9F04}" name="Table2" displayName="Table2" ref="A1:M18" totalsRowShown="0">
  <autoFilter ref="A1:M18" xr:uid="{975DE0D1-0987-46B8-80DC-4BC1B1543DB9}"/>
  <tableColumns count="13">
    <tableColumn id="1" xr3:uid="{D4E625A4-5168-4B54-B509-9CCFEC2E41F6}" name="Player"/>
    <tableColumn id="2" xr3:uid="{8479E282-B9B9-4CBE-AB01-70E357AB5D77}" name="Team"/>
    <tableColumn id="3" xr3:uid="{B131B153-3FDF-4DC2-AD35-276B265D99DF}" name="Position"/>
    <tableColumn id="4" xr3:uid="{63CCA62B-1C0D-4A0D-814D-9CFCA278A855}" name="Cost"/>
    <tableColumn id="5" xr3:uid="{1E7A3B0B-F7B1-4775-9B21-779E6C04EA99}" name="Points_LastSeason"/>
    <tableColumn id="7" xr3:uid="{B407C501-3A16-4C12-A7D1-98356238E487}" name="Minutes_Played"/>
    <tableColumn id="9" xr3:uid="{B982AB40-6CDC-48EB-9C30-39655EBB4290}" name="PPM_LastSeason" dataDxfId="93">
      <calculatedColumnFormula>IF(E2,E2/F2,0)</calculatedColumnFormula>
    </tableColumn>
    <tableColumn id="6" xr3:uid="{89C8E6E6-DEBC-4CE2-BD61-4EFEF352373C}" name="PP_90_LastSeason" dataDxfId="92">
      <calculatedColumnFormula>IF(G2,G2*90,0)</calculatedColumnFormula>
    </tableColumn>
    <tableColumn id="12" xr3:uid="{273702FB-AF43-4EB2-8A7A-79428A132C50}" name="xG_Simple" dataDxfId="91">
      <calculatedColumnFormula>IFERROR(VLOOKUP(A2,xG!A:I,9,FALSE),"")</calculatedColumnFormula>
    </tableColumn>
    <tableColumn id="10" xr3:uid="{5C61724D-3E75-45AF-8577-A9CFEBA6330E}" name="Total_Current" dataDxfId="90">
      <calculatedColumnFormula>SUM(K2:M2)</calculatedColumnFormula>
    </tableColumn>
    <tableColumn id="11" xr3:uid="{D32971D1-54CA-4C73-AF91-605DA1DE7786}" name="Gameweek1"/>
    <tableColumn id="8" xr3:uid="{8591446A-FFE9-4011-BFEF-09ED97303DBD}" name="Gameweek2" dataDxfId="89"/>
    <tableColumn id="13" xr3:uid="{A0A1CE20-258F-465E-8685-EA7B12C4F537}" name="Gameweek3" dataDxfId="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01CAD3-113B-4980-B7DF-53C1CF6F2FAC}" name="Table4" displayName="Table4" ref="A1:M18" totalsRowShown="0">
  <autoFilter ref="A1:M18" xr:uid="{8C33D00D-51EA-49AB-AC9C-E644FE7E737B}"/>
  <tableColumns count="13">
    <tableColumn id="1" xr3:uid="{A3F34421-2998-4741-A160-14A9B4315A65}" name="Player"/>
    <tableColumn id="2" xr3:uid="{5E9FAE90-9B03-490A-AAA4-C36E686E905C}" name="Team"/>
    <tableColumn id="3" xr3:uid="{5592A413-8801-47D1-8BEB-4748BCF55506}" name="Position"/>
    <tableColumn id="4" xr3:uid="{8E965ED3-8EEB-4E6B-8A7A-E05575FA41FD}" name="Cost"/>
    <tableColumn id="5" xr3:uid="{4AAF5600-3FA4-4079-A1B0-AE35952A8878}" name="Points_LastSeason"/>
    <tableColumn id="7" xr3:uid="{2D0AB1B9-B389-49DB-8D8A-6F550548DA14}" name="Minutes_Played"/>
    <tableColumn id="9" xr3:uid="{3028B3E0-9947-4D6A-B568-3F2EFD6A1BB4}" name="PPM_LastSeason" dataDxfId="87">
      <calculatedColumnFormula>IF(E2,E2/F2,0)</calculatedColumnFormula>
    </tableColumn>
    <tableColumn id="12" xr3:uid="{4C31C191-ECC9-4BCA-8005-D62F3DE8E9A6}" name="PP-90_LastSeason" dataDxfId="86">
      <calculatedColumnFormula>IF(G2,G2*90,0)</calculatedColumnFormula>
    </tableColumn>
    <tableColumn id="14" xr3:uid="{7B3A848B-0A0F-4ECA-B314-0C420B77163D}" name="xG_Simple" dataDxfId="85">
      <calculatedColumnFormula>IFERROR(VLOOKUP(A2,xG!A:I,9,FALSE),"")</calculatedColumnFormula>
    </tableColumn>
    <tableColumn id="10" xr3:uid="{EDDA0A68-3C03-4EB7-B97D-1B60F848D6FA}" name="Total_Current" dataDxfId="84">
      <calculatedColumnFormula>SUM(K2:L2)</calculatedColumnFormula>
    </tableColumn>
    <tableColumn id="11" xr3:uid="{E71C4DA5-F6C2-48F8-857F-B15037B45FFF}" name="Gameweek1"/>
    <tableColumn id="13" xr3:uid="{A6704861-CC01-4DE2-8998-26BC8683056C}" name="Gameweek2" dataDxfId="83"/>
    <tableColumn id="6" xr3:uid="{7C46D73D-37EF-420D-9EEA-77F45170A979}" name="Gameweek3" dataDxfId="8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86EA29-2115-47DF-B52C-C098992AFAE3}" name="Table6" displayName="Table6" ref="A1:M15" totalsRowShown="0">
  <autoFilter ref="A1:M15" xr:uid="{E649157D-D0BF-451F-840F-21C8020DD258}"/>
  <tableColumns count="13">
    <tableColumn id="1" xr3:uid="{0A3F1498-A51C-4407-A9B8-8527FBBE731F}" name="Players"/>
    <tableColumn id="2" xr3:uid="{155ABB32-AD2A-4CB8-9F20-CBA1FBD2EB12}" name="Team"/>
    <tableColumn id="3" xr3:uid="{72BFAC9D-57BC-4D50-811F-6861AE341818}" name="Position"/>
    <tableColumn id="4" xr3:uid="{DA9AAFDF-453B-4D43-95A3-A4F8D5B04AB7}" name="Cost"/>
    <tableColumn id="5" xr3:uid="{4A36A450-1FAB-43E1-A83B-7D7BAB8919C4}" name="Points_LastSeason"/>
    <tableColumn id="7" xr3:uid="{FBA1D5AA-9C46-4539-A609-8518E216B87D}" name="Minutes_Played"/>
    <tableColumn id="9" xr3:uid="{C67C44E7-073F-45C6-A686-0D9BE67933C3}" name="PPM_LastSeason" dataDxfId="81">
      <calculatedColumnFormula>IF(E2,E2/F2,0)</calculatedColumnFormula>
    </tableColumn>
    <tableColumn id="12" xr3:uid="{ADDB814D-8AA1-4BB5-AB5E-6E98596A94B6}" name="PP_90_LastSeason" dataDxfId="80">
      <calculatedColumnFormula>IF(G2,G2*90,0)</calculatedColumnFormula>
    </tableColumn>
    <tableColumn id="14" xr3:uid="{F11059F8-4C82-4F84-91BB-A64C510255E7}" name="xG_Simple" dataDxfId="79">
      <calculatedColumnFormula>IFERROR(VLOOKUP(A2,xG!A:I,9,FALSE),"")</calculatedColumnFormula>
    </tableColumn>
    <tableColumn id="10" xr3:uid="{823BDE5D-6D70-482F-958C-0E1BD880CF3E}" name="Total_Current" dataDxfId="78">
      <calculatedColumnFormula>SUM(K2:M2)</calculatedColumnFormula>
    </tableColumn>
    <tableColumn id="11" xr3:uid="{07A790FF-74FA-45EA-8266-5A15504A4161}" name="Gameweek1"/>
    <tableColumn id="13" xr3:uid="{52CAC77B-E71A-445D-AEF5-D6F058D1634F}" name="Gameweek2" dataDxfId="77"/>
    <tableColumn id="6" xr3:uid="{E7548898-564D-4806-AA15-853AEA3EE1F4}" name="Gameweek3" dataDxfId="76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A405EA-71A5-46A0-8201-6BC4BD521B3F}" name="Table7" displayName="Table7" ref="A1:M20" totalsRowShown="0">
  <autoFilter ref="A1:M20" xr:uid="{6D09EDE3-C2A6-4098-90B0-2446D2132E48}"/>
  <tableColumns count="13">
    <tableColumn id="1" xr3:uid="{AD831C78-6081-48CA-AE3A-8F4846A13D5A}" name="Players"/>
    <tableColumn id="2" xr3:uid="{8A61594D-86A5-461D-AC0B-B215924A1C66}" name="Team"/>
    <tableColumn id="3" xr3:uid="{BB814DE6-44CE-4129-93B3-CB4C6D3961A7}" name="Position"/>
    <tableColumn id="4" xr3:uid="{DDF64D64-D53D-4CB8-8906-3BCAD3D7D10D}" name="Cost"/>
    <tableColumn id="5" xr3:uid="{342B2ADF-76C2-451B-B23C-CB1A979261B5}" name="Points_LastSeason"/>
    <tableColumn id="7" xr3:uid="{0813A38B-9D47-472E-8DAF-F7F92CA60164}" name="Minutes_Played"/>
    <tableColumn id="9" xr3:uid="{CABDF397-C936-418B-912C-277990C7E5F3}" name="PPM_LastSeason">
      <calculatedColumnFormula>IF(E2,E2/F2,0)</calculatedColumnFormula>
    </tableColumn>
    <tableColumn id="12" xr3:uid="{6F397CC4-3461-4F2F-85F8-C39A194183CF}" name="PP_90_LastSeason" dataDxfId="75">
      <calculatedColumnFormula>IF(G2,G2*90,0)</calculatedColumnFormula>
    </tableColumn>
    <tableColumn id="8" xr3:uid="{DC77E338-B4D3-463E-A3EB-46E2DD6CA86B}" name="xG_Simple" dataDxfId="74">
      <calculatedColumnFormula>IFERROR(VLOOKUP(A2,xG!A:I,9,FALSE),"")</calculatedColumnFormula>
    </tableColumn>
    <tableColumn id="10" xr3:uid="{84724887-C68F-4C84-AA17-C3109B345FE1}" name="Total_Current" dataDxfId="73">
      <calculatedColumnFormula>SUM(K2:N2)</calculatedColumnFormula>
    </tableColumn>
    <tableColumn id="11" xr3:uid="{90E9C9B1-D9C7-4366-9BE0-6DBE091CC491}" name="Gameweek1"/>
    <tableColumn id="13" xr3:uid="{A551DFDB-F5DE-4CE7-B354-7C445CF564B2}" name="Gameweek2"/>
    <tableColumn id="6" xr3:uid="{106D7353-A216-412F-9D95-8F1498C18DAC}" name="Gameweek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D4143F-21C6-4221-9ACA-BD5650D9855C}" name="Table10" displayName="Table10" ref="A1:M15" totalsRowShown="0">
  <autoFilter ref="A1:M15" xr:uid="{BE256F0D-8339-4470-88F1-60A943D70D76}"/>
  <tableColumns count="13">
    <tableColumn id="1" xr3:uid="{6C35DC86-0697-4A7B-BA28-C6A41306908F}" name="Players"/>
    <tableColumn id="2" xr3:uid="{8CD7C2B0-3ACA-4B43-801F-6AFAB9D15ADD}" name="Team"/>
    <tableColumn id="3" xr3:uid="{51FCB4A4-E683-41AB-B383-0F4602D361B3}" name="Position"/>
    <tableColumn id="4" xr3:uid="{663640FF-B2E2-4BA7-9FE1-4F5B8A96E9A7}" name="Cost"/>
    <tableColumn id="5" xr3:uid="{EAE23B3C-6D01-4896-9130-52B9F78630C2}" name="Points_LastSeason"/>
    <tableColumn id="6" xr3:uid="{AE2D4AC5-F57F-4326-B23C-6D6A598ED210}" name="Minutes_Played"/>
    <tableColumn id="7" xr3:uid="{7F2186EB-FBE5-4C3E-93A9-35CDDB00CA09}" name="PPM_LastSeason" dataDxfId="72">
      <calculatedColumnFormula>IF(E2,E2/F2,0)</calculatedColumnFormula>
    </tableColumn>
    <tableColumn id="8" xr3:uid="{24BCBDA8-AB38-40D5-ADAF-C49E93667740}" name="PP_90" dataDxfId="71">
      <calculatedColumnFormula>IF(G2,G2*90,0)</calculatedColumnFormula>
    </tableColumn>
    <tableColumn id="13" xr3:uid="{DADA008A-85DF-42B9-A521-76D61773BB81}" name="xG_Simple" dataDxfId="70">
      <calculatedColumnFormula>IFERROR(VLOOKUP(A2,xG!A:I,9,FALSE),"")</calculatedColumnFormula>
    </tableColumn>
    <tableColumn id="9" xr3:uid="{70A0CE13-972F-4C08-88C6-6003D94FE295}" name="Total_Current" dataDxfId="69">
      <calculatedColumnFormula>SUM(K2:N2)</calculatedColumnFormula>
    </tableColumn>
    <tableColumn id="10" xr3:uid="{D7E8EE9C-3A0D-4788-A411-8F62AF5304C2}" name="Gameweek1"/>
    <tableColumn id="11" xr3:uid="{965FE921-D909-4244-A9FB-A66B0D610B10}" name="Gameweek2" dataDxfId="68"/>
    <tableColumn id="12" xr3:uid="{E3DA5D9B-777B-4935-9973-712256566A8E}" name="Gameweek3" dataDxfId="6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CAC1DD-369B-4D39-B333-1D9AF150BADE}" name="Table11" displayName="Table11" ref="A1:M17" totalsRowShown="0">
  <autoFilter ref="A1:M17" xr:uid="{E9A9219A-F733-4E6B-910F-6A653D956B33}"/>
  <tableColumns count="13">
    <tableColumn id="1" xr3:uid="{92024141-B00B-4E0C-B1F0-FE14BE127310}" name="Players"/>
    <tableColumn id="2" xr3:uid="{DE473DF6-C33C-4A50-9EFF-05BEAE222211}" name="Team"/>
    <tableColumn id="3" xr3:uid="{57E12203-657F-4D0C-9262-5D775EF57EC4}" name="Position"/>
    <tableColumn id="4" xr3:uid="{0DB12AE5-227F-4DD0-ABE0-445096ACF25C}" name="Cost"/>
    <tableColumn id="5" xr3:uid="{4E9166D9-E025-4AD9-B4A8-3368DEDC65BD}" name="Points_LastSeason"/>
    <tableColumn id="6" xr3:uid="{D9896F59-BD4A-4284-B433-BEC496459177}" name="Minutes_Played"/>
    <tableColumn id="7" xr3:uid="{AB610F79-2326-4F72-9C1C-7D703E0B65CD}" name="PPM_LastSeason" dataDxfId="66">
      <calculatedColumnFormula>IF(E2,E2/F2,0)</calculatedColumnFormula>
    </tableColumn>
    <tableColumn id="8" xr3:uid="{2284B0C2-3572-4F87-8F76-DA00D37E8C11}" name="PP_90" dataDxfId="65">
      <calculatedColumnFormula>IF(G2,G2*90,0)</calculatedColumnFormula>
    </tableColumn>
    <tableColumn id="13" xr3:uid="{C65A06CF-6AF6-41F6-9182-6177FE6C34EF}" name="xG_Raw" dataDxfId="64">
      <calculatedColumnFormula>IFERROR(VLOOKUP(A2,xG!A:I,9,FALSE),"")</calculatedColumnFormula>
    </tableColumn>
    <tableColumn id="9" xr3:uid="{ABA7C099-452E-4084-9B75-2712034B720C}" name="Total_Current" dataDxfId="63">
      <calculatedColumnFormula>SUM(K2:N2)</calculatedColumnFormula>
    </tableColumn>
    <tableColumn id="10" xr3:uid="{71BB7080-1D58-451F-9B0F-3E56EE0FBE03}" name="Gameweek1"/>
    <tableColumn id="11" xr3:uid="{F0EF2117-3A92-425F-8EE4-8CF753AFC848}" name="Gameweek2" dataDxfId="62"/>
    <tableColumn id="12" xr3:uid="{258F4B58-5292-4E29-B03F-AF9BDC4BD837}" name="Gameweek3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4738-1664-4184-9F15-D02EDB5CCA7C}">
  <dimension ref="B1:C3"/>
  <sheetViews>
    <sheetView workbookViewId="0">
      <selection activeCell="C4" sqref="C4"/>
    </sheetView>
  </sheetViews>
  <sheetFormatPr defaultColWidth="15.08984375" defaultRowHeight="14.5" x14ac:dyDescent="0.35"/>
  <cols>
    <col min="3" max="3" width="23.90625" bestFit="1" customWidth="1"/>
    <col min="4" max="4" width="23.90625" customWidth="1"/>
    <col min="5" max="5" width="20.7265625" bestFit="1" customWidth="1"/>
  </cols>
  <sheetData>
    <row r="1" spans="2:3" x14ac:dyDescent="0.35">
      <c r="B1" t="s">
        <v>45</v>
      </c>
      <c r="C1" t="s">
        <v>46</v>
      </c>
    </row>
    <row r="2" spans="2:3" x14ac:dyDescent="0.35">
      <c r="B2" t="s">
        <v>44</v>
      </c>
      <c r="C2" t="s">
        <v>47</v>
      </c>
    </row>
    <row r="3" spans="2:3" x14ac:dyDescent="0.35">
      <c r="B3" t="s">
        <v>96</v>
      </c>
      <c r="C3" t="s">
        <v>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9803-D0A0-492C-8828-E5D8092E7AE6}"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5" x14ac:dyDescent="0.35"/>
  <cols>
    <col min="3" max="3" width="9.453125" customWidth="1"/>
    <col min="5" max="5" width="18.08984375" customWidth="1"/>
    <col min="6" max="6" width="16.08984375" customWidth="1"/>
    <col min="7" max="7" width="16.7265625" hidden="1" customWidth="1"/>
    <col min="8" max="9" width="16.7265625" customWidth="1"/>
    <col min="10" max="10" width="14.36328125" customWidth="1"/>
    <col min="11" max="11" width="13.08984375" customWidth="1"/>
    <col min="12" max="13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6</v>
      </c>
      <c r="B2" t="s">
        <v>7</v>
      </c>
      <c r="C2" t="s">
        <v>5</v>
      </c>
      <c r="D2">
        <v>5.5</v>
      </c>
      <c r="E2">
        <v>142</v>
      </c>
      <c r="F2">
        <v>3240</v>
      </c>
      <c r="G2">
        <f t="shared" ref="G2:G20" si="0">IF(E2,E2/F2,0)</f>
        <v>4.3827160493827164E-2</v>
      </c>
      <c r="H2">
        <f>IF(G2,G2*90,0)</f>
        <v>3.9444444444444446</v>
      </c>
      <c r="I2" t="str">
        <f>IFERROR(VLOOKUP(A2,xG!A:I,9,FALSE),"")</f>
        <v/>
      </c>
      <c r="J2">
        <f t="shared" ref="J2:J20" si="1">SUM(K2:N2)</f>
        <v>4</v>
      </c>
      <c r="K2">
        <v>0</v>
      </c>
      <c r="L2">
        <v>2</v>
      </c>
      <c r="M2">
        <v>2</v>
      </c>
    </row>
    <row r="3" spans="1:13" x14ac:dyDescent="0.35">
      <c r="A3" t="s">
        <v>79</v>
      </c>
      <c r="B3" t="s">
        <v>7</v>
      </c>
      <c r="C3" t="s">
        <v>26</v>
      </c>
      <c r="D3">
        <v>6.5</v>
      </c>
      <c r="E3">
        <v>161</v>
      </c>
      <c r="F3">
        <v>2759</v>
      </c>
      <c r="G3">
        <f t="shared" si="0"/>
        <v>5.8354476259514315E-2</v>
      </c>
      <c r="H3">
        <f t="shared" ref="H3:H20" si="2">IF(G3,G3*90,0)</f>
        <v>5.2519028633562881</v>
      </c>
      <c r="I3" t="str">
        <f>IFERROR(VLOOKUP(A3,xG!A:I,9,FALSE),"")</f>
        <v/>
      </c>
      <c r="J3">
        <f t="shared" si="1"/>
        <v>1</v>
      </c>
      <c r="K3">
        <v>0</v>
      </c>
      <c r="L3">
        <v>0</v>
      </c>
      <c r="M3">
        <v>1</v>
      </c>
    </row>
    <row r="4" spans="1:13" x14ac:dyDescent="0.35">
      <c r="A4" t="s">
        <v>80</v>
      </c>
      <c r="B4" t="s">
        <v>7</v>
      </c>
      <c r="C4" t="s">
        <v>26</v>
      </c>
      <c r="D4">
        <v>6</v>
      </c>
      <c r="E4">
        <v>116</v>
      </c>
      <c r="F4">
        <v>2871</v>
      </c>
      <c r="G4">
        <f t="shared" si="0"/>
        <v>4.0404040404040407E-2</v>
      </c>
      <c r="H4">
        <f t="shared" si="2"/>
        <v>3.6363636363636367</v>
      </c>
      <c r="I4" t="str">
        <f>IFERROR(VLOOKUP(A4,xG!A:I,9,FALSE),"")</f>
        <v/>
      </c>
      <c r="J4">
        <f t="shared" si="1"/>
        <v>0</v>
      </c>
      <c r="K4">
        <v>0</v>
      </c>
      <c r="L4">
        <v>0</v>
      </c>
      <c r="M4">
        <v>0</v>
      </c>
    </row>
    <row r="5" spans="1:13" x14ac:dyDescent="0.35">
      <c r="A5" t="s">
        <v>81</v>
      </c>
      <c r="B5" t="s">
        <v>7</v>
      </c>
      <c r="C5" t="s">
        <v>26</v>
      </c>
      <c r="D5">
        <v>6</v>
      </c>
      <c r="E5">
        <v>158</v>
      </c>
      <c r="F5">
        <v>3402</v>
      </c>
      <c r="G5">
        <f t="shared" si="0"/>
        <v>4.6443268665490887E-2</v>
      </c>
      <c r="H5">
        <f t="shared" si="2"/>
        <v>4.1798941798941796</v>
      </c>
      <c r="I5" t="str">
        <f>IFERROR(VLOOKUP(A5,xG!A:I,9,FALSE),"")</f>
        <v/>
      </c>
      <c r="J5">
        <f t="shared" si="1"/>
        <v>6</v>
      </c>
      <c r="K5">
        <v>0</v>
      </c>
      <c r="L5">
        <v>2</v>
      </c>
      <c r="M5">
        <v>4</v>
      </c>
    </row>
    <row r="6" spans="1:13" x14ac:dyDescent="0.35">
      <c r="A6" t="s">
        <v>82</v>
      </c>
      <c r="B6" t="s">
        <v>7</v>
      </c>
      <c r="C6" t="s">
        <v>26</v>
      </c>
      <c r="D6">
        <v>5.5</v>
      </c>
      <c r="E6">
        <v>22</v>
      </c>
      <c r="F6">
        <v>660</v>
      </c>
      <c r="G6">
        <f t="shared" si="0"/>
        <v>3.3333333333333333E-2</v>
      </c>
      <c r="H6">
        <f t="shared" si="2"/>
        <v>3</v>
      </c>
      <c r="I6">
        <f>IFERROR(VLOOKUP(A6,xG!A:I,9,FALSE),"")</f>
        <v>0.1</v>
      </c>
      <c r="J6">
        <f t="shared" si="1"/>
        <v>3</v>
      </c>
      <c r="K6">
        <v>0</v>
      </c>
      <c r="L6">
        <v>2</v>
      </c>
      <c r="M6">
        <v>1</v>
      </c>
    </row>
    <row r="7" spans="1:13" x14ac:dyDescent="0.35">
      <c r="A7" t="s">
        <v>83</v>
      </c>
      <c r="B7" t="s">
        <v>7</v>
      </c>
      <c r="C7" t="s">
        <v>26</v>
      </c>
      <c r="D7">
        <v>5</v>
      </c>
      <c r="E7">
        <v>22</v>
      </c>
      <c r="F7">
        <v>615</v>
      </c>
      <c r="G7">
        <f t="shared" si="0"/>
        <v>3.5772357723577237E-2</v>
      </c>
      <c r="H7">
        <f t="shared" si="2"/>
        <v>3.2195121951219514</v>
      </c>
      <c r="I7" t="str">
        <f>IFERROR(VLOOKUP(A7,xG!A:I,9,FALSE),"")</f>
        <v/>
      </c>
      <c r="J7">
        <f t="shared" si="1"/>
        <v>3</v>
      </c>
      <c r="K7">
        <v>0</v>
      </c>
      <c r="L7">
        <v>2</v>
      </c>
      <c r="M7">
        <v>1</v>
      </c>
    </row>
    <row r="8" spans="1:13" x14ac:dyDescent="0.35">
      <c r="A8" t="s">
        <v>84</v>
      </c>
      <c r="B8" t="s">
        <v>7</v>
      </c>
      <c r="C8" t="s">
        <v>26</v>
      </c>
      <c r="D8">
        <v>4.5</v>
      </c>
      <c r="E8">
        <v>9</v>
      </c>
      <c r="F8">
        <v>125</v>
      </c>
      <c r="G8">
        <f t="shared" si="0"/>
        <v>7.1999999999999995E-2</v>
      </c>
      <c r="H8">
        <f t="shared" si="2"/>
        <v>6.4799999999999995</v>
      </c>
      <c r="I8" t="str">
        <f>IFERROR(VLOOKUP(A8,xG!A:I,9,FALSE),"")</f>
        <v/>
      </c>
      <c r="J8">
        <f t="shared" si="1"/>
        <v>0</v>
      </c>
      <c r="K8">
        <v>0</v>
      </c>
      <c r="L8">
        <v>0</v>
      </c>
      <c r="M8">
        <v>0</v>
      </c>
    </row>
    <row r="9" spans="1:13" x14ac:dyDescent="0.35">
      <c r="A9" t="s">
        <v>101</v>
      </c>
      <c r="B9" t="s">
        <v>102</v>
      </c>
      <c r="C9" t="s">
        <v>26</v>
      </c>
      <c r="D9">
        <v>5</v>
      </c>
      <c r="E9">
        <v>112</v>
      </c>
      <c r="F9">
        <v>2613</v>
      </c>
      <c r="G9">
        <f t="shared" si="0"/>
        <v>4.2862610026789129E-2</v>
      </c>
      <c r="H9">
        <f>IF(G9,G9*90,0)</f>
        <v>3.8576349024110215</v>
      </c>
      <c r="I9" t="str">
        <f>IFERROR(VLOOKUP(A9,xG!A:I,9,FALSE),"")</f>
        <v/>
      </c>
      <c r="J9">
        <f t="shared" si="1"/>
        <v>2</v>
      </c>
      <c r="K9">
        <v>-1</v>
      </c>
      <c r="L9">
        <v>2</v>
      </c>
      <c r="M9">
        <v>1</v>
      </c>
    </row>
    <row r="10" spans="1:13" x14ac:dyDescent="0.35">
      <c r="A10" t="s">
        <v>85</v>
      </c>
      <c r="B10" t="s">
        <v>7</v>
      </c>
      <c r="C10" t="s">
        <v>19</v>
      </c>
      <c r="D10">
        <v>7</v>
      </c>
      <c r="E10">
        <v>112</v>
      </c>
      <c r="F10">
        <v>1768</v>
      </c>
      <c r="G10">
        <f t="shared" si="0"/>
        <v>6.3348416289592757E-2</v>
      </c>
      <c r="H10">
        <f t="shared" si="2"/>
        <v>5.7013574660633477</v>
      </c>
      <c r="I10">
        <f>IFERROR(VLOOKUP(A10,xG!A:I,9,FALSE),"")</f>
        <v>0.125</v>
      </c>
      <c r="J10">
        <f t="shared" si="1"/>
        <v>4</v>
      </c>
      <c r="K10">
        <v>2</v>
      </c>
      <c r="L10">
        <v>2</v>
      </c>
      <c r="M10">
        <v>0</v>
      </c>
    </row>
    <row r="11" spans="1:13" x14ac:dyDescent="0.35">
      <c r="A11" t="s">
        <v>86</v>
      </c>
      <c r="B11" t="s">
        <v>7</v>
      </c>
      <c r="C11" t="s">
        <v>19</v>
      </c>
      <c r="D11">
        <v>5.5</v>
      </c>
      <c r="E11">
        <v>64</v>
      </c>
      <c r="F11">
        <v>1725</v>
      </c>
      <c r="G11">
        <f t="shared" si="0"/>
        <v>3.7101449275362318E-2</v>
      </c>
      <c r="H11">
        <f t="shared" si="2"/>
        <v>3.3391304347826085</v>
      </c>
      <c r="I11" t="str">
        <f>IFERROR(VLOOKUP(A11,xG!A:I,9,FALSE),"")</f>
        <v/>
      </c>
      <c r="J11">
        <f t="shared" si="1"/>
        <v>8</v>
      </c>
      <c r="K11">
        <v>2</v>
      </c>
      <c r="L11">
        <v>1</v>
      </c>
      <c r="M11">
        <v>5</v>
      </c>
    </row>
    <row r="12" spans="1:13" x14ac:dyDescent="0.35">
      <c r="A12" t="s">
        <v>87</v>
      </c>
      <c r="B12" t="s">
        <v>7</v>
      </c>
      <c r="C12" t="s">
        <v>19</v>
      </c>
      <c r="D12">
        <v>6</v>
      </c>
      <c r="E12">
        <v>0</v>
      </c>
      <c r="F12">
        <v>0</v>
      </c>
      <c r="G12">
        <f t="shared" si="0"/>
        <v>0</v>
      </c>
      <c r="H12">
        <f t="shared" si="2"/>
        <v>0</v>
      </c>
      <c r="I12" t="str">
        <f>IFERROR(VLOOKUP(A12,xG!A:I,9,FALSE),"")</f>
        <v/>
      </c>
      <c r="J12">
        <f t="shared" si="1"/>
        <v>20</v>
      </c>
      <c r="K12">
        <v>2</v>
      </c>
      <c r="L12">
        <v>10</v>
      </c>
      <c r="M12">
        <v>8</v>
      </c>
    </row>
    <row r="13" spans="1:13" x14ac:dyDescent="0.35">
      <c r="A13" t="s">
        <v>88</v>
      </c>
      <c r="B13" t="s">
        <v>7</v>
      </c>
      <c r="C13" t="s">
        <v>19</v>
      </c>
      <c r="D13">
        <v>6</v>
      </c>
      <c r="E13">
        <v>79</v>
      </c>
      <c r="F13">
        <v>1231</v>
      </c>
      <c r="G13">
        <f t="shared" si="0"/>
        <v>6.4175467099918768E-2</v>
      </c>
      <c r="H13">
        <f t="shared" si="2"/>
        <v>5.7757920389926891</v>
      </c>
      <c r="I13" t="str">
        <f>IFERROR(VLOOKUP(A13,xG!A:I,9,FALSE),"")</f>
        <v/>
      </c>
      <c r="J13">
        <f t="shared" si="1"/>
        <v>3</v>
      </c>
      <c r="K13">
        <v>1</v>
      </c>
      <c r="L13">
        <v>0</v>
      </c>
      <c r="M13">
        <v>2</v>
      </c>
    </row>
    <row r="14" spans="1:13" x14ac:dyDescent="0.35">
      <c r="A14" t="s">
        <v>89</v>
      </c>
      <c r="B14" t="s">
        <v>7</v>
      </c>
      <c r="C14" t="s">
        <v>19</v>
      </c>
      <c r="D14">
        <v>5</v>
      </c>
      <c r="E14">
        <v>96</v>
      </c>
      <c r="F14">
        <v>3156</v>
      </c>
      <c r="G14">
        <f t="shared" si="0"/>
        <v>3.0418250950570342E-2</v>
      </c>
      <c r="H14">
        <f t="shared" si="2"/>
        <v>2.7376425855513307</v>
      </c>
      <c r="I14">
        <f>IFERROR(VLOOKUP(A14,xG!A:I,9,FALSE),"")</f>
        <v>6.3380281690140844E-2</v>
      </c>
      <c r="J14">
        <f t="shared" si="1"/>
        <v>3</v>
      </c>
      <c r="K14">
        <v>1</v>
      </c>
      <c r="L14">
        <v>1</v>
      </c>
      <c r="M14">
        <v>1</v>
      </c>
    </row>
    <row r="15" spans="1:13" x14ac:dyDescent="0.35">
      <c r="A15" t="s">
        <v>90</v>
      </c>
      <c r="B15" t="s">
        <v>7</v>
      </c>
      <c r="C15" t="s">
        <v>19</v>
      </c>
      <c r="D15">
        <v>7.5</v>
      </c>
      <c r="E15">
        <v>0</v>
      </c>
      <c r="F15">
        <v>0</v>
      </c>
      <c r="G15">
        <f t="shared" si="0"/>
        <v>0</v>
      </c>
      <c r="H15">
        <f t="shared" si="2"/>
        <v>0</v>
      </c>
      <c r="I15" t="str">
        <f>IFERROR(VLOOKUP(A15,xG!A:I,9,FALSE),"")</f>
        <v/>
      </c>
      <c r="J15">
        <f t="shared" si="1"/>
        <v>8</v>
      </c>
      <c r="K15">
        <v>1</v>
      </c>
      <c r="L15">
        <v>2</v>
      </c>
      <c r="M15">
        <v>5</v>
      </c>
    </row>
    <row r="16" spans="1:13" x14ac:dyDescent="0.35">
      <c r="A16" t="s">
        <v>91</v>
      </c>
      <c r="B16" t="s">
        <v>7</v>
      </c>
      <c r="C16" t="s">
        <v>19</v>
      </c>
      <c r="D16">
        <v>7</v>
      </c>
      <c r="E16">
        <v>108</v>
      </c>
      <c r="F16">
        <v>2091</v>
      </c>
      <c r="G16">
        <f t="shared" si="0"/>
        <v>5.1649928263988523E-2</v>
      </c>
      <c r="H16">
        <f t="shared" si="2"/>
        <v>4.648493543758967</v>
      </c>
      <c r="I16">
        <f>IFERROR(VLOOKUP(A16,xG!A:I,9,FALSE),"")</f>
        <v>0.23684210526315791</v>
      </c>
      <c r="J16">
        <f t="shared" si="1"/>
        <v>2</v>
      </c>
      <c r="K16">
        <v>0</v>
      </c>
      <c r="L16">
        <v>1</v>
      </c>
      <c r="M16">
        <v>1</v>
      </c>
    </row>
    <row r="17" spans="1:13" x14ac:dyDescent="0.35">
      <c r="A17" t="s">
        <v>92</v>
      </c>
      <c r="B17" t="s">
        <v>7</v>
      </c>
      <c r="C17" t="s">
        <v>19</v>
      </c>
      <c r="D17">
        <v>5</v>
      </c>
      <c r="E17">
        <v>116</v>
      </c>
      <c r="F17">
        <v>3092</v>
      </c>
      <c r="G17">
        <f t="shared" si="0"/>
        <v>3.7516170763260026E-2</v>
      </c>
      <c r="H17">
        <f t="shared" si="2"/>
        <v>3.3764553686934025</v>
      </c>
      <c r="I17" t="str">
        <f>IFERROR(VLOOKUP(A17,xG!A:I,9,FALSE),"")</f>
        <v/>
      </c>
      <c r="J17">
        <f t="shared" si="1"/>
        <v>2</v>
      </c>
      <c r="K17">
        <v>0</v>
      </c>
      <c r="L17">
        <v>2</v>
      </c>
      <c r="M17">
        <v>0</v>
      </c>
    </row>
    <row r="18" spans="1:13" x14ac:dyDescent="0.35">
      <c r="A18" t="s">
        <v>93</v>
      </c>
      <c r="B18" t="s">
        <v>7</v>
      </c>
      <c r="C18" t="s">
        <v>42</v>
      </c>
      <c r="D18">
        <v>7</v>
      </c>
      <c r="E18">
        <v>55</v>
      </c>
      <c r="F18">
        <v>828</v>
      </c>
      <c r="G18">
        <f t="shared" si="0"/>
        <v>6.6425120772946863E-2</v>
      </c>
      <c r="H18">
        <f t="shared" si="2"/>
        <v>5.9782608695652177</v>
      </c>
      <c r="I18" t="str">
        <f>IFERROR(VLOOKUP(A18,xG!A:I,9,FALSE),"")</f>
        <v/>
      </c>
      <c r="J18">
        <f t="shared" si="1"/>
        <v>4</v>
      </c>
      <c r="K18">
        <v>1</v>
      </c>
      <c r="L18">
        <v>2</v>
      </c>
      <c r="M18">
        <v>1</v>
      </c>
    </row>
    <row r="19" spans="1:13" x14ac:dyDescent="0.35">
      <c r="A19" t="s">
        <v>94</v>
      </c>
      <c r="B19" t="s">
        <v>7</v>
      </c>
      <c r="C19" t="s">
        <v>42</v>
      </c>
      <c r="D19">
        <v>7</v>
      </c>
      <c r="E19">
        <v>0</v>
      </c>
      <c r="F19">
        <v>0</v>
      </c>
      <c r="G19">
        <f t="shared" si="0"/>
        <v>0</v>
      </c>
      <c r="H19">
        <f t="shared" si="2"/>
        <v>0</v>
      </c>
      <c r="I19" t="str">
        <f>IFERROR(VLOOKUP(A19,xG!A:I,9,FALSE),"")</f>
        <v/>
      </c>
      <c r="J19">
        <f t="shared" si="1"/>
        <v>15</v>
      </c>
      <c r="K19">
        <v>1</v>
      </c>
      <c r="L19">
        <v>1</v>
      </c>
      <c r="M19">
        <v>13</v>
      </c>
    </row>
    <row r="20" spans="1:13" x14ac:dyDescent="0.35">
      <c r="A20" t="s">
        <v>95</v>
      </c>
      <c r="B20" t="s">
        <v>7</v>
      </c>
      <c r="C20" t="s">
        <v>42</v>
      </c>
      <c r="D20">
        <v>6.9</v>
      </c>
      <c r="E20">
        <v>48</v>
      </c>
      <c r="F20">
        <v>748</v>
      </c>
      <c r="G20">
        <f t="shared" si="0"/>
        <v>6.4171122994652413E-2</v>
      </c>
      <c r="H20">
        <f t="shared" si="2"/>
        <v>5.7754010695187175</v>
      </c>
      <c r="I20" t="str">
        <f>IFERROR(VLOOKUP(A20,xG!A:I,9,FALSE),"")</f>
        <v/>
      </c>
      <c r="J20">
        <f t="shared" si="1"/>
        <v>1</v>
      </c>
      <c r="K20">
        <v>1</v>
      </c>
      <c r="L20">
        <v>0</v>
      </c>
      <c r="M20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BB9C-8694-4CDC-957D-24295ECC935C}">
  <dimension ref="A1:M15"/>
  <sheetViews>
    <sheetView workbookViewId="0">
      <selection activeCell="I3" sqref="I3"/>
    </sheetView>
  </sheetViews>
  <sheetFormatPr defaultRowHeight="14.5" x14ac:dyDescent="0.35"/>
  <cols>
    <col min="1" max="1" width="16" bestFit="1" customWidth="1"/>
    <col min="2" max="2" width="12.179687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1.81640625" bestFit="1" customWidth="1"/>
    <col min="9" max="9" width="11.816406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96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103</v>
      </c>
      <c r="B2" t="s">
        <v>109</v>
      </c>
      <c r="C2" t="s">
        <v>5</v>
      </c>
      <c r="D2">
        <v>5</v>
      </c>
      <c r="E2">
        <v>81</v>
      </c>
      <c r="F2">
        <v>1754</v>
      </c>
      <c r="G2">
        <f>IF(E2,E2/F2,0)</f>
        <v>4.6180159635119726E-2</v>
      </c>
      <c r="H2">
        <f t="shared" ref="H2:H15" si="0">IF(G2,G2*90,0)</f>
        <v>4.156214367160775</v>
      </c>
      <c r="I2" t="str">
        <f>IFERROR(VLOOKUP(A2,xG!A:I,9,FALSE),"")</f>
        <v/>
      </c>
      <c r="J2">
        <f t="shared" ref="J2:J15" si="1">SUM(K2:N2)</f>
        <v>9</v>
      </c>
      <c r="K2">
        <v>6</v>
      </c>
      <c r="L2" s="1">
        <v>2</v>
      </c>
      <c r="M2" s="1">
        <v>1</v>
      </c>
    </row>
    <row r="3" spans="1:13" x14ac:dyDescent="0.35">
      <c r="A3" t="s">
        <v>104</v>
      </c>
      <c r="B3" t="s">
        <v>109</v>
      </c>
      <c r="C3" t="s">
        <v>26</v>
      </c>
      <c r="D3">
        <v>5.5</v>
      </c>
      <c r="E3">
        <v>140</v>
      </c>
      <c r="F3">
        <v>3196</v>
      </c>
      <c r="G3">
        <f t="shared" ref="G3:G15" si="2">IF(E3,E3/F3,0)</f>
        <v>4.3804755944931162E-2</v>
      </c>
      <c r="H3">
        <f t="shared" si="0"/>
        <v>3.9424280350438048</v>
      </c>
      <c r="I3" t="str">
        <f>IFERROR(VLOOKUP(A3,xG!A:I,9,FALSE),"")</f>
        <v/>
      </c>
      <c r="J3">
        <f t="shared" si="1"/>
        <v>18</v>
      </c>
      <c r="K3">
        <v>6</v>
      </c>
      <c r="L3" s="1">
        <v>2</v>
      </c>
      <c r="M3" s="1">
        <v>10</v>
      </c>
    </row>
    <row r="4" spans="1:13" x14ac:dyDescent="0.35">
      <c r="A4" t="s">
        <v>105</v>
      </c>
      <c r="B4" t="s">
        <v>109</v>
      </c>
      <c r="C4" t="s">
        <v>26</v>
      </c>
      <c r="D4">
        <v>4.5</v>
      </c>
      <c r="E4">
        <v>13</v>
      </c>
      <c r="F4">
        <v>551</v>
      </c>
      <c r="G4">
        <f t="shared" si="2"/>
        <v>2.3593466424682397E-2</v>
      </c>
      <c r="H4">
        <f t="shared" si="0"/>
        <v>2.1234119782214158</v>
      </c>
      <c r="I4" t="str">
        <f>IFERROR(VLOOKUP(A4,xG!A:I,9,FALSE),"")</f>
        <v/>
      </c>
      <c r="J4">
        <f t="shared" si="1"/>
        <v>10</v>
      </c>
      <c r="K4">
        <v>6</v>
      </c>
      <c r="L4" s="1">
        <v>2</v>
      </c>
      <c r="M4" s="1">
        <v>2</v>
      </c>
    </row>
    <row r="5" spans="1:13" x14ac:dyDescent="0.35">
      <c r="A5" t="s">
        <v>310</v>
      </c>
      <c r="B5" t="s">
        <v>109</v>
      </c>
      <c r="C5" t="s">
        <v>26</v>
      </c>
      <c r="D5">
        <v>4.5</v>
      </c>
      <c r="E5">
        <v>23</v>
      </c>
      <c r="F5">
        <v>661</v>
      </c>
      <c r="G5">
        <f t="shared" si="2"/>
        <v>3.4795763993948563E-2</v>
      </c>
      <c r="H5">
        <f t="shared" si="0"/>
        <v>3.1316187594553706</v>
      </c>
      <c r="I5">
        <f>IFERROR(VLOOKUP(A5,xG!A:I,9,FALSE),"")</f>
        <v>2.5000000000000001E-2</v>
      </c>
      <c r="J5">
        <f t="shared" si="1"/>
        <v>8</v>
      </c>
      <c r="K5">
        <v>6</v>
      </c>
      <c r="L5" s="1">
        <v>2</v>
      </c>
      <c r="M5" s="1">
        <v>0</v>
      </c>
    </row>
    <row r="6" spans="1:13" x14ac:dyDescent="0.35">
      <c r="A6" t="s">
        <v>106</v>
      </c>
      <c r="B6" t="s">
        <v>109</v>
      </c>
      <c r="C6" t="s">
        <v>26</v>
      </c>
      <c r="D6">
        <v>4</v>
      </c>
      <c r="E6">
        <v>26</v>
      </c>
      <c r="F6">
        <v>1110</v>
      </c>
      <c r="G6">
        <f t="shared" si="2"/>
        <v>2.3423423423423424E-2</v>
      </c>
      <c r="H6">
        <f t="shared" si="0"/>
        <v>2.1081081081081083</v>
      </c>
      <c r="I6" t="str">
        <f>IFERROR(VLOOKUP(A6,xG!A:I,9,FALSE),"")</f>
        <v/>
      </c>
      <c r="J6">
        <f t="shared" si="1"/>
        <v>10</v>
      </c>
      <c r="K6">
        <v>6</v>
      </c>
      <c r="L6" s="1">
        <v>2</v>
      </c>
      <c r="M6" s="1">
        <v>2</v>
      </c>
    </row>
    <row r="7" spans="1:13" x14ac:dyDescent="0.35">
      <c r="A7" t="s">
        <v>305</v>
      </c>
      <c r="B7" t="s">
        <v>109</v>
      </c>
      <c r="C7" t="s">
        <v>19</v>
      </c>
      <c r="D7">
        <v>6</v>
      </c>
      <c r="E7">
        <v>135</v>
      </c>
      <c r="F7">
        <v>3007</v>
      </c>
      <c r="G7">
        <f t="shared" si="2"/>
        <v>4.4895244429664118E-2</v>
      </c>
      <c r="H7">
        <f t="shared" si="0"/>
        <v>4.0405719986697708</v>
      </c>
      <c r="I7">
        <f>IFERROR(VLOOKUP(A7,xG!A:I,9,FALSE),"")</f>
        <v>5.6603773584905669E-2</v>
      </c>
      <c r="J7">
        <f t="shared" si="1"/>
        <v>6</v>
      </c>
      <c r="K7">
        <v>3</v>
      </c>
      <c r="L7" s="1">
        <v>2</v>
      </c>
      <c r="M7" s="1">
        <v>1</v>
      </c>
    </row>
    <row r="8" spans="1:13" x14ac:dyDescent="0.35">
      <c r="A8" t="s">
        <v>107</v>
      </c>
      <c r="B8" t="s">
        <v>109</v>
      </c>
      <c r="C8" t="s">
        <v>19</v>
      </c>
      <c r="D8">
        <v>5.5</v>
      </c>
      <c r="E8">
        <v>121</v>
      </c>
      <c r="F8">
        <v>3057</v>
      </c>
      <c r="G8">
        <f t="shared" si="2"/>
        <v>3.9581288845273142E-2</v>
      </c>
      <c r="H8">
        <f t="shared" si="0"/>
        <v>3.5623159960745827</v>
      </c>
      <c r="I8" t="str">
        <f>IFERROR(VLOOKUP(A8,xG!A:I,9,FALSE),"")</f>
        <v/>
      </c>
      <c r="J8">
        <f t="shared" si="1"/>
        <v>7</v>
      </c>
      <c r="K8">
        <v>3</v>
      </c>
      <c r="L8" s="1">
        <v>2</v>
      </c>
      <c r="M8" s="1">
        <v>2</v>
      </c>
    </row>
    <row r="9" spans="1:13" x14ac:dyDescent="0.35">
      <c r="A9" t="s">
        <v>311</v>
      </c>
      <c r="B9" t="s">
        <v>109</v>
      </c>
      <c r="C9" t="s">
        <v>19</v>
      </c>
      <c r="D9">
        <v>7</v>
      </c>
      <c r="E9">
        <v>166</v>
      </c>
      <c r="F9">
        <v>3420</v>
      </c>
      <c r="G9">
        <f t="shared" si="2"/>
        <v>4.8538011695906436E-2</v>
      </c>
      <c r="H9">
        <f t="shared" si="0"/>
        <v>4.3684210526315788</v>
      </c>
      <c r="I9">
        <f>IFERROR(VLOOKUP(A9,xG!A:I,9,FALSE),"")</f>
        <v>2.5000000000000001E-2</v>
      </c>
      <c r="J9">
        <f t="shared" si="1"/>
        <v>5</v>
      </c>
      <c r="K9">
        <v>2</v>
      </c>
      <c r="L9" s="1">
        <v>2</v>
      </c>
      <c r="M9" s="1">
        <v>1</v>
      </c>
    </row>
    <row r="10" spans="1:13" x14ac:dyDescent="0.35">
      <c r="A10" t="s">
        <v>303</v>
      </c>
      <c r="B10" t="s">
        <v>109</v>
      </c>
      <c r="C10" t="s">
        <v>19</v>
      </c>
      <c r="D10">
        <v>5.5</v>
      </c>
      <c r="E10">
        <v>60</v>
      </c>
      <c r="F10">
        <v>1405</v>
      </c>
      <c r="G10">
        <f t="shared" si="2"/>
        <v>4.2704626334519574E-2</v>
      </c>
      <c r="H10">
        <f t="shared" si="0"/>
        <v>3.8434163701067616</v>
      </c>
      <c r="I10">
        <f>IFERROR(VLOOKUP(A10,xG!A:I,9,FALSE),"")</f>
        <v>8.7662337662337664E-2</v>
      </c>
      <c r="J10">
        <f t="shared" si="1"/>
        <v>4</v>
      </c>
      <c r="K10">
        <v>2</v>
      </c>
      <c r="L10" s="1">
        <v>2</v>
      </c>
      <c r="M10" s="1">
        <v>0</v>
      </c>
    </row>
    <row r="11" spans="1:13" x14ac:dyDescent="0.35">
      <c r="A11" t="s">
        <v>306</v>
      </c>
      <c r="B11" t="s">
        <v>109</v>
      </c>
      <c r="C11" t="s">
        <v>19</v>
      </c>
      <c r="D11">
        <v>7</v>
      </c>
      <c r="E11">
        <v>143</v>
      </c>
      <c r="F11">
        <v>3037</v>
      </c>
      <c r="G11">
        <f t="shared" si="2"/>
        <v>4.7085940072439908E-2</v>
      </c>
      <c r="H11">
        <f t="shared" si="0"/>
        <v>4.2377346065195916</v>
      </c>
      <c r="I11">
        <f>IFERROR(VLOOKUP(A11,xG!A:I,9,FALSE),"")</f>
        <v>7.8260869565217397E-2</v>
      </c>
      <c r="J11">
        <f t="shared" si="1"/>
        <v>4</v>
      </c>
      <c r="K11">
        <v>1</v>
      </c>
      <c r="L11" s="1">
        <v>2</v>
      </c>
      <c r="M11" s="1">
        <v>1</v>
      </c>
    </row>
    <row r="12" spans="1:13" x14ac:dyDescent="0.35">
      <c r="A12" t="s">
        <v>162</v>
      </c>
      <c r="B12" t="s">
        <v>109</v>
      </c>
      <c r="C12" t="s">
        <v>19</v>
      </c>
      <c r="D12">
        <v>4.5</v>
      </c>
      <c r="E12">
        <v>1</v>
      </c>
      <c r="F12">
        <v>14</v>
      </c>
      <c r="G12">
        <f>IF(E12,E12/F12,0)</f>
        <v>7.1428571428571425E-2</v>
      </c>
      <c r="H12">
        <f>IF(G12,G12*90,0)</f>
        <v>6.4285714285714279</v>
      </c>
      <c r="I12" t="str">
        <f>IFERROR(VLOOKUP(A12,xG!A:I,9,FALSE),"")</f>
        <v/>
      </c>
      <c r="J12">
        <f t="shared" si="1"/>
        <v>1</v>
      </c>
      <c r="K12">
        <v>0</v>
      </c>
      <c r="L12" s="1">
        <v>0</v>
      </c>
      <c r="M12" s="1">
        <v>1</v>
      </c>
    </row>
    <row r="13" spans="1:13" x14ac:dyDescent="0.35">
      <c r="A13" t="s">
        <v>309</v>
      </c>
      <c r="B13" t="s">
        <v>109</v>
      </c>
      <c r="C13" t="s">
        <v>42</v>
      </c>
      <c r="D13">
        <v>6</v>
      </c>
      <c r="E13">
        <v>33</v>
      </c>
      <c r="F13">
        <v>807</v>
      </c>
      <c r="G13">
        <f t="shared" si="2"/>
        <v>4.0892193308550186E-2</v>
      </c>
      <c r="H13">
        <f t="shared" si="0"/>
        <v>3.6802973977695168</v>
      </c>
      <c r="I13">
        <f>IFERROR(VLOOKUP(A13,xG!A:I,9,FALSE),"")</f>
        <v>2.616279069767442E-2</v>
      </c>
      <c r="J13">
        <f t="shared" si="1"/>
        <v>5</v>
      </c>
      <c r="K13">
        <v>2</v>
      </c>
      <c r="L13" s="1">
        <v>2</v>
      </c>
      <c r="M13" s="1">
        <v>1</v>
      </c>
    </row>
    <row r="14" spans="1:13" x14ac:dyDescent="0.35">
      <c r="A14" t="s">
        <v>307</v>
      </c>
      <c r="B14" t="s">
        <v>109</v>
      </c>
      <c r="C14" t="s">
        <v>42</v>
      </c>
      <c r="D14">
        <v>5</v>
      </c>
      <c r="E14">
        <v>46</v>
      </c>
      <c r="F14">
        <v>1176</v>
      </c>
      <c r="G14">
        <f t="shared" si="2"/>
        <v>3.9115646258503403E-2</v>
      </c>
      <c r="H14">
        <f t="shared" si="0"/>
        <v>3.5204081632653064</v>
      </c>
      <c r="I14">
        <f>IFERROR(VLOOKUP(A14,xG!A:I,9,FALSE),"")</f>
        <v>7.03125E-2</v>
      </c>
      <c r="J14">
        <f t="shared" si="1"/>
        <v>11</v>
      </c>
      <c r="K14">
        <v>2</v>
      </c>
      <c r="L14" s="1">
        <v>0</v>
      </c>
      <c r="M14" s="1">
        <v>9</v>
      </c>
    </row>
    <row r="15" spans="1:13" x14ac:dyDescent="0.35">
      <c r="A15" t="s">
        <v>108</v>
      </c>
      <c r="B15" t="s">
        <v>109</v>
      </c>
      <c r="C15" t="s">
        <v>42</v>
      </c>
      <c r="D15">
        <v>4.5</v>
      </c>
      <c r="E15">
        <v>9</v>
      </c>
      <c r="F15">
        <v>61</v>
      </c>
      <c r="G15">
        <f t="shared" si="2"/>
        <v>0.14754098360655737</v>
      </c>
      <c r="H15">
        <f t="shared" si="0"/>
        <v>13.278688524590164</v>
      </c>
      <c r="I15" t="str">
        <f>IFERROR(VLOOKUP(A15,xG!A:I,9,FALSE),"")</f>
        <v/>
      </c>
      <c r="J15">
        <f t="shared" si="1"/>
        <v>2</v>
      </c>
      <c r="K15">
        <v>1</v>
      </c>
      <c r="L15" s="1">
        <v>1</v>
      </c>
      <c r="M15" s="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A2FB-5A76-47FC-ABCA-7ED46110F152}">
  <dimension ref="A1: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2.1796875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8.26953125" bestFit="1" customWidth="1"/>
    <col min="9" max="9" width="8.26953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96</v>
      </c>
      <c r="I1" t="s">
        <v>451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110</v>
      </c>
      <c r="B2" t="s">
        <v>120</v>
      </c>
      <c r="C2" t="s">
        <v>5</v>
      </c>
      <c r="D2">
        <v>5.5</v>
      </c>
      <c r="E2">
        <v>161</v>
      </c>
      <c r="F2">
        <v>3420</v>
      </c>
      <c r="G2">
        <f t="shared" ref="G2:G17" si="0">IF(E2,E2/F2,0)</f>
        <v>4.7076023391812868E-2</v>
      </c>
      <c r="H2">
        <f t="shared" ref="H2:H17" si="1">IF(G2,G2*90,0)</f>
        <v>4.2368421052631584</v>
      </c>
      <c r="I2" t="str">
        <f>IFERROR(VLOOKUP(A2,xG!A:I,9,FALSE),"")</f>
        <v/>
      </c>
      <c r="J2">
        <f t="shared" ref="J2:J17" si="2">SUM(K2:N2)</f>
        <v>14</v>
      </c>
      <c r="K2">
        <v>7</v>
      </c>
      <c r="L2" s="1">
        <v>6</v>
      </c>
      <c r="M2" s="1">
        <v>1</v>
      </c>
    </row>
    <row r="3" spans="1:13" x14ac:dyDescent="0.35">
      <c r="A3" t="s">
        <v>111</v>
      </c>
      <c r="B3" t="s">
        <v>120</v>
      </c>
      <c r="C3" t="s">
        <v>26</v>
      </c>
      <c r="D3">
        <v>5.5</v>
      </c>
      <c r="E3">
        <v>36</v>
      </c>
      <c r="F3">
        <v>891</v>
      </c>
      <c r="G3">
        <f t="shared" si="0"/>
        <v>4.0404040404040407E-2</v>
      </c>
      <c r="H3">
        <f t="shared" si="1"/>
        <v>3.6363636363636367</v>
      </c>
      <c r="I3" t="str">
        <f>IFERROR(VLOOKUP(A3,xG!A:I,9,FALSE),"")</f>
        <v/>
      </c>
      <c r="J3">
        <f t="shared" si="2"/>
        <v>17</v>
      </c>
      <c r="K3">
        <v>9</v>
      </c>
      <c r="L3" s="1">
        <v>7</v>
      </c>
      <c r="M3" s="1">
        <v>1</v>
      </c>
    </row>
    <row r="4" spans="1:13" x14ac:dyDescent="0.35">
      <c r="A4" t="s">
        <v>112</v>
      </c>
      <c r="B4" t="s">
        <v>120</v>
      </c>
      <c r="C4" t="s">
        <v>26</v>
      </c>
      <c r="D4">
        <v>5.5</v>
      </c>
      <c r="E4">
        <v>129</v>
      </c>
      <c r="F4">
        <v>2970</v>
      </c>
      <c r="G4">
        <f t="shared" si="0"/>
        <v>4.3434343434343436E-2</v>
      </c>
      <c r="H4">
        <f t="shared" si="1"/>
        <v>3.9090909090909092</v>
      </c>
      <c r="I4" t="str">
        <f>IFERROR(VLOOKUP(A4,xG!A:I,9,FALSE),"")</f>
        <v/>
      </c>
      <c r="J4">
        <f t="shared" si="2"/>
        <v>15</v>
      </c>
      <c r="K4">
        <v>8</v>
      </c>
      <c r="L4" s="1">
        <v>6</v>
      </c>
      <c r="M4" s="1">
        <v>1</v>
      </c>
    </row>
    <row r="5" spans="1:13" x14ac:dyDescent="0.35">
      <c r="A5" t="s">
        <v>316</v>
      </c>
      <c r="B5" t="s">
        <v>120</v>
      </c>
      <c r="C5" t="s">
        <v>26</v>
      </c>
      <c r="D5">
        <v>6</v>
      </c>
      <c r="E5">
        <v>158</v>
      </c>
      <c r="F5">
        <v>2964</v>
      </c>
      <c r="G5">
        <f t="shared" si="0"/>
        <v>5.3306342780026994E-2</v>
      </c>
      <c r="H5">
        <f t="shared" si="1"/>
        <v>4.7975708502024297</v>
      </c>
      <c r="I5">
        <f>IFERROR(VLOOKUP(A5,xG!A:I,9,FALSE),"")</f>
        <v>0.11111111111111112</v>
      </c>
      <c r="J5">
        <f t="shared" si="2"/>
        <v>18</v>
      </c>
      <c r="K5">
        <v>6</v>
      </c>
      <c r="L5" s="1">
        <v>11</v>
      </c>
      <c r="M5" s="1">
        <v>1</v>
      </c>
    </row>
    <row r="6" spans="1:13" x14ac:dyDescent="0.35">
      <c r="A6" t="s">
        <v>317</v>
      </c>
      <c r="B6" t="s">
        <v>120</v>
      </c>
      <c r="C6" t="s">
        <v>26</v>
      </c>
      <c r="D6">
        <v>5.5</v>
      </c>
      <c r="E6">
        <v>125</v>
      </c>
      <c r="F6">
        <v>2558</v>
      </c>
      <c r="G6">
        <f t="shared" si="0"/>
        <v>4.8866301798279908E-2</v>
      </c>
      <c r="H6">
        <f t="shared" si="1"/>
        <v>4.3979671618451919</v>
      </c>
      <c r="I6">
        <f>IFERROR(VLOOKUP(A6,xG!A:I,9,FALSE),"")</f>
        <v>0.05</v>
      </c>
      <c r="J6">
        <f t="shared" si="2"/>
        <v>11</v>
      </c>
      <c r="K6">
        <v>6</v>
      </c>
      <c r="L6" s="1">
        <v>5</v>
      </c>
      <c r="M6" s="1">
        <v>0</v>
      </c>
    </row>
    <row r="7" spans="1:13" x14ac:dyDescent="0.35">
      <c r="A7" t="s">
        <v>113</v>
      </c>
      <c r="B7" t="s">
        <v>120</v>
      </c>
      <c r="C7" t="s">
        <v>26</v>
      </c>
      <c r="D7">
        <v>5</v>
      </c>
      <c r="E7">
        <v>7</v>
      </c>
      <c r="F7">
        <v>374</v>
      </c>
      <c r="G7">
        <f t="shared" si="0"/>
        <v>1.871657754010695E-2</v>
      </c>
      <c r="H7">
        <f t="shared" si="1"/>
        <v>1.6844919786096255</v>
      </c>
      <c r="I7" t="str">
        <f>IFERROR(VLOOKUP(A7,xG!A:I,9,FALSE),"")</f>
        <v/>
      </c>
      <c r="J7">
        <f t="shared" si="2"/>
        <v>0</v>
      </c>
      <c r="K7">
        <v>0</v>
      </c>
      <c r="L7" s="1">
        <v>0</v>
      </c>
      <c r="M7" s="1">
        <v>0</v>
      </c>
    </row>
    <row r="8" spans="1:13" x14ac:dyDescent="0.35">
      <c r="A8" t="s">
        <v>114</v>
      </c>
      <c r="B8" t="s">
        <v>120</v>
      </c>
      <c r="C8" t="s">
        <v>19</v>
      </c>
      <c r="D8">
        <v>8</v>
      </c>
      <c r="E8">
        <v>153</v>
      </c>
      <c r="F8">
        <v>2662</v>
      </c>
      <c r="G8">
        <f t="shared" si="0"/>
        <v>5.7475582268970697E-2</v>
      </c>
      <c r="H8">
        <f t="shared" si="1"/>
        <v>5.1728024042073626</v>
      </c>
      <c r="I8">
        <f>IFERROR(VLOOKUP(A8,xG!A:I,9,FALSE),"")</f>
        <v>0.17763157894736842</v>
      </c>
      <c r="J8">
        <f t="shared" si="2"/>
        <v>8</v>
      </c>
      <c r="K8">
        <v>3</v>
      </c>
      <c r="L8" s="1">
        <v>3</v>
      </c>
      <c r="M8" s="1">
        <v>2</v>
      </c>
    </row>
    <row r="9" spans="1:13" x14ac:dyDescent="0.35">
      <c r="A9" t="s">
        <v>315</v>
      </c>
      <c r="B9" t="s">
        <v>120</v>
      </c>
      <c r="C9" t="s">
        <v>19</v>
      </c>
      <c r="D9">
        <v>8</v>
      </c>
      <c r="E9">
        <v>182</v>
      </c>
      <c r="F9">
        <v>3122</v>
      </c>
      <c r="G9">
        <f t="shared" si="0"/>
        <v>5.829596412556054E-2</v>
      </c>
      <c r="H9">
        <f t="shared" si="1"/>
        <v>5.2466367713004489</v>
      </c>
      <c r="I9">
        <f>IFERROR(VLOOKUP(A9,xG!A:I,9,FALSE),"")</f>
        <v>0.13392857142857142</v>
      </c>
      <c r="J9">
        <f t="shared" si="2"/>
        <v>8</v>
      </c>
      <c r="K9">
        <v>3</v>
      </c>
      <c r="L9" s="1">
        <v>3</v>
      </c>
      <c r="M9" s="1">
        <v>2</v>
      </c>
    </row>
    <row r="10" spans="1:13" x14ac:dyDescent="0.35">
      <c r="A10" t="s">
        <v>115</v>
      </c>
      <c r="B10" t="s">
        <v>120</v>
      </c>
      <c r="C10" t="s">
        <v>19</v>
      </c>
      <c r="D10">
        <v>6.5</v>
      </c>
      <c r="E10">
        <v>88</v>
      </c>
      <c r="F10">
        <v>2108</v>
      </c>
      <c r="G10">
        <f t="shared" si="0"/>
        <v>4.1745730550284632E-2</v>
      </c>
      <c r="H10">
        <f t="shared" si="1"/>
        <v>3.7571157495256169</v>
      </c>
      <c r="I10">
        <f>IFERROR(VLOOKUP(A10,xG!A:I,9,FALSE),"")</f>
        <v>0.05</v>
      </c>
      <c r="J10">
        <f t="shared" si="2"/>
        <v>15</v>
      </c>
      <c r="K10">
        <v>2</v>
      </c>
      <c r="L10" s="1">
        <v>11</v>
      </c>
      <c r="M10" s="1">
        <v>2</v>
      </c>
    </row>
    <row r="11" spans="1:13" x14ac:dyDescent="0.35">
      <c r="A11" t="s">
        <v>116</v>
      </c>
      <c r="B11" t="s">
        <v>120</v>
      </c>
      <c r="C11" t="s">
        <v>19</v>
      </c>
      <c r="D11">
        <v>5.5</v>
      </c>
      <c r="E11">
        <v>26</v>
      </c>
      <c r="F11">
        <v>975</v>
      </c>
      <c r="G11">
        <f t="shared" si="0"/>
        <v>2.6666666666666668E-2</v>
      </c>
      <c r="H11">
        <f t="shared" si="1"/>
        <v>2.4000000000000004</v>
      </c>
      <c r="I11" t="str">
        <f>IFERROR(VLOOKUP(A11,xG!A:I,9,FALSE),"")</f>
        <v/>
      </c>
      <c r="J11">
        <f t="shared" si="2"/>
        <v>1</v>
      </c>
      <c r="K11">
        <v>1</v>
      </c>
      <c r="L11" s="1">
        <v>0</v>
      </c>
      <c r="M11" s="1">
        <v>0</v>
      </c>
    </row>
    <row r="12" spans="1:13" x14ac:dyDescent="0.35">
      <c r="A12" t="s">
        <v>117</v>
      </c>
      <c r="B12" t="s">
        <v>120</v>
      </c>
      <c r="C12" t="s">
        <v>19</v>
      </c>
      <c r="D12">
        <v>5.5</v>
      </c>
      <c r="E12">
        <v>64</v>
      </c>
      <c r="F12">
        <v>1977</v>
      </c>
      <c r="G12">
        <f t="shared" si="0"/>
        <v>3.2372281234193223E-2</v>
      </c>
      <c r="H12">
        <f t="shared" si="1"/>
        <v>2.9135053110773903</v>
      </c>
      <c r="I12" t="str">
        <f>IFERROR(VLOOKUP(A12,xG!A:I,9,FALSE),"")</f>
        <v/>
      </c>
      <c r="J12">
        <f t="shared" si="2"/>
        <v>4</v>
      </c>
      <c r="K12">
        <v>1</v>
      </c>
      <c r="L12" s="1">
        <v>2</v>
      </c>
      <c r="M12" s="1">
        <v>1</v>
      </c>
    </row>
    <row r="13" spans="1:13" x14ac:dyDescent="0.35">
      <c r="A13" t="s">
        <v>121</v>
      </c>
      <c r="B13" t="s">
        <v>120</v>
      </c>
      <c r="C13" t="s">
        <v>19</v>
      </c>
      <c r="D13">
        <v>5</v>
      </c>
      <c r="E13">
        <v>0</v>
      </c>
      <c r="F13">
        <v>0</v>
      </c>
      <c r="G13">
        <f t="shared" si="0"/>
        <v>0</v>
      </c>
      <c r="H13">
        <f t="shared" si="1"/>
        <v>0</v>
      </c>
      <c r="I13" t="str">
        <f>IFERROR(VLOOKUP(A13,xG!A:I,9,FALSE),"")</f>
        <v/>
      </c>
      <c r="J13">
        <f t="shared" si="2"/>
        <v>4</v>
      </c>
      <c r="K13">
        <v>1</v>
      </c>
      <c r="L13" s="1">
        <v>3</v>
      </c>
      <c r="M13" s="1">
        <v>0</v>
      </c>
    </row>
    <row r="14" spans="1:13" x14ac:dyDescent="0.35">
      <c r="A14" t="s">
        <v>118</v>
      </c>
      <c r="B14" t="s">
        <v>120</v>
      </c>
      <c r="C14" t="s">
        <v>19</v>
      </c>
      <c r="D14">
        <v>6</v>
      </c>
      <c r="E14">
        <v>99</v>
      </c>
      <c r="F14">
        <v>1961</v>
      </c>
      <c r="G14">
        <f t="shared" si="0"/>
        <v>5.0484446710861802E-2</v>
      </c>
      <c r="H14">
        <f t="shared" si="1"/>
        <v>4.5436002039775625</v>
      </c>
      <c r="I14" t="str">
        <f>IFERROR(VLOOKUP(A14,xG!A:I,9,FALSE),"")</f>
        <v/>
      </c>
      <c r="J14">
        <f t="shared" si="2"/>
        <v>1</v>
      </c>
      <c r="K14">
        <v>0</v>
      </c>
      <c r="L14" s="1">
        <v>0</v>
      </c>
      <c r="M14" s="1">
        <v>1</v>
      </c>
    </row>
    <row r="15" spans="1:13" x14ac:dyDescent="0.35">
      <c r="A15" t="s">
        <v>119</v>
      </c>
      <c r="B15" t="s">
        <v>120</v>
      </c>
      <c r="C15" t="s">
        <v>19</v>
      </c>
      <c r="D15">
        <v>6.5</v>
      </c>
      <c r="E15">
        <v>101</v>
      </c>
      <c r="F15">
        <v>2108</v>
      </c>
      <c r="G15">
        <f t="shared" si="0"/>
        <v>4.7912713472485768E-2</v>
      </c>
      <c r="H15">
        <f t="shared" si="1"/>
        <v>4.3121442125237195</v>
      </c>
      <c r="I15" t="str">
        <f>IFERROR(VLOOKUP(A15,xG!A:I,9,FALSE),"")</f>
        <v/>
      </c>
      <c r="J15">
        <f t="shared" si="2"/>
        <v>2</v>
      </c>
      <c r="K15">
        <v>0</v>
      </c>
      <c r="L15" s="1">
        <v>1</v>
      </c>
      <c r="M15" s="1">
        <v>1</v>
      </c>
    </row>
    <row r="16" spans="1:13" x14ac:dyDescent="0.35">
      <c r="A16" t="s">
        <v>319</v>
      </c>
      <c r="B16" t="s">
        <v>120</v>
      </c>
      <c r="C16" t="s">
        <v>42</v>
      </c>
      <c r="D16">
        <v>6</v>
      </c>
      <c r="E16">
        <v>92</v>
      </c>
      <c r="F16">
        <v>1769</v>
      </c>
      <c r="G16">
        <f t="shared" si="0"/>
        <v>5.2006783493499152E-2</v>
      </c>
      <c r="H16">
        <f t="shared" si="1"/>
        <v>4.6806105144149237</v>
      </c>
      <c r="I16">
        <f>IFERROR(VLOOKUP(A16,xG!A:I,9,FALSE),"")</f>
        <v>3.237410071942446E-2</v>
      </c>
      <c r="J16">
        <f t="shared" si="2"/>
        <v>5</v>
      </c>
      <c r="K16">
        <v>2</v>
      </c>
      <c r="L16" s="1">
        <v>2</v>
      </c>
      <c r="M16" s="1">
        <v>1</v>
      </c>
    </row>
    <row r="17" spans="1:13" x14ac:dyDescent="0.35">
      <c r="A17" t="s">
        <v>318</v>
      </c>
      <c r="B17" t="s">
        <v>120</v>
      </c>
      <c r="C17" t="s">
        <v>42</v>
      </c>
      <c r="D17">
        <v>7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>IFERROR(VLOOKUP(A17,xG!A:I,9,FALSE),"")</f>
        <v>0.23076923076923078</v>
      </c>
      <c r="J17">
        <f t="shared" si="2"/>
        <v>3</v>
      </c>
      <c r="K17">
        <v>1</v>
      </c>
      <c r="L17" s="1">
        <v>1</v>
      </c>
      <c r="M17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5777-1DC4-4B73-909F-49B171D48B4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RowHeight="14.5" x14ac:dyDescent="0.35"/>
  <cols>
    <col min="1" max="1" width="10.08984375" bestFit="1" customWidth="1"/>
    <col min="2" max="2" width="8.0898437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1.81640625" bestFit="1" customWidth="1"/>
    <col min="9" max="9" width="11.81640625" customWidth="1"/>
    <col min="10" max="10" width="14.81640625" bestFit="1" customWidth="1"/>
    <col min="11" max="13" width="13.453125" bestFit="1" customWidth="1"/>
  </cols>
  <sheetData>
    <row r="1" spans="1:13" x14ac:dyDescent="0.35">
      <c r="A1" s="2" t="s">
        <v>76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30</v>
      </c>
      <c r="G1" s="3" t="s">
        <v>43</v>
      </c>
      <c r="H1" s="3" t="s">
        <v>96</v>
      </c>
      <c r="I1" s="3" t="s">
        <v>451</v>
      </c>
      <c r="J1" s="3" t="s">
        <v>28</v>
      </c>
      <c r="K1" s="4" t="s">
        <v>29</v>
      </c>
      <c r="L1" s="3" t="s">
        <v>214</v>
      </c>
      <c r="M1" s="3" t="s">
        <v>476</v>
      </c>
    </row>
    <row r="2" spans="1:13" x14ac:dyDescent="0.35">
      <c r="A2" t="s">
        <v>122</v>
      </c>
      <c r="B2" t="s">
        <v>127</v>
      </c>
      <c r="C2" t="s">
        <v>5</v>
      </c>
      <c r="D2">
        <v>5</v>
      </c>
      <c r="E2">
        <v>120</v>
      </c>
      <c r="F2">
        <v>3420</v>
      </c>
      <c r="G2">
        <f t="shared" ref="G2:G18" si="0">IF(E2,E2/F2,0)</f>
        <v>3.5087719298245612E-2</v>
      </c>
      <c r="H2">
        <f t="shared" ref="H2:H18" si="1">IF(G2,G2*90,0)</f>
        <v>3.1578947368421053</v>
      </c>
      <c r="I2" t="str">
        <f>IFERROR(VLOOKUP(A2,xG!A:I,9,FALSE),"")</f>
        <v/>
      </c>
      <c r="J2">
        <f t="shared" ref="J2:J18" si="2">SUM(K2:N2)</f>
        <v>11</v>
      </c>
      <c r="K2">
        <v>6</v>
      </c>
      <c r="L2" s="1">
        <v>3</v>
      </c>
      <c r="M2" s="1">
        <v>2</v>
      </c>
    </row>
    <row r="3" spans="1:13" x14ac:dyDescent="0.35">
      <c r="A3" t="s">
        <v>325</v>
      </c>
      <c r="B3" t="s">
        <v>127</v>
      </c>
      <c r="C3" t="s">
        <v>26</v>
      </c>
      <c r="D3">
        <v>6</v>
      </c>
      <c r="E3">
        <v>146</v>
      </c>
      <c r="F3">
        <v>3123</v>
      </c>
      <c r="G3">
        <f t="shared" si="0"/>
        <v>4.6749919948767212E-2</v>
      </c>
      <c r="H3">
        <f t="shared" si="1"/>
        <v>4.2074927953890491</v>
      </c>
      <c r="I3">
        <f>IFERROR(VLOOKUP(A3,xG!A:I,9,FALSE),"")</f>
        <v>0.05</v>
      </c>
      <c r="J3">
        <f t="shared" si="2"/>
        <v>13</v>
      </c>
      <c r="K3">
        <v>9</v>
      </c>
      <c r="L3" s="1">
        <v>2</v>
      </c>
      <c r="M3" s="1">
        <v>2</v>
      </c>
    </row>
    <row r="4" spans="1:13" x14ac:dyDescent="0.35">
      <c r="A4" t="s">
        <v>332</v>
      </c>
      <c r="B4" t="s">
        <v>127</v>
      </c>
      <c r="C4" t="s">
        <v>26</v>
      </c>
      <c r="D4">
        <v>5</v>
      </c>
      <c r="E4">
        <v>77</v>
      </c>
      <c r="F4">
        <v>1993</v>
      </c>
      <c r="G4">
        <f t="shared" si="0"/>
        <v>3.86352232814852E-2</v>
      </c>
      <c r="H4">
        <f t="shared" si="1"/>
        <v>3.4771700953336682</v>
      </c>
      <c r="I4">
        <f>IFERROR(VLOOKUP(A4,xG!A:I,9,FALSE),"")</f>
        <v>2.5000000000000001E-2</v>
      </c>
      <c r="J4">
        <f t="shared" si="2"/>
        <v>12</v>
      </c>
      <c r="K4">
        <v>7</v>
      </c>
      <c r="L4" s="1">
        <v>3</v>
      </c>
      <c r="M4" s="1">
        <v>2</v>
      </c>
    </row>
    <row r="5" spans="1:13" x14ac:dyDescent="0.35">
      <c r="A5" t="s">
        <v>331</v>
      </c>
      <c r="B5" t="s">
        <v>127</v>
      </c>
      <c r="C5" t="s">
        <v>26</v>
      </c>
      <c r="D5">
        <v>5.5</v>
      </c>
      <c r="E5">
        <v>118</v>
      </c>
      <c r="F5">
        <v>3240</v>
      </c>
      <c r="G5">
        <f t="shared" si="0"/>
        <v>3.6419753086419752E-2</v>
      </c>
      <c r="H5">
        <f t="shared" si="1"/>
        <v>3.2777777777777777</v>
      </c>
      <c r="I5">
        <f>IFERROR(VLOOKUP(A5,xG!A:I,9,FALSE),"")</f>
        <v>0.05</v>
      </c>
      <c r="J5">
        <f t="shared" si="2"/>
        <v>6</v>
      </c>
      <c r="K5">
        <v>6</v>
      </c>
      <c r="L5" s="1">
        <v>0</v>
      </c>
      <c r="M5" s="1">
        <v>0</v>
      </c>
    </row>
    <row r="6" spans="1:13" x14ac:dyDescent="0.35">
      <c r="A6" t="s">
        <v>123</v>
      </c>
      <c r="B6" t="s">
        <v>127</v>
      </c>
      <c r="C6" t="s">
        <v>26</v>
      </c>
      <c r="D6">
        <v>4.5</v>
      </c>
      <c r="E6">
        <v>9</v>
      </c>
      <c r="F6">
        <v>371</v>
      </c>
      <c r="G6">
        <f t="shared" si="0"/>
        <v>2.4258760107816711E-2</v>
      </c>
      <c r="H6">
        <f t="shared" si="1"/>
        <v>2.1832884097035041</v>
      </c>
      <c r="I6" t="str">
        <f>IFERROR(VLOOKUP(A6,xG!A:I,9,FALSE),"")</f>
        <v/>
      </c>
      <c r="J6">
        <f t="shared" si="2"/>
        <v>13</v>
      </c>
      <c r="K6">
        <v>6</v>
      </c>
      <c r="L6" s="1">
        <v>2</v>
      </c>
      <c r="M6" s="1">
        <v>5</v>
      </c>
    </row>
    <row r="7" spans="1:13" x14ac:dyDescent="0.35">
      <c r="A7" t="s">
        <v>334</v>
      </c>
      <c r="B7" t="s">
        <v>127</v>
      </c>
      <c r="C7" t="s">
        <v>26</v>
      </c>
      <c r="D7">
        <v>4.5</v>
      </c>
      <c r="E7">
        <v>3</v>
      </c>
      <c r="F7">
        <v>206</v>
      </c>
      <c r="G7">
        <f t="shared" si="0"/>
        <v>1.4563106796116505E-2</v>
      </c>
      <c r="H7">
        <f t="shared" si="1"/>
        <v>1.3106796116504855</v>
      </c>
      <c r="I7">
        <f>IFERROR(VLOOKUP(A7,xG!A:I,9,FALSE),"")</f>
        <v>0.05</v>
      </c>
      <c r="J7">
        <f t="shared" si="2"/>
        <v>4</v>
      </c>
      <c r="K7">
        <v>0</v>
      </c>
      <c r="L7" s="1">
        <v>2</v>
      </c>
      <c r="M7" s="1">
        <v>2</v>
      </c>
    </row>
    <row r="8" spans="1:13" x14ac:dyDescent="0.35">
      <c r="A8" t="s">
        <v>124</v>
      </c>
      <c r="B8" t="s">
        <v>127</v>
      </c>
      <c r="C8" t="s">
        <v>26</v>
      </c>
      <c r="D8">
        <v>4.5</v>
      </c>
      <c r="E8">
        <v>76</v>
      </c>
      <c r="F8">
        <v>1924</v>
      </c>
      <c r="G8">
        <f t="shared" si="0"/>
        <v>3.9501039501039503E-2</v>
      </c>
      <c r="H8">
        <f t="shared" si="1"/>
        <v>3.5550935550935554</v>
      </c>
      <c r="I8" t="str">
        <f>IFERROR(VLOOKUP(A8,xG!A:I,9,FALSE),"")</f>
        <v/>
      </c>
      <c r="J8">
        <f t="shared" si="2"/>
        <v>1</v>
      </c>
      <c r="K8">
        <v>0</v>
      </c>
      <c r="L8" s="1">
        <v>0</v>
      </c>
      <c r="M8" s="1">
        <v>1</v>
      </c>
    </row>
    <row r="9" spans="1:13" x14ac:dyDescent="0.35">
      <c r="A9" t="s">
        <v>320</v>
      </c>
      <c r="B9" t="s">
        <v>127</v>
      </c>
      <c r="C9" t="s">
        <v>19</v>
      </c>
      <c r="D9">
        <v>7</v>
      </c>
      <c r="E9">
        <v>137</v>
      </c>
      <c r="F9">
        <v>2831</v>
      </c>
      <c r="G9">
        <f t="shared" si="0"/>
        <v>4.8392794065701163E-2</v>
      </c>
      <c r="H9">
        <f t="shared" si="1"/>
        <v>4.3553514659131043</v>
      </c>
      <c r="I9">
        <f>IFERROR(VLOOKUP(A9,xG!A:I,9,FALSE),"")</f>
        <v>0.15</v>
      </c>
      <c r="J9">
        <f t="shared" si="2"/>
        <v>14</v>
      </c>
      <c r="K9">
        <v>3</v>
      </c>
      <c r="L9" s="1">
        <v>5</v>
      </c>
      <c r="M9" s="1">
        <v>6</v>
      </c>
    </row>
    <row r="10" spans="1:13" x14ac:dyDescent="0.35">
      <c r="A10" t="s">
        <v>328</v>
      </c>
      <c r="B10" t="s">
        <v>127</v>
      </c>
      <c r="C10" t="s">
        <v>19</v>
      </c>
      <c r="D10">
        <v>5</v>
      </c>
      <c r="E10">
        <v>89</v>
      </c>
      <c r="F10">
        <v>3295</v>
      </c>
      <c r="G10">
        <f t="shared" si="0"/>
        <v>2.7010622154779968E-2</v>
      </c>
      <c r="H10">
        <f t="shared" si="1"/>
        <v>2.4309559939301972</v>
      </c>
      <c r="I10">
        <f>IFERROR(VLOOKUP(A10,xG!A:I,9,FALSE),"")</f>
        <v>0.05</v>
      </c>
      <c r="J10">
        <f t="shared" si="2"/>
        <v>13</v>
      </c>
      <c r="K10">
        <v>3</v>
      </c>
      <c r="L10" s="1">
        <v>10</v>
      </c>
      <c r="M10" s="1">
        <v>0</v>
      </c>
    </row>
    <row r="11" spans="1:13" x14ac:dyDescent="0.35">
      <c r="A11" t="s">
        <v>327</v>
      </c>
      <c r="B11" t="s">
        <v>127</v>
      </c>
      <c r="C11" t="s">
        <v>19</v>
      </c>
      <c r="D11">
        <v>4.5</v>
      </c>
      <c r="E11">
        <v>20</v>
      </c>
      <c r="F11">
        <v>593</v>
      </c>
      <c r="G11">
        <f t="shared" si="0"/>
        <v>3.3726812816188868E-2</v>
      </c>
      <c r="H11">
        <f t="shared" si="1"/>
        <v>3.0354131534569984</v>
      </c>
      <c r="I11">
        <f>IFERROR(VLOOKUP(A11,xG!A:I,9,FALSE),"")</f>
        <v>6.8181818181818191E-2</v>
      </c>
      <c r="J11">
        <f t="shared" si="2"/>
        <v>7</v>
      </c>
      <c r="K11">
        <v>3</v>
      </c>
      <c r="L11" s="1">
        <v>2</v>
      </c>
      <c r="M11" s="1">
        <v>2</v>
      </c>
    </row>
    <row r="12" spans="1:13" x14ac:dyDescent="0.35">
      <c r="A12" t="s">
        <v>323</v>
      </c>
      <c r="B12" t="s">
        <v>127</v>
      </c>
      <c r="C12" t="s">
        <v>19</v>
      </c>
      <c r="D12">
        <v>6.5</v>
      </c>
      <c r="E12">
        <v>141</v>
      </c>
      <c r="F12">
        <v>2916</v>
      </c>
      <c r="G12">
        <f t="shared" si="0"/>
        <v>4.8353909465020578E-2</v>
      </c>
      <c r="H12">
        <f t="shared" si="1"/>
        <v>4.3518518518518521</v>
      </c>
      <c r="I12">
        <f>IFERROR(VLOOKUP(A12,xG!A:I,9,FALSE),"")</f>
        <v>8.7662337662337664E-2</v>
      </c>
      <c r="J12">
        <f t="shared" si="2"/>
        <v>7</v>
      </c>
      <c r="K12">
        <v>3</v>
      </c>
      <c r="L12" s="1">
        <v>2</v>
      </c>
      <c r="M12" s="1">
        <v>2</v>
      </c>
    </row>
    <row r="13" spans="1:13" x14ac:dyDescent="0.35">
      <c r="A13" t="s">
        <v>322</v>
      </c>
      <c r="B13" t="s">
        <v>127</v>
      </c>
      <c r="C13" t="s">
        <v>19</v>
      </c>
      <c r="D13">
        <v>6.5</v>
      </c>
      <c r="E13">
        <v>63</v>
      </c>
      <c r="F13">
        <v>1087</v>
      </c>
      <c r="G13">
        <f t="shared" si="0"/>
        <v>5.7957681692732292E-2</v>
      </c>
      <c r="H13">
        <f t="shared" si="1"/>
        <v>5.2161913523459065</v>
      </c>
      <c r="I13">
        <f>IFERROR(VLOOKUP(A13,xG!A:I,9,FALSE),"")</f>
        <v>0.15</v>
      </c>
      <c r="J13">
        <f t="shared" si="2"/>
        <v>7</v>
      </c>
      <c r="K13">
        <v>3</v>
      </c>
      <c r="L13" s="1">
        <v>2</v>
      </c>
      <c r="M13" s="1">
        <v>2</v>
      </c>
    </row>
    <row r="14" spans="1:13" x14ac:dyDescent="0.35">
      <c r="A14" t="s">
        <v>330</v>
      </c>
      <c r="B14" t="s">
        <v>127</v>
      </c>
      <c r="C14" t="s">
        <v>19</v>
      </c>
      <c r="D14">
        <v>6</v>
      </c>
      <c r="E14">
        <v>43</v>
      </c>
      <c r="F14">
        <v>1001</v>
      </c>
      <c r="G14">
        <f t="shared" si="0"/>
        <v>4.295704295704296E-2</v>
      </c>
      <c r="H14">
        <f t="shared" si="1"/>
        <v>3.8661338661338664</v>
      </c>
      <c r="I14">
        <f>IFERROR(VLOOKUP(A14,xG!A:I,9,FALSE),"")</f>
        <v>0.15517241379310345</v>
      </c>
      <c r="J14">
        <f t="shared" si="2"/>
        <v>7</v>
      </c>
      <c r="K14">
        <v>1</v>
      </c>
      <c r="L14" s="1">
        <v>0</v>
      </c>
      <c r="M14" s="1">
        <v>6</v>
      </c>
    </row>
    <row r="15" spans="1:13" x14ac:dyDescent="0.35">
      <c r="A15" t="s">
        <v>324</v>
      </c>
      <c r="B15" t="s">
        <v>127</v>
      </c>
      <c r="C15" t="s">
        <v>19</v>
      </c>
      <c r="D15">
        <v>5.5</v>
      </c>
      <c r="E15">
        <v>63</v>
      </c>
      <c r="F15">
        <v>1617</v>
      </c>
      <c r="G15">
        <f t="shared" si="0"/>
        <v>3.896103896103896E-2</v>
      </c>
      <c r="H15">
        <f t="shared" si="1"/>
        <v>3.5064935064935066</v>
      </c>
      <c r="I15">
        <f>IFERROR(VLOOKUP(A15,xG!A:I,9,FALSE),"")</f>
        <v>0.375</v>
      </c>
      <c r="J15">
        <f t="shared" si="2"/>
        <v>2</v>
      </c>
      <c r="K15">
        <v>1</v>
      </c>
      <c r="L15" s="1">
        <v>1</v>
      </c>
      <c r="M15" s="1">
        <v>0</v>
      </c>
    </row>
    <row r="16" spans="1:13" x14ac:dyDescent="0.35">
      <c r="A16" t="s">
        <v>125</v>
      </c>
      <c r="B16" t="s">
        <v>127</v>
      </c>
      <c r="C16" t="s">
        <v>19</v>
      </c>
      <c r="D16">
        <v>5.5</v>
      </c>
      <c r="E16">
        <v>84</v>
      </c>
      <c r="F16">
        <v>1978</v>
      </c>
      <c r="G16">
        <f t="shared" si="0"/>
        <v>4.2467138523761376E-2</v>
      </c>
      <c r="H16">
        <f t="shared" si="1"/>
        <v>3.822042467138524</v>
      </c>
      <c r="I16" t="str">
        <f>IFERROR(VLOOKUP(A16,xG!A:I,9,FALSE),"")</f>
        <v/>
      </c>
      <c r="J16">
        <f t="shared" si="2"/>
        <v>0</v>
      </c>
      <c r="K16">
        <v>0</v>
      </c>
      <c r="L16" s="1">
        <v>0</v>
      </c>
      <c r="M16" s="1">
        <v>0</v>
      </c>
    </row>
    <row r="17" spans="1:13" x14ac:dyDescent="0.35">
      <c r="A17" t="s">
        <v>335</v>
      </c>
      <c r="B17" t="s">
        <v>127</v>
      </c>
      <c r="C17" t="s">
        <v>42</v>
      </c>
      <c r="D17">
        <v>9</v>
      </c>
      <c r="E17">
        <v>174</v>
      </c>
      <c r="F17">
        <v>2726</v>
      </c>
      <c r="G17">
        <f t="shared" si="0"/>
        <v>6.3829787234042548E-2</v>
      </c>
      <c r="H17">
        <f t="shared" si="1"/>
        <v>5.744680851063829</v>
      </c>
      <c r="I17">
        <f>IFERROR(VLOOKUP(A17,xG!A:I,9,FALSE),"")</f>
        <v>2.5000000000000001E-2</v>
      </c>
      <c r="J17">
        <f t="shared" si="2"/>
        <v>12</v>
      </c>
      <c r="K17">
        <v>2</v>
      </c>
      <c r="L17" s="1">
        <v>2</v>
      </c>
      <c r="M17" s="1">
        <v>8</v>
      </c>
    </row>
    <row r="18" spans="1:13" x14ac:dyDescent="0.35">
      <c r="A18" t="s">
        <v>126</v>
      </c>
      <c r="B18" t="s">
        <v>127</v>
      </c>
      <c r="C18" t="s">
        <v>42</v>
      </c>
      <c r="D18">
        <v>6</v>
      </c>
      <c r="E18">
        <v>58</v>
      </c>
      <c r="F18">
        <v>924</v>
      </c>
      <c r="G18">
        <f t="shared" si="0"/>
        <v>6.2770562770562768E-2</v>
      </c>
      <c r="H18">
        <f t="shared" si="1"/>
        <v>5.6493506493506489</v>
      </c>
      <c r="I18" t="str">
        <f>IFERROR(VLOOKUP(A18,xG!A:I,9,FALSE),"")</f>
        <v/>
      </c>
      <c r="J18">
        <f t="shared" si="2"/>
        <v>0</v>
      </c>
      <c r="K18">
        <v>0</v>
      </c>
      <c r="L18" s="1">
        <v>0</v>
      </c>
      <c r="M18" s="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2A9-965B-4E5F-B5DE-918AC89EA8F0}">
  <dimension ref="A1:M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5.6328125" bestFit="1" customWidth="1"/>
    <col min="2" max="2" width="8.453125" bestFit="1" customWidth="1"/>
    <col min="3" max="3" width="10.36328125" bestFit="1" customWidth="1"/>
    <col min="4" max="4" width="10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1.81640625" bestFit="1" customWidth="1"/>
    <col min="9" max="9" width="11.81640625" customWidth="1"/>
    <col min="10" max="10" width="14.81640625" bestFit="1" customWidth="1"/>
    <col min="11" max="12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96</v>
      </c>
      <c r="I1" t="s">
        <v>451</v>
      </c>
      <c r="J1" t="s">
        <v>28</v>
      </c>
      <c r="K1" t="s">
        <v>29</v>
      </c>
      <c r="L1" s="5" t="s">
        <v>214</v>
      </c>
      <c r="M1" s="5" t="s">
        <v>476</v>
      </c>
    </row>
    <row r="2" spans="1:13" x14ac:dyDescent="0.35">
      <c r="A2" t="s">
        <v>8</v>
      </c>
      <c r="B2" t="s">
        <v>9</v>
      </c>
      <c r="C2" t="s">
        <v>5</v>
      </c>
      <c r="D2">
        <v>5.9</v>
      </c>
      <c r="E2">
        <v>176</v>
      </c>
      <c r="F2">
        <v>3420</v>
      </c>
      <c r="G2">
        <f t="shared" ref="G2:G19" si="0">IF(E2,E2/F2,0)</f>
        <v>5.146198830409357E-2</v>
      </c>
      <c r="H2">
        <f t="shared" ref="H2:H19" si="1">IF(G2,G2*90,0)</f>
        <v>4.6315789473684212</v>
      </c>
      <c r="I2" t="str">
        <f>IFERROR(VLOOKUP(A2,xG!A:I,9,FALSE),"")</f>
        <v/>
      </c>
      <c r="J2">
        <f t="shared" ref="J2:J19" si="2">SUM(K2:N2)</f>
        <v>1</v>
      </c>
      <c r="K2">
        <v>1</v>
      </c>
      <c r="L2" s="1">
        <v>0</v>
      </c>
      <c r="M2" s="1">
        <v>0</v>
      </c>
    </row>
    <row r="3" spans="1:13" x14ac:dyDescent="0.35">
      <c r="A3" t="s">
        <v>128</v>
      </c>
      <c r="B3" t="s">
        <v>9</v>
      </c>
      <c r="C3" t="s">
        <v>5</v>
      </c>
      <c r="D3">
        <v>4.5</v>
      </c>
      <c r="E3">
        <v>0</v>
      </c>
      <c r="F3">
        <v>0</v>
      </c>
      <c r="G3">
        <f t="shared" si="0"/>
        <v>0</v>
      </c>
      <c r="H3">
        <f t="shared" si="1"/>
        <v>0</v>
      </c>
      <c r="I3" t="str">
        <f>IFERROR(VLOOKUP(A3,xG!A:I,9,FALSE),"")</f>
        <v/>
      </c>
      <c r="J3">
        <f t="shared" si="2"/>
        <v>6</v>
      </c>
      <c r="K3">
        <v>1</v>
      </c>
      <c r="L3" s="1">
        <v>3</v>
      </c>
      <c r="M3" s="1">
        <v>2</v>
      </c>
    </row>
    <row r="4" spans="1:13" x14ac:dyDescent="0.35">
      <c r="A4" t="s">
        <v>349</v>
      </c>
      <c r="B4" t="s">
        <v>9</v>
      </c>
      <c r="C4" t="s">
        <v>26</v>
      </c>
      <c r="D4">
        <v>6.5</v>
      </c>
      <c r="E4">
        <v>208</v>
      </c>
      <c r="F4">
        <v>3384</v>
      </c>
      <c r="G4">
        <f t="shared" si="0"/>
        <v>6.1465721040189124E-2</v>
      </c>
      <c r="H4">
        <f t="shared" si="1"/>
        <v>5.5319148936170208</v>
      </c>
      <c r="I4">
        <f>IFERROR(VLOOKUP(A4,xG!A:I,9,FALSE),"")</f>
        <v>2.5000000000000001E-2</v>
      </c>
      <c r="J4">
        <f t="shared" si="2"/>
        <v>12</v>
      </c>
      <c r="K4">
        <v>8</v>
      </c>
      <c r="L4" s="1">
        <v>2</v>
      </c>
      <c r="M4" s="1">
        <v>2</v>
      </c>
    </row>
    <row r="5" spans="1:13" x14ac:dyDescent="0.35">
      <c r="A5" t="s">
        <v>341</v>
      </c>
      <c r="B5" t="s">
        <v>9</v>
      </c>
      <c r="C5" t="s">
        <v>26</v>
      </c>
      <c r="D5">
        <v>7</v>
      </c>
      <c r="E5">
        <v>185</v>
      </c>
      <c r="F5">
        <v>2460</v>
      </c>
      <c r="G5">
        <f t="shared" si="0"/>
        <v>7.5203252032520332E-2</v>
      </c>
      <c r="H5">
        <f t="shared" si="1"/>
        <v>6.7682926829268295</v>
      </c>
      <c r="I5">
        <f>IFERROR(VLOOKUP(A5,xG!A:I,9,FALSE),"")</f>
        <v>0.05</v>
      </c>
      <c r="J5">
        <f t="shared" si="2"/>
        <v>11</v>
      </c>
      <c r="K5">
        <v>5</v>
      </c>
      <c r="L5" s="1">
        <v>1</v>
      </c>
      <c r="M5" s="1">
        <v>5</v>
      </c>
    </row>
    <row r="6" spans="1:13" x14ac:dyDescent="0.35">
      <c r="A6" t="s">
        <v>340</v>
      </c>
      <c r="B6" t="s">
        <v>9</v>
      </c>
      <c r="C6" t="s">
        <v>26</v>
      </c>
      <c r="D6">
        <v>7</v>
      </c>
      <c r="E6">
        <v>213</v>
      </c>
      <c r="F6">
        <v>3216</v>
      </c>
      <c r="G6">
        <f t="shared" si="0"/>
        <v>6.6231343283582086E-2</v>
      </c>
      <c r="H6">
        <f t="shared" si="1"/>
        <v>5.9608208955223878</v>
      </c>
      <c r="I6">
        <f>IFERROR(VLOOKUP(A6,xG!A:I,9,FALSE),"")</f>
        <v>7.4999999999999997E-2</v>
      </c>
      <c r="J6">
        <f t="shared" si="2"/>
        <v>6</v>
      </c>
      <c r="K6">
        <v>2</v>
      </c>
      <c r="L6" s="1">
        <v>2</v>
      </c>
      <c r="M6" s="1">
        <v>2</v>
      </c>
    </row>
    <row r="7" spans="1:13" x14ac:dyDescent="0.35">
      <c r="A7" t="s">
        <v>129</v>
      </c>
      <c r="B7" t="s">
        <v>9</v>
      </c>
      <c r="C7" t="s">
        <v>26</v>
      </c>
      <c r="D7">
        <v>5.5</v>
      </c>
      <c r="E7">
        <v>55</v>
      </c>
      <c r="F7">
        <v>1059</v>
      </c>
      <c r="G7">
        <f t="shared" si="0"/>
        <v>5.1935788479697827E-2</v>
      </c>
      <c r="H7">
        <f t="shared" si="1"/>
        <v>4.6742209631728047</v>
      </c>
      <c r="I7" t="str">
        <f>IFERROR(VLOOKUP(A7,xG!A:I,9,FALSE),"")</f>
        <v/>
      </c>
      <c r="J7">
        <f t="shared" si="2"/>
        <v>2</v>
      </c>
      <c r="K7">
        <v>2</v>
      </c>
      <c r="L7" s="1">
        <v>0</v>
      </c>
      <c r="M7" s="1">
        <v>0</v>
      </c>
    </row>
    <row r="8" spans="1:13" x14ac:dyDescent="0.35">
      <c r="A8" t="s">
        <v>346</v>
      </c>
      <c r="B8" t="s">
        <v>9</v>
      </c>
      <c r="C8" t="s">
        <v>26</v>
      </c>
      <c r="D8">
        <v>5.4</v>
      </c>
      <c r="E8">
        <v>83</v>
      </c>
      <c r="F8">
        <v>1535</v>
      </c>
      <c r="G8">
        <f t="shared" si="0"/>
        <v>5.4071661237785014E-2</v>
      </c>
      <c r="H8">
        <f t="shared" si="1"/>
        <v>4.866449511400651</v>
      </c>
      <c r="I8">
        <f>IFERROR(VLOOKUP(A8,xG!A:I,9,FALSE),"")</f>
        <v>0.05</v>
      </c>
      <c r="J8">
        <f t="shared" si="2"/>
        <v>11</v>
      </c>
      <c r="K8">
        <v>0</v>
      </c>
      <c r="L8" s="1">
        <v>2</v>
      </c>
      <c r="M8" s="1">
        <v>9</v>
      </c>
    </row>
    <row r="9" spans="1:13" x14ac:dyDescent="0.35">
      <c r="A9" t="s">
        <v>338</v>
      </c>
      <c r="B9" t="s">
        <v>9</v>
      </c>
      <c r="C9" t="s">
        <v>19</v>
      </c>
      <c r="D9">
        <v>12.5</v>
      </c>
      <c r="E9">
        <v>259</v>
      </c>
      <c r="F9">
        <v>3254</v>
      </c>
      <c r="G9">
        <f t="shared" si="0"/>
        <v>7.9594345421020285E-2</v>
      </c>
      <c r="H9">
        <f t="shared" si="1"/>
        <v>7.1634910878918259</v>
      </c>
      <c r="I9">
        <f>IFERROR(VLOOKUP(A9,xG!A:I,9,FALSE),"")</f>
        <v>0.13392857142857142</v>
      </c>
      <c r="J9">
        <f t="shared" si="2"/>
        <v>30</v>
      </c>
      <c r="K9">
        <v>12</v>
      </c>
      <c r="L9" s="1">
        <v>3</v>
      </c>
      <c r="M9" s="1">
        <v>15</v>
      </c>
    </row>
    <row r="10" spans="1:13" x14ac:dyDescent="0.35">
      <c r="A10" t="s">
        <v>130</v>
      </c>
      <c r="B10" t="s">
        <v>9</v>
      </c>
      <c r="C10" t="s">
        <v>19</v>
      </c>
      <c r="D10">
        <v>5.5</v>
      </c>
      <c r="E10">
        <v>65</v>
      </c>
      <c r="F10">
        <v>2011</v>
      </c>
      <c r="G10">
        <f t="shared" si="0"/>
        <v>3.2322227747389361E-2</v>
      </c>
      <c r="H10">
        <f t="shared" si="1"/>
        <v>2.9090004972650423</v>
      </c>
      <c r="I10">
        <f>IFERROR(VLOOKUP(A10,xG!A:I,9,FALSE),"")</f>
        <v>4.245283018867925E-2</v>
      </c>
      <c r="J10">
        <f t="shared" si="2"/>
        <v>9</v>
      </c>
      <c r="K10">
        <v>2</v>
      </c>
      <c r="L10" s="1">
        <v>1</v>
      </c>
      <c r="M10" s="1">
        <v>6</v>
      </c>
    </row>
    <row r="11" spans="1:13" x14ac:dyDescent="0.35">
      <c r="A11" t="s">
        <v>342</v>
      </c>
      <c r="B11" t="s">
        <v>9</v>
      </c>
      <c r="C11" t="s">
        <v>19</v>
      </c>
      <c r="D11" t="s">
        <v>131</v>
      </c>
      <c r="E11">
        <v>76</v>
      </c>
      <c r="F11">
        <v>1976</v>
      </c>
      <c r="G11">
        <f t="shared" si="0"/>
        <v>3.8461538461538464E-2</v>
      </c>
      <c r="H11">
        <f t="shared" si="1"/>
        <v>3.4615384615384617</v>
      </c>
      <c r="I11">
        <f>IFERROR(VLOOKUP(A11,xG!A:I,9,FALSE),"")</f>
        <v>9.8901098901098911E-2</v>
      </c>
      <c r="J11">
        <f t="shared" si="2"/>
        <v>5</v>
      </c>
      <c r="K11">
        <v>2</v>
      </c>
      <c r="L11" s="1">
        <v>1</v>
      </c>
      <c r="M11" s="1">
        <v>2</v>
      </c>
    </row>
    <row r="12" spans="1:13" x14ac:dyDescent="0.35">
      <c r="A12" t="s">
        <v>132</v>
      </c>
      <c r="B12" t="s">
        <v>9</v>
      </c>
      <c r="C12" t="s">
        <v>19</v>
      </c>
      <c r="D12">
        <v>5.5</v>
      </c>
      <c r="E12">
        <v>108</v>
      </c>
      <c r="F12">
        <v>2723</v>
      </c>
      <c r="G12">
        <f t="shared" si="0"/>
        <v>3.966213734851267E-2</v>
      </c>
      <c r="H12">
        <f t="shared" si="1"/>
        <v>3.5695923613661402</v>
      </c>
      <c r="I12" t="str">
        <f>IFERROR(VLOOKUP(A12,xG!A:I,9,FALSE),"")</f>
        <v/>
      </c>
      <c r="J12">
        <f t="shared" si="2"/>
        <v>7</v>
      </c>
      <c r="K12">
        <v>2</v>
      </c>
      <c r="L12" s="1">
        <v>2</v>
      </c>
      <c r="M12" s="1">
        <v>3</v>
      </c>
    </row>
    <row r="13" spans="1:13" x14ac:dyDescent="0.35">
      <c r="A13" t="s">
        <v>343</v>
      </c>
      <c r="B13" t="s">
        <v>9</v>
      </c>
      <c r="C13" t="s">
        <v>19</v>
      </c>
      <c r="D13">
        <v>11.5</v>
      </c>
      <c r="E13">
        <v>231</v>
      </c>
      <c r="F13">
        <v>3076</v>
      </c>
      <c r="G13">
        <f t="shared" si="0"/>
        <v>7.5097529258777634E-2</v>
      </c>
      <c r="H13">
        <f t="shared" si="1"/>
        <v>6.7587776332899869</v>
      </c>
      <c r="I13">
        <f>IFERROR(VLOOKUP(A13,xG!A:I,9,FALSE),"")</f>
        <v>8.4905660377358499E-2</v>
      </c>
      <c r="J13">
        <f t="shared" si="2"/>
        <v>17</v>
      </c>
      <c r="K13">
        <v>1</v>
      </c>
      <c r="L13" s="1">
        <v>13</v>
      </c>
      <c r="M13" s="1">
        <v>3</v>
      </c>
    </row>
    <row r="14" spans="1:13" x14ac:dyDescent="0.35">
      <c r="A14" t="s">
        <v>339</v>
      </c>
      <c r="B14" t="s">
        <v>9</v>
      </c>
      <c r="C14" t="s">
        <v>19</v>
      </c>
      <c r="D14">
        <v>5.5</v>
      </c>
      <c r="E14">
        <v>101</v>
      </c>
      <c r="F14">
        <v>1778</v>
      </c>
      <c r="G14">
        <f t="shared" si="0"/>
        <v>5.6805399325084362E-2</v>
      </c>
      <c r="H14">
        <f t="shared" si="1"/>
        <v>5.112485939257593</v>
      </c>
      <c r="I14">
        <f>IFERROR(VLOOKUP(A14,xG!A:I,9,FALSE),"")</f>
        <v>0.23376623376623379</v>
      </c>
      <c r="J14">
        <f t="shared" si="2"/>
        <v>8</v>
      </c>
      <c r="K14">
        <v>1</v>
      </c>
      <c r="L14" s="1">
        <v>6</v>
      </c>
      <c r="M14" s="1">
        <v>1</v>
      </c>
    </row>
    <row r="15" spans="1:13" x14ac:dyDescent="0.35">
      <c r="A15" t="s">
        <v>345</v>
      </c>
      <c r="B15" t="s">
        <v>9</v>
      </c>
      <c r="C15" t="s">
        <v>19</v>
      </c>
      <c r="D15">
        <v>6.5</v>
      </c>
      <c r="E15">
        <v>2</v>
      </c>
      <c r="F15">
        <v>19</v>
      </c>
      <c r="G15">
        <f t="shared" si="0"/>
        <v>0.10526315789473684</v>
      </c>
      <c r="H15">
        <f t="shared" si="1"/>
        <v>9.473684210526315</v>
      </c>
      <c r="I15">
        <f>IFERROR(VLOOKUP(A15,xG!A:I,9,FALSE),"")</f>
        <v>0.10227272727272728</v>
      </c>
      <c r="J15">
        <f t="shared" si="2"/>
        <v>3</v>
      </c>
      <c r="K15">
        <v>0</v>
      </c>
      <c r="L15" s="1">
        <v>2</v>
      </c>
      <c r="M15" s="1">
        <v>1</v>
      </c>
    </row>
    <row r="16" spans="1:13" x14ac:dyDescent="0.35">
      <c r="A16" t="s">
        <v>133</v>
      </c>
      <c r="B16" t="s">
        <v>9</v>
      </c>
      <c r="C16" t="s">
        <v>19</v>
      </c>
      <c r="D16">
        <v>6.5</v>
      </c>
      <c r="E16">
        <v>88</v>
      </c>
      <c r="F16">
        <v>1052</v>
      </c>
      <c r="G16">
        <f t="shared" si="0"/>
        <v>8.3650190114068435E-2</v>
      </c>
      <c r="H16">
        <f t="shared" si="1"/>
        <v>7.5285171102661588</v>
      </c>
      <c r="I16" t="str">
        <f>IFERROR(VLOOKUP(A16,xG!A:I,9,FALSE),"")</f>
        <v/>
      </c>
      <c r="J16">
        <f t="shared" si="2"/>
        <v>0</v>
      </c>
      <c r="K16">
        <v>0</v>
      </c>
      <c r="L16" s="1">
        <v>0</v>
      </c>
      <c r="M16" s="1">
        <v>0</v>
      </c>
    </row>
    <row r="17" spans="1:13" x14ac:dyDescent="0.35">
      <c r="A17" t="s">
        <v>134</v>
      </c>
      <c r="B17" t="s">
        <v>9</v>
      </c>
      <c r="C17" t="s">
        <v>19</v>
      </c>
      <c r="D17">
        <v>6</v>
      </c>
      <c r="E17">
        <v>67</v>
      </c>
      <c r="F17">
        <v>1385</v>
      </c>
      <c r="G17">
        <f t="shared" si="0"/>
        <v>4.8375451263537907E-2</v>
      </c>
      <c r="H17">
        <f t="shared" si="1"/>
        <v>4.3537906137184113</v>
      </c>
      <c r="I17" t="str">
        <f>IFERROR(VLOOKUP(A17,xG!A:I,9,FALSE),"")</f>
        <v/>
      </c>
      <c r="J17">
        <f t="shared" si="2"/>
        <v>0</v>
      </c>
      <c r="K17">
        <v>0</v>
      </c>
      <c r="L17" s="1">
        <v>0</v>
      </c>
      <c r="M17" s="1">
        <v>0</v>
      </c>
    </row>
    <row r="18" spans="1:13" x14ac:dyDescent="0.35">
      <c r="A18" t="s">
        <v>348</v>
      </c>
      <c r="B18" t="s">
        <v>9</v>
      </c>
      <c r="C18" t="s">
        <v>42</v>
      </c>
      <c r="D18">
        <v>5.5</v>
      </c>
      <c r="E18">
        <v>32</v>
      </c>
      <c r="F18">
        <v>364</v>
      </c>
      <c r="G18">
        <f t="shared" si="0"/>
        <v>8.7912087912087919E-2</v>
      </c>
      <c r="H18">
        <f t="shared" si="1"/>
        <v>7.9120879120879124</v>
      </c>
      <c r="I18">
        <f>IFERROR(VLOOKUP(A18,xG!A:I,9,FALSE),"")</f>
        <v>5.3571428571428575E-2</v>
      </c>
      <c r="J18">
        <f t="shared" si="2"/>
        <v>13</v>
      </c>
      <c r="K18">
        <v>12</v>
      </c>
      <c r="L18" s="1">
        <v>1</v>
      </c>
      <c r="M18" s="1">
        <v>0</v>
      </c>
    </row>
    <row r="19" spans="1:13" x14ac:dyDescent="0.35">
      <c r="A19" t="s">
        <v>336</v>
      </c>
      <c r="B19" t="s">
        <v>9</v>
      </c>
      <c r="C19" t="s">
        <v>42</v>
      </c>
      <c r="D19">
        <v>9.5</v>
      </c>
      <c r="E19">
        <v>160</v>
      </c>
      <c r="F19">
        <v>2606</v>
      </c>
      <c r="G19">
        <f t="shared" si="0"/>
        <v>6.1396776669224863E-2</v>
      </c>
      <c r="H19">
        <f t="shared" si="1"/>
        <v>5.5257099002302379</v>
      </c>
      <c r="I19">
        <f>IFERROR(VLOOKUP(A19,xG!A:I,9,FALSE),"")</f>
        <v>0.15428571428571428</v>
      </c>
      <c r="J19">
        <f t="shared" si="2"/>
        <v>15</v>
      </c>
      <c r="K19">
        <v>5</v>
      </c>
      <c r="L19" s="1">
        <v>8</v>
      </c>
      <c r="M19" s="1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DD7E-9FD6-48DA-9EA3-C6DD5676FA39}">
  <dimension ref="A1:M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2.08984375" bestFit="1" customWidth="1"/>
    <col min="2" max="2" width="8.179687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1.81640625" bestFit="1" customWidth="1"/>
    <col min="9" max="9" width="11.816406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96</v>
      </c>
      <c r="I1" t="s">
        <v>451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10</v>
      </c>
      <c r="B2" t="s">
        <v>141</v>
      </c>
      <c r="C2" t="s">
        <v>5</v>
      </c>
      <c r="D2">
        <v>6.1</v>
      </c>
      <c r="E2">
        <v>169</v>
      </c>
      <c r="F2">
        <v>3420</v>
      </c>
      <c r="G2">
        <f t="shared" ref="G2:G19" si="0">IF(E2,E2/F2,0)</f>
        <v>4.9415204678362572E-2</v>
      </c>
      <c r="H2">
        <f t="shared" ref="H2:H19" si="1">IF(G2,G2*90,0)</f>
        <v>4.4473684210526319</v>
      </c>
      <c r="I2" t="str">
        <f>IFERROR(VLOOKUP(A2,xG!A:I,9,FALSE),"")</f>
        <v/>
      </c>
      <c r="J2">
        <f t="shared" ref="J2:J19" si="2">SUM(K2:M2)</f>
        <v>11</v>
      </c>
      <c r="K2">
        <v>7</v>
      </c>
      <c r="L2" s="1">
        <v>1</v>
      </c>
      <c r="M2" s="1">
        <v>3</v>
      </c>
    </row>
    <row r="3" spans="1:13" x14ac:dyDescent="0.35">
      <c r="A3" t="s">
        <v>364</v>
      </c>
      <c r="B3" t="s">
        <v>141</v>
      </c>
      <c r="C3" t="s">
        <v>26</v>
      </c>
      <c r="D3">
        <v>6</v>
      </c>
      <c r="E3">
        <v>150</v>
      </c>
      <c r="F3">
        <v>2776</v>
      </c>
      <c r="G3">
        <f t="shared" si="0"/>
        <v>5.4034582132564839E-2</v>
      </c>
      <c r="H3">
        <f t="shared" si="1"/>
        <v>4.8631123919308354</v>
      </c>
      <c r="I3">
        <f>IFERROR(VLOOKUP(A3,xG!A:I,9,FALSE),"")</f>
        <v>2.5000000000000001E-2</v>
      </c>
      <c r="J3">
        <f t="shared" si="2"/>
        <v>10</v>
      </c>
      <c r="K3">
        <v>8</v>
      </c>
      <c r="L3" s="1">
        <v>1</v>
      </c>
      <c r="M3" s="1">
        <v>1</v>
      </c>
    </row>
    <row r="4" spans="1:13" x14ac:dyDescent="0.35">
      <c r="A4" t="s">
        <v>363</v>
      </c>
      <c r="B4" t="s">
        <v>141</v>
      </c>
      <c r="C4" t="s">
        <v>26</v>
      </c>
      <c r="D4">
        <v>6.5</v>
      </c>
      <c r="E4">
        <v>177</v>
      </c>
      <c r="F4">
        <v>3056</v>
      </c>
      <c r="G4">
        <f t="shared" si="0"/>
        <v>5.7918848167539269E-2</v>
      </c>
      <c r="H4">
        <f t="shared" si="1"/>
        <v>5.212696335078534</v>
      </c>
      <c r="I4">
        <f>IFERROR(VLOOKUP(A4,xG!A:I,9,FALSE),"")</f>
        <v>2.5000000000000001E-2</v>
      </c>
      <c r="J4">
        <f t="shared" si="2"/>
        <v>9</v>
      </c>
      <c r="K4">
        <v>6</v>
      </c>
      <c r="L4" s="1">
        <v>1</v>
      </c>
      <c r="M4" s="1">
        <v>2</v>
      </c>
    </row>
    <row r="5" spans="1:13" x14ac:dyDescent="0.35">
      <c r="A5" t="s">
        <v>359</v>
      </c>
      <c r="B5" t="s">
        <v>141</v>
      </c>
      <c r="C5" t="s">
        <v>26</v>
      </c>
      <c r="D5">
        <v>5.5</v>
      </c>
      <c r="E5">
        <v>44</v>
      </c>
      <c r="F5">
        <v>1151</v>
      </c>
      <c r="G5">
        <f t="shared" si="0"/>
        <v>3.8227628149435276E-2</v>
      </c>
      <c r="H5">
        <f t="shared" si="1"/>
        <v>3.440486533449175</v>
      </c>
      <c r="I5">
        <f>IFERROR(VLOOKUP(A5,xG!A:I,9,FALSE),"")</f>
        <v>7.4999999999999997E-2</v>
      </c>
      <c r="J5">
        <f t="shared" si="2"/>
        <v>9</v>
      </c>
      <c r="K5">
        <v>6</v>
      </c>
      <c r="L5" s="1">
        <v>1</v>
      </c>
      <c r="M5" s="1">
        <v>2</v>
      </c>
    </row>
    <row r="6" spans="1:13" x14ac:dyDescent="0.35">
      <c r="A6" t="s">
        <v>135</v>
      </c>
      <c r="B6" t="s">
        <v>141</v>
      </c>
      <c r="C6" t="s">
        <v>26</v>
      </c>
      <c r="D6">
        <v>5.5</v>
      </c>
      <c r="E6">
        <v>83</v>
      </c>
      <c r="F6">
        <v>1761</v>
      </c>
      <c r="G6">
        <f t="shared" si="0"/>
        <v>4.7132311186825669E-2</v>
      </c>
      <c r="H6">
        <f t="shared" si="1"/>
        <v>4.2419080068143105</v>
      </c>
      <c r="I6" t="str">
        <f>IFERROR(VLOOKUP(A6,xG!A:I,9,FALSE),"")</f>
        <v/>
      </c>
      <c r="J6">
        <f t="shared" si="2"/>
        <v>6</v>
      </c>
      <c r="K6">
        <v>6</v>
      </c>
      <c r="L6" s="1">
        <v>0</v>
      </c>
      <c r="M6" s="1">
        <v>0</v>
      </c>
    </row>
    <row r="7" spans="1:13" x14ac:dyDescent="0.35">
      <c r="A7" t="s">
        <v>136</v>
      </c>
      <c r="B7" t="s">
        <v>141</v>
      </c>
      <c r="C7" t="s">
        <v>26</v>
      </c>
      <c r="D7">
        <v>6</v>
      </c>
      <c r="E7">
        <v>59</v>
      </c>
      <c r="F7">
        <v>900</v>
      </c>
      <c r="G7">
        <f t="shared" si="0"/>
        <v>6.5555555555555561E-2</v>
      </c>
      <c r="H7">
        <f t="shared" si="1"/>
        <v>5.9</v>
      </c>
      <c r="I7" t="str">
        <f>IFERROR(VLOOKUP(A7,xG!A:I,9,FALSE),"")</f>
        <v/>
      </c>
      <c r="J7">
        <f t="shared" si="2"/>
        <v>0</v>
      </c>
      <c r="K7">
        <v>0</v>
      </c>
      <c r="L7" s="1">
        <v>0</v>
      </c>
      <c r="M7" s="1">
        <v>0</v>
      </c>
    </row>
    <row r="8" spans="1:13" x14ac:dyDescent="0.35">
      <c r="A8" t="s">
        <v>362</v>
      </c>
      <c r="B8" t="s">
        <v>141</v>
      </c>
      <c r="C8" t="s">
        <v>26</v>
      </c>
      <c r="D8">
        <v>5.4</v>
      </c>
      <c r="E8">
        <v>70</v>
      </c>
      <c r="F8">
        <v>1233</v>
      </c>
      <c r="G8">
        <f t="shared" si="0"/>
        <v>5.6772100567721008E-2</v>
      </c>
      <c r="H8">
        <f t="shared" si="1"/>
        <v>5.1094890510948909</v>
      </c>
      <c r="I8">
        <f>IFERROR(VLOOKUP(A8,xG!A:I,9,FALSE),"")</f>
        <v>0.1</v>
      </c>
      <c r="J8">
        <f t="shared" si="2"/>
        <v>2</v>
      </c>
      <c r="K8">
        <v>0</v>
      </c>
      <c r="L8" s="1">
        <v>1</v>
      </c>
      <c r="M8" s="1">
        <v>1</v>
      </c>
    </row>
    <row r="9" spans="1:13" x14ac:dyDescent="0.35">
      <c r="A9" t="s">
        <v>350</v>
      </c>
      <c r="B9" t="s">
        <v>141</v>
      </c>
      <c r="C9" t="s">
        <v>19</v>
      </c>
      <c r="D9">
        <v>12.1</v>
      </c>
      <c r="E9">
        <v>234</v>
      </c>
      <c r="F9">
        <v>2770</v>
      </c>
      <c r="G9">
        <f t="shared" si="0"/>
        <v>8.4476534296028874E-2</v>
      </c>
      <c r="H9">
        <f t="shared" si="1"/>
        <v>7.602888086642599</v>
      </c>
      <c r="I9">
        <f>IFERROR(VLOOKUP(A9,xG!A:I,9,FALSE),"")</f>
        <v>0.25</v>
      </c>
      <c r="J9">
        <f t="shared" si="2"/>
        <v>34</v>
      </c>
      <c r="K9">
        <v>20</v>
      </c>
      <c r="L9" s="1">
        <v>6</v>
      </c>
      <c r="M9" s="1">
        <v>8</v>
      </c>
    </row>
    <row r="10" spans="1:13" x14ac:dyDescent="0.35">
      <c r="A10" t="s">
        <v>357</v>
      </c>
      <c r="B10" t="s">
        <v>141</v>
      </c>
      <c r="C10" t="s">
        <v>19</v>
      </c>
      <c r="D10">
        <v>8.5</v>
      </c>
      <c r="E10">
        <v>102</v>
      </c>
      <c r="F10">
        <v>1331</v>
      </c>
      <c r="G10">
        <f t="shared" si="0"/>
        <v>7.6634109691960925E-2</v>
      </c>
      <c r="H10">
        <f t="shared" si="1"/>
        <v>6.8970698722764832</v>
      </c>
      <c r="I10">
        <f>IFERROR(VLOOKUP(A10,xG!A:I,9,FALSE),"")</f>
        <v>0.13499999999999998</v>
      </c>
      <c r="J10">
        <f t="shared" si="2"/>
        <v>16</v>
      </c>
      <c r="K10">
        <v>14</v>
      </c>
      <c r="L10" s="1">
        <v>1</v>
      </c>
      <c r="M10" s="1">
        <v>1</v>
      </c>
    </row>
    <row r="11" spans="1:13" x14ac:dyDescent="0.35">
      <c r="A11" t="s">
        <v>353</v>
      </c>
      <c r="B11" t="s">
        <v>141</v>
      </c>
      <c r="C11" t="s">
        <v>19</v>
      </c>
      <c r="D11">
        <v>9.5</v>
      </c>
      <c r="E11">
        <v>59</v>
      </c>
      <c r="F11">
        <v>968</v>
      </c>
      <c r="G11">
        <f t="shared" si="0"/>
        <v>6.0950413223140494E-2</v>
      </c>
      <c r="H11">
        <f t="shared" si="1"/>
        <v>5.4855371900826446</v>
      </c>
      <c r="I11">
        <f>IFERROR(VLOOKUP(A11,xG!A:I,9,FALSE),"")</f>
        <v>0.13392857142857142</v>
      </c>
      <c r="J11">
        <f t="shared" si="2"/>
        <v>23</v>
      </c>
      <c r="K11">
        <v>7</v>
      </c>
      <c r="L11" s="1">
        <v>11</v>
      </c>
      <c r="M11" s="1">
        <v>5</v>
      </c>
    </row>
    <row r="12" spans="1:13" x14ac:dyDescent="0.35">
      <c r="A12" t="s">
        <v>137</v>
      </c>
      <c r="B12" t="s">
        <v>141</v>
      </c>
      <c r="C12" t="s">
        <v>19</v>
      </c>
      <c r="D12">
        <v>7.5</v>
      </c>
      <c r="E12">
        <v>143</v>
      </c>
      <c r="F12">
        <v>2399</v>
      </c>
      <c r="G12">
        <f t="shared" si="0"/>
        <v>5.9608170070862859E-2</v>
      </c>
      <c r="H12">
        <f t="shared" si="1"/>
        <v>5.3647353063776571</v>
      </c>
      <c r="I12">
        <f>IFERROR(VLOOKUP(A12,xG!A:I,9,FALSE),"")</f>
        <v>4.9450549450549455E-2</v>
      </c>
      <c r="J12">
        <f t="shared" si="2"/>
        <v>14</v>
      </c>
      <c r="K12">
        <v>3</v>
      </c>
      <c r="L12" s="1">
        <v>1</v>
      </c>
      <c r="M12" s="1">
        <v>10</v>
      </c>
    </row>
    <row r="13" spans="1:13" x14ac:dyDescent="0.35">
      <c r="A13" t="s">
        <v>138</v>
      </c>
      <c r="B13" t="s">
        <v>141</v>
      </c>
      <c r="C13" t="s">
        <v>19</v>
      </c>
      <c r="D13">
        <v>5.5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f>IFERROR(VLOOKUP(A13,xG!A:I,9,FALSE),"")</f>
        <v>2.6946107784431138E-2</v>
      </c>
      <c r="J13">
        <f t="shared" si="2"/>
        <v>6</v>
      </c>
      <c r="K13">
        <v>3</v>
      </c>
      <c r="L13" s="1">
        <v>2</v>
      </c>
      <c r="M13" s="1">
        <v>1</v>
      </c>
    </row>
    <row r="14" spans="1:13" x14ac:dyDescent="0.35">
      <c r="A14" t="s">
        <v>139</v>
      </c>
      <c r="B14" t="s">
        <v>141</v>
      </c>
      <c r="C14" t="s">
        <v>19</v>
      </c>
      <c r="D14">
        <v>5.5</v>
      </c>
      <c r="E14">
        <v>25</v>
      </c>
      <c r="F14">
        <v>328</v>
      </c>
      <c r="G14">
        <f t="shared" si="0"/>
        <v>7.621951219512195E-2</v>
      </c>
      <c r="H14">
        <f t="shared" si="1"/>
        <v>6.8597560975609753</v>
      </c>
      <c r="I14" t="str">
        <f>IFERROR(VLOOKUP(A14,xG!A:I,9,FALSE),"")</f>
        <v/>
      </c>
      <c r="J14">
        <f t="shared" si="2"/>
        <v>1</v>
      </c>
      <c r="K14">
        <v>1</v>
      </c>
      <c r="L14" s="1">
        <v>0</v>
      </c>
      <c r="M14" s="1">
        <v>0</v>
      </c>
    </row>
    <row r="15" spans="1:13" x14ac:dyDescent="0.35">
      <c r="A15" t="s">
        <v>361</v>
      </c>
      <c r="B15" t="s">
        <v>141</v>
      </c>
      <c r="C15" t="s">
        <v>19</v>
      </c>
      <c r="D15">
        <v>5.5</v>
      </c>
      <c r="E15">
        <v>113</v>
      </c>
      <c r="F15">
        <v>2129</v>
      </c>
      <c r="G15">
        <f t="shared" si="0"/>
        <v>5.3076561766087368E-2</v>
      </c>
      <c r="H15">
        <f t="shared" si="1"/>
        <v>4.776890558947863</v>
      </c>
      <c r="I15">
        <f>IFERROR(VLOOKUP(A15,xG!A:I,9,FALSE),"")</f>
        <v>8.9108910891089119E-2</v>
      </c>
      <c r="J15">
        <f t="shared" si="2"/>
        <v>4</v>
      </c>
      <c r="K15">
        <v>1</v>
      </c>
      <c r="L15" s="1">
        <v>2</v>
      </c>
      <c r="M15" s="1">
        <v>1</v>
      </c>
    </row>
    <row r="16" spans="1:13" x14ac:dyDescent="0.35">
      <c r="A16" t="s">
        <v>140</v>
      </c>
      <c r="B16" t="s">
        <v>141</v>
      </c>
      <c r="C16" t="s">
        <v>19</v>
      </c>
      <c r="D16">
        <v>9.4</v>
      </c>
      <c r="E16">
        <v>156</v>
      </c>
      <c r="F16">
        <v>1857</v>
      </c>
      <c r="G16">
        <f t="shared" si="0"/>
        <v>8.4006462035541199E-2</v>
      </c>
      <c r="H16">
        <f t="shared" si="1"/>
        <v>7.560581583198708</v>
      </c>
      <c r="I16" t="str">
        <f>IFERROR(VLOOKUP(A16,xG!A:I,9,FALSE),"")</f>
        <v/>
      </c>
      <c r="J16">
        <f t="shared" si="2"/>
        <v>0</v>
      </c>
      <c r="K16">
        <v>0</v>
      </c>
      <c r="L16" s="1">
        <v>0</v>
      </c>
      <c r="M16" s="1">
        <v>0</v>
      </c>
    </row>
    <row r="17" spans="1:13" x14ac:dyDescent="0.35">
      <c r="A17" t="s">
        <v>354</v>
      </c>
      <c r="B17" t="s">
        <v>141</v>
      </c>
      <c r="C17" t="s">
        <v>19</v>
      </c>
      <c r="D17">
        <v>8</v>
      </c>
      <c r="E17">
        <v>154</v>
      </c>
      <c r="F17">
        <v>2849</v>
      </c>
      <c r="G17">
        <f t="shared" si="0"/>
        <v>5.4054054054054057E-2</v>
      </c>
      <c r="H17">
        <f t="shared" si="1"/>
        <v>4.8648648648648649</v>
      </c>
      <c r="I17">
        <f>IFERROR(VLOOKUP(A17,xG!A:I,9,FALSE),"")</f>
        <v>0.2848101265822785</v>
      </c>
      <c r="J17">
        <f t="shared" si="2"/>
        <v>4</v>
      </c>
      <c r="K17">
        <v>0</v>
      </c>
      <c r="L17" s="1">
        <v>2</v>
      </c>
      <c r="M17" s="1">
        <v>2</v>
      </c>
    </row>
    <row r="18" spans="1:13" x14ac:dyDescent="0.35">
      <c r="A18" t="s">
        <v>352</v>
      </c>
      <c r="B18" t="s">
        <v>141</v>
      </c>
      <c r="C18" t="s">
        <v>42</v>
      </c>
      <c r="D18">
        <v>9.5</v>
      </c>
      <c r="E18">
        <v>79</v>
      </c>
      <c r="F18">
        <v>1017</v>
      </c>
      <c r="G18">
        <f t="shared" si="0"/>
        <v>7.7679449360865294E-2</v>
      </c>
      <c r="H18">
        <f t="shared" si="1"/>
        <v>6.9911504424778768</v>
      </c>
      <c r="I18">
        <f>IFERROR(VLOOKUP(A18,xG!A:I,9,FALSE),"")</f>
        <v>0.29347826086956524</v>
      </c>
      <c r="J18">
        <f t="shared" si="2"/>
        <v>7</v>
      </c>
      <c r="K18">
        <v>6</v>
      </c>
      <c r="L18" s="1">
        <v>1</v>
      </c>
      <c r="M18" s="1">
        <v>0</v>
      </c>
    </row>
    <row r="19" spans="1:13" x14ac:dyDescent="0.35">
      <c r="A19" t="s">
        <v>355</v>
      </c>
      <c r="B19" t="s">
        <v>141</v>
      </c>
      <c r="C19" t="s">
        <v>42</v>
      </c>
      <c r="D19">
        <v>12</v>
      </c>
      <c r="E19">
        <v>201</v>
      </c>
      <c r="F19">
        <v>2457</v>
      </c>
      <c r="G19">
        <f t="shared" si="0"/>
        <v>8.1807081807081808E-2</v>
      </c>
      <c r="H19">
        <f t="shared" si="1"/>
        <v>7.3626373626373631</v>
      </c>
      <c r="I19">
        <f>IFERROR(VLOOKUP(A19,xG!A:I,9,FALSE),"")</f>
        <v>0.20930232558139536</v>
      </c>
      <c r="J19">
        <f t="shared" si="2"/>
        <v>24</v>
      </c>
      <c r="K19">
        <v>5</v>
      </c>
      <c r="L19" s="1">
        <v>6</v>
      </c>
      <c r="M19" s="1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75B1-EA5B-40B2-9D9C-5611C79C9F0B}">
  <dimension ref="A1:M22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7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bestFit="1" customWidth="1"/>
    <col min="8" max="8" width="18.6328125" bestFit="1" customWidth="1"/>
    <col min="9" max="9" width="11.81640625" bestFit="1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451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4</v>
      </c>
      <c r="B2" t="s">
        <v>142</v>
      </c>
      <c r="C2" t="s">
        <v>5</v>
      </c>
      <c r="D2">
        <v>5.6</v>
      </c>
      <c r="E2">
        <v>120</v>
      </c>
      <c r="F2">
        <v>3420</v>
      </c>
      <c r="G2">
        <f>IF(E2,E2/F2,0)</f>
        <v>3.5087719298245612E-2</v>
      </c>
      <c r="H2">
        <f t="shared" ref="H2:H22" si="0">IF(G2,G2*90,0)</f>
        <v>3.1578947368421053</v>
      </c>
      <c r="I2" t="str">
        <f>IFERROR(VLOOKUP(A2,xG!A:I,9,FALSE),"")</f>
        <v/>
      </c>
      <c r="J2">
        <f t="shared" ref="J2:J22" si="1">SUM(K2:M2)</f>
        <v>13</v>
      </c>
      <c r="K2">
        <v>10</v>
      </c>
      <c r="L2">
        <v>2</v>
      </c>
      <c r="M2">
        <v>1</v>
      </c>
    </row>
    <row r="3" spans="1:13" x14ac:dyDescent="0.35">
      <c r="A3" t="s">
        <v>11</v>
      </c>
      <c r="B3" t="s">
        <v>142</v>
      </c>
      <c r="C3" t="s">
        <v>26</v>
      </c>
      <c r="D3">
        <v>5.5</v>
      </c>
      <c r="E3">
        <v>120</v>
      </c>
      <c r="F3">
        <v>3134</v>
      </c>
      <c r="G3">
        <f t="shared" ref="G3:G22" si="2">IF(E3,E3/F3,0)</f>
        <v>3.8289725590299938E-2</v>
      </c>
      <c r="H3">
        <f t="shared" si="0"/>
        <v>3.4460753031269942</v>
      </c>
      <c r="I3" t="str">
        <f>IFERROR(VLOOKUP(A3,xG!A:I,9,FALSE),"")</f>
        <v/>
      </c>
      <c r="J3">
        <f t="shared" si="1"/>
        <v>9</v>
      </c>
      <c r="K3">
        <v>8</v>
      </c>
      <c r="L3">
        <v>1</v>
      </c>
      <c r="M3">
        <v>0</v>
      </c>
    </row>
    <row r="4" spans="1:13" x14ac:dyDescent="0.35">
      <c r="A4" t="s">
        <v>12</v>
      </c>
      <c r="B4" t="s">
        <v>142</v>
      </c>
      <c r="C4" t="s">
        <v>26</v>
      </c>
      <c r="D4">
        <v>5.5</v>
      </c>
      <c r="E4">
        <v>92</v>
      </c>
      <c r="F4">
        <v>2596</v>
      </c>
      <c r="G4">
        <f t="shared" si="2"/>
        <v>3.543913713405239E-2</v>
      </c>
      <c r="H4">
        <f t="shared" si="0"/>
        <v>3.189522342064715</v>
      </c>
      <c r="I4" t="str">
        <f>IFERROR(VLOOKUP(A4,xG!A:I,9,FALSE),"")</f>
        <v/>
      </c>
      <c r="J4">
        <f t="shared" si="1"/>
        <v>9</v>
      </c>
      <c r="K4">
        <v>6</v>
      </c>
      <c r="L4">
        <v>2</v>
      </c>
      <c r="M4">
        <v>1</v>
      </c>
    </row>
    <row r="5" spans="1:13" x14ac:dyDescent="0.35">
      <c r="A5" t="s">
        <v>13</v>
      </c>
      <c r="B5" t="s">
        <v>142</v>
      </c>
      <c r="C5" t="s">
        <v>26</v>
      </c>
      <c r="D5">
        <v>5.5</v>
      </c>
      <c r="E5">
        <v>91</v>
      </c>
      <c r="F5">
        <v>2591</v>
      </c>
      <c r="G5">
        <f t="shared" si="2"/>
        <v>3.512157468159012E-2</v>
      </c>
      <c r="H5">
        <f t="shared" si="0"/>
        <v>3.1609417213431108</v>
      </c>
      <c r="I5" t="str">
        <f>IFERROR(VLOOKUP(A5,xG!A:I,9,FALSE),"")</f>
        <v/>
      </c>
      <c r="J5">
        <f t="shared" si="1"/>
        <v>9</v>
      </c>
      <c r="K5">
        <v>6</v>
      </c>
      <c r="L5">
        <v>2</v>
      </c>
      <c r="M5">
        <v>1</v>
      </c>
    </row>
    <row r="6" spans="1:13" x14ac:dyDescent="0.35">
      <c r="A6" t="s">
        <v>14</v>
      </c>
      <c r="B6" t="s">
        <v>142</v>
      </c>
      <c r="C6" t="s">
        <v>26</v>
      </c>
      <c r="D6">
        <v>5.5</v>
      </c>
      <c r="E6">
        <v>85</v>
      </c>
      <c r="F6">
        <v>2600</v>
      </c>
      <c r="G6">
        <f t="shared" si="2"/>
        <v>3.2692307692307694E-2</v>
      </c>
      <c r="H6">
        <f t="shared" si="0"/>
        <v>2.9423076923076925</v>
      </c>
      <c r="I6" t="str">
        <f>IFERROR(VLOOKUP(A6,xG!A:I,9,FALSE),"")</f>
        <v/>
      </c>
      <c r="J6">
        <f t="shared" si="1"/>
        <v>8</v>
      </c>
      <c r="K6">
        <v>5</v>
      </c>
      <c r="L6">
        <v>2</v>
      </c>
      <c r="M6">
        <v>1</v>
      </c>
    </row>
    <row r="7" spans="1:13" x14ac:dyDescent="0.35">
      <c r="A7" t="s">
        <v>15</v>
      </c>
      <c r="B7" t="s">
        <v>142</v>
      </c>
      <c r="C7" t="s">
        <v>26</v>
      </c>
      <c r="D7">
        <v>5.5</v>
      </c>
      <c r="E7">
        <v>56</v>
      </c>
      <c r="F7">
        <v>2127</v>
      </c>
      <c r="G7">
        <f t="shared" si="2"/>
        <v>2.6328161730136343E-2</v>
      </c>
      <c r="H7">
        <f t="shared" si="0"/>
        <v>2.3695345557122707</v>
      </c>
      <c r="I7" t="str">
        <f>IFERROR(VLOOKUP(A7,xG!A:I,9,FALSE),"")</f>
        <v/>
      </c>
      <c r="J7">
        <f t="shared" si="1"/>
        <v>0</v>
      </c>
      <c r="K7">
        <v>0</v>
      </c>
      <c r="L7">
        <v>0</v>
      </c>
      <c r="M7">
        <v>0</v>
      </c>
    </row>
    <row r="8" spans="1:13" x14ac:dyDescent="0.35">
      <c r="A8" t="s">
        <v>16</v>
      </c>
      <c r="B8" t="s">
        <v>142</v>
      </c>
      <c r="C8" t="s">
        <v>26</v>
      </c>
      <c r="D8">
        <v>5.5</v>
      </c>
      <c r="E8">
        <v>73</v>
      </c>
      <c r="F8">
        <v>2568</v>
      </c>
      <c r="G8">
        <f t="shared" si="2"/>
        <v>2.8426791277258567E-2</v>
      </c>
      <c r="H8">
        <f t="shared" si="0"/>
        <v>2.5584112149532712</v>
      </c>
      <c r="I8" t="str">
        <f>IFERROR(VLOOKUP(A8,xG!A:I,9,FALSE),"")</f>
        <v/>
      </c>
      <c r="J8">
        <f t="shared" si="1"/>
        <v>1</v>
      </c>
      <c r="K8">
        <v>0</v>
      </c>
      <c r="L8">
        <v>0</v>
      </c>
      <c r="M8">
        <v>1</v>
      </c>
    </row>
    <row r="9" spans="1:13" x14ac:dyDescent="0.35">
      <c r="A9" t="s">
        <v>17</v>
      </c>
      <c r="B9" t="s">
        <v>142</v>
      </c>
      <c r="C9" t="s">
        <v>26</v>
      </c>
      <c r="D9">
        <v>5</v>
      </c>
      <c r="E9">
        <v>27</v>
      </c>
      <c r="F9">
        <v>1009</v>
      </c>
      <c r="G9">
        <f t="shared" si="2"/>
        <v>2.6759167492566897E-2</v>
      </c>
      <c r="H9">
        <f t="shared" si="0"/>
        <v>2.4083250743310209</v>
      </c>
      <c r="I9" t="str">
        <f>IFERROR(VLOOKUP(A9,xG!A:I,9,FALSE),"")</f>
        <v/>
      </c>
      <c r="J9">
        <f t="shared" si="1"/>
        <v>0</v>
      </c>
      <c r="K9">
        <v>0</v>
      </c>
      <c r="L9">
        <v>0</v>
      </c>
      <c r="M9">
        <v>0</v>
      </c>
    </row>
    <row r="10" spans="1:13" x14ac:dyDescent="0.35">
      <c r="A10" t="s">
        <v>18</v>
      </c>
      <c r="B10" t="s">
        <v>142</v>
      </c>
      <c r="C10" t="s">
        <v>26</v>
      </c>
      <c r="D10">
        <v>5</v>
      </c>
      <c r="E10">
        <v>43</v>
      </c>
      <c r="F10">
        <v>1261</v>
      </c>
      <c r="G10">
        <f t="shared" si="2"/>
        <v>3.4099920697858839E-2</v>
      </c>
      <c r="H10">
        <f t="shared" si="0"/>
        <v>3.0689928628072956</v>
      </c>
      <c r="I10" t="str">
        <f>IFERROR(VLOOKUP(A10,xG!A:I,9,FALSE),"")</f>
        <v/>
      </c>
      <c r="J10">
        <f t="shared" si="1"/>
        <v>0</v>
      </c>
      <c r="K10">
        <v>0</v>
      </c>
      <c r="L10">
        <v>0</v>
      </c>
      <c r="M10">
        <v>0</v>
      </c>
    </row>
    <row r="11" spans="1:13" x14ac:dyDescent="0.35">
      <c r="A11" t="s">
        <v>370</v>
      </c>
      <c r="B11" t="s">
        <v>142</v>
      </c>
      <c r="C11" t="s">
        <v>19</v>
      </c>
      <c r="D11">
        <v>8.5</v>
      </c>
      <c r="E11">
        <v>179</v>
      </c>
      <c r="F11">
        <v>3007</v>
      </c>
      <c r="G11">
        <f t="shared" si="2"/>
        <v>5.9527768540073162E-2</v>
      </c>
      <c r="H11">
        <f t="shared" si="0"/>
        <v>5.3574991686065845</v>
      </c>
      <c r="I11">
        <f>IFERROR(VLOOKUP(A11,xG!A:I,9,FALSE),"")</f>
        <v>2.5000000000000001E-2</v>
      </c>
      <c r="J11">
        <f t="shared" si="1"/>
        <v>11</v>
      </c>
      <c r="K11">
        <v>9</v>
      </c>
      <c r="L11">
        <v>0</v>
      </c>
      <c r="M11">
        <v>2</v>
      </c>
    </row>
    <row r="12" spans="1:13" x14ac:dyDescent="0.35">
      <c r="A12" t="s">
        <v>365</v>
      </c>
      <c r="B12" t="s">
        <v>142</v>
      </c>
      <c r="C12" t="s">
        <v>19</v>
      </c>
      <c r="D12">
        <v>7.6</v>
      </c>
      <c r="E12">
        <v>122</v>
      </c>
      <c r="F12">
        <v>1613</v>
      </c>
      <c r="G12">
        <f t="shared" si="2"/>
        <v>7.563546187228766E-2</v>
      </c>
      <c r="H12">
        <f t="shared" si="0"/>
        <v>6.807191568505889</v>
      </c>
      <c r="I12">
        <f>IFERROR(VLOOKUP(A12,xG!A:I,9,FALSE),"")</f>
        <v>0.1</v>
      </c>
      <c r="J12">
        <f t="shared" si="1"/>
        <v>19</v>
      </c>
      <c r="K12">
        <v>7</v>
      </c>
      <c r="L12">
        <v>7</v>
      </c>
      <c r="M12">
        <v>5</v>
      </c>
    </row>
    <row r="13" spans="1:13" x14ac:dyDescent="0.35">
      <c r="A13" t="s">
        <v>369</v>
      </c>
      <c r="B13" t="s">
        <v>142</v>
      </c>
      <c r="C13" t="s">
        <v>19</v>
      </c>
      <c r="D13">
        <v>6</v>
      </c>
      <c r="E13">
        <v>0</v>
      </c>
      <c r="F13">
        <v>0</v>
      </c>
      <c r="G13">
        <f t="shared" si="2"/>
        <v>0</v>
      </c>
      <c r="H13">
        <f t="shared" si="0"/>
        <v>0</v>
      </c>
      <c r="I13">
        <f>IFERROR(VLOOKUP(A13,xG!A:I,9,FALSE),"")</f>
        <v>4.3269230769230775E-2</v>
      </c>
      <c r="J13">
        <f t="shared" si="1"/>
        <v>13</v>
      </c>
      <c r="K13">
        <v>6</v>
      </c>
      <c r="L13">
        <v>1</v>
      </c>
      <c r="M13">
        <v>6</v>
      </c>
    </row>
    <row r="14" spans="1:13" x14ac:dyDescent="0.35">
      <c r="A14" t="s">
        <v>474</v>
      </c>
      <c r="B14" t="s">
        <v>142</v>
      </c>
      <c r="C14" t="s">
        <v>19</v>
      </c>
      <c r="D14">
        <v>5</v>
      </c>
      <c r="E14">
        <v>27</v>
      </c>
      <c r="F14">
        <v>590</v>
      </c>
      <c r="G14">
        <f t="shared" si="2"/>
        <v>4.576271186440678E-2</v>
      </c>
      <c r="H14">
        <f t="shared" si="0"/>
        <v>4.1186440677966099</v>
      </c>
      <c r="I14">
        <f>IFERROR(VLOOKUP(A14,xG!A:I,9,FALSE),"")</f>
        <v>0</v>
      </c>
      <c r="J14">
        <f t="shared" si="1"/>
        <v>7</v>
      </c>
      <c r="K14">
        <v>6</v>
      </c>
      <c r="L14">
        <v>1</v>
      </c>
      <c r="M14">
        <v>0</v>
      </c>
    </row>
    <row r="15" spans="1:13" x14ac:dyDescent="0.35">
      <c r="A15" t="s">
        <v>21</v>
      </c>
      <c r="B15" t="s">
        <v>142</v>
      </c>
      <c r="C15" t="s">
        <v>19</v>
      </c>
      <c r="D15">
        <v>6.5</v>
      </c>
      <c r="E15">
        <v>78</v>
      </c>
      <c r="F15">
        <v>1657</v>
      </c>
      <c r="G15">
        <f t="shared" si="2"/>
        <v>4.7073023536511771E-2</v>
      </c>
      <c r="H15">
        <f t="shared" si="0"/>
        <v>4.236572118286059</v>
      </c>
      <c r="I15" t="str">
        <f>IFERROR(VLOOKUP(A15,xG!A:I,9,FALSE),"")</f>
        <v/>
      </c>
      <c r="J15">
        <f t="shared" si="1"/>
        <v>5</v>
      </c>
      <c r="K15">
        <v>2</v>
      </c>
      <c r="L15">
        <v>2</v>
      </c>
      <c r="M15">
        <v>1</v>
      </c>
    </row>
    <row r="16" spans="1:13" x14ac:dyDescent="0.35">
      <c r="A16" t="s">
        <v>20</v>
      </c>
      <c r="B16" t="s">
        <v>142</v>
      </c>
      <c r="C16" t="s">
        <v>19</v>
      </c>
      <c r="E16">
        <v>38</v>
      </c>
      <c r="F16">
        <v>862</v>
      </c>
      <c r="G16">
        <f t="shared" si="2"/>
        <v>4.4083526682134569E-2</v>
      </c>
      <c r="H16">
        <f t="shared" si="0"/>
        <v>3.9675174013921111</v>
      </c>
      <c r="I16" t="str">
        <f>IFERROR(VLOOKUP(A16,xG!A:I,9,FALSE),"")</f>
        <v/>
      </c>
      <c r="J16">
        <f t="shared" si="1"/>
        <v>7</v>
      </c>
      <c r="K16">
        <v>3</v>
      </c>
      <c r="L16">
        <v>2</v>
      </c>
      <c r="M16">
        <v>2</v>
      </c>
    </row>
    <row r="17" spans="1:13" x14ac:dyDescent="0.35">
      <c r="A17" t="s">
        <v>22</v>
      </c>
      <c r="B17" t="s">
        <v>142</v>
      </c>
      <c r="C17" t="s">
        <v>19</v>
      </c>
      <c r="D17">
        <v>6.5</v>
      </c>
      <c r="E17">
        <v>70</v>
      </c>
      <c r="F17">
        <v>1284</v>
      </c>
      <c r="G17">
        <f t="shared" si="2"/>
        <v>5.4517133956386292E-2</v>
      </c>
      <c r="H17">
        <f t="shared" si="0"/>
        <v>4.9065420560747661</v>
      </c>
      <c r="I17" t="str">
        <f>IFERROR(VLOOKUP(A17,xG!A:I,9,FALSE),"")</f>
        <v/>
      </c>
      <c r="J17">
        <f t="shared" si="1"/>
        <v>3</v>
      </c>
      <c r="K17">
        <v>1</v>
      </c>
      <c r="L17">
        <v>1</v>
      </c>
      <c r="M17">
        <v>1</v>
      </c>
    </row>
    <row r="18" spans="1:13" x14ac:dyDescent="0.35">
      <c r="A18" t="s">
        <v>23</v>
      </c>
      <c r="B18" t="s">
        <v>142</v>
      </c>
      <c r="C18" t="s">
        <v>19</v>
      </c>
      <c r="D18">
        <v>7</v>
      </c>
      <c r="E18">
        <v>47</v>
      </c>
      <c r="F18">
        <v>869</v>
      </c>
      <c r="G18">
        <f t="shared" si="2"/>
        <v>5.4085155350978138E-2</v>
      </c>
      <c r="H18">
        <f t="shared" si="0"/>
        <v>4.8676639815880325</v>
      </c>
      <c r="I18" t="str">
        <f>IFERROR(VLOOKUP(A18,xG!A:I,9,FALSE),"")</f>
        <v/>
      </c>
      <c r="J18">
        <f t="shared" si="1"/>
        <v>0</v>
      </c>
      <c r="K18">
        <v>0</v>
      </c>
      <c r="L18">
        <v>0</v>
      </c>
      <c r="M18">
        <v>0</v>
      </c>
    </row>
    <row r="19" spans="1:13" x14ac:dyDescent="0.35">
      <c r="A19" t="s">
        <v>24</v>
      </c>
      <c r="B19" t="s">
        <v>142</v>
      </c>
      <c r="C19" t="s">
        <v>19</v>
      </c>
      <c r="D19">
        <v>5.5</v>
      </c>
      <c r="E19">
        <v>40</v>
      </c>
      <c r="F19">
        <v>1039</v>
      </c>
      <c r="G19">
        <f t="shared" si="2"/>
        <v>3.8498556304138593E-2</v>
      </c>
      <c r="H19">
        <f t="shared" si="0"/>
        <v>3.4648700673724733</v>
      </c>
      <c r="I19" t="str">
        <f>IFERROR(VLOOKUP(A19,xG!A:I,9,FALSE),"")</f>
        <v/>
      </c>
      <c r="J19">
        <f t="shared" si="1"/>
        <v>0</v>
      </c>
      <c r="K19">
        <v>0</v>
      </c>
      <c r="L19">
        <v>0</v>
      </c>
      <c r="M19">
        <v>0</v>
      </c>
    </row>
    <row r="20" spans="1:13" x14ac:dyDescent="0.35">
      <c r="A20" t="s">
        <v>25</v>
      </c>
      <c r="B20" t="s">
        <v>142</v>
      </c>
      <c r="C20" t="s">
        <v>19</v>
      </c>
      <c r="D20">
        <v>5</v>
      </c>
      <c r="E20">
        <v>59</v>
      </c>
      <c r="F20">
        <v>2437</v>
      </c>
      <c r="G20">
        <f t="shared" si="2"/>
        <v>2.4210094378334018E-2</v>
      </c>
      <c r="H20">
        <f t="shared" si="0"/>
        <v>2.1789084940500616</v>
      </c>
      <c r="I20" t="str">
        <f>IFERROR(VLOOKUP(A20,xG!A:I,9,FALSE),"")</f>
        <v/>
      </c>
      <c r="J20">
        <f t="shared" si="1"/>
        <v>0</v>
      </c>
      <c r="K20">
        <v>0</v>
      </c>
      <c r="L20">
        <v>0</v>
      </c>
      <c r="M20">
        <v>0</v>
      </c>
    </row>
    <row r="21" spans="1:13" x14ac:dyDescent="0.35">
      <c r="A21" t="s">
        <v>367</v>
      </c>
      <c r="B21" t="s">
        <v>142</v>
      </c>
      <c r="C21" t="s">
        <v>42</v>
      </c>
      <c r="D21">
        <v>8.6</v>
      </c>
      <c r="E21">
        <v>128</v>
      </c>
      <c r="F21">
        <v>2331</v>
      </c>
      <c r="G21">
        <f t="shared" si="2"/>
        <v>5.4912054912054913E-2</v>
      </c>
      <c r="H21">
        <f t="shared" si="0"/>
        <v>4.942084942084942</v>
      </c>
      <c r="I21">
        <f>IFERROR(VLOOKUP(A21,xG!A:I,9,FALSE),"")</f>
        <v>0.10404624277456648</v>
      </c>
      <c r="J21">
        <f t="shared" si="1"/>
        <v>19</v>
      </c>
      <c r="K21">
        <v>13</v>
      </c>
      <c r="L21">
        <v>6</v>
      </c>
      <c r="M21">
        <v>0</v>
      </c>
    </row>
    <row r="22" spans="1:13" x14ac:dyDescent="0.35">
      <c r="A22" t="s">
        <v>368</v>
      </c>
      <c r="B22" t="s">
        <v>142</v>
      </c>
      <c r="C22" t="s">
        <v>42</v>
      </c>
      <c r="D22">
        <v>4.5</v>
      </c>
      <c r="E22">
        <v>4</v>
      </c>
      <c r="F22">
        <v>115</v>
      </c>
      <c r="G22">
        <f t="shared" si="2"/>
        <v>3.4782608695652174E-2</v>
      </c>
      <c r="H22">
        <f t="shared" si="0"/>
        <v>3.1304347826086958</v>
      </c>
      <c r="I22">
        <f>IFERROR(VLOOKUP(A22,xG!A:I,9,FALSE),"")</f>
        <v>0.90000000000000013</v>
      </c>
      <c r="J22">
        <f t="shared" si="1"/>
        <v>3</v>
      </c>
      <c r="K22">
        <v>1</v>
      </c>
      <c r="L22">
        <v>1</v>
      </c>
      <c r="M22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5184-41AC-4664-8DCF-217615C6AEB8}">
  <dimension ref="A1:M1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ColWidth="18.26953125" defaultRowHeight="14.5" x14ac:dyDescent="0.35"/>
  <cols>
    <col min="1" max="1" width="18.1796875" bestFit="1" customWidth="1"/>
    <col min="2" max="2" width="9.269531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bestFit="1" customWidth="1"/>
    <col min="8" max="8" width="18.6328125" bestFit="1" customWidth="1"/>
    <col min="9" max="9" width="18.6328125" customWidth="1"/>
    <col min="10" max="10" width="14.81640625" bestFit="1" customWidth="1"/>
    <col min="11" max="11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143</v>
      </c>
      <c r="B2" t="s">
        <v>151</v>
      </c>
      <c r="C2" t="s">
        <v>5</v>
      </c>
      <c r="D2">
        <v>5</v>
      </c>
      <c r="E2">
        <v>131</v>
      </c>
      <c r="F2">
        <v>3420</v>
      </c>
      <c r="G2">
        <f>IF(E2,E2/F2,0)</f>
        <v>3.8304093567251465E-2</v>
      </c>
      <c r="H2">
        <f>IF(G2,G2*90,0)</f>
        <v>3.4473684210526319</v>
      </c>
      <c r="I2" t="str">
        <f>IFERROR(VLOOKUP(A2,xG!A:I,9,FALSE),"")</f>
        <v/>
      </c>
      <c r="J2">
        <f t="shared" ref="J2:J18" si="0">SUM(K2:M2)</f>
        <v>10</v>
      </c>
      <c r="K2">
        <v>2</v>
      </c>
      <c r="L2" s="1">
        <v>2</v>
      </c>
      <c r="M2" s="1">
        <v>6</v>
      </c>
    </row>
    <row r="3" spans="1:13" x14ac:dyDescent="0.35">
      <c r="A3" t="s">
        <v>374</v>
      </c>
      <c r="B3" t="s">
        <v>151</v>
      </c>
      <c r="C3" t="s">
        <v>26</v>
      </c>
      <c r="D3">
        <v>5.5</v>
      </c>
      <c r="E3">
        <v>110</v>
      </c>
      <c r="F3">
        <v>2927</v>
      </c>
      <c r="G3">
        <f t="shared" ref="G3:G18" si="1">IF(E3,E3/F3,0)</f>
        <v>3.7581141100102494E-2</v>
      </c>
      <c r="H3">
        <f>IF(G3,G3*90,0)</f>
        <v>3.3823026990092244</v>
      </c>
      <c r="I3">
        <f>IFERROR(VLOOKUP(A3,xG!A:I,9,FALSE),"")</f>
        <v>7.4999999999999997E-2</v>
      </c>
      <c r="J3">
        <f t="shared" si="0"/>
        <v>8</v>
      </c>
      <c r="K3">
        <v>2</v>
      </c>
      <c r="L3" s="1">
        <v>1</v>
      </c>
      <c r="M3" s="1">
        <v>5</v>
      </c>
    </row>
    <row r="4" spans="1:13" x14ac:dyDescent="0.35">
      <c r="A4" t="s">
        <v>376</v>
      </c>
      <c r="B4" t="s">
        <v>151</v>
      </c>
      <c r="C4" t="s">
        <v>26</v>
      </c>
      <c r="D4">
        <v>5</v>
      </c>
      <c r="E4">
        <v>93</v>
      </c>
      <c r="F4">
        <v>2000</v>
      </c>
      <c r="G4">
        <f t="shared" si="1"/>
        <v>4.65E-2</v>
      </c>
      <c r="H4">
        <f t="shared" ref="H4:H18" si="2">IF(G4,G4*90,0)</f>
        <v>4.1849999999999996</v>
      </c>
      <c r="I4">
        <f>IFERROR(VLOOKUP(A4,xG!A:I,9,FALSE),"")</f>
        <v>0.05</v>
      </c>
      <c r="J4">
        <f t="shared" si="0"/>
        <v>11</v>
      </c>
      <c r="K4">
        <v>2</v>
      </c>
      <c r="L4" s="1">
        <v>1</v>
      </c>
      <c r="M4" s="1">
        <v>8</v>
      </c>
    </row>
    <row r="5" spans="1:13" x14ac:dyDescent="0.35">
      <c r="A5" t="s">
        <v>377</v>
      </c>
      <c r="B5" t="s">
        <v>151</v>
      </c>
      <c r="C5" t="s">
        <v>26</v>
      </c>
      <c r="D5">
        <v>4.5</v>
      </c>
      <c r="E5">
        <v>67</v>
      </c>
      <c r="F5">
        <v>1986</v>
      </c>
      <c r="G5">
        <f t="shared" si="1"/>
        <v>3.3736153071500505E-2</v>
      </c>
      <c r="H5">
        <f t="shared" si="2"/>
        <v>3.0362537764350455</v>
      </c>
      <c r="I5">
        <f>IFERROR(VLOOKUP(A5,xG!A:I,9,FALSE),"")</f>
        <v>2.5000000000000001E-2</v>
      </c>
      <c r="J5">
        <f t="shared" si="0"/>
        <v>9</v>
      </c>
      <c r="K5">
        <v>2</v>
      </c>
      <c r="L5" s="1">
        <v>0</v>
      </c>
      <c r="M5" s="1">
        <v>7</v>
      </c>
    </row>
    <row r="6" spans="1:13" x14ac:dyDescent="0.35">
      <c r="A6" t="s">
        <v>144</v>
      </c>
      <c r="B6" t="s">
        <v>151</v>
      </c>
      <c r="C6" t="s">
        <v>26</v>
      </c>
      <c r="D6">
        <v>4.5</v>
      </c>
      <c r="E6">
        <v>53</v>
      </c>
      <c r="F6">
        <v>1098</v>
      </c>
      <c r="G6">
        <f t="shared" si="1"/>
        <v>4.8269581056466303E-2</v>
      </c>
      <c r="H6">
        <f t="shared" si="2"/>
        <v>4.3442622950819674</v>
      </c>
      <c r="I6" t="str">
        <f>IFERROR(VLOOKUP(A6,xG!A:I,9,FALSE),"")</f>
        <v/>
      </c>
      <c r="J6">
        <f t="shared" si="0"/>
        <v>2</v>
      </c>
      <c r="K6">
        <v>2</v>
      </c>
      <c r="L6" s="1">
        <v>0</v>
      </c>
      <c r="M6" s="1">
        <v>0</v>
      </c>
    </row>
    <row r="7" spans="1:13" x14ac:dyDescent="0.35">
      <c r="A7" t="s">
        <v>381</v>
      </c>
      <c r="B7" t="s">
        <v>151</v>
      </c>
      <c r="C7" t="s">
        <v>26</v>
      </c>
      <c r="D7">
        <v>4.5</v>
      </c>
      <c r="E7">
        <v>95</v>
      </c>
      <c r="F7">
        <v>2745</v>
      </c>
      <c r="G7">
        <f t="shared" si="1"/>
        <v>3.4608378870673952E-2</v>
      </c>
      <c r="H7">
        <f t="shared" si="2"/>
        <v>3.1147540983606556</v>
      </c>
      <c r="I7">
        <f>IFERROR(VLOOKUP(A7,xG!A:I,9,FALSE),"")</f>
        <v>2.5000000000000001E-2</v>
      </c>
      <c r="J7">
        <f t="shared" si="0"/>
        <v>9</v>
      </c>
      <c r="K7">
        <v>2</v>
      </c>
      <c r="L7" s="1">
        <v>1</v>
      </c>
      <c r="M7" s="1">
        <v>6</v>
      </c>
    </row>
    <row r="8" spans="1:13" x14ac:dyDescent="0.35">
      <c r="A8" t="s">
        <v>163</v>
      </c>
      <c r="B8" t="s">
        <v>151</v>
      </c>
      <c r="C8" t="s">
        <v>26</v>
      </c>
      <c r="D8">
        <v>4.5</v>
      </c>
      <c r="E8">
        <v>0</v>
      </c>
      <c r="F8">
        <v>0</v>
      </c>
      <c r="G8">
        <f t="shared" si="1"/>
        <v>0</v>
      </c>
      <c r="H8">
        <f t="shared" si="2"/>
        <v>0</v>
      </c>
      <c r="I8" t="str">
        <f>IFERROR(VLOOKUP(A8,xG!A:I,9,FALSE),"")</f>
        <v/>
      </c>
      <c r="J8">
        <f t="shared" si="0"/>
        <v>1</v>
      </c>
      <c r="K8">
        <v>1</v>
      </c>
      <c r="L8" s="1">
        <v>0</v>
      </c>
      <c r="M8" s="1">
        <v>0</v>
      </c>
    </row>
    <row r="9" spans="1:13" x14ac:dyDescent="0.35">
      <c r="A9" t="s">
        <v>145</v>
      </c>
      <c r="B9" t="s">
        <v>151</v>
      </c>
      <c r="C9" t="s">
        <v>26</v>
      </c>
      <c r="D9">
        <v>4.5</v>
      </c>
      <c r="E9">
        <v>63</v>
      </c>
      <c r="F9">
        <v>2472</v>
      </c>
      <c r="G9">
        <f t="shared" si="1"/>
        <v>2.5485436893203883E-2</v>
      </c>
      <c r="H9">
        <f t="shared" si="2"/>
        <v>2.2936893203883493</v>
      </c>
      <c r="I9" t="str">
        <f>IFERROR(VLOOKUP(A9,xG!A:I,9,FALSE),"")</f>
        <v/>
      </c>
      <c r="J9">
        <f t="shared" si="0"/>
        <v>0</v>
      </c>
      <c r="K9">
        <v>0</v>
      </c>
      <c r="L9" s="1">
        <v>0</v>
      </c>
      <c r="M9" s="1">
        <v>0</v>
      </c>
    </row>
    <row r="10" spans="1:13" x14ac:dyDescent="0.35">
      <c r="A10" t="s">
        <v>475</v>
      </c>
      <c r="B10" t="s">
        <v>151</v>
      </c>
      <c r="C10" t="s">
        <v>19</v>
      </c>
      <c r="D10">
        <v>5</v>
      </c>
      <c r="E10">
        <v>26</v>
      </c>
      <c r="F10">
        <v>686</v>
      </c>
      <c r="G10">
        <f t="shared" si="1"/>
        <v>3.7900874635568516E-2</v>
      </c>
      <c r="H10">
        <f t="shared" si="2"/>
        <v>3.4110787172011663</v>
      </c>
      <c r="I10">
        <f>IFERROR(VLOOKUP(A10,xG!A:I,9,FALSE),"")</f>
        <v>0</v>
      </c>
      <c r="J10">
        <f t="shared" si="0"/>
        <v>8</v>
      </c>
      <c r="K10">
        <v>2</v>
      </c>
      <c r="L10" s="1">
        <v>3</v>
      </c>
      <c r="M10" s="1">
        <v>3</v>
      </c>
    </row>
    <row r="11" spans="1:13" x14ac:dyDescent="0.35">
      <c r="A11" t="s">
        <v>378</v>
      </c>
      <c r="B11" t="s">
        <v>151</v>
      </c>
      <c r="C11" t="s">
        <v>19</v>
      </c>
      <c r="D11">
        <v>4.5</v>
      </c>
      <c r="E11">
        <v>69</v>
      </c>
      <c r="F11">
        <v>1857</v>
      </c>
      <c r="G11">
        <f t="shared" si="1"/>
        <v>3.7156704361873988E-2</v>
      </c>
      <c r="H11">
        <f t="shared" si="2"/>
        <v>3.344103392568659</v>
      </c>
      <c r="I11">
        <f>IFERROR(VLOOKUP(A11,xG!A:I,9,FALSE),"")</f>
        <v>2.5000000000000001E-2</v>
      </c>
      <c r="J11">
        <f t="shared" si="0"/>
        <v>7</v>
      </c>
      <c r="K11">
        <v>2</v>
      </c>
      <c r="L11" s="1">
        <v>2</v>
      </c>
      <c r="M11" s="1">
        <v>3</v>
      </c>
    </row>
    <row r="12" spans="1:13" x14ac:dyDescent="0.35">
      <c r="A12" t="s">
        <v>372</v>
      </c>
      <c r="B12" t="s">
        <v>151</v>
      </c>
      <c r="C12" t="s">
        <v>19</v>
      </c>
      <c r="D12">
        <v>6</v>
      </c>
      <c r="E12">
        <v>28</v>
      </c>
      <c r="F12">
        <v>758</v>
      </c>
      <c r="G12">
        <f t="shared" si="1"/>
        <v>3.6939313984168866E-2</v>
      </c>
      <c r="H12">
        <f t="shared" si="2"/>
        <v>3.3245382585751981</v>
      </c>
      <c r="I12">
        <f>IFERROR(VLOOKUP(A12,xG!A:I,9,FALSE),"")</f>
        <v>7.4999999999999997E-2</v>
      </c>
      <c r="J12">
        <f t="shared" si="0"/>
        <v>6</v>
      </c>
      <c r="K12">
        <v>1</v>
      </c>
      <c r="L12" s="1">
        <v>2</v>
      </c>
      <c r="M12" s="1">
        <v>3</v>
      </c>
    </row>
    <row r="13" spans="1:13" x14ac:dyDescent="0.35">
      <c r="A13" t="s">
        <v>375</v>
      </c>
      <c r="B13" t="s">
        <v>151</v>
      </c>
      <c r="C13" t="s">
        <v>19</v>
      </c>
      <c r="D13">
        <v>5</v>
      </c>
      <c r="E13">
        <v>39</v>
      </c>
      <c r="F13">
        <v>943</v>
      </c>
      <c r="G13">
        <f t="shared" si="1"/>
        <v>4.1357370095440084E-2</v>
      </c>
      <c r="H13">
        <f t="shared" si="2"/>
        <v>3.7221633085896078</v>
      </c>
      <c r="I13">
        <f>IFERROR(VLOOKUP(A13,xG!A:I,9,FALSE),"")</f>
        <v>9.4405594405594401E-2</v>
      </c>
      <c r="J13">
        <f t="shared" si="0"/>
        <v>9</v>
      </c>
      <c r="K13">
        <v>1</v>
      </c>
      <c r="L13" s="1">
        <v>8</v>
      </c>
      <c r="M13" s="1">
        <v>0</v>
      </c>
    </row>
    <row r="14" spans="1:13" x14ac:dyDescent="0.35">
      <c r="A14" t="s">
        <v>146</v>
      </c>
      <c r="B14" t="s">
        <v>151</v>
      </c>
      <c r="C14" t="s">
        <v>19</v>
      </c>
      <c r="D14">
        <v>5.5</v>
      </c>
      <c r="E14">
        <v>0</v>
      </c>
      <c r="F14">
        <v>0</v>
      </c>
      <c r="G14">
        <f t="shared" si="1"/>
        <v>0</v>
      </c>
      <c r="H14">
        <f t="shared" si="2"/>
        <v>0</v>
      </c>
      <c r="I14" t="str">
        <f>IFERROR(VLOOKUP(A14,xG!A:I,9,FALSE),"")</f>
        <v/>
      </c>
      <c r="J14">
        <f t="shared" si="0"/>
        <v>2</v>
      </c>
      <c r="K14">
        <v>1</v>
      </c>
      <c r="L14" s="1">
        <v>0</v>
      </c>
      <c r="M14" s="1">
        <v>1</v>
      </c>
    </row>
    <row r="15" spans="1:13" x14ac:dyDescent="0.35">
      <c r="A15" t="s">
        <v>147</v>
      </c>
      <c r="B15" t="s">
        <v>151</v>
      </c>
      <c r="C15" t="s">
        <v>19</v>
      </c>
      <c r="D15">
        <v>5.5</v>
      </c>
      <c r="E15">
        <v>55</v>
      </c>
      <c r="F15">
        <v>1481</v>
      </c>
      <c r="G15">
        <f t="shared" si="1"/>
        <v>3.7137069547602972E-2</v>
      </c>
      <c r="H15">
        <f t="shared" si="2"/>
        <v>3.3423362592842674</v>
      </c>
      <c r="I15" t="str">
        <f>IFERROR(VLOOKUP(A15,xG!A:I,9,FALSE),"")</f>
        <v/>
      </c>
      <c r="J15">
        <f t="shared" si="0"/>
        <v>6</v>
      </c>
      <c r="K15">
        <v>0</v>
      </c>
      <c r="L15" s="1">
        <v>0</v>
      </c>
      <c r="M15" s="1">
        <v>6</v>
      </c>
    </row>
    <row r="16" spans="1:13" x14ac:dyDescent="0.35">
      <c r="A16" t="s">
        <v>148</v>
      </c>
      <c r="B16" t="s">
        <v>151</v>
      </c>
      <c r="C16" t="s">
        <v>42</v>
      </c>
      <c r="D16">
        <v>6</v>
      </c>
      <c r="E16">
        <v>0</v>
      </c>
      <c r="F16">
        <v>0</v>
      </c>
      <c r="G16">
        <f t="shared" si="1"/>
        <v>0</v>
      </c>
      <c r="H16">
        <f t="shared" si="2"/>
        <v>0</v>
      </c>
      <c r="I16">
        <f>IFERROR(VLOOKUP(A16,xG!A:I,9,FALSE),"")</f>
        <v>0.14423076923076922</v>
      </c>
      <c r="J16">
        <f t="shared" si="0"/>
        <v>11</v>
      </c>
      <c r="K16">
        <v>2</v>
      </c>
      <c r="L16" s="1">
        <v>1</v>
      </c>
      <c r="M16" s="1">
        <v>8</v>
      </c>
    </row>
    <row r="17" spans="1:13" x14ac:dyDescent="0.35">
      <c r="A17" t="s">
        <v>149</v>
      </c>
      <c r="B17" t="s">
        <v>151</v>
      </c>
      <c r="C17" t="s">
        <v>42</v>
      </c>
      <c r="D17">
        <v>5.5</v>
      </c>
      <c r="E17">
        <v>24</v>
      </c>
      <c r="F17">
        <v>514</v>
      </c>
      <c r="G17">
        <f t="shared" si="1"/>
        <v>4.6692607003891051E-2</v>
      </c>
      <c r="H17">
        <f t="shared" si="2"/>
        <v>4.2023346303501947</v>
      </c>
      <c r="I17" t="str">
        <f>IFERROR(VLOOKUP(A17,xG!A:I,9,FALSE),"")</f>
        <v/>
      </c>
      <c r="J17">
        <f t="shared" si="0"/>
        <v>2</v>
      </c>
      <c r="K17">
        <v>0</v>
      </c>
      <c r="L17" s="1">
        <v>1</v>
      </c>
      <c r="M17" s="1">
        <v>1</v>
      </c>
    </row>
    <row r="18" spans="1:13" x14ac:dyDescent="0.35">
      <c r="A18" t="s">
        <v>150</v>
      </c>
      <c r="B18" t="s">
        <v>151</v>
      </c>
      <c r="C18" t="s">
        <v>42</v>
      </c>
      <c r="D18">
        <v>5</v>
      </c>
      <c r="E18">
        <v>30</v>
      </c>
      <c r="F18">
        <v>586</v>
      </c>
      <c r="G18">
        <f t="shared" si="1"/>
        <v>5.1194539249146756E-2</v>
      </c>
      <c r="H18">
        <f t="shared" si="2"/>
        <v>4.6075085324232079</v>
      </c>
      <c r="I18" t="str">
        <f>IFERROR(VLOOKUP(A18,xG!A:I,9,FALSE),"")</f>
        <v/>
      </c>
      <c r="J18">
        <f t="shared" si="0"/>
        <v>0</v>
      </c>
      <c r="K18">
        <v>0</v>
      </c>
      <c r="L18" s="1">
        <v>0</v>
      </c>
      <c r="M18" s="1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C4F-048F-4935-91DB-EEB561F288D4}">
  <dimension ref="A1: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5" x14ac:dyDescent="0.35"/>
  <cols>
    <col min="1" max="1" width="12" bestFit="1" customWidth="1"/>
    <col min="2" max="2" width="8.81640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152</v>
      </c>
      <c r="B2" t="s">
        <v>164</v>
      </c>
      <c r="C2" t="s">
        <v>5</v>
      </c>
      <c r="D2">
        <v>4.5</v>
      </c>
      <c r="E2">
        <v>0</v>
      </c>
      <c r="F2">
        <v>0</v>
      </c>
      <c r="G2">
        <f t="shared" ref="G2:G16" si="0">IF(E2,E2/F2,0)</f>
        <v>0</v>
      </c>
      <c r="H2">
        <f t="shared" ref="H2:H16" si="1">IF(G2,G2*90,0)</f>
        <v>0</v>
      </c>
      <c r="I2" t="str">
        <f>IFERROR(VLOOKUP(A2,xG!A:I,9,FALSE),"")</f>
        <v/>
      </c>
      <c r="J2">
        <f t="shared" ref="J2:J16" si="2">SUM(K2:M2)</f>
        <v>5</v>
      </c>
      <c r="K2">
        <v>1</v>
      </c>
      <c r="L2" s="1">
        <v>2</v>
      </c>
      <c r="M2" s="1">
        <v>2</v>
      </c>
    </row>
    <row r="3" spans="1:13" x14ac:dyDescent="0.35">
      <c r="A3" t="s">
        <v>153</v>
      </c>
      <c r="B3" t="s">
        <v>164</v>
      </c>
      <c r="C3" t="s">
        <v>26</v>
      </c>
      <c r="D3">
        <v>4.5</v>
      </c>
      <c r="E3">
        <v>0</v>
      </c>
      <c r="F3">
        <v>0</v>
      </c>
      <c r="G3">
        <f t="shared" si="0"/>
        <v>0</v>
      </c>
      <c r="H3">
        <f t="shared" si="1"/>
        <v>0</v>
      </c>
      <c r="I3" t="str">
        <f>IFERROR(VLOOKUP(A3,xG!A:I,9,FALSE),"")</f>
        <v/>
      </c>
      <c r="J3">
        <f t="shared" si="2"/>
        <v>0</v>
      </c>
      <c r="K3">
        <v>0</v>
      </c>
      <c r="L3" s="1">
        <v>0</v>
      </c>
      <c r="M3" s="1">
        <v>0</v>
      </c>
    </row>
    <row r="4" spans="1:13" x14ac:dyDescent="0.35">
      <c r="A4" t="s">
        <v>391</v>
      </c>
      <c r="B4" t="s">
        <v>164</v>
      </c>
      <c r="C4" t="s">
        <v>26</v>
      </c>
      <c r="D4">
        <v>4.5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>IFERROR(VLOOKUP(A4,xG!A:I,9,FALSE),"")</f>
        <v>2.5000000000000001E-2</v>
      </c>
      <c r="J4">
        <f t="shared" si="2"/>
        <v>3</v>
      </c>
      <c r="K4">
        <v>0</v>
      </c>
      <c r="L4" s="1">
        <v>2</v>
      </c>
      <c r="M4" s="1">
        <v>1</v>
      </c>
    </row>
    <row r="5" spans="1:13" x14ac:dyDescent="0.35">
      <c r="A5" t="s">
        <v>389</v>
      </c>
      <c r="B5" t="s">
        <v>164</v>
      </c>
      <c r="C5" t="s">
        <v>26</v>
      </c>
      <c r="D5">
        <v>4.5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>IFERROR(VLOOKUP(A5,xG!A:I,9,FALSE),"")</f>
        <v>2.5000000000000001E-2</v>
      </c>
      <c r="J5">
        <f t="shared" si="2"/>
        <v>2</v>
      </c>
      <c r="K5">
        <v>0</v>
      </c>
      <c r="L5" s="1">
        <v>1</v>
      </c>
      <c r="M5" s="1">
        <v>1</v>
      </c>
    </row>
    <row r="6" spans="1:13" x14ac:dyDescent="0.35">
      <c r="A6" t="s">
        <v>154</v>
      </c>
      <c r="B6" t="s">
        <v>164</v>
      </c>
      <c r="C6" t="s">
        <v>26</v>
      </c>
      <c r="D6">
        <v>4.5</v>
      </c>
      <c r="E6">
        <v>0</v>
      </c>
      <c r="F6">
        <v>0</v>
      </c>
      <c r="G6">
        <f t="shared" si="0"/>
        <v>0</v>
      </c>
      <c r="H6">
        <f t="shared" si="1"/>
        <v>0</v>
      </c>
      <c r="I6" t="str">
        <f>IFERROR(VLOOKUP(A6,xG!A:I,9,FALSE),"")</f>
        <v/>
      </c>
      <c r="J6">
        <f t="shared" si="2"/>
        <v>0</v>
      </c>
      <c r="K6">
        <v>0</v>
      </c>
      <c r="L6" s="1">
        <v>0</v>
      </c>
      <c r="M6" s="1">
        <v>0</v>
      </c>
    </row>
    <row r="7" spans="1:13" x14ac:dyDescent="0.35">
      <c r="A7" t="s">
        <v>155</v>
      </c>
      <c r="B7" t="s">
        <v>164</v>
      </c>
      <c r="C7" t="s">
        <v>26</v>
      </c>
      <c r="D7">
        <v>4.5</v>
      </c>
      <c r="E7">
        <v>0</v>
      </c>
      <c r="F7">
        <v>0</v>
      </c>
      <c r="G7">
        <f t="shared" si="0"/>
        <v>0</v>
      </c>
      <c r="H7">
        <f t="shared" si="1"/>
        <v>0</v>
      </c>
      <c r="I7" t="str">
        <f>IFERROR(VLOOKUP(A7,xG!A:I,9,FALSE),"")</f>
        <v/>
      </c>
      <c r="J7">
        <f t="shared" si="2"/>
        <v>7</v>
      </c>
      <c r="K7">
        <v>0</v>
      </c>
      <c r="L7" s="1">
        <v>6</v>
      </c>
      <c r="M7" s="1">
        <v>1</v>
      </c>
    </row>
    <row r="8" spans="1:13" x14ac:dyDescent="0.35">
      <c r="A8" t="s">
        <v>392</v>
      </c>
      <c r="B8" t="s">
        <v>164</v>
      </c>
      <c r="C8" t="s">
        <v>26</v>
      </c>
      <c r="D8">
        <v>4</v>
      </c>
      <c r="E8">
        <v>0</v>
      </c>
      <c r="F8">
        <v>0</v>
      </c>
      <c r="G8">
        <f>IF(E8,E8/F8,0)</f>
        <v>0</v>
      </c>
      <c r="H8">
        <f>IF(G8,G8*90,0)</f>
        <v>0</v>
      </c>
      <c r="I8">
        <f>IFERROR(VLOOKUP(A8,xG!A:I,9,FALSE),"")</f>
        <v>2.5000000000000001E-2</v>
      </c>
      <c r="J8">
        <f t="shared" si="2"/>
        <v>1</v>
      </c>
      <c r="K8">
        <v>-2</v>
      </c>
      <c r="L8" s="1">
        <v>2</v>
      </c>
      <c r="M8" s="1">
        <v>1</v>
      </c>
    </row>
    <row r="9" spans="1:13" x14ac:dyDescent="0.35">
      <c r="A9" t="s">
        <v>387</v>
      </c>
      <c r="B9" t="s">
        <v>164</v>
      </c>
      <c r="C9" t="s">
        <v>19</v>
      </c>
      <c r="D9">
        <v>6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>IFERROR(VLOOKUP(A9,xG!A:I,9,FALSE),"")</f>
        <v>7.4999999999999997E-2</v>
      </c>
      <c r="J9">
        <f t="shared" si="2"/>
        <v>11</v>
      </c>
      <c r="K9">
        <v>4</v>
      </c>
      <c r="L9" s="1">
        <v>2</v>
      </c>
      <c r="M9" s="1">
        <v>5</v>
      </c>
    </row>
    <row r="10" spans="1:13" x14ac:dyDescent="0.35">
      <c r="A10" t="s">
        <v>156</v>
      </c>
      <c r="B10" t="s">
        <v>164</v>
      </c>
      <c r="C10" t="s">
        <v>19</v>
      </c>
      <c r="D10">
        <v>5</v>
      </c>
      <c r="E10">
        <v>0</v>
      </c>
      <c r="F10">
        <v>0</v>
      </c>
      <c r="G10">
        <f t="shared" si="0"/>
        <v>0</v>
      </c>
      <c r="H10">
        <f t="shared" si="1"/>
        <v>0</v>
      </c>
      <c r="I10" t="str">
        <f>IFERROR(VLOOKUP(A10,xG!A:I,9,FALSE),"")</f>
        <v/>
      </c>
      <c r="J10">
        <f t="shared" si="2"/>
        <v>3</v>
      </c>
      <c r="K10">
        <v>2</v>
      </c>
      <c r="L10" s="1">
        <v>0</v>
      </c>
      <c r="M10" s="1">
        <v>1</v>
      </c>
    </row>
    <row r="11" spans="1:13" x14ac:dyDescent="0.35">
      <c r="A11" t="s">
        <v>390</v>
      </c>
      <c r="B11" t="s">
        <v>164</v>
      </c>
      <c r="C11" t="s">
        <v>19</v>
      </c>
      <c r="D11">
        <v>4.5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>IFERROR(VLOOKUP(A11,xG!A:I,9,FALSE),"")</f>
        <v>2.5000000000000001E-2</v>
      </c>
      <c r="J11">
        <f t="shared" si="2"/>
        <v>19</v>
      </c>
      <c r="K11">
        <v>2</v>
      </c>
      <c r="L11" s="1">
        <v>10</v>
      </c>
      <c r="M11" s="1">
        <v>7</v>
      </c>
    </row>
    <row r="12" spans="1:13" x14ac:dyDescent="0.35">
      <c r="A12" t="s">
        <v>388</v>
      </c>
      <c r="B12" t="s">
        <v>164</v>
      </c>
      <c r="C12" t="s">
        <v>19</v>
      </c>
      <c r="D12">
        <v>4.5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>IFERROR(VLOOKUP(A12,xG!A:I,9,FALSE),"")</f>
        <v>5.8064516129032261E-2</v>
      </c>
      <c r="J12">
        <f t="shared" si="2"/>
        <v>7</v>
      </c>
      <c r="K12">
        <v>2</v>
      </c>
      <c r="L12" s="1">
        <v>3</v>
      </c>
      <c r="M12" s="1">
        <v>2</v>
      </c>
    </row>
    <row r="13" spans="1:13" x14ac:dyDescent="0.35">
      <c r="A13" t="s">
        <v>157</v>
      </c>
      <c r="B13" t="s">
        <v>164</v>
      </c>
      <c r="C13" t="s">
        <v>19</v>
      </c>
      <c r="D13">
        <v>5.5</v>
      </c>
      <c r="E13">
        <v>0</v>
      </c>
      <c r="F13">
        <v>0</v>
      </c>
      <c r="G13">
        <f t="shared" si="0"/>
        <v>0</v>
      </c>
      <c r="H13">
        <f t="shared" si="1"/>
        <v>0</v>
      </c>
      <c r="I13" t="str">
        <f>IFERROR(VLOOKUP(A13,xG!A:I,9,FALSE),"")</f>
        <v/>
      </c>
      <c r="J13">
        <f t="shared" si="2"/>
        <v>1</v>
      </c>
      <c r="K13">
        <v>1</v>
      </c>
      <c r="L13" s="1">
        <v>0</v>
      </c>
      <c r="M13" s="1">
        <v>0</v>
      </c>
    </row>
    <row r="14" spans="1:13" x14ac:dyDescent="0.35">
      <c r="A14" t="s">
        <v>386</v>
      </c>
      <c r="B14" t="s">
        <v>164</v>
      </c>
      <c r="C14" t="s">
        <v>19</v>
      </c>
      <c r="D14">
        <v>5.5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>IFERROR(VLOOKUP(A14,xG!A:I,9,FALSE),"")</f>
        <v>0.1607142857142857</v>
      </c>
      <c r="J14">
        <f t="shared" si="2"/>
        <v>5</v>
      </c>
      <c r="K14">
        <v>1</v>
      </c>
      <c r="L14" s="1">
        <v>3</v>
      </c>
      <c r="M14" s="1">
        <v>1</v>
      </c>
    </row>
    <row r="15" spans="1:13" x14ac:dyDescent="0.35">
      <c r="A15" t="s">
        <v>383</v>
      </c>
      <c r="B15" t="s">
        <v>164</v>
      </c>
      <c r="C15" t="s">
        <v>42</v>
      </c>
      <c r="D15">
        <v>6.5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>IFERROR(VLOOKUP(A15,xG!A:I,9,FALSE),"")</f>
        <v>0.26162790697674415</v>
      </c>
      <c r="J15">
        <f t="shared" si="2"/>
        <v>35</v>
      </c>
      <c r="K15">
        <v>7</v>
      </c>
      <c r="L15" s="1">
        <v>17</v>
      </c>
      <c r="M15" s="1">
        <v>11</v>
      </c>
    </row>
    <row r="16" spans="1:13" x14ac:dyDescent="0.35">
      <c r="A16" t="s">
        <v>158</v>
      </c>
      <c r="B16" t="s">
        <v>164</v>
      </c>
      <c r="C16" t="s">
        <v>42</v>
      </c>
      <c r="D16">
        <v>5.5</v>
      </c>
      <c r="E16">
        <v>0</v>
      </c>
      <c r="F16">
        <v>0</v>
      </c>
      <c r="G16">
        <f t="shared" si="0"/>
        <v>0</v>
      </c>
      <c r="H16">
        <f t="shared" si="1"/>
        <v>0</v>
      </c>
      <c r="I16" t="str">
        <f>IFERROR(VLOOKUP(A16,xG!A:I,9,FALSE),"")</f>
        <v/>
      </c>
      <c r="J16">
        <f t="shared" si="2"/>
        <v>1</v>
      </c>
      <c r="K16">
        <v>1</v>
      </c>
      <c r="L16" s="1">
        <v>0</v>
      </c>
      <c r="M16" s="1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BE2C-57E1-4E77-958E-E6268B475997}">
  <dimension ref="A1:M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4.5" x14ac:dyDescent="0.35"/>
  <cols>
    <col min="1" max="1" width="10.1796875" bestFit="1" customWidth="1"/>
    <col min="2" max="2" width="8.0898437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131</v>
      </c>
      <c r="B2" t="s">
        <v>161</v>
      </c>
      <c r="C2" t="s">
        <v>5</v>
      </c>
      <c r="D2">
        <v>4.5</v>
      </c>
      <c r="E2">
        <v>0</v>
      </c>
      <c r="F2">
        <v>0</v>
      </c>
      <c r="G2">
        <f t="shared" ref="G2:G15" si="0">IF(E2,E2/F2,0)</f>
        <v>0</v>
      </c>
      <c r="H2">
        <f t="shared" ref="H2:H15" si="1">IF(G2,G2*90,0)</f>
        <v>0</v>
      </c>
      <c r="I2" t="str">
        <f>IFERROR(VLOOKUP(A2,xG!A:I,9,FALSE),"")</f>
        <v/>
      </c>
      <c r="J2">
        <f t="shared" ref="J2:J15" si="2">SUM(K2:M2)</f>
        <v>12</v>
      </c>
      <c r="K2">
        <v>2</v>
      </c>
      <c r="L2" s="1">
        <v>9</v>
      </c>
      <c r="M2" s="1">
        <v>1</v>
      </c>
    </row>
    <row r="3" spans="1:13" x14ac:dyDescent="0.35">
      <c r="A3" t="s">
        <v>401</v>
      </c>
      <c r="B3" t="s">
        <v>161</v>
      </c>
      <c r="C3" t="s">
        <v>26</v>
      </c>
      <c r="D3">
        <v>4</v>
      </c>
      <c r="E3">
        <v>0</v>
      </c>
      <c r="F3">
        <v>0</v>
      </c>
      <c r="G3">
        <f t="shared" si="0"/>
        <v>0</v>
      </c>
      <c r="H3">
        <f t="shared" si="1"/>
        <v>0</v>
      </c>
      <c r="I3">
        <f>IFERROR(VLOOKUP(A3,xG!A:I,9,FALSE),"")</f>
        <v>8.0838323353293412E-2</v>
      </c>
      <c r="J3">
        <f t="shared" si="2"/>
        <v>17</v>
      </c>
      <c r="K3">
        <v>3</v>
      </c>
      <c r="L3" s="1">
        <v>14</v>
      </c>
      <c r="M3" s="1">
        <v>0</v>
      </c>
    </row>
    <row r="4" spans="1:13" x14ac:dyDescent="0.35">
      <c r="A4" t="s">
        <v>409</v>
      </c>
      <c r="B4" t="s">
        <v>161</v>
      </c>
      <c r="C4" t="s">
        <v>26</v>
      </c>
      <c r="D4">
        <v>5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>IFERROR(VLOOKUP(A4,xG!A:I,9,FALSE),"")</f>
        <v>2.5000000000000001E-2</v>
      </c>
      <c r="J4">
        <f t="shared" si="2"/>
        <v>10</v>
      </c>
      <c r="K4">
        <v>2</v>
      </c>
      <c r="L4" s="1">
        <v>7</v>
      </c>
      <c r="M4" s="1">
        <v>1</v>
      </c>
    </row>
    <row r="5" spans="1:13" x14ac:dyDescent="0.35">
      <c r="A5" t="s">
        <v>403</v>
      </c>
      <c r="B5" t="s">
        <v>161</v>
      </c>
      <c r="C5" t="s">
        <v>26</v>
      </c>
      <c r="D5">
        <v>4.5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>IFERROR(VLOOKUP(A5,xG!A:I,9,FALSE),"")</f>
        <v>7.4999999999999997E-2</v>
      </c>
      <c r="J5">
        <f t="shared" si="2"/>
        <v>9</v>
      </c>
      <c r="K5">
        <v>2</v>
      </c>
      <c r="L5" s="1">
        <v>6</v>
      </c>
      <c r="M5" s="1">
        <v>1</v>
      </c>
    </row>
    <row r="6" spans="1:13" x14ac:dyDescent="0.35">
      <c r="A6" t="s">
        <v>404</v>
      </c>
      <c r="B6" t="s">
        <v>161</v>
      </c>
      <c r="C6" t="s">
        <v>26</v>
      </c>
      <c r="D6">
        <v>4.5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>IFERROR(VLOOKUP(A6,xG!A:I,9,FALSE),"")</f>
        <v>2.5000000000000001E-2</v>
      </c>
      <c r="J6">
        <f t="shared" si="2"/>
        <v>14</v>
      </c>
      <c r="K6">
        <v>2</v>
      </c>
      <c r="L6" s="1">
        <v>5</v>
      </c>
      <c r="M6" s="1">
        <v>7</v>
      </c>
    </row>
    <row r="7" spans="1:13" x14ac:dyDescent="0.35">
      <c r="A7" t="s">
        <v>410</v>
      </c>
      <c r="B7" t="s">
        <v>161</v>
      </c>
      <c r="C7" t="s">
        <v>26</v>
      </c>
      <c r="D7">
        <v>4.5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f>IFERROR(VLOOKUP(A7,xG!A:I,9,FALSE),"")</f>
        <v>0</v>
      </c>
      <c r="J7">
        <f t="shared" si="2"/>
        <v>9</v>
      </c>
      <c r="K7">
        <v>2</v>
      </c>
      <c r="L7" s="1">
        <v>6</v>
      </c>
      <c r="M7" s="1">
        <v>1</v>
      </c>
    </row>
    <row r="8" spans="1:13" x14ac:dyDescent="0.35">
      <c r="A8" t="s">
        <v>159</v>
      </c>
      <c r="B8" t="s">
        <v>161</v>
      </c>
      <c r="C8" t="s">
        <v>26</v>
      </c>
      <c r="D8">
        <v>4.5</v>
      </c>
      <c r="E8">
        <v>0</v>
      </c>
      <c r="F8">
        <v>0</v>
      </c>
      <c r="G8">
        <f t="shared" si="0"/>
        <v>0</v>
      </c>
      <c r="H8">
        <f t="shared" si="1"/>
        <v>0</v>
      </c>
      <c r="I8" t="str">
        <f>IFERROR(VLOOKUP(A8,xG!A:I,9,FALSE),"")</f>
        <v/>
      </c>
      <c r="J8">
        <f t="shared" si="2"/>
        <v>9</v>
      </c>
      <c r="K8">
        <v>2</v>
      </c>
      <c r="L8" s="1">
        <v>6</v>
      </c>
      <c r="M8" s="1">
        <v>1</v>
      </c>
    </row>
    <row r="9" spans="1:13" x14ac:dyDescent="0.35">
      <c r="A9" t="s">
        <v>407</v>
      </c>
      <c r="B9" t="s">
        <v>161</v>
      </c>
      <c r="C9" t="s">
        <v>19</v>
      </c>
      <c r="D9">
        <v>5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>IFERROR(VLOOKUP(A9,xG!A:I,9,FALSE),"")</f>
        <v>2.5000000000000001E-2</v>
      </c>
      <c r="J9">
        <f t="shared" si="2"/>
        <v>7</v>
      </c>
      <c r="K9">
        <v>2</v>
      </c>
      <c r="L9" s="1">
        <v>3</v>
      </c>
      <c r="M9" s="1">
        <v>2</v>
      </c>
    </row>
    <row r="10" spans="1:13" x14ac:dyDescent="0.35">
      <c r="A10" t="s">
        <v>400</v>
      </c>
      <c r="B10" t="s">
        <v>161</v>
      </c>
      <c r="C10" t="s">
        <v>19</v>
      </c>
      <c r="D10">
        <v>5.5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>IFERROR(VLOOKUP(A10,xG!A:I,9,FALSE),"")</f>
        <v>0.12413793103448276</v>
      </c>
      <c r="J10">
        <f t="shared" si="2"/>
        <v>4</v>
      </c>
      <c r="K10">
        <v>2</v>
      </c>
      <c r="L10" s="1">
        <v>1</v>
      </c>
      <c r="M10" s="1">
        <v>1</v>
      </c>
    </row>
    <row r="11" spans="1:13" x14ac:dyDescent="0.35">
      <c r="A11" t="s">
        <v>405</v>
      </c>
      <c r="B11" t="s">
        <v>161</v>
      </c>
      <c r="C11" t="s">
        <v>19</v>
      </c>
      <c r="D11">
        <v>5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>IFERROR(VLOOKUP(A11,xG!A:I,9,FALSE),"")</f>
        <v>3.8135593220338986E-2</v>
      </c>
      <c r="J11">
        <f t="shared" si="2"/>
        <v>2</v>
      </c>
      <c r="K11">
        <v>1</v>
      </c>
      <c r="L11" s="1">
        <v>1</v>
      </c>
      <c r="M11" s="1">
        <v>0</v>
      </c>
    </row>
    <row r="12" spans="1:13" x14ac:dyDescent="0.35">
      <c r="A12" t="s">
        <v>406</v>
      </c>
      <c r="B12" t="s">
        <v>161</v>
      </c>
      <c r="C12" t="s">
        <v>19</v>
      </c>
      <c r="D12">
        <v>5.5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>IFERROR(VLOOKUP(A12,xG!A:I,9,FALSE),"")</f>
        <v>6.164383561643836E-2</v>
      </c>
      <c r="J12">
        <f t="shared" si="2"/>
        <v>5</v>
      </c>
      <c r="K12">
        <v>1</v>
      </c>
      <c r="L12" s="1">
        <v>2</v>
      </c>
      <c r="M12" s="1">
        <v>2</v>
      </c>
    </row>
    <row r="13" spans="1:13" x14ac:dyDescent="0.35">
      <c r="A13" t="s">
        <v>160</v>
      </c>
      <c r="B13" t="s">
        <v>161</v>
      </c>
      <c r="C13" t="s">
        <v>42</v>
      </c>
      <c r="D13">
        <v>6</v>
      </c>
      <c r="E13">
        <v>0</v>
      </c>
      <c r="F13">
        <v>0</v>
      </c>
      <c r="G13">
        <f t="shared" si="0"/>
        <v>0</v>
      </c>
      <c r="H13">
        <f t="shared" si="1"/>
        <v>0</v>
      </c>
      <c r="I13" t="str">
        <f>IFERROR(VLOOKUP(A13,xG!A:I,9,FALSE),"")</f>
        <v/>
      </c>
      <c r="J13">
        <f t="shared" si="2"/>
        <v>9</v>
      </c>
      <c r="K13">
        <v>8</v>
      </c>
      <c r="L13" s="1">
        <v>0</v>
      </c>
      <c r="M13" s="1">
        <v>1</v>
      </c>
    </row>
    <row r="14" spans="1:13" x14ac:dyDescent="0.35">
      <c r="A14" t="s">
        <v>398</v>
      </c>
      <c r="B14" t="s">
        <v>161</v>
      </c>
      <c r="C14" t="s">
        <v>42</v>
      </c>
      <c r="D14">
        <v>5.5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>IFERROR(VLOOKUP(A14,xG!A:I,9,FALSE),"")</f>
        <v>0.12</v>
      </c>
      <c r="J14">
        <f t="shared" si="2"/>
        <v>5</v>
      </c>
      <c r="K14">
        <v>2</v>
      </c>
      <c r="L14" s="1">
        <v>2</v>
      </c>
      <c r="M14" s="1">
        <v>1</v>
      </c>
    </row>
    <row r="15" spans="1:13" x14ac:dyDescent="0.35">
      <c r="A15" t="s">
        <v>402</v>
      </c>
      <c r="B15" t="s">
        <v>161</v>
      </c>
      <c r="C15" t="s">
        <v>42</v>
      </c>
      <c r="D15">
        <v>6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>IFERROR(VLOOKUP(A15,xG!A:I,9,FALSE),"")</f>
        <v>0.22131147540983603</v>
      </c>
      <c r="J15">
        <f t="shared" si="2"/>
        <v>8</v>
      </c>
      <c r="K15">
        <v>1</v>
      </c>
      <c r="L15" s="1">
        <v>1</v>
      </c>
      <c r="M15" s="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846-03DF-42FD-9F25-5DEBD32B6241}">
  <dimension ref="A1"/>
  <sheetViews>
    <sheetView tabSelected="1" workbookViewId="0"/>
  </sheetViews>
  <sheetFormatPr defaultRowHeight="14.5" x14ac:dyDescent="0.35"/>
  <sheetData/>
  <dataConsolidate topLabel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7D6A-5214-41DC-BECB-54D2F0CFA6CC}">
  <dimension ref="A1:M1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5" x14ac:dyDescent="0.35"/>
  <cols>
    <col min="1" max="2" width="12.179687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165</v>
      </c>
      <c r="B2" t="s">
        <v>172</v>
      </c>
      <c r="C2" t="s">
        <v>5</v>
      </c>
      <c r="D2">
        <v>4.5</v>
      </c>
      <c r="E2">
        <v>47</v>
      </c>
      <c r="F2">
        <v>1080</v>
      </c>
      <c r="G2">
        <f>IF(E2,E2/F2,0)</f>
        <v>4.3518518518518519E-2</v>
      </c>
      <c r="H2">
        <f>IF(G2,G2*90,0)</f>
        <v>3.9166666666666665</v>
      </c>
      <c r="I2" t="str">
        <f>IFERROR(VLOOKUP(A2,xG!A:I,9,FALSE),"")</f>
        <v/>
      </c>
      <c r="J2">
        <f t="shared" ref="J2:J17" si="0">SUM(K2:M2)</f>
        <v>10</v>
      </c>
      <c r="K2">
        <v>1</v>
      </c>
      <c r="L2" s="1">
        <v>2</v>
      </c>
      <c r="M2" s="1">
        <v>7</v>
      </c>
    </row>
    <row r="3" spans="1:13" x14ac:dyDescent="0.35">
      <c r="A3" t="s">
        <v>421</v>
      </c>
      <c r="B3" t="s">
        <v>172</v>
      </c>
      <c r="C3" t="s">
        <v>26</v>
      </c>
      <c r="D3">
        <v>5</v>
      </c>
      <c r="E3">
        <v>50</v>
      </c>
      <c r="F3">
        <v>2027</v>
      </c>
      <c r="G3">
        <f t="shared" ref="G3:G17" si="1">IF(E3,E3/F3,0)</f>
        <v>2.4666995559940799E-2</v>
      </c>
      <c r="H3">
        <f>IF(G3,G3*90,0)</f>
        <v>2.220029600394672</v>
      </c>
      <c r="I3">
        <f>IFERROR(VLOOKUP(A3,xG!A:I,9,FALSE),"")</f>
        <v>2.5000000000000001E-2</v>
      </c>
      <c r="J3">
        <f t="shared" si="0"/>
        <v>11</v>
      </c>
      <c r="K3">
        <v>1</v>
      </c>
      <c r="L3" s="1">
        <v>1</v>
      </c>
      <c r="M3" s="1">
        <v>9</v>
      </c>
    </row>
    <row r="4" spans="1:13" x14ac:dyDescent="0.35">
      <c r="A4" t="s">
        <v>419</v>
      </c>
      <c r="B4" t="s">
        <v>172</v>
      </c>
      <c r="C4" t="s">
        <v>26</v>
      </c>
      <c r="D4">
        <v>5</v>
      </c>
      <c r="E4">
        <v>56</v>
      </c>
      <c r="F4">
        <v>2160</v>
      </c>
      <c r="G4">
        <f t="shared" si="1"/>
        <v>2.5925925925925925E-2</v>
      </c>
      <c r="H4">
        <f t="shared" ref="H4:H17" si="2">IF(G4,G4*90,0)</f>
        <v>2.3333333333333335</v>
      </c>
      <c r="I4">
        <f>IFERROR(VLOOKUP(A4,xG!A:I,9,FALSE),"")</f>
        <v>2.710843373493976E-2</v>
      </c>
      <c r="J4">
        <f t="shared" si="0"/>
        <v>2</v>
      </c>
      <c r="K4">
        <v>1</v>
      </c>
      <c r="L4" s="1">
        <v>1</v>
      </c>
      <c r="M4" s="1">
        <v>0</v>
      </c>
    </row>
    <row r="5" spans="1:13" x14ac:dyDescent="0.35">
      <c r="A5" t="s">
        <v>420</v>
      </c>
      <c r="B5" t="s">
        <v>172</v>
      </c>
      <c r="C5" t="s">
        <v>26</v>
      </c>
      <c r="D5">
        <v>5</v>
      </c>
      <c r="E5">
        <v>54</v>
      </c>
      <c r="F5">
        <v>1709</v>
      </c>
      <c r="G5">
        <f t="shared" si="1"/>
        <v>3.1597425394967821E-2</v>
      </c>
      <c r="H5">
        <f t="shared" si="2"/>
        <v>2.843768285547104</v>
      </c>
      <c r="I5">
        <f>IFERROR(VLOOKUP(A5,xG!A:I,9,FALSE),"")</f>
        <v>2.5000000000000001E-2</v>
      </c>
      <c r="J5">
        <f t="shared" si="0"/>
        <v>3</v>
      </c>
      <c r="K5">
        <v>1</v>
      </c>
      <c r="L5" s="1">
        <v>1</v>
      </c>
      <c r="M5" s="1">
        <v>1</v>
      </c>
    </row>
    <row r="6" spans="1:13" x14ac:dyDescent="0.35">
      <c r="A6" t="s">
        <v>417</v>
      </c>
      <c r="B6" t="s">
        <v>172</v>
      </c>
      <c r="C6" t="s">
        <v>26</v>
      </c>
      <c r="D6">
        <v>4.5</v>
      </c>
      <c r="E6">
        <v>49</v>
      </c>
      <c r="F6">
        <v>2150</v>
      </c>
      <c r="G6">
        <f t="shared" si="1"/>
        <v>2.2790697674418603E-2</v>
      </c>
      <c r="H6">
        <f t="shared" si="2"/>
        <v>2.0511627906976742</v>
      </c>
      <c r="I6">
        <f>IFERROR(VLOOKUP(A6,xG!A:I,9,FALSE),"")</f>
        <v>2.5000000000000001E-2</v>
      </c>
      <c r="J6">
        <f t="shared" si="0"/>
        <v>9</v>
      </c>
      <c r="K6">
        <v>1</v>
      </c>
      <c r="L6" s="1">
        <v>1</v>
      </c>
      <c r="M6" s="1">
        <v>7</v>
      </c>
    </row>
    <row r="7" spans="1:13" x14ac:dyDescent="0.35">
      <c r="A7" t="s">
        <v>71</v>
      </c>
      <c r="B7" t="s">
        <v>172</v>
      </c>
      <c r="C7" t="s">
        <v>26</v>
      </c>
      <c r="D7">
        <v>4.5</v>
      </c>
      <c r="E7">
        <v>47</v>
      </c>
      <c r="F7">
        <v>1697</v>
      </c>
      <c r="G7">
        <f t="shared" si="1"/>
        <v>2.7695934001178549E-2</v>
      </c>
      <c r="H7">
        <f t="shared" si="2"/>
        <v>2.4926340601060692</v>
      </c>
      <c r="I7" t="str">
        <f>IFERROR(VLOOKUP(A7,xG!A:I,9,FALSE),"")</f>
        <v/>
      </c>
      <c r="J7">
        <f t="shared" si="0"/>
        <v>1</v>
      </c>
      <c r="K7">
        <v>1</v>
      </c>
      <c r="L7" s="1">
        <v>0</v>
      </c>
      <c r="M7" s="1">
        <v>0</v>
      </c>
    </row>
    <row r="8" spans="1:13" x14ac:dyDescent="0.35">
      <c r="A8" t="s">
        <v>411</v>
      </c>
      <c r="B8" t="s">
        <v>172</v>
      </c>
      <c r="C8" t="s">
        <v>19</v>
      </c>
      <c r="D8">
        <v>6.5</v>
      </c>
      <c r="E8">
        <v>137</v>
      </c>
      <c r="F8">
        <v>3272</v>
      </c>
      <c r="G8">
        <f t="shared" si="1"/>
        <v>4.1870415647921759E-2</v>
      </c>
      <c r="H8">
        <f t="shared" si="2"/>
        <v>3.7683374083129584</v>
      </c>
      <c r="I8">
        <f>IFERROR(VLOOKUP(A8,xG!A:I,9,FALSE),"")</f>
        <v>0.1</v>
      </c>
      <c r="J8">
        <f t="shared" si="0"/>
        <v>14</v>
      </c>
      <c r="K8">
        <v>2</v>
      </c>
      <c r="L8" s="1">
        <v>2</v>
      </c>
      <c r="M8" s="1">
        <v>10</v>
      </c>
    </row>
    <row r="9" spans="1:13" x14ac:dyDescent="0.35">
      <c r="A9" t="s">
        <v>414</v>
      </c>
      <c r="B9" t="s">
        <v>172</v>
      </c>
      <c r="C9" t="s">
        <v>19</v>
      </c>
      <c r="D9">
        <v>6</v>
      </c>
      <c r="E9">
        <v>94</v>
      </c>
      <c r="F9">
        <v>1940</v>
      </c>
      <c r="G9">
        <f t="shared" si="1"/>
        <v>4.8453608247422682E-2</v>
      </c>
      <c r="H9">
        <f t="shared" si="2"/>
        <v>4.3608247422680417</v>
      </c>
      <c r="I9">
        <f>IFERROR(VLOOKUP(A9,xG!A:I,9,FALSE),"")</f>
        <v>0.05</v>
      </c>
      <c r="J9">
        <f t="shared" si="0"/>
        <v>6</v>
      </c>
      <c r="K9">
        <v>2</v>
      </c>
      <c r="L9" s="1">
        <v>2</v>
      </c>
      <c r="M9" s="1">
        <v>2</v>
      </c>
    </row>
    <row r="10" spans="1:13" x14ac:dyDescent="0.35">
      <c r="A10" t="s">
        <v>166</v>
      </c>
      <c r="B10" t="s">
        <v>172</v>
      </c>
      <c r="C10" t="s">
        <v>19</v>
      </c>
      <c r="D10">
        <v>4.5</v>
      </c>
      <c r="E10">
        <v>55</v>
      </c>
      <c r="F10">
        <v>2131</v>
      </c>
      <c r="G10">
        <f t="shared" si="1"/>
        <v>2.5809479117785077E-2</v>
      </c>
      <c r="H10">
        <f t="shared" si="2"/>
        <v>2.3228531206006569</v>
      </c>
      <c r="I10">
        <f>IFERROR(VLOOKUP(A10,xG!A:I,9,FALSE),"")</f>
        <v>5.8823529411764712E-2</v>
      </c>
      <c r="J10">
        <f t="shared" si="0"/>
        <v>6</v>
      </c>
      <c r="K10">
        <v>2</v>
      </c>
      <c r="L10" s="1">
        <v>1</v>
      </c>
      <c r="M10" s="1">
        <v>3</v>
      </c>
    </row>
    <row r="11" spans="1:13" x14ac:dyDescent="0.35">
      <c r="A11" t="s">
        <v>413</v>
      </c>
      <c r="B11" t="s">
        <v>172</v>
      </c>
      <c r="C11" t="s">
        <v>19</v>
      </c>
      <c r="D11">
        <v>5</v>
      </c>
      <c r="E11">
        <v>90</v>
      </c>
      <c r="F11">
        <v>2760</v>
      </c>
      <c r="G11">
        <f t="shared" si="1"/>
        <v>3.2608695652173912E-2</v>
      </c>
      <c r="H11">
        <f t="shared" si="2"/>
        <v>2.9347826086956519</v>
      </c>
      <c r="I11">
        <f>IFERROR(VLOOKUP(A11,xG!A:I,9,FALSE),"")</f>
        <v>0.12616822429906541</v>
      </c>
      <c r="J11">
        <f t="shared" si="0"/>
        <v>5</v>
      </c>
      <c r="K11">
        <v>1</v>
      </c>
      <c r="L11" s="1">
        <v>2</v>
      </c>
      <c r="M11" s="1">
        <v>2</v>
      </c>
    </row>
    <row r="12" spans="1:13" x14ac:dyDescent="0.35">
      <c r="A12" t="s">
        <v>167</v>
      </c>
      <c r="B12" t="s">
        <v>172</v>
      </c>
      <c r="C12" t="s">
        <v>19</v>
      </c>
      <c r="D12">
        <v>5.5</v>
      </c>
      <c r="E12">
        <v>0</v>
      </c>
      <c r="F12">
        <v>0</v>
      </c>
      <c r="G12">
        <f t="shared" si="1"/>
        <v>0</v>
      </c>
      <c r="H12">
        <f t="shared" si="2"/>
        <v>0</v>
      </c>
      <c r="I12" t="str">
        <f>IFERROR(VLOOKUP(A12,xG!A:I,9,FALSE),"")</f>
        <v/>
      </c>
      <c r="J12">
        <f t="shared" si="0"/>
        <v>5</v>
      </c>
      <c r="K12">
        <v>1</v>
      </c>
      <c r="L12" s="1">
        <v>0</v>
      </c>
      <c r="M12" s="1">
        <v>4</v>
      </c>
    </row>
    <row r="13" spans="1:13" x14ac:dyDescent="0.35">
      <c r="A13" t="s">
        <v>458</v>
      </c>
      <c r="B13" t="s">
        <v>172</v>
      </c>
      <c r="C13" t="s">
        <v>42</v>
      </c>
      <c r="D13">
        <v>6</v>
      </c>
      <c r="E13">
        <v>90</v>
      </c>
      <c r="F13">
        <v>1650</v>
      </c>
      <c r="G13">
        <f t="shared" si="1"/>
        <v>5.4545454545454543E-2</v>
      </c>
      <c r="H13">
        <f t="shared" si="2"/>
        <v>4.9090909090909092</v>
      </c>
      <c r="I13">
        <f>IFERROR(VLOOKUP(A13,xG!A:I,9,FALSE),"")</f>
        <v>0.19780219780219782</v>
      </c>
      <c r="J13">
        <f t="shared" si="0"/>
        <v>13</v>
      </c>
      <c r="K13">
        <v>2</v>
      </c>
      <c r="L13" s="1">
        <v>6</v>
      </c>
      <c r="M13" s="1">
        <v>5</v>
      </c>
    </row>
    <row r="14" spans="1:13" x14ac:dyDescent="0.35">
      <c r="A14" t="s">
        <v>168</v>
      </c>
      <c r="B14" t="s">
        <v>172</v>
      </c>
      <c r="C14" t="s">
        <v>42</v>
      </c>
      <c r="D14">
        <v>6</v>
      </c>
      <c r="E14">
        <v>0</v>
      </c>
      <c r="F14">
        <v>0</v>
      </c>
      <c r="G14">
        <f t="shared" si="1"/>
        <v>0</v>
      </c>
      <c r="H14">
        <f t="shared" si="2"/>
        <v>0</v>
      </c>
      <c r="I14" t="str">
        <f>IFERROR(VLOOKUP(A14,xG!A:I,9,FALSE),"")</f>
        <v/>
      </c>
      <c r="J14">
        <f t="shared" si="0"/>
        <v>6</v>
      </c>
      <c r="K14">
        <v>2</v>
      </c>
      <c r="L14" s="1">
        <v>2</v>
      </c>
      <c r="M14" s="1">
        <v>2</v>
      </c>
    </row>
    <row r="15" spans="1:13" x14ac:dyDescent="0.35">
      <c r="A15" t="s">
        <v>169</v>
      </c>
      <c r="B15" t="s">
        <v>172</v>
      </c>
      <c r="C15" t="s">
        <v>42</v>
      </c>
      <c r="D15">
        <v>5</v>
      </c>
      <c r="E15">
        <v>13</v>
      </c>
      <c r="F15">
        <v>134</v>
      </c>
      <c r="G15">
        <f t="shared" si="1"/>
        <v>9.7014925373134331E-2</v>
      </c>
      <c r="H15">
        <f t="shared" si="2"/>
        <v>8.7313432835820901</v>
      </c>
      <c r="I15" t="str">
        <f>IFERROR(VLOOKUP(A15,xG!A:I,9,FALSE),"")</f>
        <v/>
      </c>
      <c r="J15">
        <f t="shared" si="0"/>
        <v>1</v>
      </c>
      <c r="K15">
        <v>1</v>
      </c>
      <c r="L15" s="1">
        <v>0</v>
      </c>
      <c r="M15" s="1">
        <v>0</v>
      </c>
    </row>
    <row r="16" spans="1:13" x14ac:dyDescent="0.35">
      <c r="A16" t="s">
        <v>170</v>
      </c>
      <c r="B16" t="s">
        <v>172</v>
      </c>
      <c r="C16" t="s">
        <v>42</v>
      </c>
      <c r="D16">
        <v>6</v>
      </c>
      <c r="E16">
        <v>46</v>
      </c>
      <c r="F16">
        <v>970</v>
      </c>
      <c r="G16">
        <f t="shared" si="1"/>
        <v>4.7422680412371132E-2</v>
      </c>
      <c r="H16">
        <f t="shared" si="2"/>
        <v>4.268041237113402</v>
      </c>
      <c r="I16" t="str">
        <f>IFERROR(VLOOKUP(A16,xG!A:I,9,FALSE),"")</f>
        <v/>
      </c>
      <c r="J16">
        <f t="shared" si="0"/>
        <v>0</v>
      </c>
      <c r="K16">
        <v>0</v>
      </c>
      <c r="L16" s="1">
        <v>0</v>
      </c>
      <c r="M16" s="1">
        <v>0</v>
      </c>
    </row>
    <row r="17" spans="1:13" x14ac:dyDescent="0.35">
      <c r="A17" t="s">
        <v>171</v>
      </c>
      <c r="B17" t="s">
        <v>172</v>
      </c>
      <c r="C17" t="s">
        <v>42</v>
      </c>
      <c r="D17">
        <v>5</v>
      </c>
      <c r="E17">
        <v>66</v>
      </c>
      <c r="F17">
        <v>1260</v>
      </c>
      <c r="G17">
        <f t="shared" si="1"/>
        <v>5.2380952380952382E-2</v>
      </c>
      <c r="H17">
        <f t="shared" si="2"/>
        <v>4.7142857142857144</v>
      </c>
      <c r="I17" t="str">
        <f>IFERROR(VLOOKUP(A17,xG!A:I,9,FALSE),"")</f>
        <v/>
      </c>
      <c r="J17">
        <f t="shared" si="0"/>
        <v>0</v>
      </c>
      <c r="K17">
        <v>0</v>
      </c>
      <c r="L17" s="1">
        <v>0</v>
      </c>
      <c r="M17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3868-DAEC-4D19-8AAD-99E7D1C28F96}">
  <dimension ref="A1:M19"/>
  <sheetViews>
    <sheetView workbookViewId="0">
      <selection activeCell="A6" sqref="A6"/>
    </sheetView>
  </sheetViews>
  <sheetFormatPr defaultRowHeight="14.5" x14ac:dyDescent="0.35"/>
  <cols>
    <col min="1" max="1" width="12.54296875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173</v>
      </c>
      <c r="B2" t="s">
        <v>179</v>
      </c>
      <c r="C2" t="s">
        <v>5</v>
      </c>
      <c r="D2">
        <v>5.5</v>
      </c>
      <c r="E2">
        <v>145</v>
      </c>
      <c r="F2">
        <v>2970</v>
      </c>
      <c r="G2">
        <f t="shared" ref="G2:G19" si="0">IF(E2,E2/F2,0)</f>
        <v>4.8821548821548821E-2</v>
      </c>
      <c r="H2">
        <f t="shared" ref="H2:H19" si="1">IF(G2,G2*90,0)</f>
        <v>4.3939393939393936</v>
      </c>
      <c r="I2" t="str">
        <f>IFERROR(VLOOKUP(A2,xG!A:I,9,FALSE),"")</f>
        <v/>
      </c>
      <c r="J2">
        <f t="shared" ref="J2:J19" si="2">SUM(K2:M2)</f>
        <v>8</v>
      </c>
      <c r="K2">
        <v>3</v>
      </c>
      <c r="L2" s="1">
        <v>3</v>
      </c>
      <c r="M2" s="1">
        <v>2</v>
      </c>
    </row>
    <row r="3" spans="1:13" x14ac:dyDescent="0.35">
      <c r="A3" t="s">
        <v>427</v>
      </c>
      <c r="B3" t="s">
        <v>179</v>
      </c>
      <c r="C3" t="s">
        <v>26</v>
      </c>
      <c r="D3">
        <v>5.5</v>
      </c>
      <c r="E3">
        <v>107</v>
      </c>
      <c r="F3">
        <v>2921</v>
      </c>
      <c r="G3">
        <f t="shared" si="0"/>
        <v>3.6631290653885658E-2</v>
      </c>
      <c r="H3">
        <f t="shared" si="1"/>
        <v>3.2968161588497091</v>
      </c>
      <c r="I3">
        <f>IFERROR(VLOOKUP(A3,xG!A:I,9,FALSE),"")</f>
        <v>0.05</v>
      </c>
      <c r="J3">
        <f t="shared" si="2"/>
        <v>5</v>
      </c>
      <c r="K3">
        <v>2</v>
      </c>
      <c r="L3" s="1">
        <v>1</v>
      </c>
      <c r="M3" s="1">
        <v>2</v>
      </c>
    </row>
    <row r="4" spans="1:13" x14ac:dyDescent="0.35">
      <c r="A4" t="s">
        <v>174</v>
      </c>
      <c r="B4" t="s">
        <v>179</v>
      </c>
      <c r="C4" t="s">
        <v>26</v>
      </c>
      <c r="D4">
        <v>5.5</v>
      </c>
      <c r="E4">
        <v>86</v>
      </c>
      <c r="F4">
        <v>1792</v>
      </c>
      <c r="G4">
        <f t="shared" si="0"/>
        <v>4.7991071428571432E-2</v>
      </c>
      <c r="H4">
        <f t="shared" si="1"/>
        <v>4.3191964285714288</v>
      </c>
      <c r="I4" t="str">
        <f>IFERROR(VLOOKUP(A4,xG!A:I,9,FALSE),"")</f>
        <v/>
      </c>
      <c r="J4">
        <f t="shared" si="2"/>
        <v>4</v>
      </c>
      <c r="K4">
        <v>2</v>
      </c>
      <c r="L4" s="1">
        <v>1</v>
      </c>
      <c r="M4" s="1">
        <v>1</v>
      </c>
    </row>
    <row r="5" spans="1:13" x14ac:dyDescent="0.35">
      <c r="A5" t="s">
        <v>429</v>
      </c>
      <c r="B5" t="s">
        <v>179</v>
      </c>
      <c r="C5" t="s">
        <v>26</v>
      </c>
      <c r="D5">
        <v>5.5</v>
      </c>
      <c r="E5">
        <v>78</v>
      </c>
      <c r="F5">
        <v>1941</v>
      </c>
      <c r="G5">
        <f t="shared" si="0"/>
        <v>4.0185471406491501E-2</v>
      </c>
      <c r="H5">
        <f t="shared" si="1"/>
        <v>3.6166924265842351</v>
      </c>
      <c r="I5">
        <f>IFERROR(VLOOKUP(A5,xG!A:I,9,FALSE),"")</f>
        <v>0.05</v>
      </c>
      <c r="J5">
        <f t="shared" si="2"/>
        <v>5</v>
      </c>
      <c r="K5">
        <v>2</v>
      </c>
      <c r="L5" s="1">
        <v>1</v>
      </c>
      <c r="M5" s="1">
        <v>2</v>
      </c>
    </row>
    <row r="6" spans="1:13" x14ac:dyDescent="0.35">
      <c r="A6" t="s">
        <v>431</v>
      </c>
      <c r="B6" t="s">
        <v>179</v>
      </c>
      <c r="C6" t="s">
        <v>26</v>
      </c>
      <c r="D6">
        <v>5</v>
      </c>
      <c r="E6">
        <v>28</v>
      </c>
      <c r="F6">
        <v>374</v>
      </c>
      <c r="G6">
        <f t="shared" si="0"/>
        <v>7.4866310160427801E-2</v>
      </c>
      <c r="H6">
        <f t="shared" si="1"/>
        <v>6.7379679144385021</v>
      </c>
      <c r="I6">
        <f>IFERROR(VLOOKUP(A6,xG!A:I,9,FALSE),"")</f>
        <v>2.5000000000000001E-2</v>
      </c>
      <c r="J6">
        <f t="shared" si="2"/>
        <v>5</v>
      </c>
      <c r="K6">
        <v>2</v>
      </c>
      <c r="L6" s="1">
        <v>1</v>
      </c>
      <c r="M6" s="1">
        <v>2</v>
      </c>
    </row>
    <row r="7" spans="1:13" x14ac:dyDescent="0.35">
      <c r="A7" t="s">
        <v>116</v>
      </c>
      <c r="B7" t="s">
        <v>179</v>
      </c>
      <c r="C7" t="s">
        <v>26</v>
      </c>
      <c r="D7">
        <v>5.5</v>
      </c>
      <c r="E7">
        <v>66</v>
      </c>
      <c r="F7">
        <v>1837</v>
      </c>
      <c r="G7">
        <f t="shared" si="0"/>
        <v>3.5928143712574849E-2</v>
      </c>
      <c r="H7">
        <f t="shared" si="1"/>
        <v>3.2335329341317363</v>
      </c>
      <c r="I7" t="str">
        <f>IFERROR(VLOOKUP(A7,xG!A:I,9,FALSE),"")</f>
        <v/>
      </c>
      <c r="J7">
        <f t="shared" si="2"/>
        <v>1</v>
      </c>
      <c r="K7">
        <v>0</v>
      </c>
      <c r="L7" s="1">
        <v>0</v>
      </c>
      <c r="M7" s="1">
        <v>1</v>
      </c>
    </row>
    <row r="8" spans="1:13" x14ac:dyDescent="0.35">
      <c r="A8" t="s">
        <v>180</v>
      </c>
      <c r="B8" t="s">
        <v>179</v>
      </c>
      <c r="C8" t="s">
        <v>26</v>
      </c>
      <c r="D8">
        <v>5.5</v>
      </c>
      <c r="E8">
        <v>67</v>
      </c>
      <c r="F8">
        <v>1911</v>
      </c>
      <c r="G8">
        <f t="shared" si="0"/>
        <v>3.5060177917320773E-2</v>
      </c>
      <c r="H8">
        <f t="shared" si="1"/>
        <v>3.1554160125588697</v>
      </c>
      <c r="I8" t="str">
        <f>IFERROR(VLOOKUP(A8,xG!A:I,9,FALSE),"")</f>
        <v/>
      </c>
      <c r="J8">
        <f t="shared" si="2"/>
        <v>0</v>
      </c>
      <c r="K8">
        <v>0</v>
      </c>
      <c r="L8" s="1">
        <v>0</v>
      </c>
      <c r="M8" s="1">
        <v>0</v>
      </c>
    </row>
    <row r="9" spans="1:13" x14ac:dyDescent="0.35">
      <c r="A9" t="s">
        <v>428</v>
      </c>
      <c r="B9" t="s">
        <v>179</v>
      </c>
      <c r="C9" t="s">
        <v>19</v>
      </c>
      <c r="D9">
        <v>6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>IFERROR(VLOOKUP(A9,xG!A:I,9,FALSE),"")</f>
        <v>0.05</v>
      </c>
      <c r="J9">
        <f t="shared" si="2"/>
        <v>14</v>
      </c>
      <c r="K9">
        <v>8</v>
      </c>
      <c r="L9" s="1">
        <v>6</v>
      </c>
      <c r="M9" s="1">
        <v>0</v>
      </c>
    </row>
    <row r="10" spans="1:13" x14ac:dyDescent="0.35">
      <c r="A10" t="s">
        <v>175</v>
      </c>
      <c r="B10" t="s">
        <v>179</v>
      </c>
      <c r="C10" t="s">
        <v>19</v>
      </c>
      <c r="D10">
        <v>7.5</v>
      </c>
      <c r="E10">
        <v>131</v>
      </c>
      <c r="F10">
        <v>2115</v>
      </c>
      <c r="G10">
        <f t="shared" si="0"/>
        <v>6.193853427895981E-2</v>
      </c>
      <c r="H10">
        <f t="shared" si="1"/>
        <v>5.5744680851063828</v>
      </c>
      <c r="I10">
        <f>IFERROR(VLOOKUP(A10,xG!A:I,9,FALSE),"")</f>
        <v>0.14516129032258066</v>
      </c>
      <c r="J10">
        <f t="shared" si="2"/>
        <v>13</v>
      </c>
      <c r="K10">
        <v>5</v>
      </c>
      <c r="L10" s="1">
        <v>6</v>
      </c>
      <c r="M10" s="1">
        <v>2</v>
      </c>
    </row>
    <row r="11" spans="1:13" x14ac:dyDescent="0.35">
      <c r="A11" t="s">
        <v>425</v>
      </c>
      <c r="B11" t="s">
        <v>179</v>
      </c>
      <c r="C11" t="s">
        <v>19</v>
      </c>
      <c r="D11">
        <v>5</v>
      </c>
      <c r="E11">
        <v>76</v>
      </c>
      <c r="F11">
        <v>2329</v>
      </c>
      <c r="G11">
        <f t="shared" si="0"/>
        <v>3.2632030914555604E-2</v>
      </c>
      <c r="H11">
        <f t="shared" si="1"/>
        <v>2.9368827823100045</v>
      </c>
      <c r="I11">
        <f>IFERROR(VLOOKUP(A11,xG!A:I,9,FALSE),"")</f>
        <v>0.1</v>
      </c>
      <c r="J11">
        <f t="shared" si="2"/>
        <v>9</v>
      </c>
      <c r="K11">
        <v>5</v>
      </c>
      <c r="L11" s="1">
        <v>2</v>
      </c>
      <c r="M11" s="1">
        <v>2</v>
      </c>
    </row>
    <row r="12" spans="1:13" x14ac:dyDescent="0.35">
      <c r="A12" t="s">
        <v>432</v>
      </c>
      <c r="B12" t="s">
        <v>179</v>
      </c>
      <c r="C12" t="s">
        <v>19</v>
      </c>
      <c r="D12">
        <v>5.5</v>
      </c>
      <c r="E12">
        <v>53</v>
      </c>
      <c r="F12">
        <v>1589</v>
      </c>
      <c r="G12">
        <f t="shared" si="0"/>
        <v>3.3354310887350538E-2</v>
      </c>
      <c r="H12">
        <f t="shared" si="1"/>
        <v>3.0018879798615483</v>
      </c>
      <c r="I12">
        <f>IFERROR(VLOOKUP(A12,xG!A:I,9,FALSE),"")</f>
        <v>3.8135593220338986E-2</v>
      </c>
      <c r="J12">
        <f t="shared" si="2"/>
        <v>4</v>
      </c>
      <c r="K12">
        <v>2</v>
      </c>
      <c r="L12" s="1">
        <v>1</v>
      </c>
      <c r="M12" s="1">
        <v>1</v>
      </c>
    </row>
    <row r="13" spans="1:13" x14ac:dyDescent="0.35">
      <c r="A13" t="s">
        <v>426</v>
      </c>
      <c r="B13" t="s">
        <v>179</v>
      </c>
      <c r="C13" t="s">
        <v>19</v>
      </c>
      <c r="D13">
        <v>9</v>
      </c>
      <c r="E13">
        <v>161</v>
      </c>
      <c r="F13">
        <v>2770</v>
      </c>
      <c r="G13">
        <f t="shared" si="0"/>
        <v>5.812274368231047E-2</v>
      </c>
      <c r="H13">
        <f t="shared" si="1"/>
        <v>5.231046931407942</v>
      </c>
      <c r="I13">
        <f>IFERROR(VLOOKUP(A13,xG!A:I,9,FALSE),"")</f>
        <v>0.11637931034482757</v>
      </c>
      <c r="J13">
        <f t="shared" si="2"/>
        <v>4</v>
      </c>
      <c r="K13">
        <v>1</v>
      </c>
      <c r="L13" s="1">
        <v>2</v>
      </c>
      <c r="M13" s="1">
        <v>1</v>
      </c>
    </row>
    <row r="14" spans="1:13" x14ac:dyDescent="0.35">
      <c r="A14" t="s">
        <v>424</v>
      </c>
      <c r="B14" t="s">
        <v>179</v>
      </c>
      <c r="C14" t="s">
        <v>19</v>
      </c>
      <c r="D14">
        <v>6</v>
      </c>
      <c r="E14">
        <v>67</v>
      </c>
      <c r="F14">
        <v>965</v>
      </c>
      <c r="G14">
        <f t="shared" si="0"/>
        <v>6.9430051813471505E-2</v>
      </c>
      <c r="H14">
        <f t="shared" si="1"/>
        <v>6.2487046632124352</v>
      </c>
      <c r="I14">
        <f>IFERROR(VLOOKUP(A14,xG!A:I,9,FALSE),"")</f>
        <v>0.13157894736842105</v>
      </c>
      <c r="J14">
        <f t="shared" si="2"/>
        <v>15</v>
      </c>
      <c r="K14">
        <v>1</v>
      </c>
      <c r="L14" s="1">
        <v>12</v>
      </c>
      <c r="M14" s="1">
        <v>2</v>
      </c>
    </row>
    <row r="15" spans="1:13" x14ac:dyDescent="0.35">
      <c r="A15" t="s">
        <v>176</v>
      </c>
      <c r="B15" t="s">
        <v>179</v>
      </c>
      <c r="C15" t="s">
        <v>19</v>
      </c>
      <c r="D15">
        <v>4.5</v>
      </c>
      <c r="E15">
        <v>12</v>
      </c>
      <c r="F15">
        <v>214</v>
      </c>
      <c r="G15">
        <f t="shared" si="0"/>
        <v>5.6074766355140186E-2</v>
      </c>
      <c r="H15">
        <f t="shared" si="1"/>
        <v>5.0467289719626169</v>
      </c>
      <c r="I15" t="str">
        <f>IFERROR(VLOOKUP(A15,xG!A:I,9,FALSE),"")</f>
        <v/>
      </c>
      <c r="J15">
        <f t="shared" si="2"/>
        <v>2</v>
      </c>
      <c r="K15">
        <v>1</v>
      </c>
      <c r="L15" s="1">
        <v>1</v>
      </c>
      <c r="M15" s="1">
        <v>0</v>
      </c>
    </row>
    <row r="16" spans="1:13" x14ac:dyDescent="0.35">
      <c r="A16" t="s">
        <v>177</v>
      </c>
      <c r="B16" t="s">
        <v>179</v>
      </c>
      <c r="C16" t="s">
        <v>19</v>
      </c>
      <c r="D16">
        <v>5</v>
      </c>
      <c r="E16">
        <v>4</v>
      </c>
      <c r="F16">
        <v>4</v>
      </c>
      <c r="G16">
        <f t="shared" si="0"/>
        <v>1</v>
      </c>
      <c r="H16">
        <f t="shared" si="1"/>
        <v>90</v>
      </c>
      <c r="I16" t="str">
        <f>IFERROR(VLOOKUP(A16,xG!A:I,9,FALSE),"")</f>
        <v/>
      </c>
      <c r="J16">
        <f t="shared" si="2"/>
        <v>1</v>
      </c>
      <c r="K16">
        <v>1</v>
      </c>
      <c r="L16" s="1">
        <v>0</v>
      </c>
      <c r="M16" s="1">
        <v>0</v>
      </c>
    </row>
    <row r="17" spans="1:13" x14ac:dyDescent="0.35">
      <c r="A17" t="s">
        <v>178</v>
      </c>
      <c r="B17" t="s">
        <v>179</v>
      </c>
      <c r="C17" t="s">
        <v>19</v>
      </c>
      <c r="D17">
        <v>9.5</v>
      </c>
      <c r="E17">
        <v>159</v>
      </c>
      <c r="F17">
        <v>2033</v>
      </c>
      <c r="G17">
        <f t="shared" si="0"/>
        <v>7.8209542547958685E-2</v>
      </c>
      <c r="H17">
        <f t="shared" si="1"/>
        <v>7.0388588293162817</v>
      </c>
      <c r="I17" t="str">
        <f>IFERROR(VLOOKUP(A17,xG!A:I,9,FALSE),"")</f>
        <v/>
      </c>
      <c r="J17">
        <f t="shared" si="2"/>
        <v>2</v>
      </c>
      <c r="K17">
        <v>0</v>
      </c>
      <c r="L17" s="1">
        <v>0</v>
      </c>
      <c r="M17" s="1">
        <v>2</v>
      </c>
    </row>
    <row r="18" spans="1:13" x14ac:dyDescent="0.35">
      <c r="A18" t="s">
        <v>181</v>
      </c>
      <c r="B18" t="s">
        <v>179</v>
      </c>
      <c r="C18" t="s">
        <v>19</v>
      </c>
      <c r="D18">
        <v>8.5</v>
      </c>
      <c r="E18">
        <v>94</v>
      </c>
      <c r="F18">
        <v>1822</v>
      </c>
      <c r="G18">
        <f t="shared" si="0"/>
        <v>5.159165751920966E-2</v>
      </c>
      <c r="H18">
        <f t="shared" si="1"/>
        <v>4.6432491767288697</v>
      </c>
      <c r="I18" t="str">
        <f>IFERROR(VLOOKUP(A18,xG!A:I,9,FALSE),"")</f>
        <v/>
      </c>
      <c r="J18">
        <f t="shared" si="2"/>
        <v>0</v>
      </c>
      <c r="K18">
        <v>0</v>
      </c>
      <c r="L18" s="1">
        <v>0</v>
      </c>
      <c r="M18" s="1">
        <v>0</v>
      </c>
    </row>
    <row r="19" spans="1:13" x14ac:dyDescent="0.35">
      <c r="A19" t="s">
        <v>422</v>
      </c>
      <c r="B19" t="s">
        <v>179</v>
      </c>
      <c r="C19" t="s">
        <v>42</v>
      </c>
      <c r="D19">
        <v>11</v>
      </c>
      <c r="E19">
        <v>160</v>
      </c>
      <c r="F19">
        <v>2423</v>
      </c>
      <c r="G19">
        <f t="shared" si="0"/>
        <v>6.6033842344201399E-2</v>
      </c>
      <c r="H19">
        <f t="shared" si="1"/>
        <v>5.9430458109781261</v>
      </c>
      <c r="I19">
        <f>IFERROR(VLOOKUP(A19,xG!A:I,9,FALSE),"")</f>
        <v>0.22500000000000001</v>
      </c>
      <c r="J19">
        <f t="shared" si="2"/>
        <v>17</v>
      </c>
      <c r="K19">
        <v>13</v>
      </c>
      <c r="L19" s="1">
        <v>2</v>
      </c>
      <c r="M19" s="1">
        <v>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05E2-3BA6-4A29-9F8A-479BC6F423F1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4.5" x14ac:dyDescent="0.35"/>
  <cols>
    <col min="1" max="1" width="11.81640625" bestFit="1" customWidth="1"/>
    <col min="2" max="2" width="7.81640625" bestFit="1" customWidth="1"/>
    <col min="3" max="3" width="9.906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182</v>
      </c>
      <c r="B2" t="s">
        <v>189</v>
      </c>
      <c r="C2" t="s">
        <v>5</v>
      </c>
      <c r="D2">
        <v>5</v>
      </c>
      <c r="E2">
        <v>129</v>
      </c>
      <c r="F2">
        <v>3420</v>
      </c>
      <c r="G2">
        <f>IF(E2,E2/F2,0)</f>
        <v>3.7719298245614034E-2</v>
      </c>
      <c r="H2">
        <f>IF(G2,G2*90,0)</f>
        <v>3.3947368421052633</v>
      </c>
      <c r="I2" t="str">
        <f>IFERROR(VLOOKUP(A2,xG!A:I,9,FALSE),"")</f>
        <v/>
      </c>
      <c r="J2">
        <f t="shared" ref="J2:J18" si="0">SUM(K2:M2)</f>
        <v>6</v>
      </c>
      <c r="K2">
        <v>1</v>
      </c>
      <c r="L2">
        <v>2</v>
      </c>
      <c r="M2">
        <v>3</v>
      </c>
    </row>
    <row r="3" spans="1:13" x14ac:dyDescent="0.35">
      <c r="A3" t="s">
        <v>183</v>
      </c>
      <c r="B3" t="s">
        <v>189</v>
      </c>
      <c r="C3" t="s">
        <v>26</v>
      </c>
      <c r="D3">
        <v>5</v>
      </c>
      <c r="E3">
        <v>93</v>
      </c>
      <c r="F3">
        <v>2392</v>
      </c>
      <c r="G3">
        <f t="shared" ref="G3:G18" si="1">IF(E3,E3/F3,0)</f>
        <v>3.887959866220736E-2</v>
      </c>
      <c r="H3">
        <f t="shared" ref="H3:H18" si="2">IF(G3,G3*90,0)</f>
        <v>3.4991638795986626</v>
      </c>
      <c r="I3" t="str">
        <f>IFERROR(VLOOKUP(A3,xG!A:I,9,FALSE),"")</f>
        <v/>
      </c>
      <c r="J3">
        <f t="shared" si="0"/>
        <v>2</v>
      </c>
      <c r="K3">
        <v>1</v>
      </c>
      <c r="L3">
        <v>1</v>
      </c>
      <c r="M3">
        <v>0</v>
      </c>
    </row>
    <row r="4" spans="1:13" x14ac:dyDescent="0.35">
      <c r="A4" t="s">
        <v>440</v>
      </c>
      <c r="B4" t="s">
        <v>189</v>
      </c>
      <c r="C4" t="s">
        <v>26</v>
      </c>
      <c r="D4">
        <v>4.5</v>
      </c>
      <c r="E4">
        <v>66</v>
      </c>
      <c r="F4">
        <v>2043</v>
      </c>
      <c r="G4">
        <f t="shared" si="1"/>
        <v>3.2305433186490456E-2</v>
      </c>
      <c r="H4">
        <f t="shared" si="2"/>
        <v>2.9074889867841409</v>
      </c>
      <c r="I4">
        <f>IFERROR(VLOOKUP(A4,xG!A:I,9,FALSE),"")</f>
        <v>2.5000000000000001E-2</v>
      </c>
      <c r="J4">
        <f t="shared" si="0"/>
        <v>4</v>
      </c>
      <c r="K4">
        <v>1</v>
      </c>
      <c r="L4">
        <v>2</v>
      </c>
      <c r="M4">
        <v>1</v>
      </c>
    </row>
    <row r="5" spans="1:13" x14ac:dyDescent="0.35">
      <c r="A5" t="s">
        <v>184</v>
      </c>
      <c r="B5" t="s">
        <v>189</v>
      </c>
      <c r="C5" t="s">
        <v>26</v>
      </c>
      <c r="D5">
        <v>4.5</v>
      </c>
      <c r="E5">
        <v>93</v>
      </c>
      <c r="F5">
        <v>3095</v>
      </c>
      <c r="G5">
        <f t="shared" si="1"/>
        <v>3.0048465266558966E-2</v>
      </c>
      <c r="H5">
        <f t="shared" si="2"/>
        <v>2.7043618739903068</v>
      </c>
      <c r="I5" t="str">
        <f>IFERROR(VLOOKUP(A5,xG!A:I,9,FALSE),"")</f>
        <v/>
      </c>
      <c r="J5">
        <f t="shared" si="0"/>
        <v>4</v>
      </c>
      <c r="K5">
        <v>1</v>
      </c>
      <c r="L5">
        <v>2</v>
      </c>
      <c r="M5">
        <v>1</v>
      </c>
    </row>
    <row r="6" spans="1:13" x14ac:dyDescent="0.35">
      <c r="A6" t="s">
        <v>436</v>
      </c>
      <c r="B6" t="s">
        <v>189</v>
      </c>
      <c r="C6" t="s">
        <v>26</v>
      </c>
      <c r="D6">
        <v>5</v>
      </c>
      <c r="E6">
        <v>87</v>
      </c>
      <c r="F6">
        <v>2510</v>
      </c>
      <c r="G6">
        <f t="shared" si="1"/>
        <v>3.4661354581673305E-2</v>
      </c>
      <c r="H6">
        <f t="shared" si="2"/>
        <v>3.1195219123505975</v>
      </c>
      <c r="I6">
        <f>IFERROR(VLOOKUP(A6,xG!A:I,9,FALSE),"")</f>
        <v>7.4999999999999997E-2</v>
      </c>
      <c r="J6">
        <f t="shared" si="0"/>
        <v>4</v>
      </c>
      <c r="K6">
        <v>1</v>
      </c>
      <c r="L6">
        <v>2</v>
      </c>
      <c r="M6">
        <v>1</v>
      </c>
    </row>
    <row r="7" spans="1:13" x14ac:dyDescent="0.35">
      <c r="A7" t="s">
        <v>185</v>
      </c>
      <c r="B7" t="s">
        <v>189</v>
      </c>
      <c r="C7" t="s">
        <v>26</v>
      </c>
      <c r="D7">
        <v>4.5</v>
      </c>
      <c r="E7">
        <v>36</v>
      </c>
      <c r="F7">
        <v>1584</v>
      </c>
      <c r="G7">
        <f t="shared" si="1"/>
        <v>2.2727272727272728E-2</v>
      </c>
      <c r="H7">
        <f t="shared" si="2"/>
        <v>2.0454545454545454</v>
      </c>
      <c r="I7" t="str">
        <f>IFERROR(VLOOKUP(A7,xG!A:I,9,FALSE),"")</f>
        <v/>
      </c>
      <c r="J7">
        <f t="shared" si="0"/>
        <v>0</v>
      </c>
      <c r="K7">
        <v>0</v>
      </c>
      <c r="L7">
        <v>0</v>
      </c>
      <c r="M7">
        <v>0</v>
      </c>
    </row>
    <row r="8" spans="1:13" x14ac:dyDescent="0.35">
      <c r="A8" t="s">
        <v>186</v>
      </c>
      <c r="B8" t="s">
        <v>189</v>
      </c>
      <c r="C8" t="s">
        <v>26</v>
      </c>
      <c r="D8">
        <v>4.5</v>
      </c>
      <c r="E8">
        <v>26</v>
      </c>
      <c r="F8">
        <v>1002</v>
      </c>
      <c r="G8">
        <f t="shared" si="1"/>
        <v>2.5948103792415168E-2</v>
      </c>
      <c r="H8">
        <f t="shared" si="2"/>
        <v>2.3353293413173652</v>
      </c>
      <c r="I8" t="str">
        <f>IFERROR(VLOOKUP(A8,xG!A:I,9,FALSE),"")</f>
        <v/>
      </c>
      <c r="J8">
        <f t="shared" si="0"/>
        <v>0</v>
      </c>
      <c r="K8">
        <v>0</v>
      </c>
      <c r="L8">
        <v>0</v>
      </c>
      <c r="M8">
        <v>0</v>
      </c>
    </row>
    <row r="9" spans="1:13" x14ac:dyDescent="0.35">
      <c r="A9" t="s">
        <v>442</v>
      </c>
      <c r="B9" t="s">
        <v>189</v>
      </c>
      <c r="C9" t="s">
        <v>19</v>
      </c>
      <c r="D9">
        <v>5.5</v>
      </c>
      <c r="E9">
        <v>87</v>
      </c>
      <c r="F9">
        <v>2419</v>
      </c>
      <c r="G9">
        <f t="shared" si="1"/>
        <v>3.5965274906986359E-2</v>
      </c>
      <c r="H9">
        <f t="shared" si="2"/>
        <v>3.2368747416287724</v>
      </c>
      <c r="I9">
        <f>IFERROR(VLOOKUP(A9,xG!A:I,9,FALSE),"")</f>
        <v>2.8846153846153848E-2</v>
      </c>
      <c r="J9">
        <f t="shared" si="0"/>
        <v>9</v>
      </c>
      <c r="K9">
        <v>2</v>
      </c>
      <c r="L9">
        <v>2</v>
      </c>
      <c r="M9">
        <v>5</v>
      </c>
    </row>
    <row r="10" spans="1:13" x14ac:dyDescent="0.35">
      <c r="A10" t="s">
        <v>435</v>
      </c>
      <c r="B10" t="s">
        <v>189</v>
      </c>
      <c r="C10" t="s">
        <v>19</v>
      </c>
      <c r="D10">
        <v>5</v>
      </c>
      <c r="E10">
        <v>79</v>
      </c>
      <c r="F10">
        <v>2944</v>
      </c>
      <c r="G10">
        <f t="shared" si="1"/>
        <v>2.6834239130434784E-2</v>
      </c>
      <c r="H10">
        <f t="shared" si="2"/>
        <v>2.4150815217391304</v>
      </c>
      <c r="I10">
        <f>IFERROR(VLOOKUP(A10,xG!A:I,9,FALSE),"")</f>
        <v>7.8488372093023243E-2</v>
      </c>
      <c r="J10">
        <f t="shared" si="0"/>
        <v>5</v>
      </c>
      <c r="K10">
        <v>2</v>
      </c>
      <c r="L10">
        <v>1</v>
      </c>
      <c r="M10">
        <v>2</v>
      </c>
    </row>
    <row r="11" spans="1:13" x14ac:dyDescent="0.35">
      <c r="A11" t="s">
        <v>433</v>
      </c>
      <c r="B11" t="s">
        <v>189</v>
      </c>
      <c r="C11" t="s">
        <v>19</v>
      </c>
      <c r="D11">
        <v>6</v>
      </c>
      <c r="E11">
        <v>122</v>
      </c>
      <c r="F11">
        <v>2817</v>
      </c>
      <c r="G11">
        <f t="shared" si="1"/>
        <v>4.3308484203052895E-2</v>
      </c>
      <c r="H11">
        <f t="shared" si="2"/>
        <v>3.8977635782747604</v>
      </c>
      <c r="I11">
        <f>IFERROR(VLOOKUP(A11,xG!A:I,9,FALSE),"")</f>
        <v>0.16666666666666666</v>
      </c>
      <c r="J11">
        <f t="shared" si="0"/>
        <v>2</v>
      </c>
      <c r="K11">
        <v>1</v>
      </c>
      <c r="L11">
        <v>1</v>
      </c>
      <c r="M11">
        <v>0</v>
      </c>
    </row>
    <row r="12" spans="1:13" x14ac:dyDescent="0.35">
      <c r="A12" t="s">
        <v>439</v>
      </c>
      <c r="B12" t="s">
        <v>189</v>
      </c>
      <c r="C12" t="s">
        <v>19</v>
      </c>
      <c r="D12">
        <v>6</v>
      </c>
      <c r="E12">
        <v>124</v>
      </c>
      <c r="F12">
        <v>3061</v>
      </c>
      <c r="G12">
        <f t="shared" si="1"/>
        <v>4.0509637373407383E-2</v>
      </c>
      <c r="H12">
        <f t="shared" si="2"/>
        <v>3.6458673636066643</v>
      </c>
      <c r="I12">
        <f>IFERROR(VLOOKUP(A12,xG!A:I,9,FALSE),"")</f>
        <v>2.5000000000000001E-2</v>
      </c>
      <c r="J12">
        <f t="shared" si="0"/>
        <v>4</v>
      </c>
      <c r="K12">
        <v>0</v>
      </c>
      <c r="L12">
        <v>2</v>
      </c>
      <c r="M12">
        <v>2</v>
      </c>
    </row>
    <row r="13" spans="1:13" x14ac:dyDescent="0.35">
      <c r="A13" t="s">
        <v>187</v>
      </c>
      <c r="B13" t="s">
        <v>189</v>
      </c>
      <c r="C13" t="s">
        <v>19</v>
      </c>
      <c r="D13">
        <v>5</v>
      </c>
      <c r="E13">
        <v>25</v>
      </c>
      <c r="F13">
        <v>470</v>
      </c>
      <c r="G13">
        <f t="shared" si="1"/>
        <v>5.3191489361702128E-2</v>
      </c>
      <c r="H13">
        <f t="shared" si="2"/>
        <v>4.7872340425531918</v>
      </c>
      <c r="I13" t="str">
        <f>IFERROR(VLOOKUP(A13,xG!A:I,9,FALSE),"")</f>
        <v/>
      </c>
      <c r="J13">
        <f t="shared" si="0"/>
        <v>3</v>
      </c>
      <c r="K13">
        <v>0</v>
      </c>
      <c r="L13">
        <v>1</v>
      </c>
      <c r="M13">
        <v>2</v>
      </c>
    </row>
    <row r="14" spans="1:13" x14ac:dyDescent="0.35">
      <c r="A14" t="s">
        <v>437</v>
      </c>
      <c r="B14" t="s">
        <v>189</v>
      </c>
      <c r="C14" t="s">
        <v>42</v>
      </c>
      <c r="D14">
        <v>6.5</v>
      </c>
      <c r="E14">
        <v>116</v>
      </c>
      <c r="F14">
        <v>2542</v>
      </c>
      <c r="G14">
        <f t="shared" si="1"/>
        <v>4.5633359559402044E-2</v>
      </c>
      <c r="H14">
        <f t="shared" si="2"/>
        <v>4.1070023603461836</v>
      </c>
      <c r="I14">
        <f>IFERROR(VLOOKUP(A14,xG!A:I,9,FALSE),"")</f>
        <v>7.4999999999999997E-2</v>
      </c>
      <c r="J14">
        <f t="shared" si="0"/>
        <v>4</v>
      </c>
      <c r="K14">
        <v>2</v>
      </c>
      <c r="L14">
        <v>2</v>
      </c>
      <c r="M14">
        <v>0</v>
      </c>
    </row>
    <row r="15" spans="1:13" x14ac:dyDescent="0.35">
      <c r="A15" t="s">
        <v>441</v>
      </c>
      <c r="B15" t="s">
        <v>189</v>
      </c>
      <c r="C15" t="s">
        <v>42</v>
      </c>
      <c r="D15">
        <v>6</v>
      </c>
      <c r="E15">
        <v>83</v>
      </c>
      <c r="F15">
        <v>1352</v>
      </c>
      <c r="G15">
        <f t="shared" si="1"/>
        <v>6.1390532544378699E-2</v>
      </c>
      <c r="H15">
        <f t="shared" si="2"/>
        <v>5.525147928994083</v>
      </c>
      <c r="I15">
        <f>IFERROR(VLOOKUP(A15,xG!A:I,9,FALSE),"")</f>
        <v>5.5555555555555559E-2</v>
      </c>
      <c r="J15">
        <f t="shared" si="0"/>
        <v>11</v>
      </c>
      <c r="K15">
        <v>2</v>
      </c>
      <c r="L15">
        <v>1</v>
      </c>
      <c r="M15">
        <v>8</v>
      </c>
    </row>
    <row r="16" spans="1:13" x14ac:dyDescent="0.35">
      <c r="A16" t="s">
        <v>438</v>
      </c>
      <c r="B16" t="s">
        <v>189</v>
      </c>
      <c r="C16" t="s">
        <v>42</v>
      </c>
      <c r="D16">
        <v>6.5</v>
      </c>
      <c r="E16">
        <v>133</v>
      </c>
      <c r="F16">
        <v>2064</v>
      </c>
      <c r="G16">
        <f t="shared" si="1"/>
        <v>6.4437984496124034E-2</v>
      </c>
      <c r="H16">
        <f t="shared" si="2"/>
        <v>5.7994186046511631</v>
      </c>
      <c r="I16">
        <f>IFERROR(VLOOKUP(A16,xG!A:I,9,FALSE),"")</f>
        <v>3.6585365853658534E-2</v>
      </c>
      <c r="J16">
        <f t="shared" si="0"/>
        <v>5</v>
      </c>
      <c r="K16">
        <v>1</v>
      </c>
      <c r="L16">
        <v>2</v>
      </c>
      <c r="M16">
        <v>2</v>
      </c>
    </row>
    <row r="17" spans="1:13" x14ac:dyDescent="0.35">
      <c r="A17" t="s">
        <v>188</v>
      </c>
      <c r="B17" t="s">
        <v>189</v>
      </c>
      <c r="C17" t="s">
        <v>42</v>
      </c>
      <c r="D17">
        <v>5</v>
      </c>
      <c r="E17">
        <v>42</v>
      </c>
      <c r="F17">
        <v>1033</v>
      </c>
      <c r="G17">
        <f t="shared" si="1"/>
        <v>4.0658276863504358E-2</v>
      </c>
      <c r="H17">
        <f t="shared" si="2"/>
        <v>3.6592449177153923</v>
      </c>
      <c r="I17" t="str">
        <f>IFERROR(VLOOKUP(A17,xG!A:I,9,FALSE),"")</f>
        <v/>
      </c>
      <c r="J17">
        <f t="shared" si="0"/>
        <v>1</v>
      </c>
      <c r="K17">
        <v>1</v>
      </c>
      <c r="L17">
        <v>0</v>
      </c>
      <c r="M17">
        <v>0</v>
      </c>
    </row>
    <row r="18" spans="1:13" x14ac:dyDescent="0.35">
      <c r="A18" t="s">
        <v>190</v>
      </c>
      <c r="B18" t="s">
        <v>189</v>
      </c>
      <c r="C18" t="s">
        <v>191</v>
      </c>
      <c r="D18">
        <v>6</v>
      </c>
      <c r="E18">
        <v>19</v>
      </c>
      <c r="F18">
        <v>146</v>
      </c>
      <c r="G18">
        <f t="shared" si="1"/>
        <v>0.13013698630136986</v>
      </c>
      <c r="H18">
        <f t="shared" si="2"/>
        <v>11.712328767123287</v>
      </c>
      <c r="I18" t="str">
        <f>IFERROR(VLOOKUP(A18,xG!A:I,9,FALSE),"")</f>
        <v/>
      </c>
      <c r="J18">
        <f t="shared" si="0"/>
        <v>2</v>
      </c>
      <c r="K18">
        <v>0</v>
      </c>
      <c r="L18">
        <v>1</v>
      </c>
      <c r="M18">
        <v>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308-2F5F-4771-A3DE-525DBDB009C6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4.5" x14ac:dyDescent="0.35"/>
  <cols>
    <col min="1" max="1" width="14.36328125" bestFit="1" customWidth="1"/>
    <col min="2" max="2" width="9.4531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192</v>
      </c>
      <c r="B2" t="s">
        <v>202</v>
      </c>
      <c r="C2" t="s">
        <v>5</v>
      </c>
      <c r="D2">
        <v>5</v>
      </c>
      <c r="E2">
        <v>143</v>
      </c>
      <c r="F2">
        <v>3420</v>
      </c>
      <c r="G2">
        <f>IF(E2,E2/F2,0)</f>
        <v>4.1812865497076024E-2</v>
      </c>
      <c r="H2">
        <f>IF(G2,G2*90,0)</f>
        <v>3.763157894736842</v>
      </c>
      <c r="I2" t="str">
        <f>IFERROR(VLOOKUP(A2,xG!A:I,9,FALSE),"")</f>
        <v/>
      </c>
      <c r="J2">
        <f t="shared" ref="J2:J18" si="0">SUM(K2:M2)</f>
        <v>6</v>
      </c>
      <c r="K2">
        <v>1</v>
      </c>
      <c r="L2">
        <v>3</v>
      </c>
      <c r="M2">
        <v>2</v>
      </c>
    </row>
    <row r="3" spans="1:13" x14ac:dyDescent="0.35">
      <c r="A3" t="s">
        <v>193</v>
      </c>
      <c r="B3" t="s">
        <v>202</v>
      </c>
      <c r="C3" t="s">
        <v>26</v>
      </c>
      <c r="D3">
        <v>5</v>
      </c>
      <c r="E3">
        <v>34</v>
      </c>
      <c r="F3">
        <v>1588</v>
      </c>
      <c r="G3">
        <f t="shared" ref="G3:G18" si="1">IF(E3,E3/F3,0)</f>
        <v>2.1410579345088162E-2</v>
      </c>
      <c r="H3">
        <f t="shared" ref="H3:H18" si="2">IF(G3,G3*90,0)</f>
        <v>1.9269521410579347</v>
      </c>
      <c r="I3" t="str">
        <f>IFERROR(VLOOKUP(A3,xG!A:I,9,FALSE),"")</f>
        <v/>
      </c>
      <c r="J3">
        <f t="shared" si="0"/>
        <v>0</v>
      </c>
      <c r="K3">
        <v>0</v>
      </c>
      <c r="L3">
        <v>0</v>
      </c>
      <c r="M3">
        <v>0</v>
      </c>
    </row>
    <row r="4" spans="1:13" x14ac:dyDescent="0.35">
      <c r="A4" t="s">
        <v>194</v>
      </c>
      <c r="B4" t="s">
        <v>202</v>
      </c>
      <c r="C4" t="s">
        <v>26</v>
      </c>
      <c r="D4">
        <v>4.5</v>
      </c>
      <c r="E4">
        <v>48</v>
      </c>
      <c r="F4">
        <v>1871</v>
      </c>
      <c r="G4">
        <f t="shared" si="1"/>
        <v>2.5654730090860504E-2</v>
      </c>
      <c r="H4">
        <f t="shared" si="2"/>
        <v>2.3089257081774455</v>
      </c>
      <c r="I4" t="str">
        <f>IFERROR(VLOOKUP(A4,xG!A:I,9,FALSE),"")</f>
        <v/>
      </c>
      <c r="J4">
        <f t="shared" si="0"/>
        <v>3</v>
      </c>
      <c r="K4">
        <v>0</v>
      </c>
      <c r="L4">
        <v>2</v>
      </c>
      <c r="M4">
        <v>1</v>
      </c>
    </row>
    <row r="5" spans="1:13" x14ac:dyDescent="0.35">
      <c r="A5" t="s">
        <v>195</v>
      </c>
      <c r="B5" t="s">
        <v>202</v>
      </c>
      <c r="C5" t="s">
        <v>26</v>
      </c>
      <c r="D5">
        <v>4.5</v>
      </c>
      <c r="E5">
        <v>49</v>
      </c>
      <c r="F5">
        <v>1757</v>
      </c>
      <c r="G5">
        <f t="shared" si="1"/>
        <v>2.7888446215139442E-2</v>
      </c>
      <c r="H5">
        <f t="shared" si="2"/>
        <v>2.5099601593625498</v>
      </c>
      <c r="I5" t="str">
        <f>IFERROR(VLOOKUP(A5,xG!A:I,9,FALSE),"")</f>
        <v/>
      </c>
      <c r="J5">
        <f t="shared" si="0"/>
        <v>3</v>
      </c>
      <c r="K5">
        <v>0</v>
      </c>
      <c r="L5">
        <v>1</v>
      </c>
      <c r="M5">
        <v>2</v>
      </c>
    </row>
    <row r="6" spans="1:13" x14ac:dyDescent="0.35">
      <c r="A6" t="s">
        <v>196</v>
      </c>
      <c r="B6" t="s">
        <v>202</v>
      </c>
      <c r="C6" t="s">
        <v>26</v>
      </c>
      <c r="D6">
        <v>4.5</v>
      </c>
      <c r="E6">
        <v>56</v>
      </c>
      <c r="F6">
        <v>2089</v>
      </c>
      <c r="G6">
        <f t="shared" si="1"/>
        <v>2.6807084729535663E-2</v>
      </c>
      <c r="H6">
        <f t="shared" si="2"/>
        <v>2.4126376256582098</v>
      </c>
      <c r="I6" t="str">
        <f>IFERROR(VLOOKUP(A6,xG!A:I,9,FALSE),"")</f>
        <v/>
      </c>
      <c r="J6">
        <f t="shared" si="0"/>
        <v>0</v>
      </c>
      <c r="K6">
        <v>0</v>
      </c>
      <c r="L6">
        <v>0</v>
      </c>
      <c r="M6">
        <v>0</v>
      </c>
    </row>
    <row r="7" spans="1:13" x14ac:dyDescent="0.35">
      <c r="A7" t="s">
        <v>197</v>
      </c>
      <c r="B7" t="s">
        <v>202</v>
      </c>
      <c r="C7" t="s">
        <v>26</v>
      </c>
      <c r="D7">
        <v>4.5</v>
      </c>
      <c r="E7">
        <v>38</v>
      </c>
      <c r="F7">
        <v>1084</v>
      </c>
      <c r="G7">
        <f t="shared" si="1"/>
        <v>3.5055350553505532E-2</v>
      </c>
      <c r="H7">
        <f t="shared" si="2"/>
        <v>3.1549815498154978</v>
      </c>
      <c r="I7" t="str">
        <f>IFERROR(VLOOKUP(A7,xG!A:I,9,FALSE),"")</f>
        <v/>
      </c>
      <c r="J7">
        <f t="shared" si="0"/>
        <v>4</v>
      </c>
      <c r="K7">
        <v>0</v>
      </c>
      <c r="L7">
        <v>2</v>
      </c>
      <c r="M7">
        <v>2</v>
      </c>
    </row>
    <row r="8" spans="1:13" x14ac:dyDescent="0.35">
      <c r="A8" t="s">
        <v>198</v>
      </c>
      <c r="B8" t="s">
        <v>202</v>
      </c>
      <c r="C8" t="s">
        <v>26</v>
      </c>
      <c r="D8">
        <v>4.5</v>
      </c>
      <c r="E8">
        <v>61</v>
      </c>
      <c r="F8">
        <v>2013</v>
      </c>
      <c r="G8">
        <f t="shared" si="1"/>
        <v>3.0303030303030304E-2</v>
      </c>
      <c r="H8">
        <f t="shared" si="2"/>
        <v>2.7272727272727275</v>
      </c>
      <c r="I8" t="str">
        <f>IFERROR(VLOOKUP(A8,xG!A:I,9,FALSE),"")</f>
        <v/>
      </c>
      <c r="J8">
        <f t="shared" si="0"/>
        <v>-1</v>
      </c>
      <c r="K8">
        <v>-1</v>
      </c>
      <c r="L8">
        <v>0</v>
      </c>
      <c r="M8">
        <v>0</v>
      </c>
    </row>
    <row r="9" spans="1:13" x14ac:dyDescent="0.35">
      <c r="A9" t="s">
        <v>461</v>
      </c>
      <c r="B9" t="s">
        <v>202</v>
      </c>
      <c r="C9" t="s">
        <v>19</v>
      </c>
      <c r="D9">
        <v>6.5</v>
      </c>
      <c r="E9">
        <v>31</v>
      </c>
      <c r="F9">
        <v>685</v>
      </c>
      <c r="G9">
        <f t="shared" si="1"/>
        <v>4.5255474452554748E-2</v>
      </c>
      <c r="H9">
        <f t="shared" si="2"/>
        <v>4.0729927007299276</v>
      </c>
      <c r="I9">
        <f>IFERROR(VLOOKUP(A9,xG!A:I,9,FALSE),"")</f>
        <v>0.05</v>
      </c>
      <c r="J9">
        <f t="shared" si="0"/>
        <v>15</v>
      </c>
      <c r="K9">
        <v>2</v>
      </c>
      <c r="L9">
        <v>8</v>
      </c>
      <c r="M9">
        <v>5</v>
      </c>
    </row>
    <row r="10" spans="1:13" x14ac:dyDescent="0.35">
      <c r="A10" t="s">
        <v>465</v>
      </c>
      <c r="B10" t="s">
        <v>202</v>
      </c>
      <c r="C10" t="s">
        <v>19</v>
      </c>
      <c r="D10">
        <v>5</v>
      </c>
      <c r="E10">
        <v>92</v>
      </c>
      <c r="F10">
        <v>3003</v>
      </c>
      <c r="G10">
        <f t="shared" si="1"/>
        <v>3.0636030636030636E-2</v>
      </c>
      <c r="H10">
        <f t="shared" si="2"/>
        <v>2.7572427572427571</v>
      </c>
      <c r="I10">
        <f>IFERROR(VLOOKUP(A10,xG!A:I,9,FALSE),"")</f>
        <v>2.5000000000000001E-2</v>
      </c>
      <c r="J10">
        <f t="shared" si="0"/>
        <v>5</v>
      </c>
      <c r="K10">
        <v>2</v>
      </c>
      <c r="L10">
        <v>1</v>
      </c>
      <c r="M10">
        <v>2</v>
      </c>
    </row>
    <row r="11" spans="1:13" x14ac:dyDescent="0.35">
      <c r="A11" t="s">
        <v>459</v>
      </c>
      <c r="B11" t="s">
        <v>202</v>
      </c>
      <c r="C11" t="s">
        <v>19</v>
      </c>
      <c r="D11">
        <v>7</v>
      </c>
      <c r="E11">
        <v>118</v>
      </c>
      <c r="F11">
        <v>2093</v>
      </c>
      <c r="G11">
        <f t="shared" si="1"/>
        <v>5.637840420449116E-2</v>
      </c>
      <c r="H11">
        <f t="shared" si="2"/>
        <v>5.0740563784042045</v>
      </c>
      <c r="I11">
        <f>IFERROR(VLOOKUP(A11,xG!A:I,9,FALSE),"")</f>
        <v>0.15</v>
      </c>
      <c r="J11">
        <f t="shared" si="0"/>
        <v>7</v>
      </c>
      <c r="K11">
        <v>1</v>
      </c>
      <c r="L11">
        <v>2</v>
      </c>
      <c r="M11">
        <v>4</v>
      </c>
    </row>
    <row r="12" spans="1:13" x14ac:dyDescent="0.35">
      <c r="A12" t="s">
        <v>199</v>
      </c>
      <c r="B12" t="s">
        <v>202</v>
      </c>
      <c r="C12" t="s">
        <v>19</v>
      </c>
      <c r="D12">
        <v>7</v>
      </c>
      <c r="E12">
        <v>155</v>
      </c>
      <c r="F12">
        <v>3045</v>
      </c>
      <c r="G12">
        <f t="shared" si="1"/>
        <v>5.090311986863711E-2</v>
      </c>
      <c r="H12">
        <f t="shared" si="2"/>
        <v>4.5812807881773399</v>
      </c>
      <c r="I12" t="str">
        <f>IFERROR(VLOOKUP(A12,xG!A:I,9,FALSE),"")</f>
        <v/>
      </c>
      <c r="J12">
        <f t="shared" si="0"/>
        <v>6</v>
      </c>
      <c r="K12">
        <v>1</v>
      </c>
      <c r="L12">
        <v>0</v>
      </c>
      <c r="M12">
        <v>5</v>
      </c>
    </row>
    <row r="13" spans="1:13" x14ac:dyDescent="0.35">
      <c r="A13" t="s">
        <v>466</v>
      </c>
      <c r="B13" t="s">
        <v>202</v>
      </c>
      <c r="C13" t="s">
        <v>19</v>
      </c>
      <c r="D13">
        <v>5.5</v>
      </c>
      <c r="E13">
        <v>85</v>
      </c>
      <c r="F13">
        <v>2215</v>
      </c>
      <c r="G13">
        <f t="shared" si="1"/>
        <v>3.8374717832957109E-2</v>
      </c>
      <c r="H13">
        <f t="shared" si="2"/>
        <v>3.4537246049661396</v>
      </c>
      <c r="I13">
        <f>IFERROR(VLOOKUP(A13,xG!A:I,9,FALSE),"")</f>
        <v>3.6290322580645164E-2</v>
      </c>
      <c r="J13">
        <f t="shared" si="0"/>
        <v>3</v>
      </c>
      <c r="K13">
        <v>1</v>
      </c>
      <c r="L13">
        <v>2</v>
      </c>
      <c r="M13">
        <v>0</v>
      </c>
    </row>
    <row r="14" spans="1:13" x14ac:dyDescent="0.35">
      <c r="A14" t="s">
        <v>200</v>
      </c>
      <c r="B14" t="s">
        <v>202</v>
      </c>
      <c r="C14" t="s">
        <v>19</v>
      </c>
      <c r="D14">
        <v>5</v>
      </c>
      <c r="E14">
        <v>17</v>
      </c>
      <c r="F14">
        <v>388</v>
      </c>
      <c r="G14">
        <f t="shared" si="1"/>
        <v>4.3814432989690719E-2</v>
      </c>
      <c r="H14">
        <f t="shared" si="2"/>
        <v>3.9432989690721647</v>
      </c>
      <c r="I14" t="str">
        <f>IFERROR(VLOOKUP(A14,xG!A:I,9,FALSE),"")</f>
        <v/>
      </c>
      <c r="J14">
        <f t="shared" si="0"/>
        <v>2</v>
      </c>
      <c r="K14">
        <v>1</v>
      </c>
      <c r="L14">
        <v>1</v>
      </c>
      <c r="M14">
        <v>0</v>
      </c>
    </row>
    <row r="15" spans="1:13" x14ac:dyDescent="0.35">
      <c r="A15" t="s">
        <v>463</v>
      </c>
      <c r="B15" t="s">
        <v>202</v>
      </c>
      <c r="C15" t="s">
        <v>19</v>
      </c>
      <c r="D15">
        <v>6.5</v>
      </c>
      <c r="E15">
        <v>0</v>
      </c>
      <c r="F15">
        <v>0</v>
      </c>
      <c r="G15">
        <f t="shared" si="1"/>
        <v>0</v>
      </c>
      <c r="H15">
        <f t="shared" si="2"/>
        <v>0</v>
      </c>
      <c r="I15">
        <f>IFERROR(VLOOKUP(A15,xG!A:I,9,FALSE),"")</f>
        <v>3.71900826446281E-2</v>
      </c>
      <c r="J15">
        <f t="shared" si="0"/>
        <v>4</v>
      </c>
      <c r="K15">
        <v>1</v>
      </c>
      <c r="L15">
        <v>2</v>
      </c>
      <c r="M15">
        <v>1</v>
      </c>
    </row>
    <row r="16" spans="1:13" x14ac:dyDescent="0.35">
      <c r="A16" t="s">
        <v>203</v>
      </c>
      <c r="B16" t="s">
        <v>202</v>
      </c>
      <c r="C16" t="s">
        <v>19</v>
      </c>
      <c r="D16">
        <v>6</v>
      </c>
      <c r="E16">
        <v>27</v>
      </c>
      <c r="F16">
        <v>456</v>
      </c>
      <c r="G16">
        <f t="shared" si="1"/>
        <v>5.921052631578947E-2</v>
      </c>
      <c r="H16">
        <f t="shared" si="2"/>
        <v>5.3289473684210522</v>
      </c>
      <c r="I16" t="str">
        <f>IFERROR(VLOOKUP(A16,xG!A:I,9,FALSE),"")</f>
        <v/>
      </c>
      <c r="J16">
        <f t="shared" si="0"/>
        <v>2</v>
      </c>
      <c r="K16">
        <v>0</v>
      </c>
      <c r="L16">
        <v>1</v>
      </c>
      <c r="M16">
        <v>1</v>
      </c>
    </row>
    <row r="17" spans="1:13" x14ac:dyDescent="0.35">
      <c r="A17" t="s">
        <v>464</v>
      </c>
      <c r="B17" t="s">
        <v>202</v>
      </c>
      <c r="C17" t="s">
        <v>42</v>
      </c>
      <c r="D17">
        <v>7.5</v>
      </c>
      <c r="E17">
        <v>0</v>
      </c>
      <c r="F17">
        <v>0</v>
      </c>
      <c r="G17">
        <f t="shared" si="1"/>
        <v>0</v>
      </c>
      <c r="H17">
        <f t="shared" si="2"/>
        <v>0</v>
      </c>
      <c r="I17">
        <f>IFERROR(VLOOKUP(A17,xG!A:I,9,FALSE),"")</f>
        <v>0.05</v>
      </c>
      <c r="J17">
        <f t="shared" si="0"/>
        <v>15</v>
      </c>
      <c r="K17">
        <v>2</v>
      </c>
      <c r="L17">
        <v>0</v>
      </c>
      <c r="M17">
        <v>13</v>
      </c>
    </row>
    <row r="18" spans="1:13" x14ac:dyDescent="0.35">
      <c r="A18" t="s">
        <v>201</v>
      </c>
      <c r="B18" t="s">
        <v>202</v>
      </c>
      <c r="C18" t="s">
        <v>42</v>
      </c>
      <c r="D18">
        <v>6</v>
      </c>
      <c r="E18">
        <v>86</v>
      </c>
      <c r="F18">
        <v>1326</v>
      </c>
      <c r="G18">
        <f t="shared" si="1"/>
        <v>6.485671191553545E-2</v>
      </c>
      <c r="H18">
        <f t="shared" si="2"/>
        <v>5.8371040723981906</v>
      </c>
      <c r="I18">
        <f>IFERROR(VLOOKUP(A18,xG!A:I,9,FALSE),"")</f>
        <v>0.12735849056603774</v>
      </c>
      <c r="J18">
        <f t="shared" si="0"/>
        <v>9</v>
      </c>
      <c r="K18">
        <v>1</v>
      </c>
      <c r="L18">
        <v>8</v>
      </c>
      <c r="M18"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A54A-7477-4BD1-99B7-DF6B46D20A7A}">
  <dimension ref="A1: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RowHeight="14.5" x14ac:dyDescent="0.35"/>
  <cols>
    <col min="1" max="1" width="11.1796875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8" width="18.6328125" bestFit="1" customWidth="1"/>
    <col min="9" max="9" width="18.6328125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477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204</v>
      </c>
      <c r="B2" t="s">
        <v>213</v>
      </c>
      <c r="C2" t="s">
        <v>5</v>
      </c>
      <c r="D2">
        <v>5</v>
      </c>
      <c r="E2">
        <v>118</v>
      </c>
      <c r="F2">
        <v>3330</v>
      </c>
      <c r="G2">
        <f>IF(E2,E2/F2,0)</f>
        <v>3.5435435435435432E-2</v>
      </c>
      <c r="H2">
        <f>IF(G2,G2*90,0)</f>
        <v>3.189189189189189</v>
      </c>
      <c r="I2" t="str">
        <f>IFERROR(VLOOKUP(A2,xG!A:I,9,FALSE),"")</f>
        <v/>
      </c>
      <c r="J2">
        <f t="shared" ref="J2:J16" si="0">SUM(K2:M2)</f>
        <v>18</v>
      </c>
      <c r="K2">
        <v>6</v>
      </c>
      <c r="L2">
        <v>9</v>
      </c>
      <c r="M2">
        <v>3</v>
      </c>
    </row>
    <row r="3" spans="1:13" x14ac:dyDescent="0.35">
      <c r="A3" t="s">
        <v>205</v>
      </c>
      <c r="B3" t="s">
        <v>213</v>
      </c>
      <c r="C3" t="s">
        <v>26</v>
      </c>
      <c r="D3">
        <v>5</v>
      </c>
      <c r="E3">
        <v>120</v>
      </c>
      <c r="F3">
        <v>3168</v>
      </c>
      <c r="G3">
        <f t="shared" ref="G3:G16" si="1">IF(E3,E3/F3,0)</f>
        <v>3.787878787878788E-2</v>
      </c>
      <c r="H3">
        <f t="shared" ref="H3:H16" si="2">IF(G3,G3*90,0)</f>
        <v>3.4090909090909092</v>
      </c>
      <c r="I3" t="str">
        <f>IFERROR(VLOOKUP(A3,xG!A:I,9,FALSE),"")</f>
        <v/>
      </c>
      <c r="J3">
        <f t="shared" si="0"/>
        <v>15</v>
      </c>
      <c r="K3">
        <v>9</v>
      </c>
      <c r="L3">
        <v>2</v>
      </c>
      <c r="M3">
        <v>4</v>
      </c>
    </row>
    <row r="4" spans="1:13" x14ac:dyDescent="0.35">
      <c r="A4" t="s">
        <v>206</v>
      </c>
      <c r="B4" t="s">
        <v>213</v>
      </c>
      <c r="C4" t="s">
        <v>26</v>
      </c>
      <c r="D4">
        <v>6</v>
      </c>
      <c r="E4">
        <v>144</v>
      </c>
      <c r="F4">
        <v>3141</v>
      </c>
      <c r="G4">
        <f t="shared" si="1"/>
        <v>4.5845272206303724E-2</v>
      </c>
      <c r="H4">
        <f t="shared" si="2"/>
        <v>4.126074498567335</v>
      </c>
      <c r="I4" t="str">
        <f>IFERROR(VLOOKUP(A4,xG!A:I,9,FALSE),"")</f>
        <v/>
      </c>
      <c r="J4">
        <f t="shared" si="0"/>
        <v>9</v>
      </c>
      <c r="K4">
        <v>6</v>
      </c>
      <c r="L4">
        <v>2</v>
      </c>
      <c r="M4">
        <v>1</v>
      </c>
    </row>
    <row r="5" spans="1:13" x14ac:dyDescent="0.35">
      <c r="A5" t="s">
        <v>207</v>
      </c>
      <c r="B5" t="s">
        <v>213</v>
      </c>
      <c r="C5" t="s">
        <v>26</v>
      </c>
      <c r="D5">
        <v>5</v>
      </c>
      <c r="E5">
        <v>94</v>
      </c>
      <c r="F5">
        <v>3420</v>
      </c>
      <c r="G5">
        <f t="shared" si="1"/>
        <v>2.7485380116959064E-2</v>
      </c>
      <c r="H5">
        <f t="shared" si="2"/>
        <v>2.4736842105263159</v>
      </c>
      <c r="I5" t="str">
        <f>IFERROR(VLOOKUP(A5,xG!A:I,9,FALSE),"")</f>
        <v/>
      </c>
      <c r="J5">
        <f t="shared" si="0"/>
        <v>10</v>
      </c>
      <c r="K5">
        <v>6</v>
      </c>
      <c r="L5">
        <v>2</v>
      </c>
      <c r="M5">
        <v>2</v>
      </c>
    </row>
    <row r="6" spans="1:13" x14ac:dyDescent="0.35">
      <c r="A6" t="s">
        <v>448</v>
      </c>
      <c r="B6" t="s">
        <v>213</v>
      </c>
      <c r="C6" t="s">
        <v>26</v>
      </c>
      <c r="D6">
        <v>5</v>
      </c>
      <c r="E6">
        <v>89</v>
      </c>
      <c r="F6">
        <v>3060</v>
      </c>
      <c r="G6">
        <f t="shared" si="1"/>
        <v>2.9084967320261439E-2</v>
      </c>
      <c r="H6">
        <f t="shared" si="2"/>
        <v>2.6176470588235294</v>
      </c>
      <c r="I6">
        <f>IFERROR(VLOOKUP(A6,xG!A:I,9,FALSE),"")</f>
        <v>2.5000000000000001E-2</v>
      </c>
      <c r="J6">
        <f t="shared" si="0"/>
        <v>9</v>
      </c>
      <c r="K6">
        <v>6</v>
      </c>
      <c r="L6">
        <v>1</v>
      </c>
      <c r="M6">
        <v>2</v>
      </c>
    </row>
    <row r="7" spans="1:13" x14ac:dyDescent="0.35">
      <c r="A7" t="s">
        <v>208</v>
      </c>
      <c r="B7" t="s">
        <v>213</v>
      </c>
      <c r="C7" t="s">
        <v>26</v>
      </c>
      <c r="D7">
        <v>5.5</v>
      </c>
      <c r="E7">
        <v>103</v>
      </c>
      <c r="F7">
        <v>2772</v>
      </c>
      <c r="G7">
        <f t="shared" si="1"/>
        <v>3.715728715728716E-2</v>
      </c>
      <c r="H7">
        <f t="shared" si="2"/>
        <v>3.3441558441558445</v>
      </c>
      <c r="I7">
        <f>IFERROR(VLOOKUP(A7,xG!A:I,9,FALSE),"")</f>
        <v>2.5000000000000001E-2</v>
      </c>
      <c r="J7">
        <f t="shared" si="0"/>
        <v>9</v>
      </c>
      <c r="K7">
        <v>5</v>
      </c>
      <c r="L7">
        <v>2</v>
      </c>
      <c r="M7">
        <v>2</v>
      </c>
    </row>
    <row r="8" spans="1:13" x14ac:dyDescent="0.35">
      <c r="A8" t="s">
        <v>209</v>
      </c>
      <c r="B8" t="s">
        <v>213</v>
      </c>
      <c r="C8" t="s">
        <v>26</v>
      </c>
      <c r="D8">
        <v>4.5</v>
      </c>
      <c r="E8">
        <v>47</v>
      </c>
      <c r="F8">
        <v>1142</v>
      </c>
      <c r="G8">
        <f t="shared" si="1"/>
        <v>4.1155866900175128E-2</v>
      </c>
      <c r="H8">
        <f t="shared" si="2"/>
        <v>3.7040280210157617</v>
      </c>
      <c r="I8" t="str">
        <f>IFERROR(VLOOKUP(A8,xG!A:I,9,FALSE),"")</f>
        <v/>
      </c>
      <c r="J8">
        <f t="shared" si="0"/>
        <v>1</v>
      </c>
      <c r="K8">
        <v>1</v>
      </c>
      <c r="L8">
        <v>0</v>
      </c>
      <c r="M8">
        <v>0</v>
      </c>
    </row>
    <row r="9" spans="1:13" x14ac:dyDescent="0.35">
      <c r="A9" t="s">
        <v>210</v>
      </c>
      <c r="B9" t="s">
        <v>213</v>
      </c>
      <c r="C9" t="s">
        <v>19</v>
      </c>
      <c r="D9">
        <v>5.5</v>
      </c>
      <c r="E9">
        <v>119</v>
      </c>
      <c r="F9">
        <v>3030</v>
      </c>
      <c r="G9">
        <f t="shared" si="1"/>
        <v>3.9273927392739272E-2</v>
      </c>
      <c r="H9">
        <f t="shared" si="2"/>
        <v>3.5346534653465342</v>
      </c>
      <c r="I9" t="str">
        <f>IFERROR(VLOOKUP(A9,xG!A:I,9,FALSE),"")</f>
        <v/>
      </c>
      <c r="J9">
        <f t="shared" si="0"/>
        <v>12</v>
      </c>
      <c r="K9">
        <v>3</v>
      </c>
      <c r="L9">
        <v>8</v>
      </c>
      <c r="M9">
        <v>1</v>
      </c>
    </row>
    <row r="10" spans="1:13" x14ac:dyDescent="0.35">
      <c r="A10" t="s">
        <v>445</v>
      </c>
      <c r="B10" t="s">
        <v>213</v>
      </c>
      <c r="C10" t="s">
        <v>19</v>
      </c>
      <c r="D10">
        <v>4.5</v>
      </c>
      <c r="E10">
        <v>48</v>
      </c>
      <c r="F10">
        <v>1465</v>
      </c>
      <c r="G10">
        <f t="shared" si="1"/>
        <v>3.2764505119453925E-2</v>
      </c>
      <c r="H10">
        <f t="shared" si="2"/>
        <v>2.9488054607508531</v>
      </c>
      <c r="I10">
        <f>IFERROR(VLOOKUP(A10,xG!A:I,9,FALSE),"")</f>
        <v>0.05</v>
      </c>
      <c r="J10">
        <f t="shared" si="0"/>
        <v>6</v>
      </c>
      <c r="K10">
        <v>3</v>
      </c>
      <c r="L10">
        <v>1</v>
      </c>
      <c r="M10">
        <v>2</v>
      </c>
    </row>
    <row r="11" spans="1:13" x14ac:dyDescent="0.35">
      <c r="A11" t="s">
        <v>469</v>
      </c>
      <c r="B11" t="s">
        <v>213</v>
      </c>
      <c r="C11" t="s">
        <v>19</v>
      </c>
      <c r="D11">
        <v>5.5</v>
      </c>
      <c r="E11">
        <v>104</v>
      </c>
      <c r="F11">
        <v>3006</v>
      </c>
      <c r="G11">
        <f t="shared" si="1"/>
        <v>3.4597471723220224E-2</v>
      </c>
      <c r="H11">
        <f t="shared" si="2"/>
        <v>3.11377245508982</v>
      </c>
      <c r="I11">
        <f>IFERROR(VLOOKUP(A11,xG!A:I,9,FALSE),"")</f>
        <v>2.6470588235294121E-2</v>
      </c>
      <c r="J11">
        <f t="shared" si="0"/>
        <v>11</v>
      </c>
      <c r="K11">
        <v>2</v>
      </c>
      <c r="L11">
        <v>7</v>
      </c>
      <c r="M11">
        <v>2</v>
      </c>
    </row>
    <row r="12" spans="1:13" x14ac:dyDescent="0.35">
      <c r="A12" t="s">
        <v>211</v>
      </c>
      <c r="B12" t="s">
        <v>213</v>
      </c>
      <c r="C12" t="s">
        <v>19</v>
      </c>
      <c r="D12">
        <v>5</v>
      </c>
      <c r="E12">
        <v>37</v>
      </c>
      <c r="F12">
        <v>645</v>
      </c>
      <c r="G12">
        <f t="shared" si="1"/>
        <v>5.7364341085271317E-2</v>
      </c>
      <c r="H12">
        <f t="shared" si="2"/>
        <v>5.1627906976744189</v>
      </c>
      <c r="I12" t="str">
        <f>IFERROR(VLOOKUP(A12,xG!A:I,9,FALSE),"")</f>
        <v/>
      </c>
      <c r="J12">
        <f t="shared" si="0"/>
        <v>2</v>
      </c>
      <c r="K12">
        <v>0</v>
      </c>
      <c r="L12">
        <v>0</v>
      </c>
      <c r="M12">
        <v>2</v>
      </c>
    </row>
    <row r="13" spans="1:13" x14ac:dyDescent="0.35">
      <c r="A13" t="s">
        <v>470</v>
      </c>
      <c r="B13" t="s">
        <v>213</v>
      </c>
      <c r="C13" t="s">
        <v>19</v>
      </c>
      <c r="D13">
        <v>5</v>
      </c>
      <c r="E13">
        <v>44</v>
      </c>
      <c r="F13">
        <v>884</v>
      </c>
      <c r="G13">
        <f t="shared" si="1"/>
        <v>4.9773755656108594E-2</v>
      </c>
      <c r="H13">
        <f t="shared" si="2"/>
        <v>4.4796380090497738</v>
      </c>
      <c r="I13">
        <f>IFERROR(VLOOKUP(A13,xG!A:I,9,FALSE),"")</f>
        <v>0.1</v>
      </c>
      <c r="J13">
        <f t="shared" si="0"/>
        <v>2</v>
      </c>
      <c r="K13">
        <v>0</v>
      </c>
      <c r="L13">
        <v>1</v>
      </c>
      <c r="M13">
        <v>1</v>
      </c>
    </row>
    <row r="14" spans="1:13" x14ac:dyDescent="0.35">
      <c r="A14" t="s">
        <v>446</v>
      </c>
      <c r="B14" t="s">
        <v>213</v>
      </c>
      <c r="C14" t="s">
        <v>42</v>
      </c>
      <c r="D14">
        <v>7.5</v>
      </c>
      <c r="E14">
        <v>181</v>
      </c>
      <c r="F14">
        <v>3112</v>
      </c>
      <c r="G14">
        <f t="shared" si="1"/>
        <v>5.8161953727506426E-2</v>
      </c>
      <c r="H14">
        <f t="shared" si="2"/>
        <v>5.234575835475578</v>
      </c>
      <c r="I14">
        <f>IFERROR(VLOOKUP(A14,xG!A:I,9,FALSE),"")</f>
        <v>0.05</v>
      </c>
      <c r="J14">
        <f t="shared" si="0"/>
        <v>13</v>
      </c>
      <c r="K14">
        <v>2</v>
      </c>
      <c r="L14">
        <v>2</v>
      </c>
      <c r="M14">
        <v>9</v>
      </c>
    </row>
    <row r="15" spans="1:13" x14ac:dyDescent="0.35">
      <c r="A15" t="s">
        <v>443</v>
      </c>
      <c r="B15" t="s">
        <v>213</v>
      </c>
      <c r="C15" t="s">
        <v>42</v>
      </c>
      <c r="D15">
        <v>6.5</v>
      </c>
      <c r="E15">
        <v>139</v>
      </c>
      <c r="F15">
        <v>2352</v>
      </c>
      <c r="G15">
        <f t="shared" si="1"/>
        <v>5.9098639455782316E-2</v>
      </c>
      <c r="H15">
        <f t="shared" si="2"/>
        <v>5.3188775510204085</v>
      </c>
      <c r="I15">
        <f>IFERROR(VLOOKUP(A15,xG!A:I,9,FALSE),"")</f>
        <v>8.4375000000000006E-2</v>
      </c>
      <c r="J15">
        <f t="shared" si="0"/>
        <v>6</v>
      </c>
      <c r="K15">
        <v>2</v>
      </c>
      <c r="L15">
        <v>2</v>
      </c>
      <c r="M15">
        <v>2</v>
      </c>
    </row>
    <row r="16" spans="1:13" x14ac:dyDescent="0.35">
      <c r="A16" t="s">
        <v>212</v>
      </c>
      <c r="B16" t="s">
        <v>213</v>
      </c>
      <c r="C16" t="s">
        <v>42</v>
      </c>
      <c r="D16">
        <v>6</v>
      </c>
      <c r="E16">
        <v>0</v>
      </c>
      <c r="F16">
        <v>0</v>
      </c>
      <c r="G16">
        <f t="shared" si="1"/>
        <v>0</v>
      </c>
      <c r="H16">
        <f t="shared" si="2"/>
        <v>0</v>
      </c>
      <c r="I16" t="str">
        <f>IFERROR(VLOOKUP(A16,xG!A:I,9,FALSE),"")</f>
        <v/>
      </c>
      <c r="J16">
        <f t="shared" si="0"/>
        <v>2</v>
      </c>
      <c r="K16">
        <v>1</v>
      </c>
      <c r="L16">
        <v>1</v>
      </c>
      <c r="M1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12BE-4FEA-4349-BA31-E49D236222B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8A9B-4242-4985-8F92-711223DBA6B2}">
  <dimension ref="A1:L203"/>
  <sheetViews>
    <sheetView workbookViewId="0">
      <selection activeCell="A199" sqref="A199"/>
    </sheetView>
  </sheetViews>
  <sheetFormatPr defaultRowHeight="14.5" x14ac:dyDescent="0.35"/>
  <cols>
    <col min="1" max="1" width="24.54296875" bestFit="1" customWidth="1"/>
    <col min="2" max="2" width="24.90625" bestFit="1" customWidth="1"/>
    <col min="3" max="3" width="21.1796875" hidden="1" customWidth="1"/>
    <col min="4" max="4" width="7.6328125" bestFit="1" customWidth="1"/>
    <col min="5" max="5" width="17.6328125" bestFit="1" customWidth="1"/>
    <col min="6" max="6" width="17.6328125" customWidth="1"/>
    <col min="7" max="7" width="13.7265625" bestFit="1" customWidth="1"/>
    <col min="8" max="8" width="14.36328125" bestFit="1" customWidth="1"/>
    <col min="9" max="9" width="9.81640625" bestFit="1" customWidth="1"/>
    <col min="10" max="10" width="14.36328125" bestFit="1" customWidth="1"/>
  </cols>
  <sheetData>
    <row r="1" spans="1:12" x14ac:dyDescent="0.35">
      <c r="A1" t="s">
        <v>0</v>
      </c>
      <c r="B1" t="s">
        <v>1</v>
      </c>
      <c r="C1" t="s">
        <v>449</v>
      </c>
      <c r="D1" t="s">
        <v>450</v>
      </c>
      <c r="E1" t="s">
        <v>468</v>
      </c>
      <c r="F1" t="s">
        <v>472</v>
      </c>
      <c r="G1" t="s">
        <v>471</v>
      </c>
      <c r="H1" t="s">
        <v>30</v>
      </c>
      <c r="I1" t="s">
        <v>451</v>
      </c>
      <c r="J1" t="s">
        <v>452</v>
      </c>
      <c r="K1" t="s">
        <v>457</v>
      </c>
      <c r="L1" t="s">
        <v>467</v>
      </c>
    </row>
    <row r="2" spans="1:12" hidden="1" x14ac:dyDescent="0.35">
      <c r="A2" t="s">
        <v>430</v>
      </c>
      <c r="B2" t="s">
        <v>423</v>
      </c>
      <c r="C2" t="s">
        <v>222</v>
      </c>
      <c r="D2">
        <v>1</v>
      </c>
      <c r="E2">
        <v>0</v>
      </c>
      <c r="F2">
        <v>0</v>
      </c>
      <c r="G2">
        <f>Table25[[#This Row],[Minutes_Played]]/90</f>
        <v>2.2222222222222223E-2</v>
      </c>
      <c r="H2">
        <v>2</v>
      </c>
      <c r="I2">
        <f t="shared" ref="I2:I65" si="0">(D2/20)/G2</f>
        <v>2.25</v>
      </c>
      <c r="J2">
        <v>0</v>
      </c>
      <c r="K2">
        <f>Table25[[#This Row],[Goals_Scored]]/Table25[[#This Row],[Matches_Played]]</f>
        <v>0</v>
      </c>
      <c r="L2">
        <f>Table25[[#This Row],[Actual]]-Table25[[#This Row],[xG_Raw]]</f>
        <v>-2.25</v>
      </c>
    </row>
    <row r="3" spans="1:12" hidden="1" x14ac:dyDescent="0.35">
      <c r="A3" t="s">
        <v>368</v>
      </c>
      <c r="B3" t="s">
        <v>366</v>
      </c>
      <c r="C3" t="s">
        <v>224</v>
      </c>
      <c r="D3">
        <v>1</v>
      </c>
      <c r="E3">
        <v>0</v>
      </c>
      <c r="F3">
        <v>0</v>
      </c>
      <c r="G3">
        <f>Table25[[#This Row],[Minutes_Played]]/90</f>
        <v>5.5555555555555552E-2</v>
      </c>
      <c r="H3">
        <v>5</v>
      </c>
      <c r="I3">
        <f t="shared" si="0"/>
        <v>0.90000000000000013</v>
      </c>
      <c r="J3">
        <v>0</v>
      </c>
      <c r="K3">
        <f>Table25[[#This Row],[Goals_Scored]]/Table25[[#This Row],[Matches_Played]]</f>
        <v>0</v>
      </c>
      <c r="L3">
        <f>Table25[[#This Row],[Actual]]-Table25[[#This Row],[xG_Raw]]</f>
        <v>-0.90000000000000013</v>
      </c>
    </row>
    <row r="4" spans="1:12" hidden="1" x14ac:dyDescent="0.35">
      <c r="A4" t="s">
        <v>396</v>
      </c>
      <c r="B4" t="s">
        <v>384</v>
      </c>
      <c r="C4" t="s">
        <v>397</v>
      </c>
      <c r="D4">
        <v>1</v>
      </c>
      <c r="E4">
        <v>0</v>
      </c>
      <c r="F4">
        <v>0</v>
      </c>
      <c r="G4">
        <f>Table25[[#This Row],[Minutes_Played]]/90</f>
        <v>6.6666666666666666E-2</v>
      </c>
      <c r="H4">
        <v>6</v>
      </c>
      <c r="I4">
        <f t="shared" si="0"/>
        <v>0.75</v>
      </c>
      <c r="J4">
        <v>0</v>
      </c>
      <c r="K4">
        <f>Table25[[#This Row],[Goals_Scored]]/Table25[[#This Row],[Matches_Played]]</f>
        <v>0</v>
      </c>
      <c r="L4">
        <f>Table25[[#This Row],[Actual]]-Table25[[#This Row],[xG_Raw]]</f>
        <v>-0.75</v>
      </c>
    </row>
    <row r="5" spans="1:12" hidden="1" x14ac:dyDescent="0.35">
      <c r="A5" t="s">
        <v>234</v>
      </c>
      <c r="B5" t="s">
        <v>217</v>
      </c>
      <c r="C5" t="s">
        <v>235</v>
      </c>
      <c r="D5">
        <v>1</v>
      </c>
      <c r="E5">
        <v>1</v>
      </c>
      <c r="F5">
        <v>0</v>
      </c>
      <c r="G5">
        <f>Table25[[#This Row],[Minutes_Played]]/90</f>
        <v>7.7777777777777779E-2</v>
      </c>
      <c r="H5">
        <v>7</v>
      </c>
      <c r="I5">
        <f t="shared" si="0"/>
        <v>0.6428571428571429</v>
      </c>
      <c r="J5">
        <v>0</v>
      </c>
      <c r="K5">
        <f>Table25[[#This Row],[Goals_Scored]]/Table25[[#This Row],[Matches_Played]]</f>
        <v>0</v>
      </c>
      <c r="L5">
        <f>Table25[[#This Row],[Actual]]-Table25[[#This Row],[xG_Raw]]</f>
        <v>-0.6428571428571429</v>
      </c>
    </row>
    <row r="6" spans="1:12" hidden="1" x14ac:dyDescent="0.35">
      <c r="A6" t="s">
        <v>408</v>
      </c>
      <c r="B6" t="s">
        <v>399</v>
      </c>
      <c r="C6" t="s">
        <v>224</v>
      </c>
      <c r="D6">
        <v>1</v>
      </c>
      <c r="E6">
        <v>1</v>
      </c>
      <c r="F6">
        <v>0</v>
      </c>
      <c r="G6" s="7">
        <f>Table25[[#This Row],[Minutes_Played]]/90</f>
        <v>8.8888888888888892E-2</v>
      </c>
      <c r="H6">
        <v>8</v>
      </c>
      <c r="I6">
        <f t="shared" si="0"/>
        <v>0.5625</v>
      </c>
      <c r="J6">
        <v>1</v>
      </c>
      <c r="K6">
        <f>Table25[[#This Row],[Goals_Scored]]/Table25[[#This Row],[Matches_Played]]</f>
        <v>11.25</v>
      </c>
      <c r="L6">
        <f>Table25[[#This Row],[Actual]]-Table25[[#This Row],[xG_Raw]]</f>
        <v>10.6875</v>
      </c>
    </row>
    <row r="7" spans="1:12" hidden="1" x14ac:dyDescent="0.35">
      <c r="A7" t="s">
        <v>324</v>
      </c>
      <c r="B7" t="s">
        <v>321</v>
      </c>
      <c r="C7" t="s">
        <v>224</v>
      </c>
      <c r="D7">
        <v>2</v>
      </c>
      <c r="E7">
        <v>0</v>
      </c>
      <c r="F7">
        <v>0</v>
      </c>
      <c r="G7">
        <f>Table25[[#This Row],[Minutes_Played]]/90</f>
        <v>0.26666666666666666</v>
      </c>
      <c r="H7">
        <v>24</v>
      </c>
      <c r="I7">
        <f t="shared" si="0"/>
        <v>0.375</v>
      </c>
      <c r="J7">
        <v>0</v>
      </c>
      <c r="K7">
        <f>Table25[[#This Row],[Goals_Scored]]/Table25[[#This Row],[Matches_Played]]</f>
        <v>0</v>
      </c>
      <c r="L7">
        <f>Table25[[#This Row],[Actual]]-Table25[[#This Row],[xG_Raw]]</f>
        <v>-0.375</v>
      </c>
    </row>
    <row r="8" spans="1:12" hidden="1" x14ac:dyDescent="0.35">
      <c r="A8" t="s">
        <v>249</v>
      </c>
      <c r="B8" t="s">
        <v>250</v>
      </c>
      <c r="C8" t="s">
        <v>246</v>
      </c>
      <c r="D8">
        <v>5</v>
      </c>
      <c r="E8">
        <v>2</v>
      </c>
      <c r="F8">
        <v>0</v>
      </c>
      <c r="G8" s="7">
        <f>Table25[[#This Row],[Minutes_Played]]/90</f>
        <v>0.83333333333333337</v>
      </c>
      <c r="H8">
        <v>75</v>
      </c>
      <c r="I8">
        <f t="shared" si="0"/>
        <v>0.3</v>
      </c>
      <c r="J8">
        <v>1</v>
      </c>
      <c r="K8">
        <f>Table25[[#This Row],[Goals_Scored]]/Table25[[#This Row],[Matches_Played]]</f>
        <v>1.2</v>
      </c>
      <c r="L8">
        <f>Table25[[#This Row],[Actual]]-Table25[[#This Row],[xG_Raw]]</f>
        <v>0.89999999999999991</v>
      </c>
    </row>
    <row r="9" spans="1:12" hidden="1" x14ac:dyDescent="0.35">
      <c r="A9" t="s">
        <v>352</v>
      </c>
      <c r="B9" t="s">
        <v>351</v>
      </c>
      <c r="C9" t="s">
        <v>243</v>
      </c>
      <c r="D9">
        <v>6</v>
      </c>
      <c r="E9">
        <v>2</v>
      </c>
      <c r="F9">
        <v>0</v>
      </c>
      <c r="G9" s="7">
        <f>Table25[[#This Row],[Minutes_Played]]/90</f>
        <v>1.0222222222222221</v>
      </c>
      <c r="H9">
        <v>92</v>
      </c>
      <c r="I9">
        <f t="shared" si="0"/>
        <v>0.29347826086956524</v>
      </c>
      <c r="J9">
        <v>1</v>
      </c>
      <c r="K9">
        <f>Table25[[#This Row],[Goals_Scored]]/Table25[[#This Row],[Matches_Played]]</f>
        <v>0.97826086956521752</v>
      </c>
      <c r="L9">
        <f>Table25[[#This Row],[Actual]]-Table25[[#This Row],[xG_Raw]]</f>
        <v>0.68478260869565233</v>
      </c>
    </row>
    <row r="10" spans="1:12" hidden="1" x14ac:dyDescent="0.35">
      <c r="A10" t="s">
        <v>354</v>
      </c>
      <c r="B10" t="s">
        <v>351</v>
      </c>
      <c r="C10" t="s">
        <v>326</v>
      </c>
      <c r="D10">
        <v>5</v>
      </c>
      <c r="E10">
        <v>1</v>
      </c>
      <c r="F10">
        <v>0</v>
      </c>
      <c r="G10">
        <f>Table25[[#This Row],[Minutes_Played]]/90</f>
        <v>0.87777777777777777</v>
      </c>
      <c r="H10">
        <v>79</v>
      </c>
      <c r="I10">
        <f t="shared" si="0"/>
        <v>0.2848101265822785</v>
      </c>
      <c r="J10">
        <v>0</v>
      </c>
      <c r="K10">
        <f>Table25[[#This Row],[Goals_Scored]]/Table25[[#This Row],[Matches_Played]]</f>
        <v>0</v>
      </c>
      <c r="L10">
        <f>Table25[[#This Row],[Actual]]-Table25[[#This Row],[xG_Raw]]</f>
        <v>-0.2848101265822785</v>
      </c>
    </row>
    <row r="11" spans="1:12" hidden="1" x14ac:dyDescent="0.35">
      <c r="A11" t="s">
        <v>265</v>
      </c>
      <c r="B11" t="s">
        <v>263</v>
      </c>
      <c r="C11" t="s">
        <v>222</v>
      </c>
      <c r="D11">
        <v>3</v>
      </c>
      <c r="E11">
        <v>1</v>
      </c>
      <c r="F11">
        <v>0</v>
      </c>
      <c r="G11" s="7">
        <f>Table25[[#This Row],[Minutes_Played]]/90</f>
        <v>0.5444444444444444</v>
      </c>
      <c r="H11">
        <v>49</v>
      </c>
      <c r="I11">
        <f t="shared" si="0"/>
        <v>0.27551020408163268</v>
      </c>
      <c r="J11">
        <v>1</v>
      </c>
      <c r="K11">
        <f>Table25[[#This Row],[Goals_Scored]]/Table25[[#This Row],[Matches_Played]]</f>
        <v>1.8367346938775513</v>
      </c>
      <c r="L11">
        <f>Table25[[#This Row],[Actual]]-Table25[[#This Row],[xG_Raw]]</f>
        <v>1.5612244897959187</v>
      </c>
    </row>
    <row r="12" spans="1:12" hidden="1" x14ac:dyDescent="0.35">
      <c r="A12" t="s">
        <v>383</v>
      </c>
      <c r="B12" t="s">
        <v>384</v>
      </c>
      <c r="C12" t="s">
        <v>385</v>
      </c>
      <c r="D12">
        <v>10</v>
      </c>
      <c r="E12">
        <v>7</v>
      </c>
      <c r="F12">
        <v>0</v>
      </c>
      <c r="G12" s="7">
        <f>Table25[[#This Row],[Minutes_Played]]/90</f>
        <v>1.9111111111111112</v>
      </c>
      <c r="H12">
        <v>172</v>
      </c>
      <c r="I12">
        <f t="shared" si="0"/>
        <v>0.26162790697674415</v>
      </c>
      <c r="J12">
        <v>4</v>
      </c>
      <c r="K12">
        <f>Table25[[#This Row],[Goals_Scored]]/Table25[[#This Row],[Matches_Played]]</f>
        <v>2.0930232558139532</v>
      </c>
      <c r="L12">
        <f>Table25[[#This Row],[Actual]]-Table25[[#This Row],[xG_Raw]]</f>
        <v>1.831395348837209</v>
      </c>
    </row>
    <row r="13" spans="1:12" hidden="1" x14ac:dyDescent="0.35">
      <c r="A13" t="s">
        <v>350</v>
      </c>
      <c r="B13" t="s">
        <v>351</v>
      </c>
      <c r="C13" t="s">
        <v>224</v>
      </c>
      <c r="D13">
        <v>10</v>
      </c>
      <c r="E13">
        <v>6</v>
      </c>
      <c r="F13">
        <v>0</v>
      </c>
      <c r="G13" s="7">
        <f>Table25[[#This Row],[Minutes_Played]]/90</f>
        <v>2</v>
      </c>
      <c r="H13">
        <v>180</v>
      </c>
      <c r="I13">
        <f t="shared" si="0"/>
        <v>0.25</v>
      </c>
      <c r="J13">
        <v>4</v>
      </c>
      <c r="K13">
        <f>Table25[[#This Row],[Goals_Scored]]/Table25[[#This Row],[Matches_Played]]</f>
        <v>2</v>
      </c>
      <c r="L13">
        <f>Table25[[#This Row],[Actual]]-Table25[[#This Row],[xG_Raw]]</f>
        <v>1.75</v>
      </c>
    </row>
    <row r="14" spans="1:12" hidden="1" x14ac:dyDescent="0.35">
      <c r="A14" t="s">
        <v>91</v>
      </c>
      <c r="B14" t="s">
        <v>294</v>
      </c>
      <c r="C14" t="s">
        <v>243</v>
      </c>
      <c r="D14">
        <v>1</v>
      </c>
      <c r="E14">
        <v>0</v>
      </c>
      <c r="F14">
        <v>0</v>
      </c>
      <c r="G14">
        <f>Table25[[#This Row],[Minutes_Played]]/90</f>
        <v>0.21111111111111111</v>
      </c>
      <c r="H14">
        <v>19</v>
      </c>
      <c r="I14">
        <f t="shared" si="0"/>
        <v>0.23684210526315791</v>
      </c>
      <c r="J14">
        <v>0</v>
      </c>
      <c r="K14">
        <f>Table25[[#This Row],[Goals_Scored]]/Table25[[#This Row],[Matches_Played]]</f>
        <v>0</v>
      </c>
      <c r="L14">
        <f>Table25[[#This Row],[Actual]]-Table25[[#This Row],[xG_Raw]]</f>
        <v>-0.23684210526315791</v>
      </c>
    </row>
    <row r="15" spans="1:12" hidden="1" x14ac:dyDescent="0.35">
      <c r="A15" t="s">
        <v>278</v>
      </c>
      <c r="B15" t="s">
        <v>279</v>
      </c>
      <c r="C15" t="s">
        <v>280</v>
      </c>
      <c r="D15">
        <v>9</v>
      </c>
      <c r="E15">
        <v>6</v>
      </c>
      <c r="F15">
        <v>0</v>
      </c>
      <c r="G15" s="7">
        <f>Table25[[#This Row],[Minutes_Played]]/90</f>
        <v>1.9222222222222223</v>
      </c>
      <c r="H15">
        <v>173</v>
      </c>
      <c r="I15">
        <f t="shared" si="0"/>
        <v>0.23410404624277456</v>
      </c>
      <c r="J15">
        <v>3</v>
      </c>
      <c r="K15">
        <f>Table25[[#This Row],[Goals_Scored]]/Table25[[#This Row],[Matches_Played]]</f>
        <v>1.5606936416184971</v>
      </c>
      <c r="L15">
        <f>Table25[[#This Row],[Actual]]-Table25[[#This Row],[xG_Raw]]</f>
        <v>1.3265895953757225</v>
      </c>
    </row>
    <row r="16" spans="1:12" hidden="1" x14ac:dyDescent="0.35">
      <c r="A16" t="s">
        <v>339</v>
      </c>
      <c r="B16" t="s">
        <v>337</v>
      </c>
      <c r="C16" t="s">
        <v>224</v>
      </c>
      <c r="D16">
        <v>4</v>
      </c>
      <c r="E16">
        <v>1</v>
      </c>
      <c r="F16">
        <v>1</v>
      </c>
      <c r="G16">
        <f>Table25[[#This Row],[Minutes_Played]]/90</f>
        <v>0.85555555555555551</v>
      </c>
      <c r="H16">
        <v>77</v>
      </c>
      <c r="I16">
        <f t="shared" si="0"/>
        <v>0.23376623376623379</v>
      </c>
      <c r="J16">
        <v>0</v>
      </c>
      <c r="K16">
        <f>Table25[[#This Row],[Goals_Scored]]/Table25[[#This Row],[Matches_Played]]</f>
        <v>0</v>
      </c>
      <c r="L16">
        <f>Table25[[#This Row],[Actual]]-Table25[[#This Row],[xG_Raw]]</f>
        <v>-0.23376623376623379</v>
      </c>
    </row>
    <row r="17" spans="1:12" hidden="1" x14ac:dyDescent="0.35">
      <c r="A17" t="s">
        <v>318</v>
      </c>
      <c r="B17" t="s">
        <v>314</v>
      </c>
      <c r="C17" t="s">
        <v>296</v>
      </c>
      <c r="D17">
        <v>2</v>
      </c>
      <c r="E17">
        <v>0</v>
      </c>
      <c r="F17">
        <v>0</v>
      </c>
      <c r="G17">
        <f>Table25[[#This Row],[Minutes_Played]]/90</f>
        <v>0.43333333333333335</v>
      </c>
      <c r="H17">
        <v>39</v>
      </c>
      <c r="I17">
        <f t="shared" si="0"/>
        <v>0.23076923076923078</v>
      </c>
      <c r="J17">
        <v>0</v>
      </c>
      <c r="K17">
        <f>Table25[[#This Row],[Goals_Scored]]/Table25[[#This Row],[Matches_Played]]</f>
        <v>0</v>
      </c>
      <c r="L17">
        <f>Table25[[#This Row],[Actual]]-Table25[[#This Row],[xG_Raw]]</f>
        <v>-0.23076923076923078</v>
      </c>
    </row>
    <row r="18" spans="1:12" hidden="1" x14ac:dyDescent="0.35">
      <c r="A18" t="s">
        <v>393</v>
      </c>
      <c r="B18" t="s">
        <v>384</v>
      </c>
      <c r="C18" t="s">
        <v>394</v>
      </c>
      <c r="D18">
        <v>1</v>
      </c>
      <c r="E18">
        <v>0</v>
      </c>
      <c r="F18">
        <v>0</v>
      </c>
      <c r="G18">
        <f>Table25[[#This Row],[Minutes_Played]]/90</f>
        <v>0.22222222222222221</v>
      </c>
      <c r="H18">
        <v>20</v>
      </c>
      <c r="I18">
        <f t="shared" si="0"/>
        <v>0.22500000000000003</v>
      </c>
      <c r="J18">
        <v>0</v>
      </c>
      <c r="K18">
        <f>Table25[[#This Row],[Goals_Scored]]/Table25[[#This Row],[Matches_Played]]</f>
        <v>0</v>
      </c>
      <c r="L18">
        <f>Table25[[#This Row],[Actual]]-Table25[[#This Row],[xG_Raw]]</f>
        <v>-0.22500000000000003</v>
      </c>
    </row>
    <row r="19" spans="1:12" hidden="1" x14ac:dyDescent="0.35">
      <c r="A19" t="s">
        <v>422</v>
      </c>
      <c r="B19" t="s">
        <v>423</v>
      </c>
      <c r="C19" t="s">
        <v>224</v>
      </c>
      <c r="D19">
        <v>9</v>
      </c>
      <c r="E19">
        <v>2</v>
      </c>
      <c r="F19">
        <v>0</v>
      </c>
      <c r="G19" s="7">
        <f>Table25[[#This Row],[Minutes_Played]]/90</f>
        <v>2</v>
      </c>
      <c r="H19">
        <v>180</v>
      </c>
      <c r="I19">
        <f t="shared" si="0"/>
        <v>0.22500000000000001</v>
      </c>
      <c r="J19">
        <v>2</v>
      </c>
      <c r="K19">
        <f>Table25[[#This Row],[Goals_Scored]]/Table25[[#This Row],[Matches_Played]]</f>
        <v>1</v>
      </c>
      <c r="L19">
        <f>Table25[[#This Row],[Actual]]-Table25[[#This Row],[xG_Raw]]</f>
        <v>0.77500000000000002</v>
      </c>
    </row>
    <row r="20" spans="1:12" hidden="1" x14ac:dyDescent="0.35">
      <c r="A20" t="s">
        <v>402</v>
      </c>
      <c r="B20" t="s">
        <v>399</v>
      </c>
      <c r="C20" t="s">
        <v>238</v>
      </c>
      <c r="D20">
        <v>3</v>
      </c>
      <c r="E20">
        <v>0</v>
      </c>
      <c r="F20">
        <v>0</v>
      </c>
      <c r="G20">
        <f>Table25[[#This Row],[Minutes_Played]]/90</f>
        <v>0.67777777777777781</v>
      </c>
      <c r="H20">
        <v>61</v>
      </c>
      <c r="I20">
        <f t="shared" si="0"/>
        <v>0.22131147540983603</v>
      </c>
      <c r="J20">
        <v>0</v>
      </c>
      <c r="K20">
        <f>Table25[[#This Row],[Goals_Scored]]/Table25[[#This Row],[Matches_Played]]</f>
        <v>0</v>
      </c>
      <c r="L20">
        <f>Table25[[#This Row],[Actual]]-Table25[[#This Row],[xG_Raw]]</f>
        <v>-0.22131147540983603</v>
      </c>
    </row>
    <row r="21" spans="1:12" hidden="1" x14ac:dyDescent="0.35">
      <c r="A21" t="s">
        <v>262</v>
      </c>
      <c r="B21" t="s">
        <v>263</v>
      </c>
      <c r="C21" t="s">
        <v>248</v>
      </c>
      <c r="D21">
        <v>4</v>
      </c>
      <c r="E21">
        <v>1</v>
      </c>
      <c r="F21">
        <v>0</v>
      </c>
      <c r="G21" s="7">
        <f>Table25[[#This Row],[Minutes_Played]]/90</f>
        <v>0.93333333333333335</v>
      </c>
      <c r="H21">
        <v>84</v>
      </c>
      <c r="I21">
        <f t="shared" si="0"/>
        <v>0.2142857142857143</v>
      </c>
      <c r="J21">
        <v>1</v>
      </c>
      <c r="K21">
        <f>Table25[[#This Row],[Goals_Scored]]/Table25[[#This Row],[Matches_Played]]</f>
        <v>1.0714285714285714</v>
      </c>
      <c r="L21">
        <f>Table25[[#This Row],[Actual]]-Table25[[#This Row],[xG_Raw]]</f>
        <v>0.8571428571428571</v>
      </c>
    </row>
    <row r="22" spans="1:12" hidden="1" x14ac:dyDescent="0.35">
      <c r="A22" t="s">
        <v>355</v>
      </c>
      <c r="B22" t="s">
        <v>351</v>
      </c>
      <c r="C22" t="s">
        <v>356</v>
      </c>
      <c r="D22">
        <v>4</v>
      </c>
      <c r="E22">
        <v>2</v>
      </c>
      <c r="F22">
        <v>0</v>
      </c>
      <c r="G22" s="7">
        <f>Table25[[#This Row],[Minutes_Played]]/90</f>
        <v>0.9555555555555556</v>
      </c>
      <c r="H22">
        <v>86</v>
      </c>
      <c r="I22">
        <f t="shared" si="0"/>
        <v>0.20930232558139536</v>
      </c>
      <c r="J22">
        <v>2</v>
      </c>
      <c r="K22">
        <f>Table25[[#This Row],[Goals_Scored]]/Table25[[#This Row],[Matches_Played]]</f>
        <v>2.0930232558139532</v>
      </c>
      <c r="L22">
        <f>Table25[[#This Row],[Actual]]-Table25[[#This Row],[xG_Raw]]</f>
        <v>1.8837209302325579</v>
      </c>
    </row>
    <row r="23" spans="1:12" hidden="1" x14ac:dyDescent="0.35">
      <c r="A23" t="s">
        <v>236</v>
      </c>
      <c r="B23" t="s">
        <v>237</v>
      </c>
      <c r="C23" t="s">
        <v>238</v>
      </c>
      <c r="D23">
        <v>8</v>
      </c>
      <c r="E23">
        <v>4</v>
      </c>
      <c r="F23">
        <v>0</v>
      </c>
      <c r="G23" s="7">
        <f>Table25[[#This Row],[Minutes_Played]]/90</f>
        <v>2</v>
      </c>
      <c r="H23">
        <v>180</v>
      </c>
      <c r="I23">
        <f t="shared" si="0"/>
        <v>0.2</v>
      </c>
      <c r="J23">
        <v>1</v>
      </c>
      <c r="K23">
        <f>Table25[[#This Row],[Goals_Scored]]/Table25[[#This Row],[Matches_Played]]</f>
        <v>0.5</v>
      </c>
      <c r="L23">
        <f>Table25[[#This Row],[Actual]]-Table25[[#This Row],[xG_Raw]]</f>
        <v>0.3</v>
      </c>
    </row>
    <row r="24" spans="1:12" hidden="1" x14ac:dyDescent="0.35">
      <c r="A24" t="s">
        <v>458</v>
      </c>
      <c r="B24" t="s">
        <v>412</v>
      </c>
      <c r="C24" t="s">
        <v>224</v>
      </c>
      <c r="D24">
        <v>4</v>
      </c>
      <c r="E24">
        <v>1</v>
      </c>
      <c r="F24">
        <v>0</v>
      </c>
      <c r="G24" s="7">
        <f>Table25[[#This Row],[Minutes_Played]]/90</f>
        <v>1.0111111111111111</v>
      </c>
      <c r="H24">
        <v>91</v>
      </c>
      <c r="I24">
        <f t="shared" si="0"/>
        <v>0.19780219780219782</v>
      </c>
      <c r="J24">
        <v>1</v>
      </c>
      <c r="K24">
        <f>Table25[[#This Row],[Goals_Scored]]/Table25[[#This Row],[Matches_Played]]</f>
        <v>0.98901098901098905</v>
      </c>
      <c r="L24">
        <f>Table25[[#This Row],[Actual]]-Table25[[#This Row],[xG_Raw]]</f>
        <v>0.79120879120879128</v>
      </c>
    </row>
    <row r="25" spans="1:12" hidden="1" x14ac:dyDescent="0.35">
      <c r="A25" t="s">
        <v>382</v>
      </c>
      <c r="B25" t="s">
        <v>371</v>
      </c>
      <c r="C25" t="s">
        <v>222</v>
      </c>
      <c r="D25">
        <v>1</v>
      </c>
      <c r="E25">
        <v>1</v>
      </c>
      <c r="G25">
        <f>Table25[[#This Row],[Minutes_Played]]/90</f>
        <v>0.25555555555555554</v>
      </c>
      <c r="H25">
        <v>23</v>
      </c>
      <c r="I25">
        <f t="shared" si="0"/>
        <v>0.19565217391304351</v>
      </c>
      <c r="J25">
        <v>0</v>
      </c>
      <c r="K25">
        <f>Table25[[#This Row],[Goals_Scored]]/Table25[[#This Row],[Matches_Played]]</f>
        <v>0</v>
      </c>
      <c r="L25">
        <f>Table25[[#This Row],[Actual]]-Table25[[#This Row],[xG_Raw]]</f>
        <v>-0.19565217391304351</v>
      </c>
    </row>
    <row r="26" spans="1:12" hidden="1" x14ac:dyDescent="0.35">
      <c r="A26" t="s">
        <v>295</v>
      </c>
      <c r="B26" t="s">
        <v>294</v>
      </c>
      <c r="C26" t="s">
        <v>224</v>
      </c>
      <c r="D26">
        <v>4</v>
      </c>
      <c r="E26">
        <v>0</v>
      </c>
      <c r="F26">
        <v>0</v>
      </c>
      <c r="G26">
        <f>Table25[[#This Row],[Minutes_Played]]/90</f>
        <v>1.0444444444444445</v>
      </c>
      <c r="H26">
        <v>94</v>
      </c>
      <c r="I26">
        <f t="shared" si="0"/>
        <v>0.19148936170212766</v>
      </c>
      <c r="J26">
        <v>0</v>
      </c>
      <c r="K26">
        <f>Table25[[#This Row],[Goals_Scored]]/Table25[[#This Row],[Matches_Played]]</f>
        <v>0</v>
      </c>
      <c r="L26">
        <f>Table25[[#This Row],[Actual]]-Table25[[#This Row],[xG_Raw]]</f>
        <v>-0.19148936170212766</v>
      </c>
    </row>
    <row r="27" spans="1:12" hidden="1" x14ac:dyDescent="0.35">
      <c r="A27" t="s">
        <v>313</v>
      </c>
      <c r="B27" t="s">
        <v>304</v>
      </c>
      <c r="C27" t="s">
        <v>308</v>
      </c>
      <c r="D27">
        <v>1</v>
      </c>
      <c r="E27">
        <v>1</v>
      </c>
      <c r="F27">
        <v>0</v>
      </c>
      <c r="G27">
        <f>Table25[[#This Row],[Minutes_Played]]/90</f>
        <v>0.27777777777777779</v>
      </c>
      <c r="H27">
        <v>25</v>
      </c>
      <c r="I27">
        <f t="shared" si="0"/>
        <v>0.18</v>
      </c>
      <c r="J27">
        <v>0</v>
      </c>
      <c r="K27">
        <f>Table25[[#This Row],[Goals_Scored]]/Table25[[#This Row],[Matches_Played]]</f>
        <v>0</v>
      </c>
      <c r="L27">
        <f>Table25[[#This Row],[Actual]]-Table25[[#This Row],[xG_Raw]]</f>
        <v>-0.18</v>
      </c>
    </row>
    <row r="28" spans="1:12" hidden="1" x14ac:dyDescent="0.35">
      <c r="A28" t="s">
        <v>114</v>
      </c>
      <c r="B28" t="s">
        <v>314</v>
      </c>
      <c r="C28" t="s">
        <v>243</v>
      </c>
      <c r="D28">
        <v>6</v>
      </c>
      <c r="E28">
        <v>0</v>
      </c>
      <c r="F28">
        <v>0</v>
      </c>
      <c r="G28">
        <f>Table25[[#This Row],[Minutes_Played]]/90</f>
        <v>1.6888888888888889</v>
      </c>
      <c r="H28">
        <v>152</v>
      </c>
      <c r="I28">
        <f t="shared" si="0"/>
        <v>0.17763157894736842</v>
      </c>
      <c r="J28">
        <v>0</v>
      </c>
      <c r="K28">
        <f>Table25[[#This Row],[Goals_Scored]]/Table25[[#This Row],[Matches_Played]]</f>
        <v>0</v>
      </c>
      <c r="L28">
        <f>Table25[[#This Row],[Actual]]-Table25[[#This Row],[xG_Raw]]</f>
        <v>-0.17763157894736842</v>
      </c>
    </row>
    <row r="29" spans="1:12" hidden="1" x14ac:dyDescent="0.35">
      <c r="A29" t="s">
        <v>293</v>
      </c>
      <c r="B29" t="s">
        <v>294</v>
      </c>
      <c r="C29" t="s">
        <v>224</v>
      </c>
      <c r="D29">
        <v>7</v>
      </c>
      <c r="E29">
        <v>5</v>
      </c>
      <c r="F29">
        <v>0</v>
      </c>
      <c r="G29" s="7">
        <f>Table25[[#This Row],[Minutes_Played]]/90</f>
        <v>2</v>
      </c>
      <c r="H29">
        <v>180</v>
      </c>
      <c r="I29">
        <f t="shared" si="0"/>
        <v>0.17499999999999999</v>
      </c>
      <c r="J29">
        <v>1</v>
      </c>
      <c r="K29">
        <f>Table25[[#This Row],[Goals_Scored]]/Table25[[#This Row],[Matches_Played]]</f>
        <v>0.5</v>
      </c>
      <c r="L29">
        <f>Table25[[#This Row],[Actual]]-Table25[[#This Row],[xG_Raw]]</f>
        <v>0.32500000000000001</v>
      </c>
    </row>
    <row r="30" spans="1:12" hidden="1" x14ac:dyDescent="0.35">
      <c r="A30" t="s">
        <v>216</v>
      </c>
      <c r="B30" t="s">
        <v>217</v>
      </c>
      <c r="C30" t="s">
        <v>218</v>
      </c>
      <c r="D30">
        <v>7</v>
      </c>
      <c r="E30">
        <v>4</v>
      </c>
      <c r="F30">
        <v>0</v>
      </c>
      <c r="G30" s="7">
        <f>Table25[[#This Row],[Minutes_Played]]/90</f>
        <v>2</v>
      </c>
      <c r="H30">
        <v>180</v>
      </c>
      <c r="I30">
        <f t="shared" si="0"/>
        <v>0.17499999999999999</v>
      </c>
      <c r="J30">
        <v>2</v>
      </c>
      <c r="K30">
        <f>Table25[[#This Row],[Goals_Scored]]/Table25[[#This Row],[Matches_Played]]</f>
        <v>1</v>
      </c>
      <c r="L30">
        <f>Table25[[#This Row],[Actual]]-Table25[[#This Row],[xG_Raw]]</f>
        <v>0.82499999999999996</v>
      </c>
    </row>
    <row r="31" spans="1:12" hidden="1" x14ac:dyDescent="0.35">
      <c r="A31" t="s">
        <v>433</v>
      </c>
      <c r="B31" t="s">
        <v>434</v>
      </c>
      <c r="C31" t="s">
        <v>356</v>
      </c>
      <c r="D31">
        <v>5</v>
      </c>
      <c r="E31">
        <v>0</v>
      </c>
      <c r="F31">
        <v>0</v>
      </c>
      <c r="G31">
        <f>Table25[[#This Row],[Minutes_Played]]/90</f>
        <v>1.5</v>
      </c>
      <c r="H31">
        <v>135</v>
      </c>
      <c r="I31">
        <f t="shared" si="0"/>
        <v>0.16666666666666666</v>
      </c>
      <c r="J31">
        <v>0</v>
      </c>
      <c r="K31">
        <f>Table25[[#This Row],[Goals_Scored]]/Table25[[#This Row],[Matches_Played]]</f>
        <v>0</v>
      </c>
      <c r="L31">
        <f>Table25[[#This Row],[Actual]]-Table25[[#This Row],[xG_Raw]]</f>
        <v>-0.16666666666666666</v>
      </c>
    </row>
    <row r="32" spans="1:12" hidden="1" x14ac:dyDescent="0.35">
      <c r="A32" t="s">
        <v>386</v>
      </c>
      <c r="B32" t="s">
        <v>384</v>
      </c>
      <c r="C32" t="s">
        <v>274</v>
      </c>
      <c r="D32">
        <v>5</v>
      </c>
      <c r="E32">
        <v>2</v>
      </c>
      <c r="F32">
        <v>0</v>
      </c>
      <c r="G32">
        <f>Table25[[#This Row],[Minutes_Played]]/90</f>
        <v>1.5555555555555556</v>
      </c>
      <c r="H32">
        <v>140</v>
      </c>
      <c r="I32">
        <f t="shared" si="0"/>
        <v>0.1607142857142857</v>
      </c>
      <c r="J32">
        <v>0</v>
      </c>
      <c r="K32">
        <f>Table25[[#This Row],[Goals_Scored]]/Table25[[#This Row],[Matches_Played]]</f>
        <v>0</v>
      </c>
      <c r="L32">
        <f>Table25[[#This Row],[Actual]]-Table25[[#This Row],[xG_Raw]]</f>
        <v>-0.1607142857142857</v>
      </c>
    </row>
    <row r="33" spans="1:12" hidden="1" x14ac:dyDescent="0.35">
      <c r="A33" t="s">
        <v>298</v>
      </c>
      <c r="B33" t="s">
        <v>294</v>
      </c>
      <c r="C33" t="s">
        <v>224</v>
      </c>
      <c r="D33">
        <v>2</v>
      </c>
      <c r="E33">
        <v>1</v>
      </c>
      <c r="F33">
        <v>0</v>
      </c>
      <c r="G33">
        <f>Table25[[#This Row],[Minutes_Played]]/90</f>
        <v>0.6333333333333333</v>
      </c>
      <c r="H33">
        <v>57</v>
      </c>
      <c r="I33">
        <f t="shared" si="0"/>
        <v>0.15789473684210528</v>
      </c>
      <c r="J33">
        <v>0</v>
      </c>
      <c r="K33">
        <f>Table25[[#This Row],[Goals_Scored]]/Table25[[#This Row],[Matches_Played]]</f>
        <v>0</v>
      </c>
      <c r="L33">
        <f>Table25[[#This Row],[Actual]]-Table25[[#This Row],[xG_Raw]]</f>
        <v>-0.15789473684210528</v>
      </c>
    </row>
    <row r="34" spans="1:12" hidden="1" x14ac:dyDescent="0.35">
      <c r="A34" t="s">
        <v>241</v>
      </c>
      <c r="B34" t="s">
        <v>237</v>
      </c>
      <c r="C34" t="s">
        <v>242</v>
      </c>
      <c r="D34">
        <v>5</v>
      </c>
      <c r="E34">
        <v>2</v>
      </c>
      <c r="F34">
        <v>0</v>
      </c>
      <c r="G34">
        <f>Table25[[#This Row],[Minutes_Played]]/90</f>
        <v>1.6</v>
      </c>
      <c r="H34">
        <v>144</v>
      </c>
      <c r="I34">
        <f t="shared" si="0"/>
        <v>0.15625</v>
      </c>
      <c r="J34">
        <v>0</v>
      </c>
      <c r="K34">
        <f>Table25[[#This Row],[Goals_Scored]]/Table25[[#This Row],[Matches_Played]]</f>
        <v>0</v>
      </c>
      <c r="L34">
        <f>Table25[[#This Row],[Actual]]-Table25[[#This Row],[xG_Raw]]</f>
        <v>-0.15625</v>
      </c>
    </row>
    <row r="35" spans="1:12" hidden="1" x14ac:dyDescent="0.35">
      <c r="A35" t="s">
        <v>330</v>
      </c>
      <c r="B35" t="s">
        <v>321</v>
      </c>
      <c r="C35" t="s">
        <v>224</v>
      </c>
      <c r="D35">
        <v>1</v>
      </c>
      <c r="E35">
        <v>1</v>
      </c>
      <c r="F35">
        <v>0</v>
      </c>
      <c r="G35">
        <f>Table25[[#This Row],[Minutes_Played]]/90</f>
        <v>0.32222222222222224</v>
      </c>
      <c r="H35">
        <v>29</v>
      </c>
      <c r="I35">
        <f t="shared" si="0"/>
        <v>0.15517241379310345</v>
      </c>
      <c r="J35">
        <v>0</v>
      </c>
      <c r="K35">
        <f>Table25[[#This Row],[Goals_Scored]]/Table25[[#This Row],[Matches_Played]]</f>
        <v>0</v>
      </c>
      <c r="L35">
        <f>Table25[[#This Row],[Actual]]-Table25[[#This Row],[xG_Raw]]</f>
        <v>-0.15517241379310345</v>
      </c>
    </row>
    <row r="36" spans="1:12" hidden="1" x14ac:dyDescent="0.35">
      <c r="A36" t="s">
        <v>336</v>
      </c>
      <c r="B36" t="s">
        <v>337</v>
      </c>
      <c r="C36" t="s">
        <v>243</v>
      </c>
      <c r="D36">
        <v>6</v>
      </c>
      <c r="E36">
        <v>2</v>
      </c>
      <c r="F36">
        <v>1</v>
      </c>
      <c r="G36" s="7">
        <f>Table25[[#This Row],[Minutes_Played]]/90</f>
        <v>1.9444444444444444</v>
      </c>
      <c r="H36">
        <v>175</v>
      </c>
      <c r="I36">
        <f t="shared" si="0"/>
        <v>0.15428571428571428</v>
      </c>
      <c r="J36">
        <v>1</v>
      </c>
      <c r="K36">
        <f>Table25[[#This Row],[Goals_Scored]]/Table25[[#This Row],[Matches_Played]]</f>
        <v>0.51428571428571435</v>
      </c>
      <c r="L36">
        <f>Table25[[#This Row],[Actual]]-Table25[[#This Row],[xG_Raw]]</f>
        <v>0.3600000000000001</v>
      </c>
    </row>
    <row r="37" spans="1:12" hidden="1" x14ac:dyDescent="0.35">
      <c r="A37" t="s">
        <v>459</v>
      </c>
      <c r="B37" t="s">
        <v>460</v>
      </c>
      <c r="C37" t="s">
        <v>224</v>
      </c>
      <c r="D37">
        <v>3</v>
      </c>
      <c r="E37">
        <v>1</v>
      </c>
      <c r="F37">
        <v>0</v>
      </c>
      <c r="G37">
        <f>Table25[[#This Row],[Minutes_Played]]/90</f>
        <v>1</v>
      </c>
      <c r="H37">
        <v>90</v>
      </c>
      <c r="I37">
        <f t="shared" si="0"/>
        <v>0.15</v>
      </c>
      <c r="J37" s="1">
        <f ca="1">Table25[[#This Row],[Goals_Scored]]/Table25[[#This Row],[Matches_Played]]</f>
        <v>0</v>
      </c>
      <c r="K37">
        <f ca="1">Table25[[#This Row],[Goals_Scored]]/Table25[[#This Row],[Matches_Played]]</f>
        <v>0</v>
      </c>
      <c r="L37">
        <f ca="1">Table25[[#This Row],[Actual]]-Table25[[#This Row],[xG_Raw]]</f>
        <v>0</v>
      </c>
    </row>
    <row r="38" spans="1:12" hidden="1" x14ac:dyDescent="0.35">
      <c r="A38" t="s">
        <v>322</v>
      </c>
      <c r="B38" t="s">
        <v>321</v>
      </c>
      <c r="C38" t="s">
        <v>248</v>
      </c>
      <c r="D38">
        <v>6</v>
      </c>
      <c r="E38">
        <v>1</v>
      </c>
      <c r="F38">
        <v>0</v>
      </c>
      <c r="G38">
        <f>Table25[[#This Row],[Minutes_Played]]/90</f>
        <v>2</v>
      </c>
      <c r="H38">
        <v>180</v>
      </c>
      <c r="I38">
        <f t="shared" si="0"/>
        <v>0.15</v>
      </c>
      <c r="J38">
        <v>0</v>
      </c>
      <c r="K38">
        <f>Table25[[#This Row],[Goals_Scored]]/Table25[[#This Row],[Matches_Played]]</f>
        <v>0</v>
      </c>
      <c r="L38">
        <f>Table25[[#This Row],[Actual]]-Table25[[#This Row],[xG_Raw]]</f>
        <v>-0.15</v>
      </c>
    </row>
    <row r="39" spans="1:12" hidden="1" x14ac:dyDescent="0.35">
      <c r="A39" t="s">
        <v>320</v>
      </c>
      <c r="B39" t="s">
        <v>321</v>
      </c>
      <c r="C39" t="s">
        <v>224</v>
      </c>
      <c r="D39">
        <v>6</v>
      </c>
      <c r="E39">
        <v>0</v>
      </c>
      <c r="F39">
        <v>1</v>
      </c>
      <c r="G39">
        <f>Table25[[#This Row],[Minutes_Played]]/90</f>
        <v>2</v>
      </c>
      <c r="H39">
        <v>180</v>
      </c>
      <c r="I39">
        <f t="shared" si="0"/>
        <v>0.15</v>
      </c>
      <c r="J39">
        <v>0</v>
      </c>
      <c r="K39">
        <f>Table25[[#This Row],[Goals_Scored]]/Table25[[#This Row],[Matches_Played]]</f>
        <v>0</v>
      </c>
      <c r="L39">
        <f>Table25[[#This Row],[Actual]]-Table25[[#This Row],[xG_Raw]]</f>
        <v>-0.15</v>
      </c>
    </row>
    <row r="40" spans="1:12" hidden="1" x14ac:dyDescent="0.35">
      <c r="A40" t="s">
        <v>175</v>
      </c>
      <c r="B40" t="s">
        <v>423</v>
      </c>
      <c r="C40" t="s">
        <v>243</v>
      </c>
      <c r="D40">
        <v>4</v>
      </c>
      <c r="E40">
        <v>2</v>
      </c>
      <c r="F40">
        <v>1</v>
      </c>
      <c r="G40" s="7">
        <f>Table25[[#This Row],[Minutes_Played]]/90</f>
        <v>1.3777777777777778</v>
      </c>
      <c r="H40">
        <v>124</v>
      </c>
      <c r="I40">
        <f t="shared" si="0"/>
        <v>0.14516129032258066</v>
      </c>
      <c r="J40">
        <v>1</v>
      </c>
      <c r="K40">
        <f>Table25[[#This Row],[Goals_Scored]]/Table25[[#This Row],[Matches_Played]]</f>
        <v>0.72580645161290325</v>
      </c>
      <c r="L40">
        <f>Table25[[#This Row],[Actual]]-Table25[[#This Row],[xG_Raw]]</f>
        <v>0.58064516129032262</v>
      </c>
    </row>
    <row r="41" spans="1:12" hidden="1" x14ac:dyDescent="0.35">
      <c r="A41" t="s">
        <v>148</v>
      </c>
      <c r="B41" t="s">
        <v>371</v>
      </c>
      <c r="C41" t="s">
        <v>243</v>
      </c>
      <c r="D41">
        <v>5</v>
      </c>
      <c r="E41">
        <v>1</v>
      </c>
      <c r="G41">
        <f>Table25[[#This Row],[Minutes_Played]]/90</f>
        <v>1.7333333333333334</v>
      </c>
      <c r="H41">
        <v>156</v>
      </c>
      <c r="I41">
        <f t="shared" si="0"/>
        <v>0.14423076923076922</v>
      </c>
      <c r="J41">
        <v>0</v>
      </c>
      <c r="K41">
        <f>Table25[[#This Row],[Goals_Scored]]/Table25[[#This Row],[Matches_Played]]</f>
        <v>0</v>
      </c>
      <c r="L41">
        <f>Table25[[#This Row],[Actual]]-Table25[[#This Row],[xG_Raw]]</f>
        <v>-0.14423076923076922</v>
      </c>
    </row>
    <row r="42" spans="1:12" hidden="1" x14ac:dyDescent="0.35">
      <c r="A42" t="s">
        <v>239</v>
      </c>
      <c r="B42" t="s">
        <v>237</v>
      </c>
      <c r="C42" t="s">
        <v>240</v>
      </c>
      <c r="D42">
        <v>5</v>
      </c>
      <c r="E42">
        <v>1</v>
      </c>
      <c r="F42">
        <v>0</v>
      </c>
      <c r="G42">
        <f>Table25[[#This Row],[Minutes_Played]]/90</f>
        <v>1.8222222222222222</v>
      </c>
      <c r="H42">
        <v>164</v>
      </c>
      <c r="I42">
        <f t="shared" si="0"/>
        <v>0.13719512195121952</v>
      </c>
      <c r="J42">
        <v>0</v>
      </c>
      <c r="K42">
        <f>Table25[[#This Row],[Goals_Scored]]/Table25[[#This Row],[Matches_Played]]</f>
        <v>0</v>
      </c>
      <c r="L42">
        <f>Table25[[#This Row],[Actual]]-Table25[[#This Row],[xG_Raw]]</f>
        <v>-0.13719512195121952</v>
      </c>
    </row>
    <row r="43" spans="1:12" hidden="1" x14ac:dyDescent="0.35">
      <c r="A43" t="s">
        <v>357</v>
      </c>
      <c r="B43" t="s">
        <v>351</v>
      </c>
      <c r="C43" t="s">
        <v>358</v>
      </c>
      <c r="D43">
        <v>3</v>
      </c>
      <c r="E43">
        <v>1</v>
      </c>
      <c r="F43">
        <v>2</v>
      </c>
      <c r="G43">
        <f>Table25[[#This Row],[Minutes_Played]]/90</f>
        <v>1.1111111111111112</v>
      </c>
      <c r="H43">
        <v>100</v>
      </c>
      <c r="I43">
        <f t="shared" si="0"/>
        <v>0.13499999999999998</v>
      </c>
      <c r="J43">
        <v>0</v>
      </c>
      <c r="K43">
        <f>Table25[[#This Row],[Goals_Scored]]/Table25[[#This Row],[Matches_Played]]</f>
        <v>0</v>
      </c>
      <c r="L43">
        <f>Table25[[#This Row],[Actual]]-Table25[[#This Row],[xG_Raw]]</f>
        <v>-0.13499999999999998</v>
      </c>
    </row>
    <row r="44" spans="1:12" hidden="1" x14ac:dyDescent="0.35">
      <c r="A44" t="s">
        <v>315</v>
      </c>
      <c r="B44" t="s">
        <v>314</v>
      </c>
      <c r="C44" t="s">
        <v>284</v>
      </c>
      <c r="D44">
        <v>5</v>
      </c>
      <c r="E44">
        <v>2</v>
      </c>
      <c r="F44">
        <v>0</v>
      </c>
      <c r="G44">
        <f>Table25[[#This Row],[Minutes_Played]]/90</f>
        <v>1.8666666666666667</v>
      </c>
      <c r="H44">
        <v>168</v>
      </c>
      <c r="I44">
        <f t="shared" si="0"/>
        <v>0.13392857142857142</v>
      </c>
      <c r="J44">
        <v>0</v>
      </c>
      <c r="K44">
        <f>Table25[[#This Row],[Goals_Scored]]/Table25[[#This Row],[Matches_Played]]</f>
        <v>0</v>
      </c>
      <c r="L44">
        <f>Table25[[#This Row],[Actual]]-Table25[[#This Row],[xG_Raw]]</f>
        <v>-0.13392857142857142</v>
      </c>
    </row>
    <row r="45" spans="1:12" hidden="1" x14ac:dyDescent="0.35">
      <c r="A45" t="s">
        <v>353</v>
      </c>
      <c r="B45" t="s">
        <v>351</v>
      </c>
      <c r="C45" t="s">
        <v>248</v>
      </c>
      <c r="D45">
        <v>5</v>
      </c>
      <c r="E45">
        <v>2</v>
      </c>
      <c r="F45">
        <v>3</v>
      </c>
      <c r="G45">
        <f>Table25[[#This Row],[Minutes_Played]]/90</f>
        <v>1.8666666666666667</v>
      </c>
      <c r="H45">
        <v>168</v>
      </c>
      <c r="I45">
        <f t="shared" si="0"/>
        <v>0.13392857142857142</v>
      </c>
      <c r="J45">
        <v>0</v>
      </c>
      <c r="K45">
        <f>Table25[[#This Row],[Goals_Scored]]/Table25[[#This Row],[Matches_Played]]</f>
        <v>0</v>
      </c>
      <c r="L45">
        <f>Table25[[#This Row],[Actual]]-Table25[[#This Row],[xG_Raw]]</f>
        <v>-0.13392857142857142</v>
      </c>
    </row>
    <row r="46" spans="1:12" hidden="1" x14ac:dyDescent="0.35">
      <c r="A46" t="s">
        <v>338</v>
      </c>
      <c r="B46" t="s">
        <v>337</v>
      </c>
      <c r="C46" t="s">
        <v>242</v>
      </c>
      <c r="D46">
        <v>5</v>
      </c>
      <c r="E46">
        <v>2</v>
      </c>
      <c r="F46">
        <v>1</v>
      </c>
      <c r="G46" s="7">
        <f>Table25[[#This Row],[Minutes_Played]]/90</f>
        <v>1.8666666666666667</v>
      </c>
      <c r="H46">
        <v>168</v>
      </c>
      <c r="I46">
        <f t="shared" si="0"/>
        <v>0.13392857142857142</v>
      </c>
      <c r="J46">
        <v>1</v>
      </c>
      <c r="K46">
        <f>Table25[[#This Row],[Goals_Scored]]/Table25[[#This Row],[Matches_Played]]</f>
        <v>0.5357142857142857</v>
      </c>
      <c r="L46">
        <f>Table25[[#This Row],[Actual]]-Table25[[#This Row],[xG_Raw]]</f>
        <v>0.4017857142857143</v>
      </c>
    </row>
    <row r="47" spans="1:12" hidden="1" x14ac:dyDescent="0.35">
      <c r="A47" t="s">
        <v>424</v>
      </c>
      <c r="B47" t="s">
        <v>423</v>
      </c>
      <c r="C47" t="s">
        <v>356</v>
      </c>
      <c r="D47">
        <v>5</v>
      </c>
      <c r="E47">
        <v>2</v>
      </c>
      <c r="F47">
        <v>1</v>
      </c>
      <c r="G47" s="7">
        <f>Table25[[#This Row],[Minutes_Played]]/90</f>
        <v>1.9</v>
      </c>
      <c r="H47">
        <v>171</v>
      </c>
      <c r="I47">
        <f t="shared" si="0"/>
        <v>0.13157894736842105</v>
      </c>
      <c r="J47">
        <v>1</v>
      </c>
      <c r="K47">
        <f>Table25[[#This Row],[Goals_Scored]]/Table25[[#This Row],[Matches_Played]]</f>
        <v>0.52631578947368418</v>
      </c>
      <c r="L47">
        <f>Table25[[#This Row],[Actual]]-Table25[[#This Row],[xG_Raw]]</f>
        <v>0.39473684210526316</v>
      </c>
    </row>
    <row r="48" spans="1:12" hidden="1" x14ac:dyDescent="0.35">
      <c r="A48" t="s">
        <v>221</v>
      </c>
      <c r="B48" t="s">
        <v>217</v>
      </c>
      <c r="C48" t="s">
        <v>222</v>
      </c>
      <c r="D48">
        <v>2</v>
      </c>
      <c r="E48">
        <v>2</v>
      </c>
      <c r="F48">
        <v>0</v>
      </c>
      <c r="G48" s="7">
        <f>Table25[[#This Row],[Minutes_Played]]/90</f>
        <v>0.77777777777777779</v>
      </c>
      <c r="H48">
        <v>70</v>
      </c>
      <c r="I48">
        <f t="shared" si="0"/>
        <v>0.12857142857142859</v>
      </c>
      <c r="J48">
        <v>1</v>
      </c>
      <c r="K48">
        <f>Table25[[#This Row],[Goals_Scored]]/Table25[[#This Row],[Matches_Played]]</f>
        <v>1.2857142857142856</v>
      </c>
      <c r="L48">
        <f>Table25[[#This Row],[Actual]]-Table25[[#This Row],[xG_Raw]]</f>
        <v>1.157142857142857</v>
      </c>
    </row>
    <row r="49" spans="1:12" hidden="1" x14ac:dyDescent="0.35">
      <c r="A49" t="s">
        <v>289</v>
      </c>
      <c r="B49" t="s">
        <v>279</v>
      </c>
      <c r="C49" t="s">
        <v>224</v>
      </c>
      <c r="D49">
        <v>1</v>
      </c>
      <c r="E49">
        <v>0</v>
      </c>
      <c r="F49">
        <v>0</v>
      </c>
      <c r="G49">
        <f>Table25[[#This Row],[Minutes_Played]]/90</f>
        <v>0.3888888888888889</v>
      </c>
      <c r="H49">
        <v>35</v>
      </c>
      <c r="I49">
        <f t="shared" si="0"/>
        <v>0.12857142857142859</v>
      </c>
      <c r="J49">
        <v>0</v>
      </c>
      <c r="K49">
        <f>Table25[[#This Row],[Goals_Scored]]/Table25[[#This Row],[Matches_Played]]</f>
        <v>0</v>
      </c>
      <c r="L49">
        <f>Table25[[#This Row],[Actual]]-Table25[[#This Row],[xG_Raw]]</f>
        <v>-0.12857142857142859</v>
      </c>
    </row>
    <row r="50" spans="1:12" hidden="1" x14ac:dyDescent="0.35">
      <c r="A50" t="s">
        <v>201</v>
      </c>
      <c r="B50" t="s">
        <v>460</v>
      </c>
      <c r="C50" t="s">
        <v>447</v>
      </c>
      <c r="D50">
        <v>3</v>
      </c>
      <c r="E50">
        <v>2</v>
      </c>
      <c r="F50">
        <v>0</v>
      </c>
      <c r="G50" s="7">
        <f>Table25[[#This Row],[Minutes_Played]]/90</f>
        <v>1.1777777777777778</v>
      </c>
      <c r="H50">
        <v>106</v>
      </c>
      <c r="I50">
        <f t="shared" si="0"/>
        <v>0.12735849056603774</v>
      </c>
      <c r="J50" s="1">
        <v>1</v>
      </c>
      <c r="K50">
        <f>Table25[[#This Row],[Goals_Scored]]/Table25[[#This Row],[Matches_Played]]</f>
        <v>0.84905660377358483</v>
      </c>
      <c r="L50">
        <f>Table25[[#This Row],[Actual]]-Table25[[#This Row],[xG_Raw]]</f>
        <v>0.72169811320754707</v>
      </c>
    </row>
    <row r="51" spans="1:12" hidden="1" x14ac:dyDescent="0.35">
      <c r="A51" t="s">
        <v>413</v>
      </c>
      <c r="B51" t="s">
        <v>412</v>
      </c>
      <c r="C51" t="s">
        <v>253</v>
      </c>
      <c r="D51">
        <v>3</v>
      </c>
      <c r="E51">
        <v>1</v>
      </c>
      <c r="F51">
        <v>0</v>
      </c>
      <c r="G51">
        <f>Table25[[#This Row],[Minutes_Played]]/90</f>
        <v>1.1888888888888889</v>
      </c>
      <c r="H51">
        <v>107</v>
      </c>
      <c r="I51">
        <f t="shared" si="0"/>
        <v>0.12616822429906541</v>
      </c>
      <c r="J51">
        <v>0</v>
      </c>
      <c r="K51">
        <f>Table25[[#This Row],[Goals_Scored]]/Table25[[#This Row],[Matches_Played]]</f>
        <v>0</v>
      </c>
      <c r="L51">
        <f>Table25[[#This Row],[Actual]]-Table25[[#This Row],[xG_Raw]]</f>
        <v>-0.12616822429906541</v>
      </c>
    </row>
    <row r="52" spans="1:12" hidden="1" x14ac:dyDescent="0.35">
      <c r="A52" t="s">
        <v>219</v>
      </c>
      <c r="B52" t="s">
        <v>217</v>
      </c>
      <c r="C52" t="s">
        <v>220</v>
      </c>
      <c r="D52">
        <v>3</v>
      </c>
      <c r="E52">
        <v>1</v>
      </c>
      <c r="F52">
        <v>2</v>
      </c>
      <c r="G52">
        <f>Table25[[#This Row],[Minutes_Played]]/90</f>
        <v>1.2</v>
      </c>
      <c r="H52">
        <v>108</v>
      </c>
      <c r="I52">
        <f t="shared" si="0"/>
        <v>0.125</v>
      </c>
      <c r="J52">
        <v>0</v>
      </c>
      <c r="K52">
        <f>Table25[[#This Row],[Goals_Scored]]/Table25[[#This Row],[Matches_Played]]</f>
        <v>0</v>
      </c>
      <c r="L52">
        <f>Table25[[#This Row],[Actual]]-Table25[[#This Row],[xG_Raw]]</f>
        <v>-0.125</v>
      </c>
    </row>
    <row r="53" spans="1:12" hidden="1" x14ac:dyDescent="0.35">
      <c r="A53" t="s">
        <v>85</v>
      </c>
      <c r="B53" t="s">
        <v>294</v>
      </c>
      <c r="C53" t="s">
        <v>220</v>
      </c>
      <c r="D53">
        <v>5</v>
      </c>
      <c r="E53">
        <v>1</v>
      </c>
      <c r="F53">
        <v>0</v>
      </c>
      <c r="G53">
        <f>Table25[[#This Row],[Minutes_Played]]/90</f>
        <v>2</v>
      </c>
      <c r="H53">
        <v>180</v>
      </c>
      <c r="I53">
        <f t="shared" si="0"/>
        <v>0.125</v>
      </c>
      <c r="J53">
        <v>0</v>
      </c>
      <c r="K53">
        <f>Table25[[#This Row],[Goals_Scored]]/Table25[[#This Row],[Matches_Played]]</f>
        <v>0</v>
      </c>
      <c r="L53">
        <f>Table25[[#This Row],[Actual]]-Table25[[#This Row],[xG_Raw]]</f>
        <v>-0.125</v>
      </c>
    </row>
    <row r="54" spans="1:12" hidden="1" x14ac:dyDescent="0.35">
      <c r="A54" t="s">
        <v>400</v>
      </c>
      <c r="B54" t="s">
        <v>399</v>
      </c>
      <c r="C54" t="s">
        <v>271</v>
      </c>
      <c r="D54">
        <v>4</v>
      </c>
      <c r="E54">
        <v>1</v>
      </c>
      <c r="F54">
        <v>0</v>
      </c>
      <c r="G54">
        <f>Table25[[#This Row],[Minutes_Played]]/90</f>
        <v>1.6111111111111112</v>
      </c>
      <c r="H54">
        <v>145</v>
      </c>
      <c r="I54">
        <f t="shared" si="0"/>
        <v>0.12413793103448276</v>
      </c>
      <c r="J54">
        <v>0</v>
      </c>
      <c r="K54">
        <f>Table25[[#This Row],[Goals_Scored]]/Table25[[#This Row],[Matches_Played]]</f>
        <v>0</v>
      </c>
      <c r="L54">
        <f>Table25[[#This Row],[Actual]]-Table25[[#This Row],[xG_Raw]]</f>
        <v>-0.12413793103448276</v>
      </c>
    </row>
    <row r="55" spans="1:12" hidden="1" x14ac:dyDescent="0.35">
      <c r="A55" t="s">
        <v>398</v>
      </c>
      <c r="B55" t="s">
        <v>399</v>
      </c>
      <c r="C55" t="s">
        <v>271</v>
      </c>
      <c r="D55">
        <v>4</v>
      </c>
      <c r="E55">
        <v>2</v>
      </c>
      <c r="F55">
        <v>0</v>
      </c>
      <c r="G55">
        <f>Table25[[#This Row],[Minutes_Played]]/90</f>
        <v>1.6666666666666667</v>
      </c>
      <c r="H55">
        <v>150</v>
      </c>
      <c r="I55">
        <f t="shared" si="0"/>
        <v>0.12</v>
      </c>
      <c r="J55">
        <v>0</v>
      </c>
      <c r="K55">
        <f>Table25[[#This Row],[Goals_Scored]]/Table25[[#This Row],[Matches_Played]]</f>
        <v>0</v>
      </c>
      <c r="L55">
        <f>Table25[[#This Row],[Actual]]-Table25[[#This Row],[xG_Raw]]</f>
        <v>-0.12</v>
      </c>
    </row>
    <row r="56" spans="1:12" hidden="1" x14ac:dyDescent="0.35">
      <c r="A56" t="s">
        <v>426</v>
      </c>
      <c r="B56" t="s">
        <v>423</v>
      </c>
      <c r="C56" t="s">
        <v>253</v>
      </c>
      <c r="D56">
        <v>3</v>
      </c>
      <c r="E56">
        <v>1</v>
      </c>
      <c r="F56">
        <v>0</v>
      </c>
      <c r="G56">
        <f>Table25[[#This Row],[Minutes_Played]]/90</f>
        <v>1.288888888888889</v>
      </c>
      <c r="H56">
        <v>116</v>
      </c>
      <c r="I56">
        <f t="shared" si="0"/>
        <v>0.11637931034482757</v>
      </c>
      <c r="J56">
        <v>0</v>
      </c>
      <c r="K56">
        <f>Table25[[#This Row],[Goals_Scored]]/Table25[[#This Row],[Matches_Played]]</f>
        <v>0</v>
      </c>
      <c r="L56">
        <f>Table25[[#This Row],[Actual]]-Table25[[#This Row],[xG_Raw]]</f>
        <v>-0.11637931034482757</v>
      </c>
    </row>
    <row r="57" spans="1:12" hidden="1" x14ac:dyDescent="0.35">
      <c r="A57" t="s">
        <v>316</v>
      </c>
      <c r="B57" t="s">
        <v>314</v>
      </c>
      <c r="C57" t="s">
        <v>222</v>
      </c>
      <c r="D57">
        <v>4</v>
      </c>
      <c r="E57">
        <v>1</v>
      </c>
      <c r="F57">
        <v>1</v>
      </c>
      <c r="G57">
        <f>Table25[[#This Row],[Minutes_Played]]/90</f>
        <v>1.8</v>
      </c>
      <c r="H57">
        <v>162</v>
      </c>
      <c r="I57">
        <f t="shared" si="0"/>
        <v>0.11111111111111112</v>
      </c>
      <c r="J57">
        <v>0</v>
      </c>
      <c r="K57">
        <f>Table25[[#This Row],[Goals_Scored]]/Table25[[#This Row],[Matches_Played]]</f>
        <v>0</v>
      </c>
      <c r="L57">
        <f>Table25[[#This Row],[Actual]]-Table25[[#This Row],[xG_Raw]]</f>
        <v>-0.11111111111111112</v>
      </c>
    </row>
    <row r="58" spans="1:12" hidden="1" x14ac:dyDescent="0.35">
      <c r="A58" t="s">
        <v>268</v>
      </c>
      <c r="B58" t="s">
        <v>263</v>
      </c>
      <c r="C58" t="s">
        <v>269</v>
      </c>
      <c r="D58">
        <v>1</v>
      </c>
      <c r="E58">
        <v>1</v>
      </c>
      <c r="F58">
        <v>0</v>
      </c>
      <c r="G58" s="7">
        <f>Table25[[#This Row],[Minutes_Played]]/90</f>
        <v>0.46666666666666667</v>
      </c>
      <c r="H58">
        <v>42</v>
      </c>
      <c r="I58">
        <f t="shared" si="0"/>
        <v>0.10714285714285715</v>
      </c>
      <c r="J58">
        <v>1</v>
      </c>
      <c r="K58">
        <f>Table25[[#This Row],[Goals_Scored]]/Table25[[#This Row],[Matches_Played]]</f>
        <v>2.1428571428571428</v>
      </c>
      <c r="L58">
        <f>Table25[[#This Row],[Actual]]-Table25[[#This Row],[xG_Raw]]</f>
        <v>2.0357142857142856</v>
      </c>
    </row>
    <row r="59" spans="1:12" hidden="1" x14ac:dyDescent="0.35">
      <c r="A59" t="s">
        <v>367</v>
      </c>
      <c r="B59" t="s">
        <v>366</v>
      </c>
      <c r="C59" t="s">
        <v>224</v>
      </c>
      <c r="D59">
        <v>4</v>
      </c>
      <c r="E59">
        <v>2</v>
      </c>
      <c r="F59">
        <v>1</v>
      </c>
      <c r="G59" s="7">
        <f>Table25[[#This Row],[Minutes_Played]]/90</f>
        <v>1.9222222222222223</v>
      </c>
      <c r="H59">
        <v>173</v>
      </c>
      <c r="I59">
        <f t="shared" si="0"/>
        <v>0.10404624277456648</v>
      </c>
      <c r="J59">
        <v>2</v>
      </c>
      <c r="K59">
        <f>Table25[[#This Row],[Goals_Scored]]/Table25[[#This Row],[Matches_Played]]</f>
        <v>1.0404624277456647</v>
      </c>
      <c r="L59">
        <f>Table25[[#This Row],[Actual]]-Table25[[#This Row],[xG_Raw]]</f>
        <v>0.93641618497109813</v>
      </c>
    </row>
    <row r="60" spans="1:12" hidden="1" x14ac:dyDescent="0.35">
      <c r="A60" t="s">
        <v>281</v>
      </c>
      <c r="B60" t="s">
        <v>279</v>
      </c>
      <c r="C60" t="s">
        <v>224</v>
      </c>
      <c r="D60">
        <v>4</v>
      </c>
      <c r="E60">
        <v>0</v>
      </c>
      <c r="F60">
        <v>0</v>
      </c>
      <c r="G60">
        <f>Table25[[#This Row],[Minutes_Played]]/90</f>
        <v>1.9222222222222223</v>
      </c>
      <c r="H60">
        <v>173</v>
      </c>
      <c r="I60">
        <f t="shared" si="0"/>
        <v>0.10404624277456648</v>
      </c>
      <c r="J60">
        <v>0</v>
      </c>
      <c r="K60">
        <f>Table25[[#This Row],[Goals_Scored]]/Table25[[#This Row],[Matches_Played]]</f>
        <v>0</v>
      </c>
      <c r="L60">
        <f>Table25[[#This Row],[Actual]]-Table25[[#This Row],[xG_Raw]]</f>
        <v>-0.10404624277456648</v>
      </c>
    </row>
    <row r="61" spans="1:12" hidden="1" x14ac:dyDescent="0.35">
      <c r="A61" t="s">
        <v>345</v>
      </c>
      <c r="B61" t="s">
        <v>337</v>
      </c>
      <c r="C61" t="s">
        <v>224</v>
      </c>
      <c r="D61">
        <v>2</v>
      </c>
      <c r="E61">
        <v>0</v>
      </c>
      <c r="F61">
        <v>0</v>
      </c>
      <c r="G61">
        <f>Table25[[#This Row],[Minutes_Played]]/90</f>
        <v>0.97777777777777775</v>
      </c>
      <c r="H61">
        <v>88</v>
      </c>
      <c r="I61">
        <f t="shared" si="0"/>
        <v>0.10227272727272728</v>
      </c>
      <c r="J61">
        <v>0</v>
      </c>
      <c r="K61">
        <f>Table25[[#This Row],[Goals_Scored]]/Table25[[#This Row],[Matches_Played]]</f>
        <v>0</v>
      </c>
      <c r="L61">
        <f>Table25[[#This Row],[Actual]]-Table25[[#This Row],[xG_Raw]]</f>
        <v>-0.10227272727272728</v>
      </c>
    </row>
    <row r="62" spans="1:12" hidden="1" x14ac:dyDescent="0.35">
      <c r="A62" t="s">
        <v>82</v>
      </c>
      <c r="B62" t="s">
        <v>294</v>
      </c>
      <c r="C62" t="s">
        <v>296</v>
      </c>
      <c r="D62">
        <v>4</v>
      </c>
      <c r="E62">
        <v>3</v>
      </c>
      <c r="F62">
        <v>0</v>
      </c>
      <c r="G62">
        <f>Table25[[#This Row],[Minutes_Played]]/90</f>
        <v>2</v>
      </c>
      <c r="H62">
        <v>180</v>
      </c>
      <c r="I62">
        <f t="shared" si="0"/>
        <v>0.1</v>
      </c>
      <c r="J62">
        <v>0</v>
      </c>
      <c r="K62">
        <f>Table25[[#This Row],[Goals_Scored]]/Table25[[#This Row],[Matches_Played]]</f>
        <v>0</v>
      </c>
      <c r="L62">
        <f>Table25[[#This Row],[Actual]]-Table25[[#This Row],[xG_Raw]]</f>
        <v>-0.1</v>
      </c>
    </row>
    <row r="63" spans="1:12" hidden="1" x14ac:dyDescent="0.35">
      <c r="A63" t="s">
        <v>411</v>
      </c>
      <c r="B63" t="s">
        <v>412</v>
      </c>
      <c r="C63" t="s">
        <v>224</v>
      </c>
      <c r="D63">
        <v>4</v>
      </c>
      <c r="E63">
        <v>2</v>
      </c>
      <c r="F63">
        <v>0</v>
      </c>
      <c r="G63">
        <f>Table25[[#This Row],[Minutes_Played]]/90</f>
        <v>2</v>
      </c>
      <c r="H63">
        <v>180</v>
      </c>
      <c r="I63">
        <f t="shared" si="0"/>
        <v>0.1</v>
      </c>
      <c r="J63">
        <v>0</v>
      </c>
      <c r="K63">
        <f>Table25[[#This Row],[Goals_Scored]]/Table25[[#This Row],[Matches_Played]]</f>
        <v>0</v>
      </c>
      <c r="L63">
        <f>Table25[[#This Row],[Actual]]-Table25[[#This Row],[xG_Raw]]</f>
        <v>-0.1</v>
      </c>
    </row>
    <row r="64" spans="1:12" hidden="1" x14ac:dyDescent="0.35">
      <c r="A64" t="s">
        <v>365</v>
      </c>
      <c r="B64" t="s">
        <v>366</v>
      </c>
      <c r="C64" t="s">
        <v>222</v>
      </c>
      <c r="D64">
        <v>4</v>
      </c>
      <c r="E64">
        <v>2</v>
      </c>
      <c r="F64">
        <v>0</v>
      </c>
      <c r="G64" s="7">
        <f>Table25[[#This Row],[Minutes_Played]]/90</f>
        <v>2</v>
      </c>
      <c r="H64">
        <v>180</v>
      </c>
      <c r="I64">
        <f t="shared" si="0"/>
        <v>0.1</v>
      </c>
      <c r="J64">
        <v>1</v>
      </c>
      <c r="K64">
        <f>Table25[[#This Row],[Goals_Scored]]/Table25[[#This Row],[Matches_Played]]</f>
        <v>0.5</v>
      </c>
      <c r="L64">
        <f>Table25[[#This Row],[Actual]]-Table25[[#This Row],[xG_Raw]]</f>
        <v>0.4</v>
      </c>
    </row>
    <row r="65" spans="1:12" hidden="1" x14ac:dyDescent="0.35">
      <c r="A65" t="s">
        <v>259</v>
      </c>
      <c r="B65" t="s">
        <v>250</v>
      </c>
      <c r="C65" t="s">
        <v>246</v>
      </c>
      <c r="D65">
        <v>2</v>
      </c>
      <c r="E65">
        <v>1</v>
      </c>
      <c r="F65">
        <v>0</v>
      </c>
      <c r="G65" s="7">
        <f>Table25[[#This Row],[Minutes_Played]]/90</f>
        <v>1</v>
      </c>
      <c r="H65">
        <v>90</v>
      </c>
      <c r="I65">
        <f t="shared" si="0"/>
        <v>0.1</v>
      </c>
      <c r="J65">
        <v>1</v>
      </c>
      <c r="K65">
        <f>Table25[[#This Row],[Goals_Scored]]/Table25[[#This Row],[Matches_Played]]</f>
        <v>1</v>
      </c>
      <c r="L65">
        <f>Table25[[#This Row],[Actual]]-Table25[[#This Row],[xG_Raw]]</f>
        <v>0.9</v>
      </c>
    </row>
    <row r="66" spans="1:12" hidden="1" x14ac:dyDescent="0.35">
      <c r="A66" t="s">
        <v>362</v>
      </c>
      <c r="B66" t="s">
        <v>351</v>
      </c>
      <c r="C66" t="s">
        <v>356</v>
      </c>
      <c r="D66">
        <v>2</v>
      </c>
      <c r="E66">
        <v>1</v>
      </c>
      <c r="F66">
        <v>0</v>
      </c>
      <c r="G66">
        <f>Table25[[#This Row],[Minutes_Played]]/90</f>
        <v>1</v>
      </c>
      <c r="H66">
        <v>90</v>
      </c>
      <c r="I66">
        <f t="shared" ref="I66:I129" si="1">(D66/20)/G66</f>
        <v>0.1</v>
      </c>
      <c r="J66">
        <v>0</v>
      </c>
      <c r="K66">
        <f>Table25[[#This Row],[Goals_Scored]]/Table25[[#This Row],[Matches_Played]]</f>
        <v>0</v>
      </c>
      <c r="L66">
        <f>Table25[[#This Row],[Actual]]-Table25[[#This Row],[xG_Raw]]</f>
        <v>-0.1</v>
      </c>
    </row>
    <row r="67" spans="1:12" hidden="1" x14ac:dyDescent="0.35">
      <c r="A67" t="s">
        <v>415</v>
      </c>
      <c r="B67" t="s">
        <v>412</v>
      </c>
      <c r="C67" t="s">
        <v>416</v>
      </c>
      <c r="D67">
        <v>2</v>
      </c>
      <c r="E67">
        <v>1</v>
      </c>
      <c r="F67">
        <v>0</v>
      </c>
      <c r="G67">
        <f>Table25[[#This Row],[Minutes_Played]]/90</f>
        <v>1</v>
      </c>
      <c r="H67">
        <v>90</v>
      </c>
      <c r="I67">
        <f t="shared" si="1"/>
        <v>0.1</v>
      </c>
      <c r="J67">
        <v>0</v>
      </c>
      <c r="K67">
        <f>Table25[[#This Row],[Goals_Scored]]/Table25[[#This Row],[Matches_Played]]</f>
        <v>0</v>
      </c>
      <c r="L67">
        <f>Table25[[#This Row],[Actual]]-Table25[[#This Row],[xG_Raw]]</f>
        <v>-0.1</v>
      </c>
    </row>
    <row r="68" spans="1:12" hidden="1" x14ac:dyDescent="0.35">
      <c r="A68" t="s">
        <v>297</v>
      </c>
      <c r="B68" t="s">
        <v>294</v>
      </c>
      <c r="C68" t="s">
        <v>222</v>
      </c>
      <c r="D68">
        <v>4</v>
      </c>
      <c r="E68">
        <v>1</v>
      </c>
      <c r="F68">
        <v>0</v>
      </c>
      <c r="G68">
        <f>Table25[[#This Row],[Minutes_Played]]/90</f>
        <v>2</v>
      </c>
      <c r="H68">
        <v>180</v>
      </c>
      <c r="I68">
        <f t="shared" si="1"/>
        <v>0.1</v>
      </c>
      <c r="J68">
        <v>0</v>
      </c>
      <c r="K68">
        <f>Table25[[#This Row],[Goals_Scored]]/Table25[[#This Row],[Matches_Played]]</f>
        <v>0</v>
      </c>
      <c r="L68">
        <f>Table25[[#This Row],[Actual]]-Table25[[#This Row],[xG_Raw]]</f>
        <v>-0.1</v>
      </c>
    </row>
    <row r="69" spans="1:12" x14ac:dyDescent="0.35">
      <c r="A69" t="s">
        <v>470</v>
      </c>
      <c r="B69" t="s">
        <v>444</v>
      </c>
      <c r="C69" t="s">
        <v>220</v>
      </c>
      <c r="D69">
        <v>1</v>
      </c>
      <c r="E69">
        <v>0</v>
      </c>
      <c r="F69">
        <v>0</v>
      </c>
      <c r="G69">
        <f>Table25[[#This Row],[Minutes_Played]]/90</f>
        <v>0.5</v>
      </c>
      <c r="H69">
        <v>45</v>
      </c>
      <c r="I69">
        <f t="shared" si="1"/>
        <v>0.1</v>
      </c>
      <c r="J69">
        <v>0</v>
      </c>
      <c r="K69">
        <f>Table25[[#This Row],[Goals_Scored]]/Table25[[#This Row],[Matches_Played]]</f>
        <v>0</v>
      </c>
      <c r="L69">
        <f>Table25[[#This Row],[Actual]]-Table25[[#This Row],[xG_Raw]]</f>
        <v>-0.1</v>
      </c>
    </row>
    <row r="70" spans="1:12" hidden="1" x14ac:dyDescent="0.35">
      <c r="A70" t="s">
        <v>226</v>
      </c>
      <c r="B70" t="s">
        <v>217</v>
      </c>
      <c r="C70" t="s">
        <v>227</v>
      </c>
      <c r="D70">
        <v>2</v>
      </c>
      <c r="E70">
        <v>0</v>
      </c>
      <c r="F70">
        <v>0</v>
      </c>
      <c r="G70">
        <f>Table25[[#This Row],[Minutes_Played]]/90</f>
        <v>1</v>
      </c>
      <c r="H70">
        <v>90</v>
      </c>
      <c r="I70">
        <f t="shared" si="1"/>
        <v>0.1</v>
      </c>
      <c r="J70">
        <v>0</v>
      </c>
      <c r="K70">
        <f>Table25[[#This Row],[Goals_Scored]]/Table25[[#This Row],[Matches_Played]]</f>
        <v>0</v>
      </c>
      <c r="L70">
        <f>Table25[[#This Row],[Actual]]-Table25[[#This Row],[xG_Raw]]</f>
        <v>-0.1</v>
      </c>
    </row>
    <row r="71" spans="1:12" hidden="1" x14ac:dyDescent="0.35">
      <c r="A71" t="s">
        <v>425</v>
      </c>
      <c r="B71" t="s">
        <v>423</v>
      </c>
      <c r="C71" t="s">
        <v>222</v>
      </c>
      <c r="D71">
        <v>4</v>
      </c>
      <c r="E71">
        <v>0</v>
      </c>
      <c r="F71">
        <v>1</v>
      </c>
      <c r="G71">
        <f>Table25[[#This Row],[Minutes_Played]]/90</f>
        <v>2</v>
      </c>
      <c r="H71">
        <v>180</v>
      </c>
      <c r="I71">
        <f t="shared" si="1"/>
        <v>0.1</v>
      </c>
      <c r="J71">
        <v>0</v>
      </c>
      <c r="K71">
        <f>Table25[[#This Row],[Goals_Scored]]/Table25[[#This Row],[Matches_Played]]</f>
        <v>0</v>
      </c>
      <c r="L71">
        <f>Table25[[#This Row],[Actual]]-Table25[[#This Row],[xG_Raw]]</f>
        <v>-0.1</v>
      </c>
    </row>
    <row r="72" spans="1:12" hidden="1" x14ac:dyDescent="0.35">
      <c r="A72" t="s">
        <v>252</v>
      </c>
      <c r="B72" t="s">
        <v>250</v>
      </c>
      <c r="C72" t="s">
        <v>253</v>
      </c>
      <c r="D72">
        <v>3</v>
      </c>
      <c r="E72">
        <v>1</v>
      </c>
      <c r="F72">
        <v>0</v>
      </c>
      <c r="G72">
        <f>Table25[[#This Row],[Minutes_Played]]/90</f>
        <v>1.5</v>
      </c>
      <c r="H72">
        <v>135</v>
      </c>
      <c r="I72">
        <f t="shared" si="1"/>
        <v>9.9999999999999992E-2</v>
      </c>
      <c r="J72">
        <v>0</v>
      </c>
      <c r="K72">
        <f>Table25[[#This Row],[Goals_Scored]]/Table25[[#This Row],[Matches_Played]]</f>
        <v>0</v>
      </c>
      <c r="L72">
        <f>Table25[[#This Row],[Actual]]-Table25[[#This Row],[xG_Raw]]</f>
        <v>-9.9999999999999992E-2</v>
      </c>
    </row>
    <row r="73" spans="1:12" hidden="1" x14ac:dyDescent="0.35">
      <c r="A73" t="s">
        <v>342</v>
      </c>
      <c r="B73" t="s">
        <v>337</v>
      </c>
      <c r="C73" t="s">
        <v>224</v>
      </c>
      <c r="D73">
        <v>2</v>
      </c>
      <c r="E73">
        <v>1</v>
      </c>
      <c r="F73">
        <v>0</v>
      </c>
      <c r="G73">
        <f>Table25[[#This Row],[Minutes_Played]]/90</f>
        <v>1.0111111111111111</v>
      </c>
      <c r="H73">
        <v>91</v>
      </c>
      <c r="I73">
        <f t="shared" si="1"/>
        <v>9.8901098901098911E-2</v>
      </c>
      <c r="J73">
        <v>0</v>
      </c>
      <c r="K73">
        <f>Table25[[#This Row],[Goals_Scored]]/Table25[[#This Row],[Matches_Played]]</f>
        <v>0</v>
      </c>
      <c r="L73">
        <f>Table25[[#This Row],[Actual]]-Table25[[#This Row],[xG_Raw]]</f>
        <v>-9.8901098901098911E-2</v>
      </c>
    </row>
    <row r="74" spans="1:12" hidden="1" x14ac:dyDescent="0.35">
      <c r="A74" t="s">
        <v>54</v>
      </c>
      <c r="B74" t="s">
        <v>237</v>
      </c>
      <c r="C74" t="s">
        <v>220</v>
      </c>
      <c r="D74">
        <v>1</v>
      </c>
      <c r="E74">
        <v>1</v>
      </c>
      <c r="F74">
        <v>0</v>
      </c>
      <c r="G74">
        <f>Table25[[#This Row],[Minutes_Played]]/90</f>
        <v>0.51111111111111107</v>
      </c>
      <c r="H74">
        <v>46</v>
      </c>
      <c r="I74">
        <f t="shared" si="1"/>
        <v>9.7826086956521757E-2</v>
      </c>
      <c r="J74">
        <v>0</v>
      </c>
      <c r="K74">
        <f>Table25[[#This Row],[Goals_Scored]]/Table25[[#This Row],[Matches_Played]]</f>
        <v>0</v>
      </c>
      <c r="L74">
        <f>Table25[[#This Row],[Actual]]-Table25[[#This Row],[xG_Raw]]</f>
        <v>-9.7826086956521757E-2</v>
      </c>
    </row>
    <row r="75" spans="1:12" hidden="1" x14ac:dyDescent="0.35">
      <c r="A75" t="s">
        <v>375</v>
      </c>
      <c r="B75" t="s">
        <v>371</v>
      </c>
      <c r="C75" t="s">
        <v>224</v>
      </c>
      <c r="D75">
        <v>3</v>
      </c>
      <c r="E75">
        <v>1</v>
      </c>
      <c r="G75" s="7">
        <f>Table25[[#This Row],[Minutes_Played]]/90</f>
        <v>1.5888888888888888</v>
      </c>
      <c r="H75">
        <v>143</v>
      </c>
      <c r="I75">
        <f t="shared" si="1"/>
        <v>9.4405594405594401E-2</v>
      </c>
      <c r="J75">
        <v>1</v>
      </c>
      <c r="K75">
        <f>Table25[[#This Row],[Goals_Scored]]/Table25[[#This Row],[Matches_Played]]</f>
        <v>0.62937062937062938</v>
      </c>
      <c r="L75">
        <f>Table25[[#This Row],[Actual]]-Table25[[#This Row],[xG_Raw]]</f>
        <v>0.534965034965035</v>
      </c>
    </row>
    <row r="76" spans="1:12" hidden="1" x14ac:dyDescent="0.35">
      <c r="A76" t="s">
        <v>55</v>
      </c>
      <c r="B76" t="s">
        <v>237</v>
      </c>
      <c r="C76" t="s">
        <v>243</v>
      </c>
      <c r="D76">
        <v>2</v>
      </c>
      <c r="E76">
        <v>1</v>
      </c>
      <c r="F76">
        <v>0</v>
      </c>
      <c r="G76" s="7">
        <f>Table25[[#This Row],[Minutes_Played]]/90</f>
        <v>1.0888888888888888</v>
      </c>
      <c r="H76">
        <v>98</v>
      </c>
      <c r="I76">
        <f t="shared" si="1"/>
        <v>9.183673469387757E-2</v>
      </c>
      <c r="J76">
        <v>1</v>
      </c>
      <c r="K76">
        <f>Table25[[#This Row],[Goals_Scored]]/Table25[[#This Row],[Matches_Played]]</f>
        <v>0.91836734693877564</v>
      </c>
      <c r="L76">
        <f>Table25[[#This Row],[Actual]]-Table25[[#This Row],[xG_Raw]]</f>
        <v>0.8265306122448981</v>
      </c>
    </row>
    <row r="77" spans="1:12" hidden="1" x14ac:dyDescent="0.35">
      <c r="A77" t="s">
        <v>361</v>
      </c>
      <c r="B77" t="s">
        <v>351</v>
      </c>
      <c r="C77" t="s">
        <v>274</v>
      </c>
      <c r="D77">
        <v>2</v>
      </c>
      <c r="E77">
        <v>0</v>
      </c>
      <c r="F77">
        <v>0</v>
      </c>
      <c r="G77">
        <f>Table25[[#This Row],[Minutes_Played]]/90</f>
        <v>1.1222222222222222</v>
      </c>
      <c r="H77">
        <v>101</v>
      </c>
      <c r="I77">
        <f t="shared" si="1"/>
        <v>8.9108910891089119E-2</v>
      </c>
      <c r="J77">
        <v>0</v>
      </c>
      <c r="K77">
        <f>Table25[[#This Row],[Goals_Scored]]/Table25[[#This Row],[Matches_Played]]</f>
        <v>0</v>
      </c>
      <c r="L77">
        <f>Table25[[#This Row],[Actual]]-Table25[[#This Row],[xG_Raw]]</f>
        <v>-8.9108910891089119E-2</v>
      </c>
    </row>
    <row r="78" spans="1:12" hidden="1" x14ac:dyDescent="0.35">
      <c r="A78" t="s">
        <v>303</v>
      </c>
      <c r="B78" t="s">
        <v>304</v>
      </c>
      <c r="C78" t="s">
        <v>274</v>
      </c>
      <c r="D78">
        <v>3</v>
      </c>
      <c r="E78">
        <v>1</v>
      </c>
      <c r="F78">
        <v>0</v>
      </c>
      <c r="G78">
        <f>Table25[[#This Row],[Minutes_Played]]/90</f>
        <v>1.711111111111111</v>
      </c>
      <c r="H78">
        <v>154</v>
      </c>
      <c r="I78">
        <f t="shared" si="1"/>
        <v>8.7662337662337664E-2</v>
      </c>
      <c r="J78">
        <v>0</v>
      </c>
      <c r="K78">
        <f>Table25[[#This Row],[Goals_Scored]]/Table25[[#This Row],[Matches_Played]]</f>
        <v>0</v>
      </c>
      <c r="L78">
        <f>Table25[[#This Row],[Actual]]-Table25[[#This Row],[xG_Raw]]</f>
        <v>-8.7662337662337664E-2</v>
      </c>
    </row>
    <row r="79" spans="1:12" hidden="1" x14ac:dyDescent="0.35">
      <c r="A79" t="s">
        <v>323</v>
      </c>
      <c r="B79" t="s">
        <v>321</v>
      </c>
      <c r="C79" t="s">
        <v>220</v>
      </c>
      <c r="D79">
        <v>3</v>
      </c>
      <c r="E79">
        <v>0</v>
      </c>
      <c r="F79">
        <v>0</v>
      </c>
      <c r="G79">
        <f>Table25[[#This Row],[Minutes_Played]]/90</f>
        <v>1.711111111111111</v>
      </c>
      <c r="H79">
        <v>154</v>
      </c>
      <c r="I79">
        <f t="shared" si="1"/>
        <v>8.7662337662337664E-2</v>
      </c>
      <c r="J79">
        <v>0</v>
      </c>
      <c r="K79">
        <f>Table25[[#This Row],[Goals_Scored]]/Table25[[#This Row],[Matches_Played]]</f>
        <v>0</v>
      </c>
      <c r="L79">
        <f>Table25[[#This Row],[Actual]]-Table25[[#This Row],[xG_Raw]]</f>
        <v>-8.7662337662337664E-2</v>
      </c>
    </row>
    <row r="80" spans="1:12" hidden="1" x14ac:dyDescent="0.35">
      <c r="A80" t="s">
        <v>343</v>
      </c>
      <c r="B80" t="s">
        <v>337</v>
      </c>
      <c r="C80" t="s">
        <v>344</v>
      </c>
      <c r="D80">
        <v>2</v>
      </c>
      <c r="E80">
        <v>2</v>
      </c>
      <c r="F80">
        <v>1</v>
      </c>
      <c r="G80" s="7">
        <f>Table25[[#This Row],[Minutes_Played]]/90</f>
        <v>1.1777777777777778</v>
      </c>
      <c r="H80">
        <v>106</v>
      </c>
      <c r="I80">
        <f t="shared" si="1"/>
        <v>8.4905660377358499E-2</v>
      </c>
      <c r="J80">
        <v>1</v>
      </c>
      <c r="K80">
        <f>Table25[[#This Row],[Goals_Scored]]/Table25[[#This Row],[Matches_Played]]</f>
        <v>0.84905660377358483</v>
      </c>
      <c r="L80">
        <f>Table25[[#This Row],[Actual]]-Table25[[#This Row],[xG_Raw]]</f>
        <v>0.76415094339622636</v>
      </c>
    </row>
    <row r="81" spans="1:12" x14ac:dyDescent="0.35">
      <c r="A81" t="s">
        <v>443</v>
      </c>
      <c r="B81" t="s">
        <v>444</v>
      </c>
      <c r="C81" t="s">
        <v>326</v>
      </c>
      <c r="D81">
        <v>3</v>
      </c>
      <c r="E81">
        <v>0</v>
      </c>
      <c r="F81">
        <v>0</v>
      </c>
      <c r="G81">
        <f>Table25[[#This Row],[Minutes_Played]]/90</f>
        <v>1.7777777777777777</v>
      </c>
      <c r="H81">
        <v>160</v>
      </c>
      <c r="I81">
        <f t="shared" si="1"/>
        <v>8.4375000000000006E-2</v>
      </c>
      <c r="J81">
        <v>0</v>
      </c>
      <c r="K81">
        <f>Table25[[#This Row],[Goals_Scored]]/Table25[[#This Row],[Matches_Played]]</f>
        <v>0</v>
      </c>
      <c r="L81">
        <f>Table25[[#This Row],[Actual]]-Table25[[#This Row],[xG_Raw]]</f>
        <v>-8.4375000000000006E-2</v>
      </c>
    </row>
    <row r="82" spans="1:12" hidden="1" x14ac:dyDescent="0.35">
      <c r="A82" t="s">
        <v>56</v>
      </c>
      <c r="B82" t="s">
        <v>237</v>
      </c>
      <c r="C82" t="s">
        <v>243</v>
      </c>
      <c r="D82">
        <v>3</v>
      </c>
      <c r="E82">
        <v>2</v>
      </c>
      <c r="F82">
        <v>0</v>
      </c>
      <c r="G82">
        <f>Table25[[#This Row],[Minutes_Played]]/90</f>
        <v>1.8111111111111111</v>
      </c>
      <c r="H82">
        <v>163</v>
      </c>
      <c r="I82">
        <f t="shared" si="1"/>
        <v>8.2822085889570546E-2</v>
      </c>
      <c r="J82">
        <v>0</v>
      </c>
      <c r="K82">
        <f>Table25[[#This Row],[Goals_Scored]]/Table25[[#This Row],[Matches_Played]]</f>
        <v>0</v>
      </c>
      <c r="L82">
        <f>Table25[[#This Row],[Actual]]-Table25[[#This Row],[xG_Raw]]</f>
        <v>-8.2822085889570546E-2</v>
      </c>
    </row>
    <row r="83" spans="1:12" hidden="1" x14ac:dyDescent="0.35">
      <c r="A83" t="s">
        <v>401</v>
      </c>
      <c r="B83" t="s">
        <v>399</v>
      </c>
      <c r="C83" t="s">
        <v>224</v>
      </c>
      <c r="D83">
        <v>3</v>
      </c>
      <c r="E83">
        <v>1</v>
      </c>
      <c r="F83">
        <v>0</v>
      </c>
      <c r="G83" s="7">
        <f>Table25[[#This Row],[Minutes_Played]]/90</f>
        <v>1.8555555555555556</v>
      </c>
      <c r="H83">
        <v>167</v>
      </c>
      <c r="I83">
        <f t="shared" si="1"/>
        <v>8.0838323353293412E-2</v>
      </c>
      <c r="J83">
        <v>1</v>
      </c>
      <c r="K83">
        <f>Table25[[#This Row],[Goals_Scored]]/Table25[[#This Row],[Matches_Played]]</f>
        <v>0.53892215568862278</v>
      </c>
      <c r="L83">
        <f>Table25[[#This Row],[Actual]]-Table25[[#This Row],[xG_Raw]]</f>
        <v>0.45808383233532934</v>
      </c>
    </row>
    <row r="84" spans="1:12" hidden="1" x14ac:dyDescent="0.35">
      <c r="A84" t="s">
        <v>435</v>
      </c>
      <c r="B84" t="s">
        <v>434</v>
      </c>
      <c r="C84" t="s">
        <v>222</v>
      </c>
      <c r="D84">
        <v>3</v>
      </c>
      <c r="E84">
        <v>1</v>
      </c>
      <c r="F84">
        <v>0</v>
      </c>
      <c r="G84">
        <f>Table25[[#This Row],[Minutes_Played]]/90</f>
        <v>1.9111111111111112</v>
      </c>
      <c r="H84">
        <v>172</v>
      </c>
      <c r="I84">
        <f t="shared" si="1"/>
        <v>7.8488372093023243E-2</v>
      </c>
      <c r="J84">
        <v>0</v>
      </c>
      <c r="K84">
        <f>Table25[[#This Row],[Goals_Scored]]/Table25[[#This Row],[Matches_Played]]</f>
        <v>0</v>
      </c>
      <c r="L84">
        <f>Table25[[#This Row],[Actual]]-Table25[[#This Row],[xG_Raw]]</f>
        <v>-7.8488372093023243E-2</v>
      </c>
    </row>
    <row r="85" spans="1:12" hidden="1" x14ac:dyDescent="0.35">
      <c r="A85" t="s">
        <v>223</v>
      </c>
      <c r="B85" t="s">
        <v>217</v>
      </c>
      <c r="C85" t="s">
        <v>224</v>
      </c>
      <c r="D85">
        <v>2</v>
      </c>
      <c r="E85">
        <v>1</v>
      </c>
      <c r="F85">
        <v>0</v>
      </c>
      <c r="G85">
        <f>Table25[[#This Row],[Minutes_Played]]/90</f>
        <v>1.2777777777777777</v>
      </c>
      <c r="H85">
        <v>115</v>
      </c>
      <c r="I85">
        <f t="shared" si="1"/>
        <v>7.8260869565217397E-2</v>
      </c>
      <c r="J85">
        <v>0</v>
      </c>
      <c r="K85">
        <f>Table25[[#This Row],[Goals_Scored]]/Table25[[#This Row],[Matches_Played]]</f>
        <v>0</v>
      </c>
      <c r="L85">
        <f>Table25[[#This Row],[Actual]]-Table25[[#This Row],[xG_Raw]]</f>
        <v>-7.8260869565217397E-2</v>
      </c>
    </row>
    <row r="86" spans="1:12" hidden="1" x14ac:dyDescent="0.35">
      <c r="A86" t="s">
        <v>306</v>
      </c>
      <c r="B86" t="s">
        <v>304</v>
      </c>
      <c r="C86" t="s">
        <v>233</v>
      </c>
      <c r="D86">
        <v>2</v>
      </c>
      <c r="E86">
        <v>0</v>
      </c>
      <c r="F86">
        <v>0</v>
      </c>
      <c r="G86">
        <f>Table25[[#This Row],[Minutes_Played]]/90</f>
        <v>1.2777777777777777</v>
      </c>
      <c r="H86">
        <v>115</v>
      </c>
      <c r="I86">
        <f t="shared" si="1"/>
        <v>7.8260869565217397E-2</v>
      </c>
      <c r="J86">
        <v>0</v>
      </c>
      <c r="K86">
        <f>Table25[[#This Row],[Goals_Scored]]/Table25[[#This Row],[Matches_Played]]</f>
        <v>0</v>
      </c>
      <c r="L86">
        <f>Table25[[#This Row],[Actual]]-Table25[[#This Row],[xG_Raw]]</f>
        <v>-7.8260869565217397E-2</v>
      </c>
    </row>
    <row r="87" spans="1:12" hidden="1" x14ac:dyDescent="0.35">
      <c r="A87" t="s">
        <v>359</v>
      </c>
      <c r="B87" t="s">
        <v>351</v>
      </c>
      <c r="C87" t="s">
        <v>360</v>
      </c>
      <c r="D87">
        <v>3</v>
      </c>
      <c r="E87">
        <v>2</v>
      </c>
      <c r="F87">
        <v>0</v>
      </c>
      <c r="G87">
        <f>Table25[[#This Row],[Minutes_Played]]/90</f>
        <v>2</v>
      </c>
      <c r="H87">
        <v>180</v>
      </c>
      <c r="I87">
        <f t="shared" si="1"/>
        <v>7.4999999999999997E-2</v>
      </c>
      <c r="J87">
        <v>0</v>
      </c>
      <c r="K87">
        <f>Table25[[#This Row],[Goals_Scored]]/Table25[[#This Row],[Matches_Played]]</f>
        <v>0</v>
      </c>
      <c r="L87">
        <f>Table25[[#This Row],[Actual]]-Table25[[#This Row],[xG_Raw]]</f>
        <v>-7.4999999999999997E-2</v>
      </c>
    </row>
    <row r="88" spans="1:12" hidden="1" x14ac:dyDescent="0.35">
      <c r="A88" t="s">
        <v>387</v>
      </c>
      <c r="B88" t="s">
        <v>384</v>
      </c>
      <c r="C88" t="s">
        <v>356</v>
      </c>
      <c r="D88">
        <v>3</v>
      </c>
      <c r="E88">
        <v>2</v>
      </c>
      <c r="F88">
        <v>1</v>
      </c>
      <c r="G88">
        <f>Table25[[#This Row],[Minutes_Played]]/90</f>
        <v>2</v>
      </c>
      <c r="H88">
        <v>180</v>
      </c>
      <c r="I88">
        <f t="shared" si="1"/>
        <v>7.4999999999999997E-2</v>
      </c>
      <c r="J88">
        <v>0</v>
      </c>
      <c r="K88">
        <f>Table25[[#This Row],[Goals_Scored]]/Table25[[#This Row],[Matches_Played]]</f>
        <v>0</v>
      </c>
      <c r="L88">
        <f>Table25[[#This Row],[Actual]]-Table25[[#This Row],[xG_Raw]]</f>
        <v>-7.4999999999999997E-2</v>
      </c>
    </row>
    <row r="89" spans="1:12" hidden="1" x14ac:dyDescent="0.35">
      <c r="A89" t="s">
        <v>437</v>
      </c>
      <c r="B89" t="s">
        <v>434</v>
      </c>
      <c r="C89" t="s">
        <v>224</v>
      </c>
      <c r="D89">
        <v>3</v>
      </c>
      <c r="E89">
        <v>2</v>
      </c>
      <c r="F89">
        <v>0</v>
      </c>
      <c r="G89">
        <f>Table25[[#This Row],[Minutes_Played]]/90</f>
        <v>2</v>
      </c>
      <c r="H89">
        <v>180</v>
      </c>
      <c r="I89">
        <f t="shared" si="1"/>
        <v>7.4999999999999997E-2</v>
      </c>
      <c r="J89">
        <v>0</v>
      </c>
      <c r="K89">
        <f>Table25[[#This Row],[Goals_Scored]]/Table25[[#This Row],[Matches_Played]]</f>
        <v>0</v>
      </c>
      <c r="L89">
        <f>Table25[[#This Row],[Actual]]-Table25[[#This Row],[xG_Raw]]</f>
        <v>-7.4999999999999997E-2</v>
      </c>
    </row>
    <row r="90" spans="1:12" hidden="1" x14ac:dyDescent="0.35">
      <c r="A90" t="s">
        <v>254</v>
      </c>
      <c r="B90" t="s">
        <v>250</v>
      </c>
      <c r="C90" t="s">
        <v>238</v>
      </c>
      <c r="D90">
        <v>3</v>
      </c>
      <c r="E90">
        <v>1</v>
      </c>
      <c r="F90">
        <v>0</v>
      </c>
      <c r="G90">
        <f>Table25[[#This Row],[Minutes_Played]]/90</f>
        <v>2</v>
      </c>
      <c r="H90">
        <v>180</v>
      </c>
      <c r="I90">
        <f t="shared" si="1"/>
        <v>7.4999999999999997E-2</v>
      </c>
      <c r="J90">
        <v>0</v>
      </c>
      <c r="K90">
        <f>Table25[[#This Row],[Goals_Scored]]/Table25[[#This Row],[Matches_Played]]</f>
        <v>0</v>
      </c>
      <c r="L90">
        <f>Table25[[#This Row],[Actual]]-Table25[[#This Row],[xG_Raw]]</f>
        <v>-7.4999999999999997E-2</v>
      </c>
    </row>
    <row r="91" spans="1:12" hidden="1" x14ac:dyDescent="0.35">
      <c r="A91" t="s">
        <v>340</v>
      </c>
      <c r="B91" t="s">
        <v>337</v>
      </c>
      <c r="C91" t="s">
        <v>238</v>
      </c>
      <c r="D91">
        <v>3</v>
      </c>
      <c r="E91">
        <v>1</v>
      </c>
      <c r="F91">
        <v>0</v>
      </c>
      <c r="G91">
        <f>Table25[[#This Row],[Minutes_Played]]/90</f>
        <v>2</v>
      </c>
      <c r="H91">
        <v>180</v>
      </c>
      <c r="I91">
        <f t="shared" si="1"/>
        <v>7.4999999999999997E-2</v>
      </c>
      <c r="J91">
        <v>0</v>
      </c>
      <c r="K91">
        <f>Table25[[#This Row],[Goals_Scored]]/Table25[[#This Row],[Matches_Played]]</f>
        <v>0</v>
      </c>
      <c r="L91">
        <f>Table25[[#This Row],[Actual]]-Table25[[#This Row],[xG_Raw]]</f>
        <v>-7.4999999999999997E-2</v>
      </c>
    </row>
    <row r="92" spans="1:12" hidden="1" x14ac:dyDescent="0.35">
      <c r="A92" t="s">
        <v>374</v>
      </c>
      <c r="B92" t="s">
        <v>371</v>
      </c>
      <c r="C92" t="s">
        <v>238</v>
      </c>
      <c r="D92">
        <v>3</v>
      </c>
      <c r="E92">
        <v>1</v>
      </c>
      <c r="G92">
        <f>Table25[[#This Row],[Minutes_Played]]/90</f>
        <v>2</v>
      </c>
      <c r="H92">
        <v>180</v>
      </c>
      <c r="I92">
        <f t="shared" si="1"/>
        <v>7.4999999999999997E-2</v>
      </c>
      <c r="J92">
        <v>0</v>
      </c>
      <c r="K92">
        <f>Table25[[#This Row],[Goals_Scored]]/Table25[[#This Row],[Matches_Played]]</f>
        <v>0</v>
      </c>
      <c r="L92">
        <f>Table25[[#This Row],[Actual]]-Table25[[#This Row],[xG_Raw]]</f>
        <v>-7.4999999999999997E-2</v>
      </c>
    </row>
    <row r="93" spans="1:12" hidden="1" x14ac:dyDescent="0.35">
      <c r="A93" t="s">
        <v>403</v>
      </c>
      <c r="B93" t="s">
        <v>399</v>
      </c>
      <c r="C93" t="s">
        <v>224</v>
      </c>
      <c r="D93">
        <v>3</v>
      </c>
      <c r="E93">
        <v>1</v>
      </c>
      <c r="F93">
        <v>0</v>
      </c>
      <c r="G93">
        <f>Table25[[#This Row],[Minutes_Played]]/90</f>
        <v>2</v>
      </c>
      <c r="H93">
        <v>180</v>
      </c>
      <c r="I93">
        <f t="shared" si="1"/>
        <v>7.4999999999999997E-2</v>
      </c>
      <c r="J93">
        <v>0</v>
      </c>
      <c r="K93">
        <f>Table25[[#This Row],[Goals_Scored]]/Table25[[#This Row],[Matches_Played]]</f>
        <v>0</v>
      </c>
      <c r="L93">
        <f>Table25[[#This Row],[Actual]]-Table25[[#This Row],[xG_Raw]]</f>
        <v>-7.4999999999999997E-2</v>
      </c>
    </row>
    <row r="94" spans="1:12" hidden="1" x14ac:dyDescent="0.35">
      <c r="A94" t="s">
        <v>436</v>
      </c>
      <c r="B94" t="s">
        <v>434</v>
      </c>
      <c r="C94" t="s">
        <v>224</v>
      </c>
      <c r="D94">
        <v>3</v>
      </c>
      <c r="E94">
        <v>1</v>
      </c>
      <c r="F94">
        <v>0</v>
      </c>
      <c r="G94">
        <f>Table25[[#This Row],[Minutes_Played]]/90</f>
        <v>2</v>
      </c>
      <c r="H94">
        <v>180</v>
      </c>
      <c r="I94">
        <f t="shared" si="1"/>
        <v>7.4999999999999997E-2</v>
      </c>
      <c r="J94">
        <v>0</v>
      </c>
      <c r="K94">
        <f>Table25[[#This Row],[Goals_Scored]]/Table25[[#This Row],[Matches_Played]]</f>
        <v>0</v>
      </c>
      <c r="L94">
        <f>Table25[[#This Row],[Actual]]-Table25[[#This Row],[xG_Raw]]</f>
        <v>-7.4999999999999997E-2</v>
      </c>
    </row>
    <row r="95" spans="1:12" hidden="1" x14ac:dyDescent="0.35">
      <c r="A95" t="s">
        <v>255</v>
      </c>
      <c r="B95" t="s">
        <v>250</v>
      </c>
      <c r="C95" t="s">
        <v>256</v>
      </c>
      <c r="D95">
        <v>3</v>
      </c>
      <c r="E95">
        <v>1</v>
      </c>
      <c r="F95">
        <v>0</v>
      </c>
      <c r="G95" s="7">
        <f>Table25[[#This Row],[Minutes_Played]]/90</f>
        <v>2</v>
      </c>
      <c r="H95">
        <v>180</v>
      </c>
      <c r="I95">
        <f t="shared" si="1"/>
        <v>7.4999999999999997E-2</v>
      </c>
      <c r="J95">
        <v>1</v>
      </c>
      <c r="K95">
        <f>Table25[[#This Row],[Goals_Scored]]/Table25[[#This Row],[Matches_Played]]</f>
        <v>0.5</v>
      </c>
      <c r="L95">
        <f>Table25[[#This Row],[Actual]]-Table25[[#This Row],[xG_Raw]]</f>
        <v>0.42499999999999999</v>
      </c>
    </row>
    <row r="96" spans="1:12" hidden="1" x14ac:dyDescent="0.35">
      <c r="A96" t="s">
        <v>251</v>
      </c>
      <c r="B96" t="s">
        <v>250</v>
      </c>
      <c r="C96" t="s">
        <v>240</v>
      </c>
      <c r="D96">
        <v>3</v>
      </c>
      <c r="E96">
        <v>0</v>
      </c>
      <c r="F96">
        <v>0</v>
      </c>
      <c r="G96">
        <f>Table25[[#This Row],[Minutes_Played]]/90</f>
        <v>2</v>
      </c>
      <c r="H96">
        <v>180</v>
      </c>
      <c r="I96">
        <f t="shared" si="1"/>
        <v>7.4999999999999997E-2</v>
      </c>
      <c r="J96">
        <v>0</v>
      </c>
      <c r="K96">
        <f>Table25[[#This Row],[Goals_Scored]]/Table25[[#This Row],[Matches_Played]]</f>
        <v>0</v>
      </c>
      <c r="L96">
        <f>Table25[[#This Row],[Actual]]-Table25[[#This Row],[xG_Raw]]</f>
        <v>-7.4999999999999997E-2</v>
      </c>
    </row>
    <row r="97" spans="1:12" hidden="1" x14ac:dyDescent="0.35">
      <c r="A97" t="s">
        <v>264</v>
      </c>
      <c r="B97" t="s">
        <v>263</v>
      </c>
      <c r="C97" t="s">
        <v>224</v>
      </c>
      <c r="D97">
        <v>3</v>
      </c>
      <c r="E97">
        <v>0</v>
      </c>
      <c r="F97">
        <v>0</v>
      </c>
      <c r="G97">
        <f>Table25[[#This Row],[Minutes_Played]]/90</f>
        <v>2</v>
      </c>
      <c r="H97">
        <v>180</v>
      </c>
      <c r="I97">
        <f t="shared" si="1"/>
        <v>7.4999999999999997E-2</v>
      </c>
      <c r="J97">
        <v>0</v>
      </c>
      <c r="K97">
        <f>Table25[[#This Row],[Goals_Scored]]/Table25[[#This Row],[Matches_Played]]</f>
        <v>0</v>
      </c>
      <c r="L97">
        <f>Table25[[#This Row],[Actual]]-Table25[[#This Row],[xG_Raw]]</f>
        <v>-7.4999999999999997E-2</v>
      </c>
    </row>
    <row r="98" spans="1:12" hidden="1" x14ac:dyDescent="0.35">
      <c r="A98" t="s">
        <v>282</v>
      </c>
      <c r="B98" t="s">
        <v>279</v>
      </c>
      <c r="C98" t="s">
        <v>224</v>
      </c>
      <c r="D98">
        <v>3</v>
      </c>
      <c r="E98">
        <v>0</v>
      </c>
      <c r="F98">
        <v>0</v>
      </c>
      <c r="G98">
        <f>Table25[[#This Row],[Minutes_Played]]/90</f>
        <v>2</v>
      </c>
      <c r="H98">
        <v>180</v>
      </c>
      <c r="I98">
        <f t="shared" si="1"/>
        <v>7.4999999999999997E-2</v>
      </c>
      <c r="J98">
        <v>0</v>
      </c>
      <c r="K98">
        <f>Table25[[#This Row],[Goals_Scored]]/Table25[[#This Row],[Matches_Played]]</f>
        <v>0</v>
      </c>
      <c r="L98">
        <f>Table25[[#This Row],[Actual]]-Table25[[#This Row],[xG_Raw]]</f>
        <v>-7.4999999999999997E-2</v>
      </c>
    </row>
    <row r="99" spans="1:12" hidden="1" x14ac:dyDescent="0.35">
      <c r="A99" t="s">
        <v>372</v>
      </c>
      <c r="B99" t="s">
        <v>371</v>
      </c>
      <c r="C99" t="s">
        <v>373</v>
      </c>
      <c r="D99">
        <v>3</v>
      </c>
      <c r="E99">
        <v>0</v>
      </c>
      <c r="G99">
        <f>Table25[[#This Row],[Minutes_Played]]/90</f>
        <v>2</v>
      </c>
      <c r="H99">
        <v>180</v>
      </c>
      <c r="I99">
        <f t="shared" si="1"/>
        <v>7.4999999999999997E-2</v>
      </c>
      <c r="J99">
        <v>0</v>
      </c>
      <c r="K99">
        <f>Table25[[#This Row],[Goals_Scored]]/Table25[[#This Row],[Matches_Played]]</f>
        <v>0</v>
      </c>
      <c r="L99">
        <f>Table25[[#This Row],[Actual]]-Table25[[#This Row],[xG_Raw]]</f>
        <v>-7.4999999999999997E-2</v>
      </c>
    </row>
    <row r="100" spans="1:12" hidden="1" x14ac:dyDescent="0.35">
      <c r="A100" t="s">
        <v>275</v>
      </c>
      <c r="B100" t="s">
        <v>263</v>
      </c>
      <c r="C100" t="s">
        <v>240</v>
      </c>
      <c r="D100">
        <v>1</v>
      </c>
      <c r="E100">
        <v>1</v>
      </c>
      <c r="F100">
        <v>0</v>
      </c>
      <c r="G100">
        <f>Table25[[#This Row],[Minutes_Played]]/90</f>
        <v>0.7</v>
      </c>
      <c r="H100">
        <v>63</v>
      </c>
      <c r="I100">
        <f t="shared" si="1"/>
        <v>7.1428571428571438E-2</v>
      </c>
      <c r="J100">
        <v>0</v>
      </c>
      <c r="K100">
        <f>Table25[[#This Row],[Goals_Scored]]/Table25[[#This Row],[Matches_Played]]</f>
        <v>0</v>
      </c>
      <c r="L100">
        <f>Table25[[#This Row],[Actual]]-Table25[[#This Row],[xG_Raw]]</f>
        <v>-7.1428571428571438E-2</v>
      </c>
    </row>
    <row r="101" spans="1:12" hidden="1" x14ac:dyDescent="0.35">
      <c r="A101" t="s">
        <v>232</v>
      </c>
      <c r="B101" t="s">
        <v>217</v>
      </c>
      <c r="C101" t="s">
        <v>233</v>
      </c>
      <c r="D101">
        <v>1</v>
      </c>
      <c r="E101">
        <v>1</v>
      </c>
      <c r="F101">
        <v>0</v>
      </c>
      <c r="G101">
        <f>Table25[[#This Row],[Minutes_Played]]/90</f>
        <v>0.71111111111111114</v>
      </c>
      <c r="H101">
        <v>64</v>
      </c>
      <c r="I101">
        <f t="shared" si="1"/>
        <v>7.03125E-2</v>
      </c>
      <c r="J101">
        <v>0</v>
      </c>
      <c r="K101">
        <f>Table25[[#This Row],[Goals_Scored]]/Table25[[#This Row],[Matches_Played]]</f>
        <v>0</v>
      </c>
      <c r="L101">
        <f>Table25[[#This Row],[Actual]]-Table25[[#This Row],[xG_Raw]]</f>
        <v>-7.03125E-2</v>
      </c>
    </row>
    <row r="102" spans="1:12" hidden="1" x14ac:dyDescent="0.35">
      <c r="A102" t="s">
        <v>307</v>
      </c>
      <c r="B102" t="s">
        <v>304</v>
      </c>
      <c r="C102" t="s">
        <v>308</v>
      </c>
      <c r="D102">
        <v>1</v>
      </c>
      <c r="E102">
        <v>1</v>
      </c>
      <c r="F102">
        <v>0</v>
      </c>
      <c r="G102">
        <f>Table25[[#This Row],[Minutes_Played]]/90</f>
        <v>0.71111111111111114</v>
      </c>
      <c r="H102">
        <v>64</v>
      </c>
      <c r="I102">
        <f t="shared" si="1"/>
        <v>7.03125E-2</v>
      </c>
      <c r="J102">
        <v>0</v>
      </c>
      <c r="K102">
        <f>Table25[[#This Row],[Goals_Scored]]/Table25[[#This Row],[Matches_Played]]</f>
        <v>0</v>
      </c>
      <c r="L102">
        <f>Table25[[#This Row],[Actual]]-Table25[[#This Row],[xG_Raw]]</f>
        <v>-7.03125E-2</v>
      </c>
    </row>
    <row r="103" spans="1:12" hidden="1" x14ac:dyDescent="0.35">
      <c r="A103" t="s">
        <v>327</v>
      </c>
      <c r="B103" t="s">
        <v>321</v>
      </c>
      <c r="C103" t="s">
        <v>224</v>
      </c>
      <c r="D103">
        <v>2</v>
      </c>
      <c r="E103">
        <v>0</v>
      </c>
      <c r="F103">
        <v>0</v>
      </c>
      <c r="G103">
        <f>Table25[[#This Row],[Minutes_Played]]/90</f>
        <v>1.4666666666666666</v>
      </c>
      <c r="H103">
        <v>132</v>
      </c>
      <c r="I103">
        <f t="shared" si="1"/>
        <v>6.8181818181818191E-2</v>
      </c>
      <c r="J103">
        <v>0</v>
      </c>
      <c r="K103">
        <f>Table25[[#This Row],[Goals_Scored]]/Table25[[#This Row],[Matches_Played]]</f>
        <v>0</v>
      </c>
      <c r="L103">
        <f>Table25[[#This Row],[Actual]]-Table25[[#This Row],[xG_Raw]]</f>
        <v>-6.8181818181818191E-2</v>
      </c>
    </row>
    <row r="104" spans="1:12" hidden="1" x14ac:dyDescent="0.35">
      <c r="A104" t="s">
        <v>89</v>
      </c>
      <c r="B104" t="s">
        <v>294</v>
      </c>
      <c r="C104" t="s">
        <v>296</v>
      </c>
      <c r="D104">
        <v>2</v>
      </c>
      <c r="E104">
        <v>0</v>
      </c>
      <c r="F104">
        <v>0</v>
      </c>
      <c r="G104">
        <f>Table25[[#This Row],[Minutes_Played]]/90</f>
        <v>1.5777777777777777</v>
      </c>
      <c r="H104">
        <v>142</v>
      </c>
      <c r="I104">
        <f t="shared" si="1"/>
        <v>6.3380281690140844E-2</v>
      </c>
      <c r="J104">
        <v>0</v>
      </c>
      <c r="K104">
        <f>Table25[[#This Row],[Goals_Scored]]/Table25[[#This Row],[Matches_Played]]</f>
        <v>0</v>
      </c>
      <c r="L104">
        <f>Table25[[#This Row],[Actual]]-Table25[[#This Row],[xG_Raw]]</f>
        <v>-6.3380281690140844E-2</v>
      </c>
    </row>
    <row r="105" spans="1:12" hidden="1" x14ac:dyDescent="0.35">
      <c r="A105" t="s">
        <v>406</v>
      </c>
      <c r="B105" t="s">
        <v>399</v>
      </c>
      <c r="C105" t="s">
        <v>224</v>
      </c>
      <c r="D105">
        <v>1</v>
      </c>
      <c r="E105">
        <v>0</v>
      </c>
      <c r="F105">
        <v>0</v>
      </c>
      <c r="G105">
        <f>Table25[[#This Row],[Minutes_Played]]/90</f>
        <v>0.81111111111111112</v>
      </c>
      <c r="H105">
        <v>73</v>
      </c>
      <c r="I105">
        <f t="shared" si="1"/>
        <v>6.164383561643836E-2</v>
      </c>
      <c r="J105">
        <v>0</v>
      </c>
      <c r="K105">
        <f>Table25[[#This Row],[Goals_Scored]]/Table25[[#This Row],[Matches_Played]]</f>
        <v>0</v>
      </c>
      <c r="L105">
        <f>Table25[[#This Row],[Actual]]-Table25[[#This Row],[xG_Raw]]</f>
        <v>-6.164383561643836E-2</v>
      </c>
    </row>
    <row r="106" spans="1:12" hidden="1" x14ac:dyDescent="0.35">
      <c r="A106" t="s">
        <v>225</v>
      </c>
      <c r="B106" t="s">
        <v>217</v>
      </c>
      <c r="C106" t="s">
        <v>224</v>
      </c>
      <c r="D106">
        <v>2</v>
      </c>
      <c r="E106">
        <v>0</v>
      </c>
      <c r="F106">
        <v>0</v>
      </c>
      <c r="G106">
        <f>Table25[[#This Row],[Minutes_Played]]/90</f>
        <v>1.7</v>
      </c>
      <c r="H106">
        <v>153</v>
      </c>
      <c r="I106">
        <f t="shared" si="1"/>
        <v>5.8823529411764712E-2</v>
      </c>
      <c r="J106">
        <v>0</v>
      </c>
      <c r="K106">
        <f>Table25[[#This Row],[Goals_Scored]]/Table25[[#This Row],[Matches_Played]]</f>
        <v>0</v>
      </c>
      <c r="L106">
        <f>Table25[[#This Row],[Actual]]-Table25[[#This Row],[xG_Raw]]</f>
        <v>-5.8823529411764712E-2</v>
      </c>
    </row>
    <row r="107" spans="1:12" hidden="1" x14ac:dyDescent="0.35">
      <c r="A107" t="s">
        <v>166</v>
      </c>
      <c r="B107" t="s">
        <v>412</v>
      </c>
      <c r="C107" t="s">
        <v>220</v>
      </c>
      <c r="D107">
        <v>2</v>
      </c>
      <c r="E107">
        <v>0</v>
      </c>
      <c r="F107">
        <v>0</v>
      </c>
      <c r="G107">
        <f>Table25[[#This Row],[Minutes_Played]]/90</f>
        <v>1.7</v>
      </c>
      <c r="H107">
        <v>153</v>
      </c>
      <c r="I107">
        <f t="shared" si="1"/>
        <v>5.8823529411764712E-2</v>
      </c>
      <c r="J107">
        <v>0</v>
      </c>
      <c r="K107">
        <f>Table25[[#This Row],[Goals_Scored]]/Table25[[#This Row],[Matches_Played]]</f>
        <v>0</v>
      </c>
      <c r="L107">
        <f>Table25[[#This Row],[Actual]]-Table25[[#This Row],[xG_Raw]]</f>
        <v>-5.8823529411764712E-2</v>
      </c>
    </row>
    <row r="108" spans="1:12" hidden="1" x14ac:dyDescent="0.35">
      <c r="A108" t="s">
        <v>388</v>
      </c>
      <c r="B108" t="s">
        <v>384</v>
      </c>
      <c r="C108" t="s">
        <v>274</v>
      </c>
      <c r="D108">
        <v>2</v>
      </c>
      <c r="E108">
        <v>0</v>
      </c>
      <c r="F108">
        <v>0</v>
      </c>
      <c r="G108">
        <f>Table25[[#This Row],[Minutes_Played]]/90</f>
        <v>1.7222222222222223</v>
      </c>
      <c r="H108">
        <v>155</v>
      </c>
      <c r="I108">
        <f t="shared" si="1"/>
        <v>5.8064516129032261E-2</v>
      </c>
      <c r="J108">
        <v>0</v>
      </c>
      <c r="K108">
        <f>Table25[[#This Row],[Goals_Scored]]/Table25[[#This Row],[Matches_Played]]</f>
        <v>0</v>
      </c>
      <c r="L108">
        <f>Table25[[#This Row],[Actual]]-Table25[[#This Row],[xG_Raw]]</f>
        <v>-5.8064516129032261E-2</v>
      </c>
    </row>
    <row r="109" spans="1:12" hidden="1" x14ac:dyDescent="0.35">
      <c r="A109" t="s">
        <v>305</v>
      </c>
      <c r="B109" t="s">
        <v>304</v>
      </c>
      <c r="C109" t="s">
        <v>224</v>
      </c>
      <c r="D109">
        <v>2</v>
      </c>
      <c r="E109">
        <v>2</v>
      </c>
      <c r="F109">
        <v>0</v>
      </c>
      <c r="G109">
        <f>Table25[[#This Row],[Minutes_Played]]/90</f>
        <v>1.7666666666666666</v>
      </c>
      <c r="H109">
        <v>159</v>
      </c>
      <c r="I109">
        <f t="shared" si="1"/>
        <v>5.6603773584905669E-2</v>
      </c>
      <c r="J109">
        <v>0</v>
      </c>
      <c r="K109">
        <f>Table25[[#This Row],[Goals_Scored]]/Table25[[#This Row],[Matches_Played]]</f>
        <v>0</v>
      </c>
      <c r="L109">
        <f>Table25[[#This Row],[Actual]]-Table25[[#This Row],[xG_Raw]]</f>
        <v>-5.6603773584905669E-2</v>
      </c>
    </row>
    <row r="110" spans="1:12" hidden="1" x14ac:dyDescent="0.35">
      <c r="A110" t="s">
        <v>283</v>
      </c>
      <c r="B110" t="s">
        <v>279</v>
      </c>
      <c r="C110" t="s">
        <v>284</v>
      </c>
      <c r="D110">
        <v>2</v>
      </c>
      <c r="E110">
        <v>1</v>
      </c>
      <c r="F110">
        <v>0</v>
      </c>
      <c r="G110" s="7">
        <f>Table25[[#This Row],[Minutes_Played]]/90</f>
        <v>1.788888888888889</v>
      </c>
      <c r="H110">
        <v>161</v>
      </c>
      <c r="I110">
        <f t="shared" si="1"/>
        <v>5.5900621118012424E-2</v>
      </c>
      <c r="J110">
        <v>1</v>
      </c>
      <c r="K110">
        <f>Table25[[#This Row],[Goals_Scored]]/Table25[[#This Row],[Matches_Played]]</f>
        <v>0.55900621118012417</v>
      </c>
      <c r="L110">
        <f>Table25[[#This Row],[Actual]]-Table25[[#This Row],[xG_Raw]]</f>
        <v>0.50310559006211175</v>
      </c>
    </row>
    <row r="111" spans="1:12" hidden="1" x14ac:dyDescent="0.35">
      <c r="A111" t="s">
        <v>441</v>
      </c>
      <c r="B111" t="s">
        <v>434</v>
      </c>
      <c r="C111" t="s">
        <v>224</v>
      </c>
      <c r="D111">
        <v>1</v>
      </c>
      <c r="E111">
        <v>1</v>
      </c>
      <c r="F111">
        <v>0</v>
      </c>
      <c r="G111">
        <f>Table25[[#This Row],[Minutes_Played]]/90</f>
        <v>0.9</v>
      </c>
      <c r="H111">
        <v>81</v>
      </c>
      <c r="I111">
        <f t="shared" si="1"/>
        <v>5.5555555555555559E-2</v>
      </c>
      <c r="J111">
        <v>0</v>
      </c>
      <c r="K111">
        <f>Table25[[#This Row],[Goals_Scored]]/Table25[[#This Row],[Matches_Played]]</f>
        <v>0</v>
      </c>
      <c r="L111">
        <f>Table25[[#This Row],[Actual]]-Table25[[#This Row],[xG_Raw]]</f>
        <v>-5.5555555555555559E-2</v>
      </c>
    </row>
    <row r="112" spans="1:12" hidden="1" x14ac:dyDescent="0.35">
      <c r="A112" t="s">
        <v>230</v>
      </c>
      <c r="B112" t="s">
        <v>217</v>
      </c>
      <c r="C112" t="s">
        <v>231</v>
      </c>
      <c r="D112">
        <v>1</v>
      </c>
      <c r="E112">
        <v>0</v>
      </c>
      <c r="F112">
        <v>0</v>
      </c>
      <c r="G112">
        <f>Table25[[#This Row],[Minutes_Played]]/90</f>
        <v>0.92222222222222228</v>
      </c>
      <c r="H112">
        <v>83</v>
      </c>
      <c r="I112">
        <f t="shared" si="1"/>
        <v>5.4216867469879519E-2</v>
      </c>
      <c r="J112">
        <v>0</v>
      </c>
      <c r="K112">
        <f>Table25[[#This Row],[Goals_Scored]]/Table25[[#This Row],[Matches_Played]]</f>
        <v>0</v>
      </c>
      <c r="L112">
        <f>Table25[[#This Row],[Actual]]-Table25[[#This Row],[xG_Raw]]</f>
        <v>-5.4216867469879519E-2</v>
      </c>
    </row>
    <row r="113" spans="1:12" hidden="1" x14ac:dyDescent="0.35">
      <c r="A113" t="s">
        <v>348</v>
      </c>
      <c r="B113" t="s">
        <v>337</v>
      </c>
      <c r="C113" t="s">
        <v>248</v>
      </c>
      <c r="D113">
        <v>1</v>
      </c>
      <c r="E113">
        <v>1</v>
      </c>
      <c r="F113">
        <v>0</v>
      </c>
      <c r="G113" s="7">
        <f>Table25[[#This Row],[Minutes_Played]]/90</f>
        <v>0.93333333333333335</v>
      </c>
      <c r="H113">
        <v>84</v>
      </c>
      <c r="I113">
        <f t="shared" si="1"/>
        <v>5.3571428571428575E-2</v>
      </c>
      <c r="J113">
        <v>1</v>
      </c>
      <c r="K113">
        <f>Table25[[#This Row],[Goals_Scored]]/Table25[[#This Row],[Matches_Played]]</f>
        <v>1.0714285714285714</v>
      </c>
      <c r="L113">
        <f>Table25[[#This Row],[Actual]]-Table25[[#This Row],[xG_Raw]]</f>
        <v>1.0178571428571428</v>
      </c>
    </row>
    <row r="114" spans="1:12" hidden="1" x14ac:dyDescent="0.35">
      <c r="A114" t="s">
        <v>299</v>
      </c>
      <c r="B114" t="s">
        <v>294</v>
      </c>
      <c r="C114" t="s">
        <v>222</v>
      </c>
      <c r="D114">
        <v>1</v>
      </c>
      <c r="E114">
        <v>1</v>
      </c>
      <c r="F114">
        <v>0</v>
      </c>
      <c r="G114">
        <f>Table25[[#This Row],[Minutes_Played]]/90</f>
        <v>0.94444444444444442</v>
      </c>
      <c r="H114">
        <v>85</v>
      </c>
      <c r="I114">
        <f t="shared" si="1"/>
        <v>5.2941176470588241E-2</v>
      </c>
      <c r="J114">
        <v>0</v>
      </c>
      <c r="K114">
        <f>Table25[[#This Row],[Goals_Scored]]/Table25[[#This Row],[Matches_Played]]</f>
        <v>0</v>
      </c>
      <c r="L114">
        <f>Table25[[#This Row],[Actual]]-Table25[[#This Row],[xG_Raw]]</f>
        <v>-5.2941176470588241E-2</v>
      </c>
    </row>
    <row r="115" spans="1:12" hidden="1" x14ac:dyDescent="0.35">
      <c r="A115" t="s">
        <v>260</v>
      </c>
      <c r="B115" t="s">
        <v>250</v>
      </c>
      <c r="C115" t="s">
        <v>224</v>
      </c>
      <c r="D115">
        <v>2</v>
      </c>
      <c r="E115">
        <v>1</v>
      </c>
      <c r="F115">
        <v>0</v>
      </c>
      <c r="G115">
        <f>Table25[[#This Row],[Minutes_Played]]/90</f>
        <v>1.9888888888888889</v>
      </c>
      <c r="H115">
        <v>179</v>
      </c>
      <c r="I115">
        <f t="shared" si="1"/>
        <v>5.027932960893855E-2</v>
      </c>
      <c r="J115">
        <v>0</v>
      </c>
      <c r="K115">
        <f>Table25[[#This Row],[Goals_Scored]]/Table25[[#This Row],[Matches_Played]]</f>
        <v>0</v>
      </c>
      <c r="L115">
        <f>Table25[[#This Row],[Actual]]-Table25[[#This Row],[xG_Raw]]</f>
        <v>-5.027932960893855E-2</v>
      </c>
    </row>
    <row r="116" spans="1:12" x14ac:dyDescent="0.35">
      <c r="A116" t="s">
        <v>446</v>
      </c>
      <c r="B116" t="s">
        <v>444</v>
      </c>
      <c r="C116" t="s">
        <v>447</v>
      </c>
      <c r="D116">
        <v>2</v>
      </c>
      <c r="E116">
        <v>2</v>
      </c>
      <c r="F116">
        <v>0</v>
      </c>
      <c r="G116">
        <f>Table25[[#This Row],[Minutes_Played]]/90</f>
        <v>2</v>
      </c>
      <c r="H116">
        <v>180</v>
      </c>
      <c r="I116">
        <f t="shared" si="1"/>
        <v>0.05</v>
      </c>
      <c r="J116">
        <v>0</v>
      </c>
      <c r="K116">
        <f>Table25[[#This Row],[Goals_Scored]]/Table25[[#This Row],[Matches_Played]]</f>
        <v>0</v>
      </c>
      <c r="L116">
        <f>Table25[[#This Row],[Actual]]-Table25[[#This Row],[xG_Raw]]</f>
        <v>-0.05</v>
      </c>
    </row>
    <row r="117" spans="1:12" hidden="1" x14ac:dyDescent="0.35">
      <c r="A117" t="s">
        <v>464</v>
      </c>
      <c r="B117" t="s">
        <v>460</v>
      </c>
      <c r="C117" t="s">
        <v>222</v>
      </c>
      <c r="D117">
        <v>1</v>
      </c>
      <c r="E117">
        <v>1</v>
      </c>
      <c r="F117">
        <v>0</v>
      </c>
      <c r="G117">
        <f>Table25[[#This Row],[Minutes_Played]]/90</f>
        <v>1</v>
      </c>
      <c r="H117">
        <v>90</v>
      </c>
      <c r="I117">
        <f t="shared" si="1"/>
        <v>0.05</v>
      </c>
      <c r="J117" s="1">
        <f ca="1">Table25[[#This Row],[Goals_Scored]]/Table25[[#This Row],[Matches_Played]]</f>
        <v>0</v>
      </c>
      <c r="K117">
        <f ca="1">Table25[[#This Row],[Goals_Scored]]/Table25[[#This Row],[Matches_Played]]</f>
        <v>0</v>
      </c>
      <c r="L117">
        <f ca="1">Table25[[#This Row],[Actual]]-Table25[[#This Row],[xG_Raw]]</f>
        <v>0</v>
      </c>
    </row>
    <row r="118" spans="1:12" hidden="1" x14ac:dyDescent="0.35">
      <c r="A118" t="s">
        <v>266</v>
      </c>
      <c r="B118" t="s">
        <v>263</v>
      </c>
      <c r="C118" t="s">
        <v>240</v>
      </c>
      <c r="D118">
        <v>2</v>
      </c>
      <c r="E118">
        <v>1</v>
      </c>
      <c r="F118">
        <v>1</v>
      </c>
      <c r="G118">
        <f>Table25[[#This Row],[Minutes_Played]]/90</f>
        <v>2</v>
      </c>
      <c r="H118">
        <v>180</v>
      </c>
      <c r="I118">
        <f t="shared" si="1"/>
        <v>0.05</v>
      </c>
      <c r="J118">
        <v>0</v>
      </c>
      <c r="K118">
        <f>Table25[[#This Row],[Goals_Scored]]/Table25[[#This Row],[Matches_Played]]</f>
        <v>0</v>
      </c>
      <c r="L118">
        <f>Table25[[#This Row],[Actual]]-Table25[[#This Row],[xG_Raw]]</f>
        <v>-0.05</v>
      </c>
    </row>
    <row r="119" spans="1:12" hidden="1" x14ac:dyDescent="0.35">
      <c r="A119" t="s">
        <v>267</v>
      </c>
      <c r="B119" t="s">
        <v>263</v>
      </c>
      <c r="C119" t="s">
        <v>224</v>
      </c>
      <c r="D119">
        <v>2</v>
      </c>
      <c r="E119">
        <v>1</v>
      </c>
      <c r="F119">
        <v>0</v>
      </c>
      <c r="G119">
        <f>Table25[[#This Row],[Minutes_Played]]/90</f>
        <v>2</v>
      </c>
      <c r="H119">
        <v>180</v>
      </c>
      <c r="I119">
        <f t="shared" si="1"/>
        <v>0.05</v>
      </c>
      <c r="J119">
        <v>0</v>
      </c>
      <c r="K119">
        <f>Table25[[#This Row],[Goals_Scored]]/Table25[[#This Row],[Matches_Played]]</f>
        <v>0</v>
      </c>
      <c r="L119">
        <f>Table25[[#This Row],[Actual]]-Table25[[#This Row],[xG_Raw]]</f>
        <v>-0.05</v>
      </c>
    </row>
    <row r="120" spans="1:12" hidden="1" x14ac:dyDescent="0.35">
      <c r="A120" t="s">
        <v>285</v>
      </c>
      <c r="B120" t="s">
        <v>279</v>
      </c>
      <c r="C120" t="s">
        <v>224</v>
      </c>
      <c r="D120">
        <v>2</v>
      </c>
      <c r="E120">
        <v>1</v>
      </c>
      <c r="F120">
        <v>0</v>
      </c>
      <c r="G120">
        <f>Table25[[#This Row],[Minutes_Played]]/90</f>
        <v>2</v>
      </c>
      <c r="H120">
        <v>180</v>
      </c>
      <c r="I120">
        <f t="shared" si="1"/>
        <v>0.05</v>
      </c>
      <c r="J120">
        <v>0</v>
      </c>
      <c r="K120">
        <f>Table25[[#This Row],[Goals_Scored]]/Table25[[#This Row],[Matches_Played]]</f>
        <v>0</v>
      </c>
      <c r="L120">
        <f>Table25[[#This Row],[Actual]]-Table25[[#This Row],[xG_Raw]]</f>
        <v>-0.05</v>
      </c>
    </row>
    <row r="121" spans="1:12" hidden="1" x14ac:dyDescent="0.35">
      <c r="A121" t="s">
        <v>286</v>
      </c>
      <c r="B121" t="s">
        <v>279</v>
      </c>
      <c r="C121" t="s">
        <v>224</v>
      </c>
      <c r="D121">
        <v>2</v>
      </c>
      <c r="E121">
        <v>1</v>
      </c>
      <c r="F121">
        <v>0</v>
      </c>
      <c r="G121">
        <f>Table25[[#This Row],[Minutes_Played]]/90</f>
        <v>2</v>
      </c>
      <c r="H121">
        <v>180</v>
      </c>
      <c r="I121">
        <f t="shared" si="1"/>
        <v>0.05</v>
      </c>
      <c r="J121">
        <v>0</v>
      </c>
      <c r="K121">
        <f>Table25[[#This Row],[Goals_Scored]]/Table25[[#This Row],[Matches_Played]]</f>
        <v>0</v>
      </c>
      <c r="L121">
        <f>Table25[[#This Row],[Actual]]-Table25[[#This Row],[xG_Raw]]</f>
        <v>-0.05</v>
      </c>
    </row>
    <row r="122" spans="1:12" hidden="1" x14ac:dyDescent="0.35">
      <c r="A122" t="s">
        <v>317</v>
      </c>
      <c r="B122" t="s">
        <v>314</v>
      </c>
      <c r="C122" t="s">
        <v>271</v>
      </c>
      <c r="D122">
        <v>2</v>
      </c>
      <c r="E122">
        <v>1</v>
      </c>
      <c r="F122">
        <v>0</v>
      </c>
      <c r="G122">
        <f>Table25[[#This Row],[Minutes_Played]]/90</f>
        <v>2</v>
      </c>
      <c r="H122">
        <v>180</v>
      </c>
      <c r="I122">
        <f t="shared" si="1"/>
        <v>0.05</v>
      </c>
      <c r="J122">
        <v>0</v>
      </c>
      <c r="K122">
        <f>Table25[[#This Row],[Goals_Scored]]/Table25[[#This Row],[Matches_Played]]</f>
        <v>0</v>
      </c>
      <c r="L122">
        <f>Table25[[#This Row],[Actual]]-Table25[[#This Row],[xG_Raw]]</f>
        <v>-0.05</v>
      </c>
    </row>
    <row r="123" spans="1:12" hidden="1" x14ac:dyDescent="0.35">
      <c r="A123" t="s">
        <v>115</v>
      </c>
      <c r="B123" t="s">
        <v>314</v>
      </c>
      <c r="C123" t="s">
        <v>243</v>
      </c>
      <c r="D123">
        <v>2</v>
      </c>
      <c r="E123">
        <v>1</v>
      </c>
      <c r="F123">
        <v>0</v>
      </c>
      <c r="G123" s="7">
        <f>Table25[[#This Row],[Minutes_Played]]/90</f>
        <v>2</v>
      </c>
      <c r="H123">
        <v>180</v>
      </c>
      <c r="I123">
        <f t="shared" si="1"/>
        <v>0.05</v>
      </c>
      <c r="J123">
        <v>1</v>
      </c>
      <c r="K123">
        <f>Table25[[#This Row],[Goals_Scored]]/Table25[[#This Row],[Matches_Played]]</f>
        <v>0.5</v>
      </c>
      <c r="L123">
        <f>Table25[[#This Row],[Actual]]-Table25[[#This Row],[xG_Raw]]</f>
        <v>0.45</v>
      </c>
    </row>
    <row r="124" spans="1:12" hidden="1" x14ac:dyDescent="0.35">
      <c r="A124" t="s">
        <v>328</v>
      </c>
      <c r="B124" t="s">
        <v>321</v>
      </c>
      <c r="C124" t="s">
        <v>329</v>
      </c>
      <c r="D124">
        <v>2</v>
      </c>
      <c r="E124">
        <v>1</v>
      </c>
      <c r="F124">
        <v>0</v>
      </c>
      <c r="G124" s="7">
        <f>Table25[[#This Row],[Minutes_Played]]/90</f>
        <v>2</v>
      </c>
      <c r="H124">
        <v>180</v>
      </c>
      <c r="I124">
        <f t="shared" si="1"/>
        <v>0.05</v>
      </c>
      <c r="J124">
        <v>1</v>
      </c>
      <c r="K124">
        <f>Table25[[#This Row],[Goals_Scored]]/Table25[[#This Row],[Matches_Played]]</f>
        <v>0.5</v>
      </c>
      <c r="L124">
        <f>Table25[[#This Row],[Actual]]-Table25[[#This Row],[xG_Raw]]</f>
        <v>0.45</v>
      </c>
    </row>
    <row r="125" spans="1:12" hidden="1" x14ac:dyDescent="0.35">
      <c r="A125" t="s">
        <v>341</v>
      </c>
      <c r="B125" t="s">
        <v>337</v>
      </c>
      <c r="C125" t="s">
        <v>224</v>
      </c>
      <c r="D125">
        <v>2</v>
      </c>
      <c r="E125">
        <v>1</v>
      </c>
      <c r="F125">
        <v>1</v>
      </c>
      <c r="G125">
        <f>Table25[[#This Row],[Minutes_Played]]/90</f>
        <v>2</v>
      </c>
      <c r="H125">
        <v>180</v>
      </c>
      <c r="I125">
        <f t="shared" si="1"/>
        <v>0.05</v>
      </c>
      <c r="J125">
        <v>0</v>
      </c>
      <c r="K125">
        <f>Table25[[#This Row],[Goals_Scored]]/Table25[[#This Row],[Matches_Played]]</f>
        <v>0</v>
      </c>
      <c r="L125">
        <f>Table25[[#This Row],[Actual]]-Table25[[#This Row],[xG_Raw]]</f>
        <v>-0.05</v>
      </c>
    </row>
    <row r="126" spans="1:12" hidden="1" x14ac:dyDescent="0.35">
      <c r="A126" t="s">
        <v>376</v>
      </c>
      <c r="B126" t="s">
        <v>371</v>
      </c>
      <c r="C126" t="s">
        <v>227</v>
      </c>
      <c r="D126">
        <v>2</v>
      </c>
      <c r="E126">
        <v>1</v>
      </c>
      <c r="G126">
        <f>Table25[[#This Row],[Minutes_Played]]/90</f>
        <v>2</v>
      </c>
      <c r="H126">
        <v>180</v>
      </c>
      <c r="I126">
        <f t="shared" si="1"/>
        <v>0.05</v>
      </c>
      <c r="J126">
        <v>0</v>
      </c>
      <c r="K126">
        <f>Table25[[#This Row],[Goals_Scored]]/Table25[[#This Row],[Matches_Played]]</f>
        <v>0</v>
      </c>
      <c r="L126">
        <f>Table25[[#This Row],[Actual]]-Table25[[#This Row],[xG_Raw]]</f>
        <v>-0.05</v>
      </c>
    </row>
    <row r="127" spans="1:12" hidden="1" x14ac:dyDescent="0.35">
      <c r="A127" t="s">
        <v>414</v>
      </c>
      <c r="B127" t="s">
        <v>412</v>
      </c>
      <c r="C127" t="s">
        <v>224</v>
      </c>
      <c r="D127">
        <v>2</v>
      </c>
      <c r="E127">
        <v>1</v>
      </c>
      <c r="F127">
        <v>0</v>
      </c>
      <c r="G127">
        <f>Table25[[#This Row],[Minutes_Played]]/90</f>
        <v>2</v>
      </c>
      <c r="H127">
        <v>180</v>
      </c>
      <c r="I127">
        <f t="shared" si="1"/>
        <v>0.05</v>
      </c>
      <c r="J127">
        <v>0</v>
      </c>
      <c r="K127">
        <f>Table25[[#This Row],[Goals_Scored]]/Table25[[#This Row],[Matches_Played]]</f>
        <v>0</v>
      </c>
      <c r="L127">
        <f>Table25[[#This Row],[Actual]]-Table25[[#This Row],[xG_Raw]]</f>
        <v>-0.05</v>
      </c>
    </row>
    <row r="128" spans="1:12" hidden="1" x14ac:dyDescent="0.35">
      <c r="A128" t="s">
        <v>429</v>
      </c>
      <c r="B128" t="s">
        <v>423</v>
      </c>
      <c r="C128" t="s">
        <v>258</v>
      </c>
      <c r="D128">
        <v>2</v>
      </c>
      <c r="E128">
        <v>1</v>
      </c>
      <c r="F128">
        <v>0</v>
      </c>
      <c r="G128">
        <f>Table25[[#This Row],[Minutes_Played]]/90</f>
        <v>2</v>
      </c>
      <c r="H128">
        <v>180</v>
      </c>
      <c r="I128">
        <f t="shared" si="1"/>
        <v>0.05</v>
      </c>
      <c r="J128">
        <v>0</v>
      </c>
      <c r="K128">
        <f>Table25[[#This Row],[Goals_Scored]]/Table25[[#This Row],[Matches_Played]]</f>
        <v>0</v>
      </c>
      <c r="L128">
        <f>Table25[[#This Row],[Actual]]-Table25[[#This Row],[xG_Raw]]</f>
        <v>-0.05</v>
      </c>
    </row>
    <row r="129" spans="1:12" hidden="1" x14ac:dyDescent="0.35">
      <c r="A129" t="s">
        <v>428</v>
      </c>
      <c r="B129" t="s">
        <v>423</v>
      </c>
      <c r="C129" t="s">
        <v>222</v>
      </c>
      <c r="D129">
        <v>2</v>
      </c>
      <c r="E129">
        <v>1</v>
      </c>
      <c r="F129">
        <v>1</v>
      </c>
      <c r="G129" s="7">
        <f>Table25[[#This Row],[Minutes_Played]]/90</f>
        <v>2</v>
      </c>
      <c r="H129">
        <v>180</v>
      </c>
      <c r="I129">
        <f t="shared" si="1"/>
        <v>0.05</v>
      </c>
      <c r="J129">
        <v>1</v>
      </c>
      <c r="K129">
        <f>Table25[[#This Row],[Goals_Scored]]/Table25[[#This Row],[Matches_Played]]</f>
        <v>0.5</v>
      </c>
      <c r="L129">
        <f>Table25[[#This Row],[Actual]]-Table25[[#This Row],[xG_Raw]]</f>
        <v>0.45</v>
      </c>
    </row>
    <row r="130" spans="1:12" hidden="1" x14ac:dyDescent="0.35">
      <c r="A130" t="s">
        <v>461</v>
      </c>
      <c r="B130" t="s">
        <v>460</v>
      </c>
      <c r="C130" t="s">
        <v>356</v>
      </c>
      <c r="D130">
        <v>2</v>
      </c>
      <c r="E130">
        <v>1</v>
      </c>
      <c r="F130">
        <v>1</v>
      </c>
      <c r="G130">
        <f>Table25[[#This Row],[Minutes_Played]]/90</f>
        <v>2</v>
      </c>
      <c r="H130">
        <v>180</v>
      </c>
      <c r="I130">
        <f t="shared" ref="I130:I193" si="2">(D130/20)/G130</f>
        <v>0.05</v>
      </c>
      <c r="J130" s="1">
        <f ca="1">Table25[[#This Row],[Goals_Scored]]/Table25[[#This Row],[Matches_Played]]</f>
        <v>0</v>
      </c>
      <c r="K130">
        <f ca="1">Table25[[#This Row],[Goals_Scored]]/Table25[[#This Row],[Matches_Played]]</f>
        <v>0</v>
      </c>
      <c r="L130">
        <f ca="1">Table25[[#This Row],[Actual]]-Table25[[#This Row],[xG_Raw]]</f>
        <v>0</v>
      </c>
    </row>
    <row r="131" spans="1:12" hidden="1" x14ac:dyDescent="0.35">
      <c r="A131" t="s">
        <v>261</v>
      </c>
      <c r="B131" t="s">
        <v>250</v>
      </c>
      <c r="C131" t="s">
        <v>220</v>
      </c>
      <c r="D131">
        <v>1</v>
      </c>
      <c r="E131">
        <v>0</v>
      </c>
      <c r="F131">
        <v>0</v>
      </c>
      <c r="G131">
        <f>Table25[[#This Row],[Minutes_Played]]/90</f>
        <v>1</v>
      </c>
      <c r="H131">
        <v>90</v>
      </c>
      <c r="I131">
        <f t="shared" si="2"/>
        <v>0.05</v>
      </c>
      <c r="J131">
        <v>0</v>
      </c>
      <c r="K131">
        <f>Table25[[#This Row],[Goals_Scored]]/Table25[[#This Row],[Matches_Played]]</f>
        <v>0</v>
      </c>
      <c r="L131">
        <f>Table25[[#This Row],[Actual]]-Table25[[#This Row],[xG_Raw]]</f>
        <v>-0.05</v>
      </c>
    </row>
    <row r="132" spans="1:12" hidden="1" x14ac:dyDescent="0.35">
      <c r="A132" t="s">
        <v>331</v>
      </c>
      <c r="B132" t="s">
        <v>321</v>
      </c>
      <c r="C132" t="s">
        <v>224</v>
      </c>
      <c r="D132">
        <v>1</v>
      </c>
      <c r="E132">
        <v>0</v>
      </c>
      <c r="F132">
        <v>0</v>
      </c>
      <c r="G132">
        <f>Table25[[#This Row],[Minutes_Played]]/90</f>
        <v>1</v>
      </c>
      <c r="H132">
        <v>90</v>
      </c>
      <c r="I132">
        <f t="shared" si="2"/>
        <v>0.05</v>
      </c>
      <c r="J132">
        <v>0</v>
      </c>
      <c r="K132">
        <f>Table25[[#This Row],[Goals_Scored]]/Table25[[#This Row],[Matches_Played]]</f>
        <v>0</v>
      </c>
      <c r="L132">
        <f>Table25[[#This Row],[Actual]]-Table25[[#This Row],[xG_Raw]]</f>
        <v>-0.05</v>
      </c>
    </row>
    <row r="133" spans="1:12" hidden="1" x14ac:dyDescent="0.35">
      <c r="A133" t="s">
        <v>334</v>
      </c>
      <c r="B133" t="s">
        <v>321</v>
      </c>
      <c r="C133" t="s">
        <v>280</v>
      </c>
      <c r="D133">
        <v>1</v>
      </c>
      <c r="E133">
        <v>0</v>
      </c>
      <c r="F133">
        <v>0</v>
      </c>
      <c r="G133">
        <f>Table25[[#This Row],[Minutes_Played]]/90</f>
        <v>1</v>
      </c>
      <c r="H133">
        <v>90</v>
      </c>
      <c r="I133">
        <f t="shared" si="2"/>
        <v>0.05</v>
      </c>
      <c r="J133">
        <v>0</v>
      </c>
      <c r="K133">
        <f>Table25[[#This Row],[Goals_Scored]]/Table25[[#This Row],[Matches_Played]]</f>
        <v>0</v>
      </c>
      <c r="L133">
        <f>Table25[[#This Row],[Actual]]-Table25[[#This Row],[xG_Raw]]</f>
        <v>-0.05</v>
      </c>
    </row>
    <row r="134" spans="1:12" hidden="1" x14ac:dyDescent="0.35">
      <c r="A134" t="s">
        <v>346</v>
      </c>
      <c r="B134" t="s">
        <v>337</v>
      </c>
      <c r="C134" t="s">
        <v>347</v>
      </c>
      <c r="D134">
        <v>1</v>
      </c>
      <c r="E134">
        <v>0</v>
      </c>
      <c r="F134">
        <v>0</v>
      </c>
      <c r="G134">
        <f>Table25[[#This Row],[Minutes_Played]]/90</f>
        <v>1</v>
      </c>
      <c r="H134">
        <v>90</v>
      </c>
      <c r="I134">
        <f t="shared" si="2"/>
        <v>0.05</v>
      </c>
      <c r="J134">
        <v>0</v>
      </c>
      <c r="K134">
        <f>Table25[[#This Row],[Goals_Scored]]/Table25[[#This Row],[Matches_Played]]</f>
        <v>0</v>
      </c>
      <c r="L134">
        <f>Table25[[#This Row],[Actual]]-Table25[[#This Row],[xG_Raw]]</f>
        <v>-0.05</v>
      </c>
    </row>
    <row r="135" spans="1:12" hidden="1" x14ac:dyDescent="0.35">
      <c r="A135" t="s">
        <v>379</v>
      </c>
      <c r="B135" t="s">
        <v>371</v>
      </c>
      <c r="C135" t="s">
        <v>380</v>
      </c>
      <c r="D135">
        <v>1</v>
      </c>
      <c r="E135">
        <v>0</v>
      </c>
      <c r="G135">
        <f>Table25[[#This Row],[Minutes_Played]]/90</f>
        <v>1</v>
      </c>
      <c r="H135">
        <v>90</v>
      </c>
      <c r="I135">
        <f t="shared" si="2"/>
        <v>0.05</v>
      </c>
      <c r="J135">
        <v>0</v>
      </c>
      <c r="K135">
        <f>Table25[[#This Row],[Goals_Scored]]/Table25[[#This Row],[Matches_Played]]</f>
        <v>0</v>
      </c>
      <c r="L135">
        <f>Table25[[#This Row],[Actual]]-Table25[[#This Row],[xG_Raw]]</f>
        <v>-0.05</v>
      </c>
    </row>
    <row r="136" spans="1:12" hidden="1" x14ac:dyDescent="0.35">
      <c r="A136" t="s">
        <v>257</v>
      </c>
      <c r="B136" t="s">
        <v>250</v>
      </c>
      <c r="C136" t="s">
        <v>258</v>
      </c>
      <c r="D136">
        <v>2</v>
      </c>
      <c r="E136">
        <v>0</v>
      </c>
      <c r="F136">
        <v>0</v>
      </c>
      <c r="G136">
        <f>Table25[[#This Row],[Minutes_Played]]/90</f>
        <v>2</v>
      </c>
      <c r="H136">
        <v>180</v>
      </c>
      <c r="I136">
        <f t="shared" si="2"/>
        <v>0.05</v>
      </c>
      <c r="J136">
        <v>0</v>
      </c>
      <c r="K136">
        <f>Table25[[#This Row],[Goals_Scored]]/Table25[[#This Row],[Matches_Played]]</f>
        <v>0</v>
      </c>
      <c r="L136">
        <f>Table25[[#This Row],[Actual]]-Table25[[#This Row],[xG_Raw]]</f>
        <v>-0.05</v>
      </c>
    </row>
    <row r="137" spans="1:12" hidden="1" x14ac:dyDescent="0.35">
      <c r="A137" t="s">
        <v>244</v>
      </c>
      <c r="B137" t="s">
        <v>237</v>
      </c>
      <c r="C137" t="s">
        <v>224</v>
      </c>
      <c r="D137">
        <v>2</v>
      </c>
      <c r="E137">
        <v>0</v>
      </c>
      <c r="F137">
        <v>1</v>
      </c>
      <c r="G137">
        <f>Table25[[#This Row],[Minutes_Played]]/90</f>
        <v>2</v>
      </c>
      <c r="H137">
        <v>180</v>
      </c>
      <c r="I137">
        <f t="shared" si="2"/>
        <v>0.05</v>
      </c>
      <c r="J137">
        <v>0</v>
      </c>
      <c r="K137">
        <f>Table25[[#This Row],[Goals_Scored]]/Table25[[#This Row],[Matches_Played]]</f>
        <v>0</v>
      </c>
      <c r="L137">
        <f>Table25[[#This Row],[Actual]]-Table25[[#This Row],[xG_Raw]]</f>
        <v>-0.05</v>
      </c>
    </row>
    <row r="138" spans="1:12" hidden="1" x14ac:dyDescent="0.35">
      <c r="A138" t="s">
        <v>245</v>
      </c>
      <c r="B138" t="s">
        <v>237</v>
      </c>
      <c r="C138" t="s">
        <v>246</v>
      </c>
      <c r="D138">
        <v>2</v>
      </c>
      <c r="E138">
        <v>0</v>
      </c>
      <c r="F138">
        <v>0</v>
      </c>
      <c r="G138">
        <f>Table25[[#This Row],[Minutes_Played]]/90</f>
        <v>2</v>
      </c>
      <c r="H138">
        <v>180</v>
      </c>
      <c r="I138">
        <f t="shared" si="2"/>
        <v>0.05</v>
      </c>
      <c r="J138">
        <v>0</v>
      </c>
      <c r="K138">
        <f>Table25[[#This Row],[Goals_Scored]]/Table25[[#This Row],[Matches_Played]]</f>
        <v>0</v>
      </c>
      <c r="L138">
        <f>Table25[[#This Row],[Actual]]-Table25[[#This Row],[xG_Raw]]</f>
        <v>-0.05</v>
      </c>
    </row>
    <row r="139" spans="1:12" hidden="1" x14ac:dyDescent="0.35">
      <c r="A139" t="s">
        <v>287</v>
      </c>
      <c r="B139" t="s">
        <v>279</v>
      </c>
      <c r="C139" t="s">
        <v>240</v>
      </c>
      <c r="D139">
        <v>2</v>
      </c>
      <c r="E139">
        <v>0</v>
      </c>
      <c r="F139">
        <v>1</v>
      </c>
      <c r="G139">
        <f>Table25[[#This Row],[Minutes_Played]]/90</f>
        <v>2</v>
      </c>
      <c r="H139">
        <v>180</v>
      </c>
      <c r="I139">
        <f t="shared" si="2"/>
        <v>0.05</v>
      </c>
      <c r="J139">
        <v>0</v>
      </c>
      <c r="K139">
        <f>Table25[[#This Row],[Goals_Scored]]/Table25[[#This Row],[Matches_Played]]</f>
        <v>0</v>
      </c>
      <c r="L139">
        <f>Table25[[#This Row],[Actual]]-Table25[[#This Row],[xG_Raw]]</f>
        <v>-0.05</v>
      </c>
    </row>
    <row r="140" spans="1:12" hidden="1" x14ac:dyDescent="0.35">
      <c r="A140" t="s">
        <v>325</v>
      </c>
      <c r="B140" t="s">
        <v>321</v>
      </c>
      <c r="C140" t="s">
        <v>326</v>
      </c>
      <c r="D140">
        <v>2</v>
      </c>
      <c r="E140">
        <v>0</v>
      </c>
      <c r="F140">
        <v>0</v>
      </c>
      <c r="G140">
        <f>Table25[[#This Row],[Minutes_Played]]/90</f>
        <v>2</v>
      </c>
      <c r="H140">
        <v>180</v>
      </c>
      <c r="I140">
        <f t="shared" si="2"/>
        <v>0.05</v>
      </c>
      <c r="J140">
        <v>0</v>
      </c>
      <c r="K140">
        <f>Table25[[#This Row],[Goals_Scored]]/Table25[[#This Row],[Matches_Played]]</f>
        <v>0</v>
      </c>
      <c r="L140">
        <f>Table25[[#This Row],[Actual]]-Table25[[#This Row],[xG_Raw]]</f>
        <v>-0.05</v>
      </c>
    </row>
    <row r="141" spans="1:12" hidden="1" x14ac:dyDescent="0.35">
      <c r="A141" t="s">
        <v>427</v>
      </c>
      <c r="B141" t="s">
        <v>423</v>
      </c>
      <c r="C141" t="s">
        <v>248</v>
      </c>
      <c r="D141">
        <v>2</v>
      </c>
      <c r="E141">
        <v>0</v>
      </c>
      <c r="F141">
        <v>0</v>
      </c>
      <c r="G141">
        <f>Table25[[#This Row],[Minutes_Played]]/90</f>
        <v>2</v>
      </c>
      <c r="H141">
        <v>180</v>
      </c>
      <c r="I141">
        <f t="shared" si="2"/>
        <v>0.05</v>
      </c>
      <c r="J141">
        <v>0</v>
      </c>
      <c r="K141">
        <f>Table25[[#This Row],[Goals_Scored]]/Table25[[#This Row],[Matches_Played]]</f>
        <v>0</v>
      </c>
      <c r="L141">
        <f>Table25[[#This Row],[Actual]]-Table25[[#This Row],[xG_Raw]]</f>
        <v>-0.05</v>
      </c>
    </row>
    <row r="142" spans="1:12" x14ac:dyDescent="0.35">
      <c r="A142" t="s">
        <v>445</v>
      </c>
      <c r="B142" t="s">
        <v>444</v>
      </c>
      <c r="C142" t="s">
        <v>248</v>
      </c>
      <c r="D142">
        <v>2</v>
      </c>
      <c r="E142">
        <v>0</v>
      </c>
      <c r="F142">
        <v>0</v>
      </c>
      <c r="G142">
        <f>Table25[[#This Row],[Minutes_Played]]/90</f>
        <v>2</v>
      </c>
      <c r="H142">
        <v>180</v>
      </c>
      <c r="I142">
        <f t="shared" si="2"/>
        <v>0.05</v>
      </c>
      <c r="J142">
        <v>0</v>
      </c>
      <c r="K142">
        <f>Table25[[#This Row],[Goals_Scored]]/Table25[[#This Row],[Matches_Played]]</f>
        <v>0</v>
      </c>
      <c r="L142">
        <f>Table25[[#This Row],[Actual]]-Table25[[#This Row],[xG_Raw]]</f>
        <v>-0.05</v>
      </c>
    </row>
    <row r="143" spans="1:12" hidden="1" x14ac:dyDescent="0.35">
      <c r="A143" t="s">
        <v>137</v>
      </c>
      <c r="B143" t="s">
        <v>351</v>
      </c>
      <c r="C143" t="s">
        <v>220</v>
      </c>
      <c r="D143">
        <v>1</v>
      </c>
      <c r="E143">
        <v>0</v>
      </c>
      <c r="F143">
        <v>0</v>
      </c>
      <c r="G143">
        <f>Table25[[#This Row],[Minutes_Played]]/90</f>
        <v>1.0111111111111111</v>
      </c>
      <c r="H143">
        <v>91</v>
      </c>
      <c r="I143">
        <f t="shared" si="2"/>
        <v>4.9450549450549455E-2</v>
      </c>
      <c r="J143">
        <v>0</v>
      </c>
      <c r="K143">
        <f>Table25[[#This Row],[Goals_Scored]]/Table25[[#This Row],[Matches_Played]]</f>
        <v>0</v>
      </c>
      <c r="L143">
        <f>Table25[[#This Row],[Actual]]-Table25[[#This Row],[xG_Raw]]</f>
        <v>-4.9450549450549455E-2</v>
      </c>
    </row>
    <row r="144" spans="1:12" hidden="1" x14ac:dyDescent="0.35">
      <c r="A144" t="s">
        <v>301</v>
      </c>
      <c r="B144" t="s">
        <v>294</v>
      </c>
      <c r="C144" t="s">
        <v>302</v>
      </c>
      <c r="D144">
        <v>1</v>
      </c>
      <c r="E144">
        <v>0</v>
      </c>
      <c r="F144">
        <v>0</v>
      </c>
      <c r="G144">
        <f>Table25[[#This Row],[Minutes_Played]]/90</f>
        <v>1.1333333333333333</v>
      </c>
      <c r="H144">
        <v>102</v>
      </c>
      <c r="I144">
        <f t="shared" si="2"/>
        <v>4.4117647058823532E-2</v>
      </c>
      <c r="J144">
        <v>0</v>
      </c>
      <c r="K144">
        <f>Table25[[#This Row],[Goals_Scored]]/Table25[[#This Row],[Matches_Played]]</f>
        <v>0</v>
      </c>
      <c r="L144">
        <f>Table25[[#This Row],[Actual]]-Table25[[#This Row],[xG_Raw]]</f>
        <v>-4.4117647058823532E-2</v>
      </c>
    </row>
    <row r="145" spans="1:12" hidden="1" x14ac:dyDescent="0.35">
      <c r="A145" t="s">
        <v>369</v>
      </c>
      <c r="B145" t="s">
        <v>366</v>
      </c>
      <c r="C145" t="s">
        <v>246</v>
      </c>
      <c r="D145">
        <v>1</v>
      </c>
      <c r="E145">
        <v>1</v>
      </c>
      <c r="F145">
        <v>0</v>
      </c>
      <c r="G145" s="7">
        <f>Table25[[#This Row],[Minutes_Played]]/90</f>
        <v>1.1555555555555554</v>
      </c>
      <c r="H145">
        <v>104</v>
      </c>
      <c r="I145">
        <f t="shared" si="2"/>
        <v>4.3269230769230775E-2</v>
      </c>
      <c r="J145">
        <v>1</v>
      </c>
      <c r="K145">
        <f>Table25[[#This Row],[Goals_Scored]]/Table25[[#This Row],[Matches_Played]]</f>
        <v>0.86538461538461542</v>
      </c>
      <c r="L145">
        <f>Table25[[#This Row],[Actual]]-Table25[[#This Row],[xG_Raw]]</f>
        <v>0.82211538461538469</v>
      </c>
    </row>
    <row r="146" spans="1:12" hidden="1" x14ac:dyDescent="0.35">
      <c r="A146" t="s">
        <v>130</v>
      </c>
      <c r="B146" t="s">
        <v>337</v>
      </c>
      <c r="C146" t="s">
        <v>243</v>
      </c>
      <c r="D146">
        <v>1</v>
      </c>
      <c r="E146">
        <v>1</v>
      </c>
      <c r="F146">
        <v>0</v>
      </c>
      <c r="G146">
        <f>Table25[[#This Row],[Minutes_Played]]/90</f>
        <v>1.1777777777777778</v>
      </c>
      <c r="H146">
        <v>106</v>
      </c>
      <c r="I146">
        <f t="shared" si="2"/>
        <v>4.245283018867925E-2</v>
      </c>
      <c r="J146">
        <v>0</v>
      </c>
      <c r="K146">
        <f>Table25[[#This Row],[Goals_Scored]]/Table25[[#This Row],[Matches_Played]]</f>
        <v>0</v>
      </c>
      <c r="L146">
        <f>Table25[[#This Row],[Actual]]-Table25[[#This Row],[xG_Raw]]</f>
        <v>-4.245283018867925E-2</v>
      </c>
    </row>
    <row r="147" spans="1:12" hidden="1" x14ac:dyDescent="0.35">
      <c r="A147" t="s">
        <v>300</v>
      </c>
      <c r="B147" t="s">
        <v>294</v>
      </c>
      <c r="C147" t="s">
        <v>222</v>
      </c>
      <c r="D147">
        <v>1</v>
      </c>
      <c r="E147">
        <v>0</v>
      </c>
      <c r="F147">
        <v>0</v>
      </c>
      <c r="G147">
        <f>Table25[[#This Row],[Minutes_Played]]/90</f>
        <v>1.1888888888888889</v>
      </c>
      <c r="H147">
        <v>107</v>
      </c>
      <c r="I147">
        <f t="shared" si="2"/>
        <v>4.2056074766355145E-2</v>
      </c>
      <c r="J147">
        <v>0</v>
      </c>
      <c r="K147">
        <f>Table25[[#This Row],[Goals_Scored]]/Table25[[#This Row],[Matches_Played]]</f>
        <v>0</v>
      </c>
      <c r="L147">
        <f>Table25[[#This Row],[Actual]]-Table25[[#This Row],[xG_Raw]]</f>
        <v>-4.2056074766355145E-2</v>
      </c>
    </row>
    <row r="148" spans="1:12" hidden="1" x14ac:dyDescent="0.35">
      <c r="A148" t="s">
        <v>405</v>
      </c>
      <c r="B148" t="s">
        <v>399</v>
      </c>
      <c r="C148" t="s">
        <v>238</v>
      </c>
      <c r="D148">
        <v>1</v>
      </c>
      <c r="E148">
        <v>0</v>
      </c>
      <c r="F148">
        <v>0</v>
      </c>
      <c r="G148">
        <f>Table25[[#This Row],[Minutes_Played]]/90</f>
        <v>1.3111111111111111</v>
      </c>
      <c r="H148">
        <v>118</v>
      </c>
      <c r="I148">
        <f t="shared" si="2"/>
        <v>3.8135593220338986E-2</v>
      </c>
      <c r="J148">
        <v>0</v>
      </c>
      <c r="K148">
        <f>Table25[[#This Row],[Goals_Scored]]/Table25[[#This Row],[Matches_Played]]</f>
        <v>0</v>
      </c>
      <c r="L148">
        <f>Table25[[#This Row],[Actual]]-Table25[[#This Row],[xG_Raw]]</f>
        <v>-3.8135593220338986E-2</v>
      </c>
    </row>
    <row r="149" spans="1:12" hidden="1" x14ac:dyDescent="0.35">
      <c r="A149" t="s">
        <v>432</v>
      </c>
      <c r="B149" t="s">
        <v>423</v>
      </c>
      <c r="C149" t="s">
        <v>224</v>
      </c>
      <c r="D149">
        <v>1</v>
      </c>
      <c r="E149">
        <v>0</v>
      </c>
      <c r="F149">
        <v>0</v>
      </c>
      <c r="G149">
        <f>Table25[[#This Row],[Minutes_Played]]/90</f>
        <v>1.3111111111111111</v>
      </c>
      <c r="H149">
        <v>118</v>
      </c>
      <c r="I149">
        <f t="shared" si="2"/>
        <v>3.8135593220338986E-2</v>
      </c>
      <c r="J149">
        <v>0</v>
      </c>
      <c r="K149">
        <f>Table25[[#This Row],[Goals_Scored]]/Table25[[#This Row],[Matches_Played]]</f>
        <v>0</v>
      </c>
      <c r="L149">
        <f>Table25[[#This Row],[Actual]]-Table25[[#This Row],[xG_Raw]]</f>
        <v>-3.8135593220338986E-2</v>
      </c>
    </row>
    <row r="150" spans="1:12" hidden="1" x14ac:dyDescent="0.35">
      <c r="A150" t="s">
        <v>463</v>
      </c>
      <c r="B150" t="s">
        <v>460</v>
      </c>
      <c r="C150" t="s">
        <v>220</v>
      </c>
      <c r="D150">
        <v>1</v>
      </c>
      <c r="E150">
        <v>0</v>
      </c>
      <c r="F150">
        <v>0</v>
      </c>
      <c r="G150">
        <f>Table25[[#This Row],[Minutes_Played]]/90</f>
        <v>1.3444444444444446</v>
      </c>
      <c r="H150">
        <v>121</v>
      </c>
      <c r="I150">
        <f t="shared" si="2"/>
        <v>3.71900826446281E-2</v>
      </c>
      <c r="J150" s="1">
        <f ca="1">Table25[[#This Row],[Goals_Scored]]/Table25[[#This Row],[Matches_Played]]</f>
        <v>0</v>
      </c>
      <c r="K150">
        <f ca="1">Table25[[#This Row],[Goals_Scored]]/Table25[[#This Row],[Matches_Played]]</f>
        <v>0</v>
      </c>
      <c r="L150">
        <f ca="1">Table25[[#This Row],[Actual]]-Table25[[#This Row],[xG_Raw]]</f>
        <v>0</v>
      </c>
    </row>
    <row r="151" spans="1:12" hidden="1" x14ac:dyDescent="0.35">
      <c r="A151" t="s">
        <v>395</v>
      </c>
      <c r="B151" t="s">
        <v>384</v>
      </c>
      <c r="C151" t="s">
        <v>274</v>
      </c>
      <c r="D151">
        <v>1</v>
      </c>
      <c r="E151">
        <v>0</v>
      </c>
      <c r="F151">
        <v>0</v>
      </c>
      <c r="G151">
        <f>Table25[[#This Row],[Minutes_Played]]/90</f>
        <v>1.3555555555555556</v>
      </c>
      <c r="H151">
        <v>122</v>
      </c>
      <c r="I151">
        <f t="shared" si="2"/>
        <v>3.6885245901639344E-2</v>
      </c>
      <c r="J151">
        <v>0</v>
      </c>
      <c r="K151">
        <f>Table25[[#This Row],[Goals_Scored]]/Table25[[#This Row],[Matches_Played]]</f>
        <v>0</v>
      </c>
      <c r="L151">
        <f>Table25[[#This Row],[Actual]]-Table25[[#This Row],[xG_Raw]]</f>
        <v>-3.6885245901639344E-2</v>
      </c>
    </row>
    <row r="152" spans="1:12" hidden="1" x14ac:dyDescent="0.35">
      <c r="A152" t="s">
        <v>438</v>
      </c>
      <c r="B152" t="s">
        <v>434</v>
      </c>
      <c r="C152" t="s">
        <v>220</v>
      </c>
      <c r="D152">
        <v>1</v>
      </c>
      <c r="E152">
        <v>0</v>
      </c>
      <c r="F152">
        <v>0</v>
      </c>
      <c r="G152">
        <f>Table25[[#This Row],[Minutes_Played]]/90</f>
        <v>1.3666666666666667</v>
      </c>
      <c r="H152">
        <v>123</v>
      </c>
      <c r="I152">
        <f t="shared" si="2"/>
        <v>3.6585365853658534E-2</v>
      </c>
      <c r="J152">
        <v>0</v>
      </c>
      <c r="K152">
        <f>Table25[[#This Row],[Goals_Scored]]/Table25[[#This Row],[Matches_Played]]</f>
        <v>0</v>
      </c>
      <c r="L152">
        <f>Table25[[#This Row],[Actual]]-Table25[[#This Row],[xG_Raw]]</f>
        <v>-3.6585365853658534E-2</v>
      </c>
    </row>
    <row r="153" spans="1:12" hidden="1" x14ac:dyDescent="0.35">
      <c r="A153" t="s">
        <v>466</v>
      </c>
      <c r="B153" t="s">
        <v>460</v>
      </c>
      <c r="C153" t="s">
        <v>238</v>
      </c>
      <c r="D153">
        <v>1</v>
      </c>
      <c r="E153">
        <v>1</v>
      </c>
      <c r="F153">
        <v>0</v>
      </c>
      <c r="G153">
        <f>Table25[[#This Row],[Minutes_Played]]/90</f>
        <v>1.3777777777777778</v>
      </c>
      <c r="H153">
        <v>124</v>
      </c>
      <c r="I153">
        <f t="shared" si="2"/>
        <v>3.6290322580645164E-2</v>
      </c>
      <c r="J153" s="1">
        <f ca="1">Table25[[#This Row],[Goals_Scored]]/Table25[[#This Row],[Matches_Played]]</f>
        <v>0</v>
      </c>
      <c r="K153">
        <f ca="1">Table25[[#This Row],[Goals_Scored]]/Table25[[#This Row],[Matches_Played]]</f>
        <v>0</v>
      </c>
      <c r="L153">
        <f ca="1">Table25[[#This Row],[Actual]]-Table25[[#This Row],[xG_Raw]]</f>
        <v>0</v>
      </c>
    </row>
    <row r="154" spans="1:12" hidden="1" x14ac:dyDescent="0.35">
      <c r="A154" t="s">
        <v>277</v>
      </c>
      <c r="B154" t="s">
        <v>263</v>
      </c>
      <c r="C154" t="s">
        <v>224</v>
      </c>
      <c r="D154">
        <v>1</v>
      </c>
      <c r="F154">
        <v>0</v>
      </c>
      <c r="G154">
        <f>Table25[[#This Row],[Minutes_Played]]/90</f>
        <v>1.5111111111111111</v>
      </c>
      <c r="H154">
        <v>136</v>
      </c>
      <c r="I154">
        <f t="shared" si="2"/>
        <v>3.3088235294117647E-2</v>
      </c>
      <c r="J154">
        <v>0</v>
      </c>
      <c r="K154">
        <f>Table25[[#This Row],[Goals_Scored]]/Table25[[#This Row],[Matches_Played]]</f>
        <v>0</v>
      </c>
      <c r="L154">
        <f>Table25[[#This Row],[Actual]]-Table25[[#This Row],[xG_Raw]]</f>
        <v>-3.3088235294117647E-2</v>
      </c>
    </row>
    <row r="155" spans="1:12" hidden="1" x14ac:dyDescent="0.35">
      <c r="A155" t="s">
        <v>319</v>
      </c>
      <c r="B155" t="s">
        <v>314</v>
      </c>
      <c r="C155" t="s">
        <v>224</v>
      </c>
      <c r="D155">
        <v>1</v>
      </c>
      <c r="E155">
        <v>0</v>
      </c>
      <c r="F155">
        <v>0</v>
      </c>
      <c r="G155">
        <f>Table25[[#This Row],[Minutes_Played]]/90</f>
        <v>1.5444444444444445</v>
      </c>
      <c r="H155">
        <v>139</v>
      </c>
      <c r="I155">
        <f t="shared" si="2"/>
        <v>3.237410071942446E-2</v>
      </c>
      <c r="J155">
        <v>0</v>
      </c>
      <c r="K155">
        <f>Table25[[#This Row],[Goals_Scored]]/Table25[[#This Row],[Matches_Played]]</f>
        <v>0</v>
      </c>
      <c r="L155">
        <f>Table25[[#This Row],[Actual]]-Table25[[#This Row],[xG_Raw]]</f>
        <v>-3.237410071942446E-2</v>
      </c>
    </row>
    <row r="156" spans="1:12" hidden="1" x14ac:dyDescent="0.35">
      <c r="A156" t="s">
        <v>291</v>
      </c>
      <c r="B156" t="s">
        <v>279</v>
      </c>
      <c r="C156" t="s">
        <v>292</v>
      </c>
      <c r="D156">
        <v>1</v>
      </c>
      <c r="E156">
        <v>0</v>
      </c>
      <c r="F156">
        <v>0</v>
      </c>
      <c r="G156">
        <f>Table25[[#This Row],[Minutes_Played]]/90</f>
        <v>1.6666666666666667</v>
      </c>
      <c r="H156">
        <v>150</v>
      </c>
      <c r="I156">
        <f t="shared" si="2"/>
        <v>0.03</v>
      </c>
      <c r="J156">
        <v>0</v>
      </c>
      <c r="K156">
        <f>Table25[[#This Row],[Goals_Scored]]/Table25[[#This Row],[Matches_Played]]</f>
        <v>0</v>
      </c>
      <c r="L156">
        <f>Table25[[#This Row],[Actual]]-Table25[[#This Row],[xG_Raw]]</f>
        <v>-0.03</v>
      </c>
    </row>
    <row r="157" spans="1:12" hidden="1" x14ac:dyDescent="0.35">
      <c r="A157" t="s">
        <v>273</v>
      </c>
      <c r="B157" t="s">
        <v>263</v>
      </c>
      <c r="C157" t="s">
        <v>274</v>
      </c>
      <c r="D157">
        <v>1</v>
      </c>
      <c r="E157">
        <v>0</v>
      </c>
      <c r="F157">
        <v>0</v>
      </c>
      <c r="G157">
        <f>Table25[[#This Row],[Minutes_Played]]/90</f>
        <v>1.7333333333333334</v>
      </c>
      <c r="H157">
        <v>156</v>
      </c>
      <c r="I157">
        <f t="shared" si="2"/>
        <v>2.8846153846153848E-2</v>
      </c>
      <c r="J157">
        <v>0</v>
      </c>
      <c r="K157">
        <f>Table25[[#This Row],[Goals_Scored]]/Table25[[#This Row],[Matches_Played]]</f>
        <v>0</v>
      </c>
      <c r="L157">
        <f>Table25[[#This Row],[Actual]]-Table25[[#This Row],[xG_Raw]]</f>
        <v>-2.8846153846153848E-2</v>
      </c>
    </row>
    <row r="158" spans="1:12" hidden="1" x14ac:dyDescent="0.35">
      <c r="A158" t="s">
        <v>442</v>
      </c>
      <c r="B158" t="s">
        <v>434</v>
      </c>
      <c r="C158" t="s">
        <v>224</v>
      </c>
      <c r="D158">
        <v>1</v>
      </c>
      <c r="E158">
        <v>0</v>
      </c>
      <c r="F158">
        <v>0</v>
      </c>
      <c r="G158">
        <f>Table25[[#This Row],[Minutes_Played]]/90</f>
        <v>1.7333333333333334</v>
      </c>
      <c r="H158">
        <v>156</v>
      </c>
      <c r="I158">
        <f t="shared" si="2"/>
        <v>2.8846153846153848E-2</v>
      </c>
      <c r="J158">
        <v>0</v>
      </c>
      <c r="K158">
        <f>Table25[[#This Row],[Goals_Scored]]/Table25[[#This Row],[Matches_Played]]</f>
        <v>0</v>
      </c>
      <c r="L158">
        <f>Table25[[#This Row],[Actual]]-Table25[[#This Row],[xG_Raw]]</f>
        <v>-2.8846153846153848E-2</v>
      </c>
    </row>
    <row r="159" spans="1:12" hidden="1" x14ac:dyDescent="0.35">
      <c r="A159" t="s">
        <v>419</v>
      </c>
      <c r="B159" t="s">
        <v>412</v>
      </c>
      <c r="C159" t="s">
        <v>224</v>
      </c>
      <c r="D159">
        <v>1</v>
      </c>
      <c r="E159">
        <v>0</v>
      </c>
      <c r="F159">
        <v>0</v>
      </c>
      <c r="G159">
        <f>Table25[[#This Row],[Minutes_Played]]/90</f>
        <v>1.8444444444444446</v>
      </c>
      <c r="H159">
        <v>166</v>
      </c>
      <c r="I159">
        <f t="shared" si="2"/>
        <v>2.710843373493976E-2</v>
      </c>
      <c r="J159">
        <v>0</v>
      </c>
      <c r="K159">
        <f>Table25[[#This Row],[Goals_Scored]]/Table25[[#This Row],[Matches_Played]]</f>
        <v>0</v>
      </c>
      <c r="L159">
        <f>Table25[[#This Row],[Actual]]-Table25[[#This Row],[xG_Raw]]</f>
        <v>-2.710843373493976E-2</v>
      </c>
    </row>
    <row r="160" spans="1:12" hidden="1" x14ac:dyDescent="0.35">
      <c r="A160" t="s">
        <v>138</v>
      </c>
      <c r="B160" t="s">
        <v>351</v>
      </c>
      <c r="C160" t="s">
        <v>220</v>
      </c>
      <c r="D160">
        <v>1</v>
      </c>
      <c r="E160">
        <v>1</v>
      </c>
      <c r="F160">
        <v>0</v>
      </c>
      <c r="G160">
        <f>Table25[[#This Row],[Minutes_Played]]/90</f>
        <v>1.8555555555555556</v>
      </c>
      <c r="H160">
        <v>167</v>
      </c>
      <c r="I160">
        <f t="shared" si="2"/>
        <v>2.6946107784431138E-2</v>
      </c>
      <c r="J160">
        <v>0</v>
      </c>
      <c r="K160">
        <f>Table25[[#This Row],[Goals_Scored]]/Table25[[#This Row],[Matches_Played]]</f>
        <v>0</v>
      </c>
      <c r="L160">
        <f>Table25[[#This Row],[Actual]]-Table25[[#This Row],[xG_Raw]]</f>
        <v>-2.6946107784431138E-2</v>
      </c>
    </row>
    <row r="161" spans="1:12" x14ac:dyDescent="0.35">
      <c r="A161" t="s">
        <v>469</v>
      </c>
      <c r="B161" t="s">
        <v>444</v>
      </c>
      <c r="C161" t="s">
        <v>326</v>
      </c>
      <c r="D161">
        <v>1</v>
      </c>
      <c r="E161">
        <v>1</v>
      </c>
      <c r="F161">
        <v>0</v>
      </c>
      <c r="G161">
        <f>Table25[[#This Row],[Minutes_Played]]/90</f>
        <v>1.8888888888888888</v>
      </c>
      <c r="H161">
        <v>170</v>
      </c>
      <c r="I161">
        <f t="shared" si="2"/>
        <v>2.6470588235294121E-2</v>
      </c>
      <c r="J161">
        <v>0</v>
      </c>
      <c r="K161">
        <f>Table25[[#This Row],[Goals_Scored]]/Table25[[#This Row],[Matches_Played]]</f>
        <v>0</v>
      </c>
      <c r="L161">
        <f>Table25[[#This Row],[Actual]]-Table25[[#This Row],[xG_Raw]]</f>
        <v>-2.6470588235294121E-2</v>
      </c>
    </row>
    <row r="162" spans="1:12" hidden="1" x14ac:dyDescent="0.35">
      <c r="A162" t="s">
        <v>309</v>
      </c>
      <c r="B162" t="s">
        <v>304</v>
      </c>
      <c r="C162" t="s">
        <v>248</v>
      </c>
      <c r="D162">
        <v>1</v>
      </c>
      <c r="E162">
        <v>1</v>
      </c>
      <c r="F162">
        <v>0</v>
      </c>
      <c r="G162">
        <f>Table25[[#This Row],[Minutes_Played]]/90</f>
        <v>1.9111111111111112</v>
      </c>
      <c r="H162">
        <v>172</v>
      </c>
      <c r="I162">
        <f t="shared" si="2"/>
        <v>2.616279069767442E-2</v>
      </c>
      <c r="J162">
        <v>0</v>
      </c>
      <c r="K162">
        <f>Table25[[#This Row],[Goals_Scored]]/Table25[[#This Row],[Matches_Played]]</f>
        <v>0</v>
      </c>
      <c r="L162">
        <f>Table25[[#This Row],[Actual]]-Table25[[#This Row],[xG_Raw]]</f>
        <v>-2.616279069767442E-2</v>
      </c>
    </row>
    <row r="163" spans="1:12" hidden="1" x14ac:dyDescent="0.35">
      <c r="A163" t="s">
        <v>228</v>
      </c>
      <c r="B163" t="s">
        <v>217</v>
      </c>
      <c r="C163" t="s">
        <v>222</v>
      </c>
      <c r="D163">
        <v>1</v>
      </c>
      <c r="E163">
        <v>1</v>
      </c>
      <c r="F163">
        <v>0</v>
      </c>
      <c r="G163">
        <f>Table25[[#This Row],[Minutes_Played]]/90</f>
        <v>2</v>
      </c>
      <c r="H163">
        <v>180</v>
      </c>
      <c r="I163">
        <f t="shared" si="2"/>
        <v>2.5000000000000001E-2</v>
      </c>
      <c r="J163">
        <v>0</v>
      </c>
      <c r="K163">
        <f>Table25[[#This Row],[Goals_Scored]]/Table25[[#This Row],[Matches_Played]]</f>
        <v>0</v>
      </c>
      <c r="L163">
        <f>Table25[[#This Row],[Actual]]-Table25[[#This Row],[xG_Raw]]</f>
        <v>-2.5000000000000001E-2</v>
      </c>
    </row>
    <row r="164" spans="1:12" hidden="1" x14ac:dyDescent="0.35">
      <c r="A164" t="s">
        <v>276</v>
      </c>
      <c r="B164" t="s">
        <v>263</v>
      </c>
      <c r="C164" t="s">
        <v>224</v>
      </c>
      <c r="D164">
        <v>1</v>
      </c>
      <c r="E164">
        <v>1</v>
      </c>
      <c r="F164">
        <v>0</v>
      </c>
      <c r="G164">
        <f>Table25[[#This Row],[Minutes_Played]]/90</f>
        <v>2</v>
      </c>
      <c r="H164">
        <v>180</v>
      </c>
      <c r="I164">
        <f t="shared" si="2"/>
        <v>2.5000000000000001E-2</v>
      </c>
      <c r="J164">
        <v>0</v>
      </c>
      <c r="K164">
        <f>Table25[[#This Row],[Goals_Scored]]/Table25[[#This Row],[Matches_Played]]</f>
        <v>0</v>
      </c>
      <c r="L164">
        <f>Table25[[#This Row],[Actual]]-Table25[[#This Row],[xG_Raw]]</f>
        <v>-2.5000000000000001E-2</v>
      </c>
    </row>
    <row r="165" spans="1:12" hidden="1" x14ac:dyDescent="0.35">
      <c r="A165" t="s">
        <v>332</v>
      </c>
      <c r="B165" t="s">
        <v>321</v>
      </c>
      <c r="C165" t="s">
        <v>333</v>
      </c>
      <c r="D165">
        <v>1</v>
      </c>
      <c r="E165">
        <v>1</v>
      </c>
      <c r="F165">
        <v>0</v>
      </c>
      <c r="G165">
        <f>Table25[[#This Row],[Minutes_Played]]/90</f>
        <v>2</v>
      </c>
      <c r="H165">
        <v>180</v>
      </c>
      <c r="I165">
        <f t="shared" si="2"/>
        <v>2.5000000000000001E-2</v>
      </c>
      <c r="J165">
        <v>0</v>
      </c>
      <c r="K165">
        <f>Table25[[#This Row],[Goals_Scored]]/Table25[[#This Row],[Matches_Played]]</f>
        <v>0</v>
      </c>
      <c r="L165">
        <f>Table25[[#This Row],[Actual]]-Table25[[#This Row],[xG_Raw]]</f>
        <v>-2.5000000000000001E-2</v>
      </c>
    </row>
    <row r="166" spans="1:12" hidden="1" x14ac:dyDescent="0.35">
      <c r="A166" t="s">
        <v>349</v>
      </c>
      <c r="B166" t="s">
        <v>337</v>
      </c>
      <c r="C166" t="s">
        <v>240</v>
      </c>
      <c r="D166">
        <v>1</v>
      </c>
      <c r="E166">
        <v>1</v>
      </c>
      <c r="F166">
        <v>0</v>
      </c>
      <c r="G166" s="7">
        <f>Table25[[#This Row],[Minutes_Played]]/90</f>
        <v>2</v>
      </c>
      <c r="H166">
        <v>180</v>
      </c>
      <c r="I166">
        <f t="shared" si="2"/>
        <v>2.5000000000000001E-2</v>
      </c>
      <c r="J166">
        <v>1</v>
      </c>
      <c r="K166">
        <f>Table25[[#This Row],[Goals_Scored]]/Table25[[#This Row],[Matches_Played]]</f>
        <v>0.5</v>
      </c>
      <c r="L166">
        <f>Table25[[#This Row],[Actual]]-Table25[[#This Row],[xG_Raw]]</f>
        <v>0.47499999999999998</v>
      </c>
    </row>
    <row r="167" spans="1:12" hidden="1" x14ac:dyDescent="0.35">
      <c r="A167" t="s">
        <v>363</v>
      </c>
      <c r="B167" t="s">
        <v>351</v>
      </c>
      <c r="C167" t="s">
        <v>222</v>
      </c>
      <c r="D167">
        <v>1</v>
      </c>
      <c r="E167">
        <v>1</v>
      </c>
      <c r="F167">
        <v>0</v>
      </c>
      <c r="G167">
        <f>Table25[[#This Row],[Minutes_Played]]/90</f>
        <v>2</v>
      </c>
      <c r="H167">
        <v>180</v>
      </c>
      <c r="I167">
        <f t="shared" si="2"/>
        <v>2.5000000000000001E-2</v>
      </c>
      <c r="J167">
        <v>0</v>
      </c>
      <c r="K167">
        <f>Table25[[#This Row],[Goals_Scored]]/Table25[[#This Row],[Matches_Played]]</f>
        <v>0</v>
      </c>
      <c r="L167">
        <f>Table25[[#This Row],[Actual]]-Table25[[#This Row],[xG_Raw]]</f>
        <v>-2.5000000000000001E-2</v>
      </c>
    </row>
    <row r="168" spans="1:12" hidden="1" x14ac:dyDescent="0.35">
      <c r="A168" t="s">
        <v>377</v>
      </c>
      <c r="B168" t="s">
        <v>371</v>
      </c>
      <c r="C168" t="s">
        <v>246</v>
      </c>
      <c r="D168">
        <v>1</v>
      </c>
      <c r="E168">
        <v>1</v>
      </c>
      <c r="G168">
        <f>Table25[[#This Row],[Minutes_Played]]/90</f>
        <v>2</v>
      </c>
      <c r="H168">
        <v>180</v>
      </c>
      <c r="I168">
        <f t="shared" si="2"/>
        <v>2.5000000000000001E-2</v>
      </c>
      <c r="J168">
        <v>0</v>
      </c>
      <c r="K168">
        <f>Table25[[#This Row],[Goals_Scored]]/Table25[[#This Row],[Matches_Played]]</f>
        <v>0</v>
      </c>
      <c r="L168">
        <f>Table25[[#This Row],[Actual]]-Table25[[#This Row],[xG_Raw]]</f>
        <v>-2.5000000000000001E-2</v>
      </c>
    </row>
    <row r="169" spans="1:12" hidden="1" x14ac:dyDescent="0.35">
      <c r="A169" t="s">
        <v>390</v>
      </c>
      <c r="B169" t="s">
        <v>384</v>
      </c>
      <c r="C169" t="s">
        <v>224</v>
      </c>
      <c r="D169">
        <v>1</v>
      </c>
      <c r="E169">
        <v>1</v>
      </c>
      <c r="F169">
        <v>2</v>
      </c>
      <c r="G169">
        <f>Table25[[#This Row],[Minutes_Played]]/90</f>
        <v>2</v>
      </c>
      <c r="H169">
        <v>180</v>
      </c>
      <c r="I169">
        <f t="shared" si="2"/>
        <v>2.5000000000000001E-2</v>
      </c>
      <c r="J169">
        <v>0</v>
      </c>
      <c r="K169">
        <f>Table25[[#This Row],[Goals_Scored]]/Table25[[#This Row],[Matches_Played]]</f>
        <v>0</v>
      </c>
      <c r="L169">
        <f>Table25[[#This Row],[Actual]]-Table25[[#This Row],[xG_Raw]]</f>
        <v>-2.5000000000000001E-2</v>
      </c>
    </row>
    <row r="170" spans="1:12" hidden="1" x14ac:dyDescent="0.35">
      <c r="A170" t="s">
        <v>391</v>
      </c>
      <c r="B170" t="s">
        <v>384</v>
      </c>
      <c r="C170" t="s">
        <v>224</v>
      </c>
      <c r="D170">
        <v>1</v>
      </c>
      <c r="E170">
        <v>1</v>
      </c>
      <c r="F170">
        <v>0</v>
      </c>
      <c r="G170">
        <f>Table25[[#This Row],[Minutes_Played]]/90</f>
        <v>2</v>
      </c>
      <c r="H170">
        <v>180</v>
      </c>
      <c r="I170">
        <f t="shared" si="2"/>
        <v>2.5000000000000001E-2</v>
      </c>
      <c r="J170">
        <v>0</v>
      </c>
      <c r="K170">
        <f>Table25[[#This Row],[Goals_Scored]]/Table25[[#This Row],[Matches_Played]]</f>
        <v>0</v>
      </c>
      <c r="L170">
        <f>Table25[[#This Row],[Actual]]-Table25[[#This Row],[xG_Raw]]</f>
        <v>-2.5000000000000001E-2</v>
      </c>
    </row>
    <row r="171" spans="1:12" hidden="1" x14ac:dyDescent="0.35">
      <c r="A171" t="s">
        <v>421</v>
      </c>
      <c r="B171" t="s">
        <v>412</v>
      </c>
      <c r="C171" t="s">
        <v>253</v>
      </c>
      <c r="D171">
        <v>1</v>
      </c>
      <c r="E171">
        <v>1</v>
      </c>
      <c r="F171">
        <v>0</v>
      </c>
      <c r="G171">
        <f>Table25[[#This Row],[Minutes_Played]]/90</f>
        <v>2</v>
      </c>
      <c r="H171">
        <v>180</v>
      </c>
      <c r="I171">
        <f t="shared" si="2"/>
        <v>2.5000000000000001E-2</v>
      </c>
      <c r="J171">
        <v>0</v>
      </c>
      <c r="K171">
        <f>Table25[[#This Row],[Goals_Scored]]/Table25[[#This Row],[Matches_Played]]</f>
        <v>0</v>
      </c>
      <c r="L171">
        <f>Table25[[#This Row],[Actual]]-Table25[[#This Row],[xG_Raw]]</f>
        <v>-2.5000000000000001E-2</v>
      </c>
    </row>
    <row r="172" spans="1:12" x14ac:dyDescent="0.35">
      <c r="A172" t="s">
        <v>208</v>
      </c>
      <c r="B172" t="s">
        <v>444</v>
      </c>
      <c r="C172" t="s">
        <v>220</v>
      </c>
      <c r="D172">
        <v>1</v>
      </c>
      <c r="E172">
        <v>1</v>
      </c>
      <c r="F172">
        <v>0</v>
      </c>
      <c r="G172">
        <f>Table25[[#This Row],[Minutes_Played]]/90</f>
        <v>2</v>
      </c>
      <c r="H172">
        <v>180</v>
      </c>
      <c r="I172">
        <f t="shared" si="2"/>
        <v>2.5000000000000001E-2</v>
      </c>
      <c r="J172">
        <v>0</v>
      </c>
      <c r="K172">
        <f>Table25[[#This Row],[Goals_Scored]]/Table25[[#This Row],[Matches_Played]]</f>
        <v>0</v>
      </c>
      <c r="L172">
        <f>Table25[[#This Row],[Actual]]-Table25[[#This Row],[xG_Raw]]</f>
        <v>-2.5000000000000001E-2</v>
      </c>
    </row>
    <row r="173" spans="1:12" hidden="1" x14ac:dyDescent="0.35">
      <c r="A173" t="s">
        <v>60</v>
      </c>
      <c r="B173" t="s">
        <v>250</v>
      </c>
      <c r="C173" t="s">
        <v>224</v>
      </c>
      <c r="D173">
        <v>1</v>
      </c>
      <c r="E173">
        <v>0</v>
      </c>
      <c r="F173">
        <v>0</v>
      </c>
      <c r="G173">
        <f>Table25[[#This Row],[Minutes_Played]]/90</f>
        <v>2</v>
      </c>
      <c r="H173">
        <v>180</v>
      </c>
      <c r="I173">
        <f t="shared" si="2"/>
        <v>2.5000000000000001E-2</v>
      </c>
      <c r="J173">
        <v>0</v>
      </c>
      <c r="K173">
        <f>Table25[[#This Row],[Goals_Scored]]/Table25[[#This Row],[Matches_Played]]</f>
        <v>0</v>
      </c>
      <c r="L173">
        <f>Table25[[#This Row],[Actual]]-Table25[[#This Row],[xG_Raw]]</f>
        <v>-2.5000000000000001E-2</v>
      </c>
    </row>
    <row r="174" spans="1:12" hidden="1" x14ac:dyDescent="0.35">
      <c r="A174" t="s">
        <v>229</v>
      </c>
      <c r="B174" t="s">
        <v>217</v>
      </c>
      <c r="C174" t="s">
        <v>224</v>
      </c>
      <c r="D174">
        <v>1</v>
      </c>
      <c r="E174">
        <v>0</v>
      </c>
      <c r="F174">
        <v>1</v>
      </c>
      <c r="G174">
        <f>Table25[[#This Row],[Minutes_Played]]/90</f>
        <v>2</v>
      </c>
      <c r="H174">
        <v>180</v>
      </c>
      <c r="I174">
        <f t="shared" si="2"/>
        <v>2.5000000000000001E-2</v>
      </c>
      <c r="J174">
        <v>0</v>
      </c>
      <c r="K174">
        <f>Table25[[#This Row],[Goals_Scored]]/Table25[[#This Row],[Matches_Played]]</f>
        <v>0</v>
      </c>
      <c r="L174">
        <f>Table25[[#This Row],[Actual]]-Table25[[#This Row],[xG_Raw]]</f>
        <v>-2.5000000000000001E-2</v>
      </c>
    </row>
    <row r="175" spans="1:12" hidden="1" x14ac:dyDescent="0.35">
      <c r="A175" t="s">
        <v>247</v>
      </c>
      <c r="B175" t="s">
        <v>237</v>
      </c>
      <c r="C175" t="s">
        <v>248</v>
      </c>
      <c r="D175">
        <v>1</v>
      </c>
      <c r="E175">
        <v>0</v>
      </c>
      <c r="F175">
        <v>0</v>
      </c>
      <c r="G175">
        <f>Table25[[#This Row],[Minutes_Played]]/90</f>
        <v>2</v>
      </c>
      <c r="H175">
        <v>180</v>
      </c>
      <c r="I175">
        <f t="shared" si="2"/>
        <v>2.5000000000000001E-2</v>
      </c>
      <c r="J175">
        <v>0</v>
      </c>
      <c r="K175">
        <f>Table25[[#This Row],[Goals_Scored]]/Table25[[#This Row],[Matches_Played]]</f>
        <v>0</v>
      </c>
      <c r="L175">
        <f>Table25[[#This Row],[Actual]]-Table25[[#This Row],[xG_Raw]]</f>
        <v>-2.5000000000000001E-2</v>
      </c>
    </row>
    <row r="176" spans="1:12" hidden="1" x14ac:dyDescent="0.35">
      <c r="A176" t="s">
        <v>270</v>
      </c>
      <c r="B176" t="s">
        <v>263</v>
      </c>
      <c r="C176" t="s">
        <v>271</v>
      </c>
      <c r="D176">
        <v>1</v>
      </c>
      <c r="E176">
        <v>0</v>
      </c>
      <c r="F176">
        <v>0</v>
      </c>
      <c r="G176">
        <f>Table25[[#This Row],[Minutes_Played]]/90</f>
        <v>2</v>
      </c>
      <c r="H176">
        <v>180</v>
      </c>
      <c r="I176">
        <f t="shared" si="2"/>
        <v>2.5000000000000001E-2</v>
      </c>
      <c r="J176">
        <v>0</v>
      </c>
      <c r="K176">
        <f>Table25[[#This Row],[Goals_Scored]]/Table25[[#This Row],[Matches_Played]]</f>
        <v>0</v>
      </c>
      <c r="L176">
        <f>Table25[[#This Row],[Actual]]-Table25[[#This Row],[xG_Raw]]</f>
        <v>-2.5000000000000001E-2</v>
      </c>
    </row>
    <row r="177" spans="1:12" hidden="1" x14ac:dyDescent="0.35">
      <c r="A177" t="s">
        <v>272</v>
      </c>
      <c r="B177" t="s">
        <v>263</v>
      </c>
      <c r="C177" t="s">
        <v>224</v>
      </c>
      <c r="D177">
        <v>1</v>
      </c>
      <c r="E177">
        <v>0</v>
      </c>
      <c r="F177">
        <v>1</v>
      </c>
      <c r="G177">
        <f>Table25[[#This Row],[Minutes_Played]]/90</f>
        <v>2</v>
      </c>
      <c r="H177">
        <v>180</v>
      </c>
      <c r="I177">
        <f t="shared" si="2"/>
        <v>2.5000000000000001E-2</v>
      </c>
      <c r="J177">
        <v>0</v>
      </c>
      <c r="K177">
        <f>Table25[[#This Row],[Goals_Scored]]/Table25[[#This Row],[Matches_Played]]</f>
        <v>0</v>
      </c>
      <c r="L177">
        <f>Table25[[#This Row],[Actual]]-Table25[[#This Row],[xG_Raw]]</f>
        <v>-2.5000000000000001E-2</v>
      </c>
    </row>
    <row r="178" spans="1:12" hidden="1" x14ac:dyDescent="0.35">
      <c r="A178" t="s">
        <v>288</v>
      </c>
      <c r="B178" t="s">
        <v>279</v>
      </c>
      <c r="C178" t="s">
        <v>224</v>
      </c>
      <c r="D178">
        <v>1</v>
      </c>
      <c r="E178">
        <v>0</v>
      </c>
      <c r="F178">
        <v>0</v>
      </c>
      <c r="G178">
        <f>Table25[[#This Row],[Minutes_Played]]/90</f>
        <v>2</v>
      </c>
      <c r="H178">
        <v>180</v>
      </c>
      <c r="I178">
        <f t="shared" si="2"/>
        <v>2.5000000000000001E-2</v>
      </c>
      <c r="J178">
        <v>0</v>
      </c>
      <c r="K178">
        <f>Table25[[#This Row],[Goals_Scored]]/Table25[[#This Row],[Matches_Played]]</f>
        <v>0</v>
      </c>
      <c r="L178">
        <f>Table25[[#This Row],[Actual]]-Table25[[#This Row],[xG_Raw]]</f>
        <v>-2.5000000000000001E-2</v>
      </c>
    </row>
    <row r="179" spans="1:12" hidden="1" x14ac:dyDescent="0.35">
      <c r="A179" t="s">
        <v>290</v>
      </c>
      <c r="B179" t="s">
        <v>279</v>
      </c>
      <c r="C179" t="s">
        <v>224</v>
      </c>
      <c r="D179">
        <v>1</v>
      </c>
      <c r="E179">
        <v>0</v>
      </c>
      <c r="F179">
        <v>0</v>
      </c>
      <c r="G179">
        <f>Table25[[#This Row],[Minutes_Played]]/90</f>
        <v>2</v>
      </c>
      <c r="H179">
        <v>180</v>
      </c>
      <c r="I179">
        <f t="shared" si="2"/>
        <v>2.5000000000000001E-2</v>
      </c>
      <c r="J179">
        <v>0</v>
      </c>
      <c r="K179">
        <f>Table25[[#This Row],[Goals_Scored]]/Table25[[#This Row],[Matches_Played]]</f>
        <v>0</v>
      </c>
      <c r="L179">
        <f>Table25[[#This Row],[Actual]]-Table25[[#This Row],[xG_Raw]]</f>
        <v>-2.5000000000000001E-2</v>
      </c>
    </row>
    <row r="180" spans="1:12" hidden="1" x14ac:dyDescent="0.35">
      <c r="A180" t="s">
        <v>310</v>
      </c>
      <c r="B180" t="s">
        <v>304</v>
      </c>
      <c r="C180" t="s">
        <v>224</v>
      </c>
      <c r="D180">
        <v>1</v>
      </c>
      <c r="E180">
        <v>0</v>
      </c>
      <c r="F180">
        <v>0</v>
      </c>
      <c r="G180">
        <f>Table25[[#This Row],[Minutes_Played]]/90</f>
        <v>2</v>
      </c>
      <c r="H180">
        <v>180</v>
      </c>
      <c r="I180">
        <f t="shared" si="2"/>
        <v>2.5000000000000001E-2</v>
      </c>
      <c r="J180">
        <v>0</v>
      </c>
      <c r="K180">
        <f>Table25[[#This Row],[Goals_Scored]]/Table25[[#This Row],[Matches_Played]]</f>
        <v>0</v>
      </c>
      <c r="L180">
        <f>Table25[[#This Row],[Actual]]-Table25[[#This Row],[xG_Raw]]</f>
        <v>-2.5000000000000001E-2</v>
      </c>
    </row>
    <row r="181" spans="1:12" hidden="1" x14ac:dyDescent="0.35">
      <c r="A181" t="s">
        <v>311</v>
      </c>
      <c r="B181" t="s">
        <v>304</v>
      </c>
      <c r="C181" t="s">
        <v>312</v>
      </c>
      <c r="D181">
        <v>1</v>
      </c>
      <c r="E181">
        <v>0</v>
      </c>
      <c r="F181">
        <v>0</v>
      </c>
      <c r="G181">
        <f>Table25[[#This Row],[Minutes_Played]]/90</f>
        <v>2</v>
      </c>
      <c r="H181">
        <v>180</v>
      </c>
      <c r="I181">
        <f t="shared" si="2"/>
        <v>2.5000000000000001E-2</v>
      </c>
      <c r="J181">
        <v>0</v>
      </c>
      <c r="K181">
        <f>Table25[[#This Row],[Goals_Scored]]/Table25[[#This Row],[Matches_Played]]</f>
        <v>0</v>
      </c>
      <c r="L181">
        <f>Table25[[#This Row],[Actual]]-Table25[[#This Row],[xG_Raw]]</f>
        <v>-2.5000000000000001E-2</v>
      </c>
    </row>
    <row r="182" spans="1:12" hidden="1" x14ac:dyDescent="0.35">
      <c r="A182" t="s">
        <v>335</v>
      </c>
      <c r="B182" t="s">
        <v>321</v>
      </c>
      <c r="C182" t="s">
        <v>224</v>
      </c>
      <c r="D182">
        <v>1</v>
      </c>
      <c r="E182">
        <v>0</v>
      </c>
      <c r="F182">
        <v>0</v>
      </c>
      <c r="G182">
        <f>Table25[[#This Row],[Minutes_Played]]/90</f>
        <v>2</v>
      </c>
      <c r="H182">
        <v>180</v>
      </c>
      <c r="I182">
        <f t="shared" si="2"/>
        <v>2.5000000000000001E-2</v>
      </c>
      <c r="J182">
        <v>0</v>
      </c>
      <c r="K182">
        <f>Table25[[#This Row],[Goals_Scored]]/Table25[[#This Row],[Matches_Played]]</f>
        <v>0</v>
      </c>
      <c r="L182">
        <f>Table25[[#This Row],[Actual]]-Table25[[#This Row],[xG_Raw]]</f>
        <v>-2.5000000000000001E-2</v>
      </c>
    </row>
    <row r="183" spans="1:12" hidden="1" x14ac:dyDescent="0.35">
      <c r="A183" t="s">
        <v>364</v>
      </c>
      <c r="B183" t="s">
        <v>351</v>
      </c>
      <c r="C183" t="s">
        <v>224</v>
      </c>
      <c r="D183">
        <v>1</v>
      </c>
      <c r="E183">
        <v>0</v>
      </c>
      <c r="F183">
        <v>1</v>
      </c>
      <c r="G183">
        <f>Table25[[#This Row],[Minutes_Played]]/90</f>
        <v>2</v>
      </c>
      <c r="H183">
        <v>180</v>
      </c>
      <c r="I183">
        <f t="shared" si="2"/>
        <v>2.5000000000000001E-2</v>
      </c>
      <c r="J183">
        <v>0</v>
      </c>
      <c r="K183">
        <f>Table25[[#This Row],[Goals_Scored]]/Table25[[#This Row],[Matches_Played]]</f>
        <v>0</v>
      </c>
      <c r="L183">
        <f>Table25[[#This Row],[Actual]]-Table25[[#This Row],[xG_Raw]]</f>
        <v>-2.5000000000000001E-2</v>
      </c>
    </row>
    <row r="184" spans="1:12" hidden="1" x14ac:dyDescent="0.35">
      <c r="A184" t="s">
        <v>370</v>
      </c>
      <c r="B184" t="s">
        <v>366</v>
      </c>
      <c r="C184" t="s">
        <v>222</v>
      </c>
      <c r="D184">
        <v>1</v>
      </c>
      <c r="E184">
        <v>0</v>
      </c>
      <c r="F184">
        <v>2</v>
      </c>
      <c r="G184">
        <f>Table25[[#This Row],[Minutes_Played]]/90</f>
        <v>2</v>
      </c>
      <c r="H184">
        <v>180</v>
      </c>
      <c r="I184">
        <f t="shared" si="2"/>
        <v>2.5000000000000001E-2</v>
      </c>
      <c r="J184">
        <v>0</v>
      </c>
      <c r="K184">
        <f>Table25[[#This Row],[Goals_Scored]]/Table25[[#This Row],[Matches_Played]]</f>
        <v>0</v>
      </c>
      <c r="L184">
        <f>Table25[[#This Row],[Actual]]-Table25[[#This Row],[xG_Raw]]</f>
        <v>-2.5000000000000001E-2</v>
      </c>
    </row>
    <row r="185" spans="1:12" hidden="1" x14ac:dyDescent="0.35">
      <c r="A185" t="s">
        <v>378</v>
      </c>
      <c r="B185" t="s">
        <v>371</v>
      </c>
      <c r="C185" t="s">
        <v>224</v>
      </c>
      <c r="D185">
        <v>1</v>
      </c>
      <c r="E185">
        <v>0</v>
      </c>
      <c r="G185">
        <f>Table25[[#This Row],[Minutes_Played]]/90</f>
        <v>2</v>
      </c>
      <c r="H185">
        <v>180</v>
      </c>
      <c r="I185">
        <f t="shared" si="2"/>
        <v>2.5000000000000001E-2</v>
      </c>
      <c r="J185">
        <v>0</v>
      </c>
      <c r="K185">
        <f>Table25[[#This Row],[Goals_Scored]]/Table25[[#This Row],[Matches_Played]]</f>
        <v>0</v>
      </c>
      <c r="L185">
        <f>Table25[[#This Row],[Actual]]-Table25[[#This Row],[xG_Raw]]</f>
        <v>-2.5000000000000001E-2</v>
      </c>
    </row>
    <row r="186" spans="1:12" hidden="1" x14ac:dyDescent="0.35">
      <c r="A186" t="s">
        <v>381</v>
      </c>
      <c r="B186" t="s">
        <v>371</v>
      </c>
      <c r="C186" t="s">
        <v>224</v>
      </c>
      <c r="D186">
        <v>1</v>
      </c>
      <c r="E186">
        <v>0</v>
      </c>
      <c r="G186">
        <f>Table25[[#This Row],[Minutes_Played]]/90</f>
        <v>2</v>
      </c>
      <c r="H186">
        <v>180</v>
      </c>
      <c r="I186">
        <f t="shared" si="2"/>
        <v>2.5000000000000001E-2</v>
      </c>
      <c r="J186">
        <v>0</v>
      </c>
      <c r="K186">
        <f>Table25[[#This Row],[Goals_Scored]]/Table25[[#This Row],[Matches_Played]]</f>
        <v>0</v>
      </c>
      <c r="L186">
        <f>Table25[[#This Row],[Actual]]-Table25[[#This Row],[xG_Raw]]</f>
        <v>-2.5000000000000001E-2</v>
      </c>
    </row>
    <row r="187" spans="1:12" hidden="1" x14ac:dyDescent="0.35">
      <c r="A187" t="s">
        <v>389</v>
      </c>
      <c r="B187" t="s">
        <v>384</v>
      </c>
      <c r="C187" t="s">
        <v>224</v>
      </c>
      <c r="D187">
        <v>1</v>
      </c>
      <c r="E187">
        <v>0</v>
      </c>
      <c r="F187">
        <v>0</v>
      </c>
      <c r="G187">
        <f>Table25[[#This Row],[Minutes_Played]]/90</f>
        <v>2</v>
      </c>
      <c r="H187">
        <v>180</v>
      </c>
      <c r="I187">
        <f t="shared" si="2"/>
        <v>2.5000000000000001E-2</v>
      </c>
      <c r="J187">
        <v>0</v>
      </c>
      <c r="K187">
        <f>Table25[[#This Row],[Goals_Scored]]/Table25[[#This Row],[Matches_Played]]</f>
        <v>0</v>
      </c>
      <c r="L187">
        <f>Table25[[#This Row],[Actual]]-Table25[[#This Row],[xG_Raw]]</f>
        <v>-2.5000000000000001E-2</v>
      </c>
    </row>
    <row r="188" spans="1:12" hidden="1" x14ac:dyDescent="0.35">
      <c r="A188" t="s">
        <v>392</v>
      </c>
      <c r="B188" t="s">
        <v>384</v>
      </c>
      <c r="C188" t="s">
        <v>238</v>
      </c>
      <c r="D188">
        <v>1</v>
      </c>
      <c r="E188">
        <v>0</v>
      </c>
      <c r="F188">
        <v>0</v>
      </c>
      <c r="G188">
        <f>Table25[[#This Row],[Minutes_Played]]/90</f>
        <v>2</v>
      </c>
      <c r="H188">
        <v>180</v>
      </c>
      <c r="I188">
        <f t="shared" si="2"/>
        <v>2.5000000000000001E-2</v>
      </c>
      <c r="J188">
        <v>0</v>
      </c>
      <c r="K188">
        <f>Table25[[#This Row],[Goals_Scored]]/Table25[[#This Row],[Matches_Played]]</f>
        <v>0</v>
      </c>
      <c r="L188">
        <f>Table25[[#This Row],[Actual]]-Table25[[#This Row],[xG_Raw]]</f>
        <v>-2.5000000000000001E-2</v>
      </c>
    </row>
    <row r="189" spans="1:12" hidden="1" x14ac:dyDescent="0.35">
      <c r="A189" t="s">
        <v>404</v>
      </c>
      <c r="B189" t="s">
        <v>399</v>
      </c>
      <c r="C189" t="s">
        <v>224</v>
      </c>
      <c r="D189">
        <v>1</v>
      </c>
      <c r="E189">
        <v>0</v>
      </c>
      <c r="F189">
        <v>0</v>
      </c>
      <c r="G189">
        <f>Table25[[#This Row],[Minutes_Played]]/90</f>
        <v>2</v>
      </c>
      <c r="H189">
        <v>180</v>
      </c>
      <c r="I189">
        <f t="shared" si="2"/>
        <v>2.5000000000000001E-2</v>
      </c>
      <c r="J189">
        <v>0</v>
      </c>
      <c r="K189">
        <f>Table25[[#This Row],[Goals_Scored]]/Table25[[#This Row],[Matches_Played]]</f>
        <v>0</v>
      </c>
      <c r="L189">
        <f>Table25[[#This Row],[Actual]]-Table25[[#This Row],[xG_Raw]]</f>
        <v>-2.5000000000000001E-2</v>
      </c>
    </row>
    <row r="190" spans="1:12" hidden="1" x14ac:dyDescent="0.35">
      <c r="A190" t="s">
        <v>407</v>
      </c>
      <c r="B190" t="s">
        <v>399</v>
      </c>
      <c r="C190" t="s">
        <v>333</v>
      </c>
      <c r="D190">
        <v>1</v>
      </c>
      <c r="E190">
        <v>0</v>
      </c>
      <c r="F190">
        <v>0</v>
      </c>
      <c r="G190">
        <f>Table25[[#This Row],[Minutes_Played]]/90</f>
        <v>2</v>
      </c>
      <c r="H190">
        <v>180</v>
      </c>
      <c r="I190">
        <f t="shared" si="2"/>
        <v>2.5000000000000001E-2</v>
      </c>
      <c r="J190">
        <v>0</v>
      </c>
      <c r="K190">
        <f>Table25[[#This Row],[Goals_Scored]]/Table25[[#This Row],[Matches_Played]]</f>
        <v>0</v>
      </c>
      <c r="L190">
        <f>Table25[[#This Row],[Actual]]-Table25[[#This Row],[xG_Raw]]</f>
        <v>-2.5000000000000001E-2</v>
      </c>
    </row>
    <row r="191" spans="1:12" hidden="1" x14ac:dyDescent="0.35">
      <c r="A191" t="s">
        <v>409</v>
      </c>
      <c r="B191" t="s">
        <v>399</v>
      </c>
      <c r="C191" t="s">
        <v>271</v>
      </c>
      <c r="D191">
        <v>1</v>
      </c>
      <c r="E191">
        <v>0</v>
      </c>
      <c r="F191">
        <v>0</v>
      </c>
      <c r="G191">
        <f>Table25[[#This Row],[Minutes_Played]]/90</f>
        <v>2</v>
      </c>
      <c r="H191">
        <v>180</v>
      </c>
      <c r="I191">
        <f t="shared" si="2"/>
        <v>2.5000000000000001E-2</v>
      </c>
      <c r="J191">
        <v>0</v>
      </c>
      <c r="K191">
        <f>Table25[[#This Row],[Goals_Scored]]/Table25[[#This Row],[Matches_Played]]</f>
        <v>0</v>
      </c>
      <c r="L191">
        <f>Table25[[#This Row],[Actual]]-Table25[[#This Row],[xG_Raw]]</f>
        <v>-2.5000000000000001E-2</v>
      </c>
    </row>
    <row r="192" spans="1:12" hidden="1" x14ac:dyDescent="0.35">
      <c r="A192" t="s">
        <v>417</v>
      </c>
      <c r="B192" t="s">
        <v>412</v>
      </c>
      <c r="C192" t="s">
        <v>418</v>
      </c>
      <c r="D192">
        <v>1</v>
      </c>
      <c r="E192">
        <v>0</v>
      </c>
      <c r="F192">
        <v>0</v>
      </c>
      <c r="G192">
        <f>Table25[[#This Row],[Minutes_Played]]/90</f>
        <v>2</v>
      </c>
      <c r="H192">
        <v>180</v>
      </c>
      <c r="I192">
        <f t="shared" si="2"/>
        <v>2.5000000000000001E-2</v>
      </c>
      <c r="J192">
        <v>0</v>
      </c>
      <c r="K192">
        <f>Table25[[#This Row],[Goals_Scored]]/Table25[[#This Row],[Matches_Played]]</f>
        <v>0</v>
      </c>
      <c r="L192">
        <f>Table25[[#This Row],[Actual]]-Table25[[#This Row],[xG_Raw]]</f>
        <v>-2.5000000000000001E-2</v>
      </c>
    </row>
    <row r="193" spans="1:12" hidden="1" x14ac:dyDescent="0.35">
      <c r="A193" t="s">
        <v>420</v>
      </c>
      <c r="B193" t="s">
        <v>412</v>
      </c>
      <c r="C193" t="s">
        <v>222</v>
      </c>
      <c r="D193">
        <v>1</v>
      </c>
      <c r="E193">
        <v>0</v>
      </c>
      <c r="F193">
        <v>0</v>
      </c>
      <c r="G193">
        <f>Table25[[#This Row],[Minutes_Played]]/90</f>
        <v>2</v>
      </c>
      <c r="H193">
        <v>180</v>
      </c>
      <c r="I193">
        <f t="shared" si="2"/>
        <v>2.5000000000000001E-2</v>
      </c>
      <c r="J193">
        <v>0</v>
      </c>
      <c r="K193">
        <f>Table25[[#This Row],[Goals_Scored]]/Table25[[#This Row],[Matches_Played]]</f>
        <v>0</v>
      </c>
      <c r="L193">
        <f>Table25[[#This Row],[Actual]]-Table25[[#This Row],[xG_Raw]]</f>
        <v>-2.5000000000000001E-2</v>
      </c>
    </row>
    <row r="194" spans="1:12" hidden="1" x14ac:dyDescent="0.35">
      <c r="A194" t="s">
        <v>431</v>
      </c>
      <c r="B194" t="s">
        <v>423</v>
      </c>
      <c r="C194" t="s">
        <v>224</v>
      </c>
      <c r="D194">
        <v>1</v>
      </c>
      <c r="E194">
        <v>0</v>
      </c>
      <c r="F194">
        <v>0</v>
      </c>
      <c r="G194">
        <f>Table25[[#This Row],[Minutes_Played]]/90</f>
        <v>2</v>
      </c>
      <c r="H194">
        <v>180</v>
      </c>
      <c r="I194">
        <f t="shared" ref="I194:I203" si="3">(D194/20)/G194</f>
        <v>2.5000000000000001E-2</v>
      </c>
      <c r="J194">
        <v>0</v>
      </c>
      <c r="K194">
        <f>Table25[[#This Row],[Goals_Scored]]/Table25[[#This Row],[Matches_Played]]</f>
        <v>0</v>
      </c>
      <c r="L194">
        <f>Table25[[#This Row],[Actual]]-Table25[[#This Row],[xG_Raw]]</f>
        <v>-2.5000000000000001E-2</v>
      </c>
    </row>
    <row r="195" spans="1:12" hidden="1" x14ac:dyDescent="0.35">
      <c r="A195" t="s">
        <v>439</v>
      </c>
      <c r="B195" t="s">
        <v>434</v>
      </c>
      <c r="C195" t="s">
        <v>222</v>
      </c>
      <c r="D195">
        <v>1</v>
      </c>
      <c r="E195">
        <v>0</v>
      </c>
      <c r="F195">
        <v>0</v>
      </c>
      <c r="G195">
        <f>Table25[[#This Row],[Minutes_Played]]/90</f>
        <v>2</v>
      </c>
      <c r="H195">
        <v>180</v>
      </c>
      <c r="I195">
        <f t="shared" si="3"/>
        <v>2.5000000000000001E-2</v>
      </c>
      <c r="J195">
        <v>0</v>
      </c>
      <c r="K195">
        <f>Table25[[#This Row],[Goals_Scored]]/Table25[[#This Row],[Matches_Played]]</f>
        <v>0</v>
      </c>
      <c r="L195">
        <f>Table25[[#This Row],[Actual]]-Table25[[#This Row],[xG_Raw]]</f>
        <v>-2.5000000000000001E-2</v>
      </c>
    </row>
    <row r="196" spans="1:12" hidden="1" x14ac:dyDescent="0.35">
      <c r="A196" t="s">
        <v>440</v>
      </c>
      <c r="B196" t="s">
        <v>434</v>
      </c>
      <c r="C196" t="s">
        <v>220</v>
      </c>
      <c r="D196">
        <v>1</v>
      </c>
      <c r="E196">
        <v>0</v>
      </c>
      <c r="F196">
        <v>0</v>
      </c>
      <c r="G196">
        <f>Table25[[#This Row],[Minutes_Played]]/90</f>
        <v>2</v>
      </c>
      <c r="H196">
        <v>180</v>
      </c>
      <c r="I196">
        <f t="shared" si="3"/>
        <v>2.5000000000000001E-2</v>
      </c>
      <c r="J196">
        <v>0</v>
      </c>
      <c r="K196">
        <f>Table25[[#This Row],[Goals_Scored]]/Table25[[#This Row],[Matches_Played]]</f>
        <v>0</v>
      </c>
      <c r="L196">
        <f>Table25[[#This Row],[Actual]]-Table25[[#This Row],[xG_Raw]]</f>
        <v>-2.5000000000000001E-2</v>
      </c>
    </row>
    <row r="197" spans="1:12" hidden="1" x14ac:dyDescent="0.35">
      <c r="A197" t="s">
        <v>462</v>
      </c>
      <c r="B197" t="s">
        <v>460</v>
      </c>
      <c r="C197" t="s">
        <v>222</v>
      </c>
      <c r="D197">
        <v>1</v>
      </c>
      <c r="E197">
        <v>0</v>
      </c>
      <c r="F197">
        <v>0</v>
      </c>
      <c r="G197">
        <f>Table25[[#This Row],[Minutes_Played]]/90</f>
        <v>2</v>
      </c>
      <c r="H197">
        <v>180</v>
      </c>
      <c r="I197">
        <f t="shared" si="3"/>
        <v>2.5000000000000001E-2</v>
      </c>
      <c r="J197" s="1">
        <f ca="1">Table25[[#This Row],[Goals_Scored]]/Table25[[#This Row],[Matches_Played]]</f>
        <v>0</v>
      </c>
      <c r="K197">
        <f ca="1">Table25[[#This Row],[Goals_Scored]]/Table25[[#This Row],[Matches_Played]]</f>
        <v>0</v>
      </c>
      <c r="L197">
        <f ca="1">Table25[[#This Row],[Actual]]-Table25[[#This Row],[xG_Raw]]</f>
        <v>0</v>
      </c>
    </row>
    <row r="198" spans="1:12" hidden="1" x14ac:dyDescent="0.35">
      <c r="A198" t="s">
        <v>465</v>
      </c>
      <c r="B198" t="s">
        <v>460</v>
      </c>
      <c r="C198" t="s">
        <v>224</v>
      </c>
      <c r="D198">
        <v>1</v>
      </c>
      <c r="E198">
        <v>0</v>
      </c>
      <c r="F198">
        <v>0</v>
      </c>
      <c r="G198">
        <f>Table25[[#This Row],[Minutes_Played]]/90</f>
        <v>2</v>
      </c>
      <c r="H198">
        <v>180</v>
      </c>
      <c r="I198">
        <f t="shared" si="3"/>
        <v>2.5000000000000001E-2</v>
      </c>
      <c r="J198" s="1">
        <f ca="1">Table25[[#This Row],[Goals_Scored]]/Table25[[#This Row],[Matches_Played]]</f>
        <v>0</v>
      </c>
      <c r="K198">
        <f ca="1">Table25[[#This Row],[Goals_Scored]]/Table25[[#This Row],[Matches_Played]]</f>
        <v>0</v>
      </c>
      <c r="L198">
        <f ca="1">Table25[[#This Row],[Actual]]-Table25[[#This Row],[xG_Raw]]</f>
        <v>0</v>
      </c>
    </row>
    <row r="199" spans="1:12" x14ac:dyDescent="0.35">
      <c r="A199" t="s">
        <v>448</v>
      </c>
      <c r="B199" t="s">
        <v>444</v>
      </c>
      <c r="C199" t="s">
        <v>224</v>
      </c>
      <c r="D199">
        <v>1</v>
      </c>
      <c r="E199">
        <v>0</v>
      </c>
      <c r="F199">
        <v>0</v>
      </c>
      <c r="G199">
        <f>Table25[[#This Row],[Minutes_Played]]/90</f>
        <v>2</v>
      </c>
      <c r="H199">
        <v>180</v>
      </c>
      <c r="I199">
        <f t="shared" si="3"/>
        <v>2.5000000000000001E-2</v>
      </c>
      <c r="J199">
        <v>0</v>
      </c>
      <c r="K199">
        <f>Table25[[#This Row],[Goals_Scored]]/Table25[[#This Row],[Matches_Played]]</f>
        <v>0</v>
      </c>
      <c r="L199">
        <f>Table25[[#This Row],[Actual]]-Table25[[#This Row],[xG_Raw]]</f>
        <v>-2.5000000000000001E-2</v>
      </c>
    </row>
    <row r="200" spans="1:12" hidden="1" x14ac:dyDescent="0.35">
      <c r="A200" t="s">
        <v>474</v>
      </c>
      <c r="B200" t="s">
        <v>366</v>
      </c>
      <c r="D200">
        <v>0</v>
      </c>
      <c r="E200">
        <v>0</v>
      </c>
      <c r="F200">
        <v>1</v>
      </c>
      <c r="G200" s="7">
        <f>Table25[[#This Row],[Minutes_Played]]/90</f>
        <v>0.82222222222222219</v>
      </c>
      <c r="H200">
        <v>74</v>
      </c>
      <c r="I200">
        <f t="shared" si="3"/>
        <v>0</v>
      </c>
      <c r="J200">
        <v>0</v>
      </c>
      <c r="K200">
        <f>Table25[[#This Row],[Goals_Scored]]/Table25[[#This Row],[Matches_Played]]</f>
        <v>0</v>
      </c>
      <c r="L200">
        <f>Table25[[#This Row],[Actual]]-Table25[[#This Row],[xG_Raw]]</f>
        <v>0</v>
      </c>
    </row>
    <row r="201" spans="1:12" hidden="1" x14ac:dyDescent="0.35">
      <c r="A201" t="s">
        <v>475</v>
      </c>
      <c r="B201" t="s">
        <v>371</v>
      </c>
      <c r="D201">
        <v>0</v>
      </c>
      <c r="E201">
        <v>0</v>
      </c>
      <c r="F201">
        <v>1</v>
      </c>
      <c r="G201" s="7">
        <f>Table25[[#This Row],[Minutes_Played]]/90</f>
        <v>0.91111111111111109</v>
      </c>
      <c r="H201">
        <v>82</v>
      </c>
      <c r="I201">
        <f t="shared" si="3"/>
        <v>0</v>
      </c>
      <c r="J201">
        <v>0</v>
      </c>
      <c r="K201">
        <f>Table25[[#This Row],[Goals_Scored]]/Table25[[#This Row],[Matches_Played]]</f>
        <v>0</v>
      </c>
      <c r="L201">
        <f>Table25[[#This Row],[Actual]]-Table25[[#This Row],[xG_Raw]]</f>
        <v>0</v>
      </c>
    </row>
    <row r="202" spans="1:12" hidden="1" x14ac:dyDescent="0.35">
      <c r="A202" t="s">
        <v>473</v>
      </c>
      <c r="B202" t="s">
        <v>237</v>
      </c>
      <c r="D202">
        <v>0</v>
      </c>
      <c r="E202">
        <v>0</v>
      </c>
      <c r="F202">
        <v>1</v>
      </c>
      <c r="G202" s="7">
        <f>Table25[[#This Row],[Minutes_Played]]/90</f>
        <v>2</v>
      </c>
      <c r="H202">
        <v>180</v>
      </c>
      <c r="I202">
        <f t="shared" si="3"/>
        <v>0</v>
      </c>
      <c r="J202">
        <v>0</v>
      </c>
      <c r="K202">
        <f>Table25[[#This Row],[Goals_Scored]]/Table25[[#This Row],[Matches_Played]]</f>
        <v>0</v>
      </c>
      <c r="L202">
        <f>Table25[[#This Row],[Actual]]-Table25[[#This Row],[xG_Raw]]</f>
        <v>0</v>
      </c>
    </row>
    <row r="203" spans="1:12" hidden="1" x14ac:dyDescent="0.35">
      <c r="A203" t="s">
        <v>410</v>
      </c>
      <c r="B203" t="s">
        <v>399</v>
      </c>
      <c r="C203" t="s">
        <v>271</v>
      </c>
      <c r="D203">
        <v>0</v>
      </c>
      <c r="E203">
        <v>0</v>
      </c>
      <c r="F203">
        <v>0</v>
      </c>
      <c r="G203">
        <f>Table25[[#This Row],[Minutes_Played]]/90</f>
        <v>2</v>
      </c>
      <c r="H203">
        <v>180</v>
      </c>
      <c r="I203">
        <f t="shared" si="3"/>
        <v>0</v>
      </c>
      <c r="J203">
        <v>0</v>
      </c>
      <c r="K203">
        <f>Table25[[#This Row],[Goals_Scored]]/Table25[[#This Row],[Matches_Played]]</f>
        <v>0</v>
      </c>
      <c r="L203">
        <f>Table25[[#This Row],[Actual]]-Table25[[#This Row],[xG_Raw]]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AE34-DB56-4E3B-9429-6817DC655501}">
  <dimension ref="A1:M24"/>
  <sheetViews>
    <sheetView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8.81640625" defaultRowHeight="14.5" x14ac:dyDescent="0.35"/>
  <cols>
    <col min="1" max="1" width="24.54296875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bestFit="1" customWidth="1"/>
    <col min="8" max="8" width="18.54296875" bestFit="1" customWidth="1"/>
    <col min="9" max="9" width="11.81640625" bestFit="1" customWidth="1"/>
    <col min="10" max="10" width="14.81640625" bestFit="1" customWidth="1"/>
    <col min="11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98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453</v>
      </c>
      <c r="B2" t="s">
        <v>41</v>
      </c>
      <c r="C2" t="s">
        <v>5</v>
      </c>
      <c r="D2">
        <v>5</v>
      </c>
      <c r="E2">
        <v>106</v>
      </c>
      <c r="F2">
        <v>2835</v>
      </c>
      <c r="G2">
        <f t="shared" ref="G2:G24" si="0">IF(E2,E2/F2,0)</f>
        <v>3.7389770723104059E-2</v>
      </c>
      <c r="H2">
        <f t="shared" ref="H2:H24" si="1">IF(G2,G2*90,0)</f>
        <v>3.3650793650793651</v>
      </c>
      <c r="I2" t="str">
        <f>IFERROR(VLOOKUP(A2,xG!A:I,9,FALSE),"")</f>
        <v/>
      </c>
      <c r="J2">
        <f t="shared" ref="J2:J24" si="2">SUM(K2:M2)</f>
        <v>18</v>
      </c>
      <c r="K2">
        <v>7</v>
      </c>
      <c r="L2">
        <v>10</v>
      </c>
      <c r="M2" s="1">
        <v>1</v>
      </c>
    </row>
    <row r="3" spans="1:13" x14ac:dyDescent="0.35">
      <c r="A3" t="s">
        <v>229</v>
      </c>
      <c r="B3" t="s">
        <v>41</v>
      </c>
      <c r="C3" t="s">
        <v>26</v>
      </c>
      <c r="D3">
        <v>5</v>
      </c>
      <c r="E3">
        <v>34</v>
      </c>
      <c r="F3">
        <v>983</v>
      </c>
      <c r="G3">
        <f t="shared" si="0"/>
        <v>3.4587995930824011E-2</v>
      </c>
      <c r="H3">
        <f t="shared" si="1"/>
        <v>3.1129196337741609</v>
      </c>
      <c r="I3">
        <f>IFERROR(VLOOKUP(A3,xG!A:I,9,FALSE),"")</f>
        <v>2.5000000000000001E-2</v>
      </c>
      <c r="J3">
        <f t="shared" si="2"/>
        <v>15</v>
      </c>
      <c r="K3">
        <v>12</v>
      </c>
      <c r="L3">
        <v>2</v>
      </c>
      <c r="M3" s="1">
        <v>1</v>
      </c>
    </row>
    <row r="4" spans="1:13" x14ac:dyDescent="0.35">
      <c r="A4" t="s">
        <v>31</v>
      </c>
      <c r="B4" t="s">
        <v>41</v>
      </c>
      <c r="C4" t="s">
        <v>26</v>
      </c>
      <c r="D4">
        <v>5</v>
      </c>
      <c r="E4">
        <v>64</v>
      </c>
      <c r="F4">
        <v>2198</v>
      </c>
      <c r="G4">
        <f t="shared" si="0"/>
        <v>2.9117379435850774E-2</v>
      </c>
      <c r="H4">
        <f t="shared" si="1"/>
        <v>2.6205641492265697</v>
      </c>
      <c r="I4" t="str">
        <f>IFERROR(VLOOKUP(A4,xG!A:I,9,FALSE),"")</f>
        <v/>
      </c>
      <c r="J4">
        <f t="shared" si="2"/>
        <v>11</v>
      </c>
      <c r="K4">
        <v>8</v>
      </c>
      <c r="L4">
        <v>2</v>
      </c>
      <c r="M4" s="1">
        <v>1</v>
      </c>
    </row>
    <row r="5" spans="1:13" x14ac:dyDescent="0.35">
      <c r="A5" t="s">
        <v>454</v>
      </c>
      <c r="B5" t="s">
        <v>41</v>
      </c>
      <c r="C5" t="s">
        <v>26</v>
      </c>
      <c r="D5">
        <v>5</v>
      </c>
      <c r="E5">
        <v>77</v>
      </c>
      <c r="F5">
        <v>1860</v>
      </c>
      <c r="G5">
        <f t="shared" si="0"/>
        <v>4.1397849462365591E-2</v>
      </c>
      <c r="H5">
        <f t="shared" si="1"/>
        <v>3.725806451612903</v>
      </c>
      <c r="I5" t="str">
        <f>IFERROR(VLOOKUP(A5,xG!A:I,9,FALSE),"")</f>
        <v/>
      </c>
      <c r="J5">
        <f t="shared" si="2"/>
        <v>10</v>
      </c>
      <c r="K5">
        <v>7</v>
      </c>
      <c r="L5">
        <v>2</v>
      </c>
      <c r="M5" s="1">
        <v>1</v>
      </c>
    </row>
    <row r="6" spans="1:13" x14ac:dyDescent="0.35">
      <c r="A6" t="s">
        <v>455</v>
      </c>
      <c r="B6" t="s">
        <v>41</v>
      </c>
      <c r="C6" t="s">
        <v>26</v>
      </c>
      <c r="D6">
        <v>4.5</v>
      </c>
      <c r="E6">
        <v>60</v>
      </c>
      <c r="F6">
        <v>2586</v>
      </c>
      <c r="G6">
        <f t="shared" si="0"/>
        <v>2.3201856148491878E-2</v>
      </c>
      <c r="H6">
        <f t="shared" si="1"/>
        <v>2.0881670533642689</v>
      </c>
      <c r="I6" t="str">
        <f>IFERROR(VLOOKUP(A6,xG!A:I,9,FALSE),"")</f>
        <v/>
      </c>
      <c r="J6">
        <f t="shared" si="2"/>
        <v>6</v>
      </c>
      <c r="K6">
        <v>6</v>
      </c>
      <c r="L6">
        <v>0</v>
      </c>
      <c r="M6" s="1">
        <v>0</v>
      </c>
    </row>
    <row r="7" spans="1:13" x14ac:dyDescent="0.35">
      <c r="A7" t="s">
        <v>32</v>
      </c>
      <c r="B7" t="s">
        <v>41</v>
      </c>
      <c r="C7" t="s">
        <v>26</v>
      </c>
      <c r="D7">
        <v>5.5</v>
      </c>
      <c r="E7">
        <v>80</v>
      </c>
      <c r="F7">
        <v>2611</v>
      </c>
      <c r="G7">
        <f t="shared" si="0"/>
        <v>3.0639601685178094E-2</v>
      </c>
      <c r="H7">
        <f t="shared" si="1"/>
        <v>2.7575641516660285</v>
      </c>
      <c r="I7" t="str">
        <f>IFERROR(VLOOKUP(A7,xG!A:I,9,FALSE),"")</f>
        <v/>
      </c>
      <c r="J7">
        <f t="shared" si="2"/>
        <v>0</v>
      </c>
      <c r="K7">
        <v>0</v>
      </c>
      <c r="L7">
        <v>0</v>
      </c>
      <c r="M7" s="1">
        <v>0</v>
      </c>
    </row>
    <row r="8" spans="1:13" x14ac:dyDescent="0.35">
      <c r="A8" t="s">
        <v>33</v>
      </c>
      <c r="B8" t="s">
        <v>41</v>
      </c>
      <c r="C8" t="s">
        <v>26</v>
      </c>
      <c r="D8">
        <v>5.5</v>
      </c>
      <c r="E8">
        <v>60</v>
      </c>
      <c r="F8">
        <v>1532</v>
      </c>
      <c r="G8">
        <f t="shared" si="0"/>
        <v>3.91644908616188E-2</v>
      </c>
      <c r="H8">
        <f t="shared" si="1"/>
        <v>3.524804177545692</v>
      </c>
      <c r="I8" t="str">
        <f>IFERROR(VLOOKUP(A8,xG!A:I,9,FALSE),"")</f>
        <v/>
      </c>
      <c r="J8">
        <f t="shared" si="2"/>
        <v>0</v>
      </c>
      <c r="K8">
        <v>0</v>
      </c>
      <c r="L8">
        <v>0</v>
      </c>
      <c r="M8" s="1">
        <v>0</v>
      </c>
    </row>
    <row r="9" spans="1:13" x14ac:dyDescent="0.35">
      <c r="A9" t="s">
        <v>34</v>
      </c>
      <c r="B9" t="s">
        <v>41</v>
      </c>
      <c r="C9" t="s">
        <v>26</v>
      </c>
      <c r="D9">
        <v>5.5</v>
      </c>
      <c r="E9">
        <v>81</v>
      </c>
      <c r="F9">
        <v>1886</v>
      </c>
      <c r="G9">
        <f t="shared" si="0"/>
        <v>4.2948038176033931E-2</v>
      </c>
      <c r="H9">
        <f t="shared" si="1"/>
        <v>3.8653234358430537</v>
      </c>
      <c r="I9" t="str">
        <f>IFERROR(VLOOKUP(A9,xG!A:I,9,FALSE),"")</f>
        <v/>
      </c>
      <c r="J9">
        <f t="shared" si="2"/>
        <v>1</v>
      </c>
      <c r="K9">
        <v>0</v>
      </c>
      <c r="L9">
        <v>1</v>
      </c>
      <c r="M9" s="1">
        <v>0</v>
      </c>
    </row>
    <row r="10" spans="1:13" x14ac:dyDescent="0.35">
      <c r="A10" t="s">
        <v>35</v>
      </c>
      <c r="B10" t="s">
        <v>41</v>
      </c>
      <c r="C10" t="s">
        <v>26</v>
      </c>
      <c r="D10">
        <v>4.5</v>
      </c>
      <c r="E10">
        <v>24</v>
      </c>
      <c r="F10">
        <v>806</v>
      </c>
      <c r="G10">
        <f t="shared" si="0"/>
        <v>2.9776674937965261E-2</v>
      </c>
      <c r="H10">
        <f t="shared" si="1"/>
        <v>2.6799007444168734</v>
      </c>
      <c r="I10" t="str">
        <f>IFERROR(VLOOKUP(A10,xG!A:I,9,FALSE),"")</f>
        <v/>
      </c>
      <c r="J10">
        <f t="shared" si="2"/>
        <v>0</v>
      </c>
      <c r="K10">
        <v>0</v>
      </c>
      <c r="L10">
        <v>0</v>
      </c>
      <c r="M10" s="1">
        <v>0</v>
      </c>
    </row>
    <row r="11" spans="1:13" x14ac:dyDescent="0.35">
      <c r="A11" t="s">
        <v>36</v>
      </c>
      <c r="B11" t="s">
        <v>41</v>
      </c>
      <c r="C11" t="s">
        <v>26</v>
      </c>
      <c r="D11">
        <v>6</v>
      </c>
      <c r="E11">
        <v>164</v>
      </c>
      <c r="F11">
        <v>3238</v>
      </c>
      <c r="G11">
        <f t="shared" si="0"/>
        <v>5.06485484867202E-2</v>
      </c>
      <c r="H11">
        <f t="shared" si="1"/>
        <v>4.5583693638048182</v>
      </c>
      <c r="I11" t="str">
        <f>IFERROR(VLOOKUP(A11,xG!A:I,9,FALSE),"")</f>
        <v/>
      </c>
      <c r="J11">
        <f t="shared" si="2"/>
        <v>1</v>
      </c>
      <c r="K11">
        <v>0</v>
      </c>
      <c r="L11">
        <v>1</v>
      </c>
      <c r="M11" s="1">
        <v>0</v>
      </c>
    </row>
    <row r="12" spans="1:13" x14ac:dyDescent="0.35">
      <c r="A12" t="s">
        <v>37</v>
      </c>
      <c r="B12" t="s">
        <v>41</v>
      </c>
      <c r="C12" t="s">
        <v>26</v>
      </c>
      <c r="D12">
        <v>5.5</v>
      </c>
      <c r="E12">
        <v>0</v>
      </c>
      <c r="F12">
        <v>0</v>
      </c>
      <c r="G12">
        <f t="shared" si="0"/>
        <v>0</v>
      </c>
      <c r="H12">
        <f t="shared" si="1"/>
        <v>0</v>
      </c>
      <c r="I12" t="str">
        <f>IFERROR(VLOOKUP(A12,xG!A:I,9,FALSE),"")</f>
        <v/>
      </c>
      <c r="J12">
        <f t="shared" si="2"/>
        <v>0</v>
      </c>
      <c r="K12">
        <v>0</v>
      </c>
      <c r="L12">
        <v>0</v>
      </c>
      <c r="M12" s="1">
        <v>0</v>
      </c>
    </row>
    <row r="13" spans="1:13" x14ac:dyDescent="0.35">
      <c r="A13" t="s">
        <v>228</v>
      </c>
      <c r="B13" t="s">
        <v>41</v>
      </c>
      <c r="C13" t="s">
        <v>19</v>
      </c>
      <c r="D13">
        <v>4.5</v>
      </c>
      <c r="E13">
        <v>47</v>
      </c>
      <c r="F13">
        <v>2140</v>
      </c>
      <c r="G13">
        <f t="shared" si="0"/>
        <v>2.1962616822429906E-2</v>
      </c>
      <c r="H13">
        <f t="shared" si="1"/>
        <v>1.9766355140186915</v>
      </c>
      <c r="I13">
        <f>IFERROR(VLOOKUP(A13,xG!A:I,9,FALSE),"")</f>
        <v>2.5000000000000001E-2</v>
      </c>
      <c r="J13">
        <f t="shared" si="2"/>
        <v>7</v>
      </c>
      <c r="K13">
        <v>3</v>
      </c>
      <c r="L13">
        <v>2</v>
      </c>
      <c r="M13" s="1">
        <v>2</v>
      </c>
    </row>
    <row r="14" spans="1:13" x14ac:dyDescent="0.35">
      <c r="A14" t="s">
        <v>225</v>
      </c>
      <c r="B14" t="s">
        <v>41</v>
      </c>
      <c r="C14" t="s">
        <v>19</v>
      </c>
      <c r="D14">
        <v>5</v>
      </c>
      <c r="E14">
        <v>4</v>
      </c>
      <c r="F14">
        <v>64</v>
      </c>
      <c r="G14">
        <f t="shared" si="0"/>
        <v>6.25E-2</v>
      </c>
      <c r="H14">
        <f t="shared" si="1"/>
        <v>5.625</v>
      </c>
      <c r="I14">
        <f>IFERROR(VLOOKUP(A14,xG!A:I,9,FALSE),"")</f>
        <v>5.8823529411764712E-2</v>
      </c>
      <c r="J14">
        <f t="shared" si="2"/>
        <v>7</v>
      </c>
      <c r="K14">
        <v>3</v>
      </c>
      <c r="L14">
        <v>2</v>
      </c>
      <c r="M14" s="1">
        <v>2</v>
      </c>
    </row>
    <row r="15" spans="1:13" x14ac:dyDescent="0.35">
      <c r="A15" s="6" t="s">
        <v>230</v>
      </c>
      <c r="B15" t="s">
        <v>41</v>
      </c>
      <c r="C15" t="s">
        <v>19</v>
      </c>
      <c r="D15">
        <v>7</v>
      </c>
      <c r="E15">
        <v>98</v>
      </c>
      <c r="F15">
        <v>1637</v>
      </c>
      <c r="G15">
        <f t="shared" si="0"/>
        <v>5.9865607819181432E-2</v>
      </c>
      <c r="H15">
        <f t="shared" si="1"/>
        <v>5.3879047037263286</v>
      </c>
      <c r="I15">
        <f>IFERROR(VLOOKUP(A15,xG!A:I,9,FALSE),"")</f>
        <v>5.4216867469879519E-2</v>
      </c>
      <c r="J15">
        <f t="shared" si="2"/>
        <v>3</v>
      </c>
      <c r="K15">
        <v>2</v>
      </c>
      <c r="L15">
        <v>0</v>
      </c>
      <c r="M15" s="1">
        <v>1</v>
      </c>
    </row>
    <row r="16" spans="1:13" x14ac:dyDescent="0.35">
      <c r="A16" t="s">
        <v>226</v>
      </c>
      <c r="B16" t="s">
        <v>41</v>
      </c>
      <c r="C16" t="s">
        <v>19</v>
      </c>
      <c r="D16">
        <v>5.5</v>
      </c>
      <c r="E16">
        <v>90</v>
      </c>
      <c r="F16">
        <v>2498</v>
      </c>
      <c r="G16">
        <f t="shared" si="0"/>
        <v>3.6028823058446756E-2</v>
      </c>
      <c r="H16">
        <f t="shared" si="1"/>
        <v>3.2425940752602078</v>
      </c>
      <c r="I16">
        <f>IFERROR(VLOOKUP(A16,xG!A:I,9,FALSE),"")</f>
        <v>0.1</v>
      </c>
      <c r="J16">
        <f t="shared" si="2"/>
        <v>2</v>
      </c>
      <c r="K16">
        <v>2</v>
      </c>
      <c r="L16">
        <v>0</v>
      </c>
      <c r="M16" s="1">
        <v>0</v>
      </c>
    </row>
    <row r="17" spans="1:13" x14ac:dyDescent="0.35">
      <c r="A17" t="s">
        <v>38</v>
      </c>
      <c r="B17" t="s">
        <v>41</v>
      </c>
      <c r="C17" t="s">
        <v>19</v>
      </c>
      <c r="D17">
        <v>5.5</v>
      </c>
      <c r="E17">
        <v>0</v>
      </c>
      <c r="F17">
        <v>0</v>
      </c>
      <c r="G17">
        <f t="shared" si="0"/>
        <v>0</v>
      </c>
      <c r="H17">
        <f t="shared" si="1"/>
        <v>0</v>
      </c>
      <c r="I17" t="str">
        <f>IFERROR(VLOOKUP(A17,xG!A:I,9,FALSE),"")</f>
        <v/>
      </c>
      <c r="J17">
        <f t="shared" si="2"/>
        <v>3</v>
      </c>
      <c r="K17">
        <v>2</v>
      </c>
      <c r="L17">
        <v>1</v>
      </c>
      <c r="M17" s="1">
        <v>0</v>
      </c>
    </row>
    <row r="18" spans="1:13" x14ac:dyDescent="0.35">
      <c r="A18" t="s">
        <v>219</v>
      </c>
      <c r="B18" t="s">
        <v>41</v>
      </c>
      <c r="C18" t="s">
        <v>19</v>
      </c>
      <c r="D18">
        <v>5.5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>IFERROR(VLOOKUP(A18,xG!A:I,9,FALSE),"")</f>
        <v>0.125</v>
      </c>
      <c r="J18">
        <f t="shared" si="2"/>
        <v>14</v>
      </c>
      <c r="K18">
        <v>1</v>
      </c>
      <c r="L18">
        <v>11</v>
      </c>
      <c r="M18" s="1">
        <v>2</v>
      </c>
    </row>
    <row r="19" spans="1:13" x14ac:dyDescent="0.35">
      <c r="A19" t="s">
        <v>232</v>
      </c>
      <c r="B19" t="s">
        <v>41</v>
      </c>
      <c r="C19" t="s">
        <v>19</v>
      </c>
      <c r="D19">
        <v>9.5</v>
      </c>
      <c r="E19">
        <v>0</v>
      </c>
      <c r="F19">
        <v>0</v>
      </c>
      <c r="G19">
        <f t="shared" si="0"/>
        <v>0</v>
      </c>
      <c r="H19">
        <f t="shared" si="1"/>
        <v>0</v>
      </c>
      <c r="I19">
        <f>IFERROR(VLOOKUP(A19,xG!A:I,9,FALSE),"")</f>
        <v>7.03125E-2</v>
      </c>
      <c r="J19">
        <f t="shared" si="2"/>
        <v>4</v>
      </c>
      <c r="K19">
        <v>1</v>
      </c>
      <c r="L19">
        <v>1</v>
      </c>
      <c r="M19" s="1">
        <v>2</v>
      </c>
    </row>
    <row r="20" spans="1:13" x14ac:dyDescent="0.35">
      <c r="A20" t="s">
        <v>456</v>
      </c>
      <c r="B20" t="s">
        <v>41</v>
      </c>
      <c r="C20" t="s">
        <v>19</v>
      </c>
      <c r="D20">
        <v>7.4</v>
      </c>
      <c r="E20">
        <v>89</v>
      </c>
      <c r="F20">
        <v>1732</v>
      </c>
      <c r="G20">
        <f t="shared" si="0"/>
        <v>5.1385681293302538E-2</v>
      </c>
      <c r="H20">
        <f t="shared" si="1"/>
        <v>4.624711316397228</v>
      </c>
      <c r="I20" t="str">
        <f>IFERROR(VLOOKUP(A20,xG!A:I,9,FALSE),"")</f>
        <v/>
      </c>
      <c r="J20">
        <f t="shared" si="2"/>
        <v>0</v>
      </c>
      <c r="K20">
        <v>0</v>
      </c>
      <c r="L20">
        <v>0</v>
      </c>
      <c r="M20" s="1">
        <v>0</v>
      </c>
    </row>
    <row r="21" spans="1:13" x14ac:dyDescent="0.35">
      <c r="A21" t="s">
        <v>234</v>
      </c>
      <c r="B21" t="s">
        <v>41</v>
      </c>
      <c r="C21" t="s">
        <v>19</v>
      </c>
      <c r="D21">
        <v>5</v>
      </c>
      <c r="E21">
        <v>78</v>
      </c>
      <c r="F21">
        <v>2377</v>
      </c>
      <c r="G21">
        <f t="shared" si="0"/>
        <v>3.281447202355911E-2</v>
      </c>
      <c r="H21">
        <f t="shared" si="1"/>
        <v>2.95330248212032</v>
      </c>
      <c r="I21">
        <f>IFERROR(VLOOKUP(A21,xG!A:I,9,FALSE),"")</f>
        <v>0.6428571428571429</v>
      </c>
      <c r="J21">
        <f t="shared" si="2"/>
        <v>7</v>
      </c>
      <c r="K21">
        <v>0</v>
      </c>
      <c r="L21">
        <v>1</v>
      </c>
      <c r="M21" s="1">
        <v>6</v>
      </c>
    </row>
    <row r="22" spans="1:13" x14ac:dyDescent="0.35">
      <c r="A22" t="s">
        <v>216</v>
      </c>
      <c r="B22" t="s">
        <v>41</v>
      </c>
      <c r="C22" t="s">
        <v>42</v>
      </c>
      <c r="D22">
        <v>11</v>
      </c>
      <c r="E22">
        <v>205</v>
      </c>
      <c r="F22">
        <v>2722</v>
      </c>
      <c r="G22">
        <f t="shared" si="0"/>
        <v>7.5312270389419539E-2</v>
      </c>
      <c r="H22">
        <f t="shared" si="1"/>
        <v>6.7781043350477583</v>
      </c>
      <c r="I22">
        <f>IFERROR(VLOOKUP(A22,xG!A:I,9,FALSE),"")</f>
        <v>0.17499999999999999</v>
      </c>
      <c r="J22">
        <f t="shared" si="2"/>
        <v>17</v>
      </c>
      <c r="K22">
        <v>6</v>
      </c>
      <c r="L22">
        <v>6</v>
      </c>
      <c r="M22" s="1">
        <v>5</v>
      </c>
    </row>
    <row r="23" spans="1:13" x14ac:dyDescent="0.35">
      <c r="A23" t="s">
        <v>39</v>
      </c>
      <c r="B23" t="s">
        <v>41</v>
      </c>
      <c r="C23" t="s">
        <v>42</v>
      </c>
      <c r="D23">
        <v>9.5</v>
      </c>
      <c r="E23">
        <v>166</v>
      </c>
      <c r="F23">
        <v>2497</v>
      </c>
      <c r="G23">
        <f t="shared" si="0"/>
        <v>6.6479775730877058E-2</v>
      </c>
      <c r="H23">
        <f t="shared" si="1"/>
        <v>5.9831798157789349</v>
      </c>
      <c r="I23" t="str">
        <f>IFERROR(VLOOKUP(A23,xG!A:I,9,FALSE),"")</f>
        <v/>
      </c>
      <c r="J23">
        <f t="shared" si="2"/>
        <v>9</v>
      </c>
      <c r="K23">
        <v>0</v>
      </c>
      <c r="L23">
        <v>8</v>
      </c>
      <c r="M23" s="1">
        <v>1</v>
      </c>
    </row>
    <row r="24" spans="1:13" x14ac:dyDescent="0.35">
      <c r="A24" t="s">
        <v>40</v>
      </c>
      <c r="B24" t="s">
        <v>41</v>
      </c>
      <c r="C24" t="s">
        <v>42</v>
      </c>
      <c r="D24">
        <v>4.5</v>
      </c>
      <c r="E24">
        <v>0</v>
      </c>
      <c r="F24">
        <v>0</v>
      </c>
      <c r="G24">
        <f t="shared" si="0"/>
        <v>0</v>
      </c>
      <c r="H24">
        <f t="shared" si="1"/>
        <v>0</v>
      </c>
      <c r="I24" t="str">
        <f>IFERROR(VLOOKUP(A24,xG!A:I,9,FALSE),"")</f>
        <v/>
      </c>
      <c r="J24">
        <f t="shared" si="2"/>
        <v>1</v>
      </c>
      <c r="K24">
        <v>1</v>
      </c>
      <c r="L24">
        <v>0</v>
      </c>
      <c r="M24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3F3F-142A-4D97-9446-BC794A22FD23}">
  <dimension ref="A1: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2.26953125" bestFit="1" customWidth="1"/>
    <col min="2" max="2" width="9.54296875" bestFit="1" customWidth="1"/>
    <col min="3" max="3" width="10.36328125" bestFit="1" customWidth="1"/>
    <col min="4" max="4" width="6.453125" customWidth="1"/>
    <col min="5" max="5" width="18.08984375" customWidth="1"/>
    <col min="6" max="6" width="16.08984375" customWidth="1"/>
    <col min="7" max="7" width="16.7265625" hidden="1" customWidth="1"/>
    <col min="8" max="9" width="16.7265625" customWidth="1"/>
    <col min="10" max="10" width="14.36328125" customWidth="1"/>
    <col min="11" max="11" width="13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48</v>
      </c>
      <c r="B2" t="s">
        <v>49</v>
      </c>
      <c r="C2" t="s">
        <v>5</v>
      </c>
      <c r="D2">
        <v>4.5</v>
      </c>
      <c r="E2">
        <v>58</v>
      </c>
      <c r="F2">
        <v>1710</v>
      </c>
      <c r="G2">
        <f t="shared" ref="G2:G16" si="0">IF(E2,E2/F2,0)</f>
        <v>3.3918128654970757E-2</v>
      </c>
      <c r="H2">
        <f t="shared" ref="H2:H16" si="1">IF(G2,G2*90,0)</f>
        <v>3.0526315789473681</v>
      </c>
      <c r="I2" t="str">
        <f>IFERROR(VLOOKUP(A2,xG!A:I,9,FALSE),"")</f>
        <v/>
      </c>
      <c r="J2">
        <f t="shared" ref="J2:J16" si="2">SUM(K2:M2)</f>
        <v>9</v>
      </c>
      <c r="K2">
        <v>2</v>
      </c>
      <c r="L2">
        <v>1</v>
      </c>
      <c r="M2" s="1">
        <v>6</v>
      </c>
    </row>
    <row r="3" spans="1:13" x14ac:dyDescent="0.35">
      <c r="A3" t="s">
        <v>50</v>
      </c>
      <c r="B3" t="s">
        <v>49</v>
      </c>
      <c r="C3" t="s">
        <v>26</v>
      </c>
      <c r="D3">
        <v>4.5</v>
      </c>
      <c r="E3">
        <v>5</v>
      </c>
      <c r="F3">
        <v>141</v>
      </c>
      <c r="G3">
        <f t="shared" si="0"/>
        <v>3.5460992907801421E-2</v>
      </c>
      <c r="H3">
        <f t="shared" si="1"/>
        <v>3.191489361702128</v>
      </c>
      <c r="I3" t="str">
        <f>IFERROR(VLOOKUP(A3,xG!A:I,9,FALSE),"")</f>
        <v/>
      </c>
      <c r="J3">
        <f t="shared" si="2"/>
        <v>14</v>
      </c>
      <c r="K3">
        <v>6</v>
      </c>
      <c r="L3">
        <v>1</v>
      </c>
      <c r="M3" s="1">
        <v>7</v>
      </c>
    </row>
    <row r="4" spans="1:13" x14ac:dyDescent="0.35">
      <c r="A4" t="s">
        <v>51</v>
      </c>
      <c r="B4" t="s">
        <v>49</v>
      </c>
      <c r="C4" t="s">
        <v>26</v>
      </c>
      <c r="D4">
        <v>4.5</v>
      </c>
      <c r="E4">
        <v>62</v>
      </c>
      <c r="F4">
        <v>2523</v>
      </c>
      <c r="G4">
        <f t="shared" si="0"/>
        <v>2.4573919936583432E-2</v>
      </c>
      <c r="H4">
        <f t="shared" si="1"/>
        <v>2.211652794292509</v>
      </c>
      <c r="I4" t="str">
        <f>IFERROR(VLOOKUP(A4,xG!A:I,9,FALSE),"")</f>
        <v/>
      </c>
      <c r="J4">
        <f t="shared" si="2"/>
        <v>6</v>
      </c>
      <c r="K4">
        <v>1</v>
      </c>
      <c r="L4">
        <v>4</v>
      </c>
      <c r="M4" s="1">
        <v>1</v>
      </c>
    </row>
    <row r="5" spans="1:13" x14ac:dyDescent="0.35">
      <c r="A5" t="s">
        <v>245</v>
      </c>
      <c r="B5" t="s">
        <v>49</v>
      </c>
      <c r="C5" t="s">
        <v>26</v>
      </c>
      <c r="D5">
        <v>4.5</v>
      </c>
      <c r="E5">
        <v>22</v>
      </c>
      <c r="F5">
        <v>920</v>
      </c>
      <c r="G5">
        <f t="shared" si="0"/>
        <v>2.391304347826087E-2</v>
      </c>
      <c r="H5">
        <f t="shared" si="1"/>
        <v>2.1521739130434785</v>
      </c>
      <c r="I5">
        <f>IFERROR(VLOOKUP(A5,xG!A:I,9,FALSE),"")</f>
        <v>0.05</v>
      </c>
      <c r="J5">
        <f t="shared" si="2"/>
        <v>8</v>
      </c>
      <c r="K5">
        <v>1</v>
      </c>
      <c r="L5">
        <v>1</v>
      </c>
      <c r="M5" s="1">
        <v>6</v>
      </c>
    </row>
    <row r="6" spans="1:13" x14ac:dyDescent="0.35">
      <c r="A6" t="s">
        <v>247</v>
      </c>
      <c r="B6" t="s">
        <v>49</v>
      </c>
      <c r="C6" t="s">
        <v>26</v>
      </c>
      <c r="D6">
        <v>4.5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>IFERROR(VLOOKUP(A6,xG!A:I,9,FALSE),"")</f>
        <v>2.5000000000000001E-2</v>
      </c>
      <c r="J6">
        <f t="shared" si="2"/>
        <v>11</v>
      </c>
      <c r="K6">
        <v>1</v>
      </c>
      <c r="L6">
        <v>1</v>
      </c>
      <c r="M6" s="1">
        <v>9</v>
      </c>
    </row>
    <row r="7" spans="1:13" x14ac:dyDescent="0.35">
      <c r="A7" t="s">
        <v>52</v>
      </c>
      <c r="B7" t="s">
        <v>49</v>
      </c>
      <c r="C7" t="s">
        <v>26</v>
      </c>
      <c r="D7">
        <v>4.5</v>
      </c>
      <c r="E7">
        <v>0</v>
      </c>
      <c r="F7">
        <v>0</v>
      </c>
      <c r="G7">
        <f t="shared" si="0"/>
        <v>0</v>
      </c>
      <c r="H7">
        <f t="shared" si="1"/>
        <v>0</v>
      </c>
      <c r="I7" t="str">
        <f>IFERROR(VLOOKUP(A7,xG!A:I,9,FALSE),"")</f>
        <v/>
      </c>
      <c r="J7">
        <f t="shared" si="2"/>
        <v>0</v>
      </c>
      <c r="K7">
        <v>0</v>
      </c>
      <c r="L7">
        <v>0</v>
      </c>
      <c r="M7" s="1">
        <v>0</v>
      </c>
    </row>
    <row r="8" spans="1:13" x14ac:dyDescent="0.35">
      <c r="A8" t="s">
        <v>236</v>
      </c>
      <c r="B8" t="s">
        <v>49</v>
      </c>
      <c r="C8" t="s">
        <v>19</v>
      </c>
      <c r="D8">
        <v>5.5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f>IFERROR(VLOOKUP(A8,xG!A:I,9,FALSE),"")</f>
        <v>0.2</v>
      </c>
      <c r="J8">
        <f t="shared" si="2"/>
        <v>15</v>
      </c>
      <c r="K8">
        <v>7</v>
      </c>
      <c r="L8">
        <v>2</v>
      </c>
      <c r="M8" s="1">
        <v>6</v>
      </c>
    </row>
    <row r="9" spans="1:13" x14ac:dyDescent="0.35">
      <c r="A9" t="s">
        <v>53</v>
      </c>
      <c r="B9" t="s">
        <v>49</v>
      </c>
      <c r="C9" t="s">
        <v>19</v>
      </c>
      <c r="D9">
        <v>6</v>
      </c>
      <c r="E9">
        <v>0</v>
      </c>
      <c r="F9">
        <v>0</v>
      </c>
      <c r="G9">
        <f t="shared" si="0"/>
        <v>0</v>
      </c>
      <c r="H9">
        <f t="shared" si="1"/>
        <v>0</v>
      </c>
      <c r="I9" t="str">
        <f>IFERROR(VLOOKUP(A9,xG!A:I,9,FALSE),"")</f>
        <v/>
      </c>
      <c r="J9">
        <f t="shared" si="2"/>
        <v>2</v>
      </c>
      <c r="K9">
        <v>2</v>
      </c>
      <c r="L9">
        <v>0</v>
      </c>
      <c r="M9" s="1">
        <v>0</v>
      </c>
    </row>
    <row r="10" spans="1:13" x14ac:dyDescent="0.35">
      <c r="A10" t="s">
        <v>244</v>
      </c>
      <c r="B10" t="s">
        <v>49</v>
      </c>
      <c r="C10" t="s">
        <v>19</v>
      </c>
      <c r="D10">
        <v>6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>IFERROR(VLOOKUP(A10,xG!A:I,9,FALSE),"")</f>
        <v>0.05</v>
      </c>
      <c r="J10">
        <f t="shared" si="2"/>
        <v>11</v>
      </c>
      <c r="K10">
        <v>2</v>
      </c>
      <c r="L10">
        <v>6</v>
      </c>
      <c r="M10" s="1">
        <v>3</v>
      </c>
    </row>
    <row r="11" spans="1:13" x14ac:dyDescent="0.35">
      <c r="A11" t="s">
        <v>239</v>
      </c>
      <c r="B11" t="s">
        <v>49</v>
      </c>
      <c r="C11" t="s">
        <v>19</v>
      </c>
      <c r="D11">
        <v>5.5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>IFERROR(VLOOKUP(A11,xG!A:I,9,FALSE),"")</f>
        <v>0.13719512195121952</v>
      </c>
      <c r="J11">
        <f t="shared" si="2"/>
        <v>10</v>
      </c>
      <c r="K11">
        <v>2</v>
      </c>
      <c r="L11">
        <v>2</v>
      </c>
      <c r="M11" s="1">
        <v>6</v>
      </c>
    </row>
    <row r="12" spans="1:13" x14ac:dyDescent="0.35">
      <c r="A12" t="s">
        <v>54</v>
      </c>
      <c r="B12" t="s">
        <v>49</v>
      </c>
      <c r="C12" t="s">
        <v>19</v>
      </c>
      <c r="D12">
        <v>6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>IFERROR(VLOOKUP(A12,xG!A:I,9,FALSE),"")</f>
        <v>9.7826086956521757E-2</v>
      </c>
      <c r="J12">
        <f t="shared" si="2"/>
        <v>8</v>
      </c>
      <c r="K12">
        <v>1</v>
      </c>
      <c r="L12">
        <v>1</v>
      </c>
      <c r="M12" s="1">
        <v>6</v>
      </c>
    </row>
    <row r="13" spans="1:13" x14ac:dyDescent="0.35">
      <c r="A13" t="s">
        <v>241</v>
      </c>
      <c r="B13" t="s">
        <v>49</v>
      </c>
      <c r="C13" t="s">
        <v>19</v>
      </c>
      <c r="D13">
        <v>5.5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f>IFERROR(VLOOKUP(A13,xG!A:I,9,FALSE),"")</f>
        <v>0.15625</v>
      </c>
      <c r="J13">
        <f t="shared" si="2"/>
        <v>5</v>
      </c>
      <c r="K13">
        <v>1</v>
      </c>
      <c r="L13">
        <v>2</v>
      </c>
      <c r="M13" s="1">
        <v>2</v>
      </c>
    </row>
    <row r="14" spans="1:13" x14ac:dyDescent="0.35">
      <c r="A14" t="s">
        <v>55</v>
      </c>
      <c r="B14" t="s">
        <v>49</v>
      </c>
      <c r="C14" t="s">
        <v>19</v>
      </c>
      <c r="D14">
        <v>4.5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>IFERROR(VLOOKUP(A14,xG!A:I,9,FALSE),"")</f>
        <v>9.183673469387757E-2</v>
      </c>
      <c r="J14">
        <f t="shared" si="2"/>
        <v>13</v>
      </c>
      <c r="K14">
        <v>1</v>
      </c>
      <c r="L14">
        <v>9</v>
      </c>
      <c r="M14" s="1">
        <v>3</v>
      </c>
    </row>
    <row r="15" spans="1:13" x14ac:dyDescent="0.35">
      <c r="A15" t="s">
        <v>56</v>
      </c>
      <c r="B15" t="s">
        <v>49</v>
      </c>
      <c r="C15" t="s">
        <v>42</v>
      </c>
      <c r="D15">
        <v>6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>IFERROR(VLOOKUP(A15,xG!A:I,9,FALSE),"")</f>
        <v>8.2822085889570546E-2</v>
      </c>
      <c r="J15">
        <f t="shared" si="2"/>
        <v>13</v>
      </c>
      <c r="K15">
        <v>2</v>
      </c>
      <c r="L15">
        <v>2</v>
      </c>
      <c r="M15" s="1">
        <v>9</v>
      </c>
    </row>
    <row r="16" spans="1:13" x14ac:dyDescent="0.35">
      <c r="A16" t="s">
        <v>57</v>
      </c>
      <c r="B16" t="s">
        <v>49</v>
      </c>
      <c r="C16" t="s">
        <v>42</v>
      </c>
      <c r="D16">
        <v>5.5</v>
      </c>
      <c r="E16">
        <v>0</v>
      </c>
      <c r="F16">
        <v>0</v>
      </c>
      <c r="G16">
        <f t="shared" si="0"/>
        <v>0</v>
      </c>
      <c r="H16">
        <f t="shared" si="1"/>
        <v>0</v>
      </c>
      <c r="I16" t="str">
        <f>IFERROR(VLOOKUP(A16,xG!A:I,9,FALSE),"")</f>
        <v/>
      </c>
      <c r="J16">
        <f t="shared" si="2"/>
        <v>1</v>
      </c>
      <c r="K16">
        <v>1</v>
      </c>
      <c r="L16">
        <v>0</v>
      </c>
      <c r="M16" s="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E0B7-6B1D-4814-B45A-8D28AACC8172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ColWidth="8.81640625" defaultRowHeight="14.5" x14ac:dyDescent="0.35"/>
  <cols>
    <col min="1" max="1" width="10.90625" bestFit="1" customWidth="1"/>
    <col min="2" max="2" width="12.453125" bestFit="1" customWidth="1"/>
    <col min="3" max="3" width="10" bestFit="1" customWidth="1"/>
    <col min="4" max="4" width="6.453125" customWidth="1"/>
    <col min="5" max="5" width="18.08984375" customWidth="1"/>
    <col min="6" max="6" width="16.08984375" customWidth="1"/>
    <col min="7" max="7" width="16.7265625" hidden="1" customWidth="1"/>
    <col min="8" max="9" width="16.7265625" customWidth="1"/>
    <col min="10" max="10" width="14.36328125" customWidth="1"/>
    <col min="11" max="11" width="13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58</v>
      </c>
      <c r="B2" t="s">
        <v>66</v>
      </c>
      <c r="C2" t="s">
        <v>5</v>
      </c>
      <c r="D2">
        <v>4.5</v>
      </c>
      <c r="E2">
        <v>0</v>
      </c>
      <c r="F2">
        <v>0</v>
      </c>
      <c r="G2">
        <f t="shared" ref="G2:G18" si="0">IF(E2,E2/F2,0)</f>
        <v>0</v>
      </c>
      <c r="H2">
        <f t="shared" ref="H2:H18" si="1">IF(G2,G2*90,0)</f>
        <v>0</v>
      </c>
      <c r="I2" t="str">
        <f>IFERROR(VLOOKUP(A2,xG!A:I,9,FALSE),"")</f>
        <v/>
      </c>
      <c r="J2">
        <f t="shared" ref="J2:J18" si="2">SUM(K2:M2)</f>
        <v>7</v>
      </c>
      <c r="K2">
        <v>2</v>
      </c>
      <c r="L2" s="1">
        <v>4</v>
      </c>
      <c r="M2" s="1">
        <v>1</v>
      </c>
    </row>
    <row r="3" spans="1:13" x14ac:dyDescent="0.35">
      <c r="A3" t="s">
        <v>259</v>
      </c>
      <c r="B3" t="s">
        <v>66</v>
      </c>
      <c r="C3" t="s">
        <v>26</v>
      </c>
      <c r="D3">
        <v>4.5</v>
      </c>
      <c r="E3">
        <v>27</v>
      </c>
      <c r="F3">
        <v>848</v>
      </c>
      <c r="G3">
        <f t="shared" si="0"/>
        <v>3.1839622641509434E-2</v>
      </c>
      <c r="H3">
        <f t="shared" si="1"/>
        <v>2.8655660377358489</v>
      </c>
      <c r="I3">
        <f>IFERROR(VLOOKUP(A3,xG!A:I,9,FALSE),"")</f>
        <v>0.1</v>
      </c>
      <c r="J3">
        <f t="shared" si="2"/>
        <v>11</v>
      </c>
      <c r="K3">
        <v>10</v>
      </c>
      <c r="L3" s="1">
        <v>0</v>
      </c>
      <c r="M3" s="1">
        <v>1</v>
      </c>
    </row>
    <row r="4" spans="1:13" x14ac:dyDescent="0.35">
      <c r="A4" t="s">
        <v>60</v>
      </c>
      <c r="B4" t="s">
        <v>66</v>
      </c>
      <c r="C4" t="s">
        <v>26</v>
      </c>
      <c r="D4">
        <v>5.5</v>
      </c>
      <c r="E4">
        <v>85</v>
      </c>
      <c r="F4">
        <v>2786</v>
      </c>
      <c r="G4">
        <f t="shared" si="0"/>
        <v>3.0509691313711413E-2</v>
      </c>
      <c r="H4">
        <f t="shared" si="1"/>
        <v>2.7458722182340272</v>
      </c>
      <c r="I4">
        <f>IFERROR(VLOOKUP(A4,xG!A:I,9,FALSE),"")</f>
        <v>2.5000000000000001E-2</v>
      </c>
      <c r="J4">
        <f t="shared" si="2"/>
        <v>5</v>
      </c>
      <c r="K4">
        <v>2</v>
      </c>
      <c r="L4" s="1">
        <v>2</v>
      </c>
      <c r="M4" s="1">
        <v>1</v>
      </c>
    </row>
    <row r="5" spans="1:13" x14ac:dyDescent="0.35">
      <c r="A5" t="s">
        <v>251</v>
      </c>
      <c r="B5" t="s">
        <v>66</v>
      </c>
      <c r="C5" t="s">
        <v>26</v>
      </c>
      <c r="D5">
        <v>5</v>
      </c>
      <c r="E5">
        <v>120</v>
      </c>
      <c r="F5">
        <v>3411</v>
      </c>
      <c r="G5">
        <f t="shared" si="0"/>
        <v>3.518029903254178E-2</v>
      </c>
      <c r="H5">
        <f t="shared" si="1"/>
        <v>3.1662269129287601</v>
      </c>
      <c r="I5">
        <f>IFERROR(VLOOKUP(A5,xG!A:I,9,FALSE),"")</f>
        <v>7.4999999999999997E-2</v>
      </c>
      <c r="J5">
        <f t="shared" si="2"/>
        <v>4</v>
      </c>
      <c r="K5">
        <v>2</v>
      </c>
      <c r="L5" s="1">
        <v>1</v>
      </c>
      <c r="M5" s="1">
        <v>1</v>
      </c>
    </row>
    <row r="6" spans="1:13" x14ac:dyDescent="0.35">
      <c r="A6" t="s">
        <v>261</v>
      </c>
      <c r="B6" t="s">
        <v>66</v>
      </c>
      <c r="C6" t="s">
        <v>26</v>
      </c>
      <c r="D6">
        <v>4</v>
      </c>
      <c r="E6">
        <v>8</v>
      </c>
      <c r="F6">
        <v>606</v>
      </c>
      <c r="G6">
        <f t="shared" si="0"/>
        <v>1.3201320132013201E-2</v>
      </c>
      <c r="H6">
        <f t="shared" si="1"/>
        <v>1.1881188118811881</v>
      </c>
      <c r="I6">
        <f>IFERROR(VLOOKUP(A6,xG!A:I,9,FALSE),"")</f>
        <v>0.05</v>
      </c>
      <c r="J6">
        <f t="shared" si="2"/>
        <v>2</v>
      </c>
      <c r="K6">
        <v>2</v>
      </c>
      <c r="L6" s="1">
        <v>0</v>
      </c>
      <c r="M6" s="1">
        <v>0</v>
      </c>
    </row>
    <row r="7" spans="1:13" x14ac:dyDescent="0.35">
      <c r="A7" t="s">
        <v>59</v>
      </c>
      <c r="B7" t="s">
        <v>66</v>
      </c>
      <c r="C7" t="s">
        <v>26</v>
      </c>
      <c r="D7">
        <v>4.5</v>
      </c>
      <c r="E7">
        <v>70</v>
      </c>
      <c r="F7">
        <v>2067</v>
      </c>
      <c r="G7">
        <f t="shared" si="0"/>
        <v>3.3865505563618774E-2</v>
      </c>
      <c r="H7">
        <f t="shared" si="1"/>
        <v>3.0478955007256898</v>
      </c>
      <c r="I7" t="str">
        <f>IFERROR(VLOOKUP(A7,xG!A:I,9,FALSE),"")</f>
        <v/>
      </c>
      <c r="J7">
        <f t="shared" si="2"/>
        <v>4</v>
      </c>
      <c r="K7">
        <v>1</v>
      </c>
      <c r="L7" s="1">
        <v>2</v>
      </c>
      <c r="M7" s="1">
        <v>1</v>
      </c>
    </row>
    <row r="8" spans="1:13" x14ac:dyDescent="0.35">
      <c r="A8" t="s">
        <v>61</v>
      </c>
      <c r="B8" t="s">
        <v>66</v>
      </c>
      <c r="C8" t="s">
        <v>26</v>
      </c>
      <c r="D8">
        <v>4.5</v>
      </c>
      <c r="E8">
        <v>44</v>
      </c>
      <c r="F8">
        <v>1583</v>
      </c>
      <c r="G8">
        <f t="shared" si="0"/>
        <v>2.7795325331648767E-2</v>
      </c>
      <c r="H8">
        <f t="shared" si="1"/>
        <v>2.5015792798483889</v>
      </c>
      <c r="I8" t="str">
        <f>IFERROR(VLOOKUP(A8,xG!A:I,9,FALSE),"")</f>
        <v/>
      </c>
      <c r="J8">
        <f t="shared" si="2"/>
        <v>3</v>
      </c>
      <c r="K8">
        <v>0</v>
      </c>
      <c r="L8" s="1">
        <v>2</v>
      </c>
      <c r="M8" s="1">
        <v>1</v>
      </c>
    </row>
    <row r="9" spans="1:13" x14ac:dyDescent="0.35">
      <c r="A9" t="s">
        <v>257</v>
      </c>
      <c r="B9" t="s">
        <v>66</v>
      </c>
      <c r="C9" t="s">
        <v>19</v>
      </c>
      <c r="D9">
        <v>5</v>
      </c>
      <c r="E9">
        <v>75</v>
      </c>
      <c r="F9">
        <v>2505</v>
      </c>
      <c r="G9">
        <f t="shared" si="0"/>
        <v>2.9940119760479042E-2</v>
      </c>
      <c r="H9">
        <f t="shared" si="1"/>
        <v>2.6946107784431139</v>
      </c>
      <c r="I9">
        <f>IFERROR(VLOOKUP(A9,xG!A:I,9,FALSE),"")</f>
        <v>0.05</v>
      </c>
      <c r="J9">
        <f t="shared" si="2"/>
        <v>5</v>
      </c>
      <c r="K9">
        <v>2</v>
      </c>
      <c r="L9" s="1">
        <v>2</v>
      </c>
      <c r="M9" s="1">
        <v>1</v>
      </c>
    </row>
    <row r="10" spans="1:13" x14ac:dyDescent="0.35">
      <c r="A10" t="s">
        <v>252</v>
      </c>
      <c r="B10" t="s">
        <v>66</v>
      </c>
      <c r="C10" t="s">
        <v>19</v>
      </c>
      <c r="D10">
        <v>5</v>
      </c>
      <c r="E10">
        <v>64</v>
      </c>
      <c r="F10">
        <v>2187</v>
      </c>
      <c r="G10">
        <f t="shared" si="0"/>
        <v>2.9263831732967534E-2</v>
      </c>
      <c r="H10">
        <f t="shared" si="1"/>
        <v>2.6337448559670782</v>
      </c>
      <c r="I10">
        <f>IFERROR(VLOOKUP(A10,xG!A:I,9,FALSE),"")</f>
        <v>9.9999999999999992E-2</v>
      </c>
      <c r="J10">
        <f t="shared" si="2"/>
        <v>4</v>
      </c>
      <c r="K10">
        <v>2</v>
      </c>
      <c r="L10" s="1">
        <v>0</v>
      </c>
      <c r="M10" s="1">
        <v>2</v>
      </c>
    </row>
    <row r="11" spans="1:13" x14ac:dyDescent="0.35">
      <c r="A11" t="s">
        <v>254</v>
      </c>
      <c r="B11" t="s">
        <v>66</v>
      </c>
      <c r="C11" t="s">
        <v>19</v>
      </c>
      <c r="D11">
        <v>7.5</v>
      </c>
      <c r="E11">
        <v>181</v>
      </c>
      <c r="F11">
        <v>3165</v>
      </c>
      <c r="G11">
        <f t="shared" si="0"/>
        <v>5.7187993680884674E-2</v>
      </c>
      <c r="H11">
        <f t="shared" si="1"/>
        <v>5.1469194312796205</v>
      </c>
      <c r="I11">
        <f>IFERROR(VLOOKUP(A11,xG!A:I,9,FALSE),"")</f>
        <v>7.4999999999999997E-2</v>
      </c>
      <c r="J11">
        <f t="shared" si="2"/>
        <v>5</v>
      </c>
      <c r="K11">
        <v>1</v>
      </c>
      <c r="L11" s="1">
        <v>2</v>
      </c>
      <c r="M11" s="1">
        <v>2</v>
      </c>
    </row>
    <row r="12" spans="1:13" x14ac:dyDescent="0.35">
      <c r="A12" t="s">
        <v>62</v>
      </c>
      <c r="B12" t="s">
        <v>66</v>
      </c>
      <c r="C12" t="s">
        <v>19</v>
      </c>
      <c r="D12">
        <v>6.5</v>
      </c>
      <c r="E12">
        <v>123</v>
      </c>
      <c r="F12">
        <v>2263</v>
      </c>
      <c r="G12">
        <f t="shared" si="0"/>
        <v>5.4352629253203714E-2</v>
      </c>
      <c r="H12">
        <f t="shared" si="1"/>
        <v>4.8917366327883345</v>
      </c>
      <c r="I12" t="str">
        <f>IFERROR(VLOOKUP(A12,xG!A:I,9,FALSE),"")</f>
        <v/>
      </c>
      <c r="J12">
        <f t="shared" si="2"/>
        <v>0</v>
      </c>
      <c r="K12">
        <v>0</v>
      </c>
      <c r="L12" s="1">
        <v>0</v>
      </c>
      <c r="M12" s="1">
        <v>0</v>
      </c>
    </row>
    <row r="13" spans="1:13" x14ac:dyDescent="0.35">
      <c r="A13" t="s">
        <v>63</v>
      </c>
      <c r="B13" t="s">
        <v>66</v>
      </c>
      <c r="C13" t="s">
        <v>19</v>
      </c>
      <c r="D13">
        <v>6</v>
      </c>
      <c r="E13">
        <v>56</v>
      </c>
      <c r="F13">
        <v>1021</v>
      </c>
      <c r="G13">
        <f t="shared" si="0"/>
        <v>5.484818805093046E-2</v>
      </c>
      <c r="H13">
        <f t="shared" si="1"/>
        <v>4.9363369245837418</v>
      </c>
      <c r="I13" t="str">
        <f>IFERROR(VLOOKUP(A13,xG!A:I,9,FALSE),"")</f>
        <v/>
      </c>
      <c r="J13">
        <f t="shared" si="2"/>
        <v>0</v>
      </c>
      <c r="K13">
        <v>0</v>
      </c>
      <c r="L13" s="1">
        <v>0</v>
      </c>
      <c r="M13" s="1">
        <v>0</v>
      </c>
    </row>
    <row r="14" spans="1:13" x14ac:dyDescent="0.35">
      <c r="A14" t="s">
        <v>64</v>
      </c>
      <c r="B14" t="s">
        <v>66</v>
      </c>
      <c r="C14" t="s">
        <v>19</v>
      </c>
      <c r="D14">
        <v>5</v>
      </c>
      <c r="E14">
        <v>33</v>
      </c>
      <c r="F14">
        <v>789</v>
      </c>
      <c r="G14">
        <f t="shared" si="0"/>
        <v>4.1825095057034217E-2</v>
      </c>
      <c r="H14">
        <f t="shared" si="1"/>
        <v>3.7642585551330794</v>
      </c>
      <c r="I14" t="str">
        <f>IFERROR(VLOOKUP(A14,xG!A:I,9,FALSE),"")</f>
        <v/>
      </c>
      <c r="J14">
        <f t="shared" si="2"/>
        <v>9</v>
      </c>
      <c r="K14">
        <v>0</v>
      </c>
      <c r="L14" s="1">
        <v>8</v>
      </c>
      <c r="M14" s="1">
        <v>1</v>
      </c>
    </row>
    <row r="15" spans="1:13" x14ac:dyDescent="0.35">
      <c r="A15" t="s">
        <v>249</v>
      </c>
      <c r="B15" t="s">
        <v>66</v>
      </c>
      <c r="C15" t="s">
        <v>19</v>
      </c>
      <c r="D15">
        <v>6</v>
      </c>
      <c r="E15">
        <v>0</v>
      </c>
      <c r="F15">
        <v>0</v>
      </c>
      <c r="G15">
        <f t="shared" si="0"/>
        <v>0</v>
      </c>
      <c r="H15">
        <f>IF(G15,G15*90,0)</f>
        <v>0</v>
      </c>
      <c r="I15">
        <f>IFERROR(VLOOKUP(A15,xG!A:I,9,FALSE),"")</f>
        <v>0.3</v>
      </c>
      <c r="J15">
        <f t="shared" si="2"/>
        <v>14</v>
      </c>
      <c r="K15">
        <v>0</v>
      </c>
      <c r="L15" s="1">
        <v>8</v>
      </c>
      <c r="M15" s="1">
        <v>6</v>
      </c>
    </row>
    <row r="16" spans="1:13" x14ac:dyDescent="0.35">
      <c r="A16" t="s">
        <v>260</v>
      </c>
      <c r="B16" t="s">
        <v>66</v>
      </c>
      <c r="C16" t="s">
        <v>42</v>
      </c>
      <c r="D16">
        <v>8</v>
      </c>
      <c r="E16">
        <v>168</v>
      </c>
      <c r="F16">
        <v>2528</v>
      </c>
      <c r="G16">
        <f t="shared" si="0"/>
        <v>6.6455696202531639E-2</v>
      </c>
      <c r="H16">
        <f t="shared" si="1"/>
        <v>5.9810126582278471</v>
      </c>
      <c r="I16">
        <f>IFERROR(VLOOKUP(A16,xG!A:I,9,FALSE),"")</f>
        <v>5.027932960893855E-2</v>
      </c>
      <c r="J16">
        <f t="shared" si="2"/>
        <v>15</v>
      </c>
      <c r="K16">
        <v>5</v>
      </c>
      <c r="L16" s="1">
        <v>5</v>
      </c>
      <c r="M16" s="1">
        <v>5</v>
      </c>
    </row>
    <row r="17" spans="1:13" x14ac:dyDescent="0.35">
      <c r="A17" t="s">
        <v>255</v>
      </c>
      <c r="B17" t="s">
        <v>66</v>
      </c>
      <c r="C17" t="s">
        <v>42</v>
      </c>
      <c r="D17">
        <v>6.5</v>
      </c>
      <c r="E17">
        <v>141</v>
      </c>
      <c r="F17">
        <v>2963</v>
      </c>
      <c r="G17">
        <f t="shared" si="0"/>
        <v>4.7586905163685453E-2</v>
      </c>
      <c r="H17">
        <f t="shared" si="1"/>
        <v>4.2828214647316907</v>
      </c>
      <c r="I17">
        <f>IFERROR(VLOOKUP(A17,xG!A:I,9,FALSE),"")</f>
        <v>7.4999999999999997E-2</v>
      </c>
      <c r="J17">
        <f t="shared" si="2"/>
        <v>10</v>
      </c>
      <c r="K17">
        <v>2</v>
      </c>
      <c r="L17" s="1">
        <v>6</v>
      </c>
      <c r="M17" s="1">
        <v>2</v>
      </c>
    </row>
    <row r="18" spans="1:13" x14ac:dyDescent="0.35">
      <c r="A18" t="s">
        <v>65</v>
      </c>
      <c r="B18" t="s">
        <v>66</v>
      </c>
      <c r="C18" t="s">
        <v>42</v>
      </c>
      <c r="D18">
        <v>5.5</v>
      </c>
      <c r="E18">
        <v>15</v>
      </c>
      <c r="F18">
        <v>340</v>
      </c>
      <c r="G18">
        <f t="shared" si="0"/>
        <v>4.4117647058823532E-2</v>
      </c>
      <c r="H18">
        <f t="shared" si="1"/>
        <v>3.9705882352941178</v>
      </c>
      <c r="I18" t="str">
        <f>IFERROR(VLOOKUP(A18,xG!A:I,9,FALSE),"")</f>
        <v/>
      </c>
      <c r="J18">
        <f t="shared" si="2"/>
        <v>3</v>
      </c>
      <c r="K18">
        <v>1</v>
      </c>
      <c r="L18" s="1">
        <v>1</v>
      </c>
      <c r="M18" s="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119-3200-44E3-A9E8-ED5ED83B8B57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defaultRowHeight="14.5" x14ac:dyDescent="0.35"/>
  <cols>
    <col min="1" max="1" width="15.453125" bestFit="1" customWidth="1"/>
    <col min="3" max="3" width="10.36328125" bestFit="1" customWidth="1"/>
    <col min="5" max="5" width="18.08984375" customWidth="1"/>
    <col min="6" max="6" width="16.08984375" customWidth="1"/>
    <col min="7" max="7" width="16.7265625" hidden="1" customWidth="1"/>
    <col min="8" max="9" width="16.7265625" customWidth="1"/>
    <col min="10" max="10" width="14.36328125" customWidth="1"/>
    <col min="11" max="11" width="13.08984375" customWidth="1"/>
    <col min="12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100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67</v>
      </c>
      <c r="B2" t="s">
        <v>73</v>
      </c>
      <c r="C2" t="s">
        <v>5</v>
      </c>
      <c r="D2">
        <v>4.5</v>
      </c>
      <c r="E2">
        <v>104</v>
      </c>
      <c r="F2">
        <v>3060</v>
      </c>
      <c r="G2">
        <f t="shared" ref="G2:G18" si="0">IF(E2,E2/F2,0)</f>
        <v>3.3986928104575161E-2</v>
      </c>
      <c r="H2">
        <f t="shared" ref="H2:H18" si="1">IF(G2,G2*90,0)</f>
        <v>3.0588235294117645</v>
      </c>
      <c r="I2" t="str">
        <f>IFERROR(VLOOKUP(A2,xG!A:I,9,FALSE),"")</f>
        <v/>
      </c>
      <c r="J2">
        <f t="shared" ref="J2:J18" si="2">SUM(K2:L2)</f>
        <v>11</v>
      </c>
      <c r="K2">
        <v>9</v>
      </c>
      <c r="L2" s="1">
        <v>2</v>
      </c>
      <c r="M2" s="1">
        <v>1</v>
      </c>
    </row>
    <row r="3" spans="1:13" x14ac:dyDescent="0.35">
      <c r="A3" t="s">
        <v>272</v>
      </c>
      <c r="B3" t="s">
        <v>73</v>
      </c>
      <c r="C3" t="s">
        <v>26</v>
      </c>
      <c r="D3">
        <v>4.5</v>
      </c>
      <c r="E3">
        <v>91</v>
      </c>
      <c r="F3">
        <v>3151</v>
      </c>
      <c r="G3">
        <f t="shared" si="0"/>
        <v>2.8879720723579815E-2</v>
      </c>
      <c r="H3">
        <f t="shared" si="1"/>
        <v>2.5991748651221833</v>
      </c>
      <c r="I3">
        <f>IFERROR(VLOOKUP(A3,xG!A:I,9,FALSE),"")</f>
        <v>2.5000000000000001E-2</v>
      </c>
      <c r="J3">
        <f t="shared" si="2"/>
        <v>14</v>
      </c>
      <c r="K3">
        <v>11</v>
      </c>
      <c r="L3" s="1">
        <v>3</v>
      </c>
      <c r="M3" s="1">
        <v>1</v>
      </c>
    </row>
    <row r="4" spans="1:13" x14ac:dyDescent="0.35">
      <c r="A4" t="s">
        <v>270</v>
      </c>
      <c r="B4" t="s">
        <v>73</v>
      </c>
      <c r="C4" t="s">
        <v>26</v>
      </c>
      <c r="D4">
        <v>5</v>
      </c>
      <c r="E4">
        <v>115</v>
      </c>
      <c r="F4">
        <v>3087</v>
      </c>
      <c r="G4">
        <f t="shared" si="0"/>
        <v>3.7252996436669905E-2</v>
      </c>
      <c r="H4">
        <f t="shared" si="1"/>
        <v>3.3527696793002915</v>
      </c>
      <c r="I4">
        <f>IFERROR(VLOOKUP(A4,xG!A:I,9,FALSE),"")</f>
        <v>2.5000000000000001E-2</v>
      </c>
      <c r="J4">
        <f t="shared" si="2"/>
        <v>8</v>
      </c>
      <c r="K4">
        <v>6</v>
      </c>
      <c r="L4" s="1">
        <v>2</v>
      </c>
      <c r="M4" s="1">
        <v>1</v>
      </c>
    </row>
    <row r="5" spans="1:13" x14ac:dyDescent="0.35">
      <c r="A5" t="s">
        <v>68</v>
      </c>
      <c r="B5" t="s">
        <v>73</v>
      </c>
      <c r="C5" t="s">
        <v>26</v>
      </c>
      <c r="D5">
        <v>4.5</v>
      </c>
      <c r="E5">
        <v>45</v>
      </c>
      <c r="F5">
        <v>2166</v>
      </c>
      <c r="G5">
        <f t="shared" si="0"/>
        <v>2.077562326869806E-2</v>
      </c>
      <c r="H5">
        <f t="shared" si="1"/>
        <v>1.8698060941828254</v>
      </c>
      <c r="I5" t="str">
        <f>IFERROR(VLOOKUP(A5,xG!A:I,9,FALSE),"")</f>
        <v/>
      </c>
      <c r="J5">
        <f t="shared" si="2"/>
        <v>8</v>
      </c>
      <c r="K5">
        <v>6</v>
      </c>
      <c r="L5" s="1">
        <v>2</v>
      </c>
      <c r="M5" s="1">
        <v>0</v>
      </c>
    </row>
    <row r="6" spans="1:13" x14ac:dyDescent="0.35">
      <c r="A6" t="s">
        <v>264</v>
      </c>
      <c r="B6" t="s">
        <v>73</v>
      </c>
      <c r="C6" t="s">
        <v>26</v>
      </c>
      <c r="D6">
        <v>4.5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>IFERROR(VLOOKUP(A6,xG!A:I,9,FALSE),"")</f>
        <v>7.4999999999999997E-2</v>
      </c>
      <c r="J6">
        <f t="shared" si="2"/>
        <v>8</v>
      </c>
      <c r="K6">
        <v>6</v>
      </c>
      <c r="L6" s="1">
        <v>2</v>
      </c>
      <c r="M6" s="1">
        <v>1</v>
      </c>
    </row>
    <row r="7" spans="1:13" x14ac:dyDescent="0.35">
      <c r="A7" t="s">
        <v>69</v>
      </c>
      <c r="B7" t="s">
        <v>73</v>
      </c>
      <c r="C7" t="s">
        <v>26</v>
      </c>
      <c r="D7">
        <v>4.5</v>
      </c>
      <c r="E7">
        <v>39</v>
      </c>
      <c r="F7">
        <v>1749</v>
      </c>
      <c r="G7">
        <f t="shared" si="0"/>
        <v>2.2298456260720412E-2</v>
      </c>
      <c r="H7">
        <f t="shared" si="1"/>
        <v>2.0068610634648372</v>
      </c>
      <c r="I7" t="str">
        <f>IFERROR(VLOOKUP(A7,xG!A:I,9,FALSE),"")</f>
        <v/>
      </c>
      <c r="J7">
        <f t="shared" si="2"/>
        <v>1</v>
      </c>
      <c r="K7">
        <v>1</v>
      </c>
      <c r="L7" s="1">
        <v>0</v>
      </c>
      <c r="M7" s="1">
        <v>0</v>
      </c>
    </row>
    <row r="8" spans="1:13" x14ac:dyDescent="0.35">
      <c r="A8" t="s">
        <v>70</v>
      </c>
      <c r="B8" t="s">
        <v>73</v>
      </c>
      <c r="C8" t="s">
        <v>26</v>
      </c>
      <c r="D8">
        <v>4.5</v>
      </c>
      <c r="E8">
        <v>15</v>
      </c>
      <c r="F8">
        <v>591</v>
      </c>
      <c r="G8">
        <f t="shared" si="0"/>
        <v>2.5380710659898477E-2</v>
      </c>
      <c r="H8">
        <f t="shared" si="1"/>
        <v>2.2842639593908629</v>
      </c>
      <c r="I8" t="str">
        <f>IFERROR(VLOOKUP(A8,xG!A:I,9,FALSE),"")</f>
        <v/>
      </c>
      <c r="J8">
        <f t="shared" si="2"/>
        <v>0</v>
      </c>
      <c r="K8">
        <v>0</v>
      </c>
      <c r="L8" s="1">
        <v>0</v>
      </c>
      <c r="M8" s="1">
        <v>0</v>
      </c>
    </row>
    <row r="9" spans="1:13" x14ac:dyDescent="0.35">
      <c r="A9" t="s">
        <v>273</v>
      </c>
      <c r="B9" t="s">
        <v>73</v>
      </c>
      <c r="C9" t="s">
        <v>19</v>
      </c>
      <c r="D9">
        <v>6.5</v>
      </c>
      <c r="E9">
        <v>80</v>
      </c>
      <c r="F9">
        <v>1864</v>
      </c>
      <c r="G9">
        <f t="shared" si="0"/>
        <v>4.2918454935622317E-2</v>
      </c>
      <c r="H9">
        <f t="shared" si="1"/>
        <v>3.8626609442060085</v>
      </c>
      <c r="I9">
        <f>IFERROR(VLOOKUP(A9,xG!A:I,9,FALSE),"")</f>
        <v>2.8846153846153848E-2</v>
      </c>
      <c r="J9">
        <f t="shared" si="2"/>
        <v>9</v>
      </c>
      <c r="K9">
        <v>6</v>
      </c>
      <c r="L9" s="1">
        <v>3</v>
      </c>
      <c r="M9" s="1">
        <v>1</v>
      </c>
    </row>
    <row r="10" spans="1:13" x14ac:dyDescent="0.35">
      <c r="A10" t="s">
        <v>266</v>
      </c>
      <c r="B10" t="s">
        <v>73</v>
      </c>
      <c r="C10" t="s">
        <v>19</v>
      </c>
      <c r="D10">
        <v>5</v>
      </c>
      <c r="E10">
        <v>72</v>
      </c>
      <c r="F10">
        <v>2546</v>
      </c>
      <c r="G10">
        <f t="shared" si="0"/>
        <v>2.8279654359780047E-2</v>
      </c>
      <c r="H10">
        <f t="shared" si="1"/>
        <v>2.5451688923802043</v>
      </c>
      <c r="I10">
        <f>IFERROR(VLOOKUP(A10,xG!A:I,9,FALSE),"")</f>
        <v>0.05</v>
      </c>
      <c r="J10">
        <f t="shared" si="2"/>
        <v>8</v>
      </c>
      <c r="K10">
        <v>6</v>
      </c>
      <c r="L10" s="1">
        <v>2</v>
      </c>
      <c r="M10" s="1">
        <v>2</v>
      </c>
    </row>
    <row r="11" spans="1:13" x14ac:dyDescent="0.35">
      <c r="A11" t="s">
        <v>276</v>
      </c>
      <c r="B11" t="s">
        <v>73</v>
      </c>
      <c r="C11" t="s">
        <v>19</v>
      </c>
      <c r="D11">
        <v>5</v>
      </c>
      <c r="E11">
        <v>94</v>
      </c>
      <c r="F11">
        <v>2459</v>
      </c>
      <c r="G11">
        <f t="shared" si="0"/>
        <v>3.8226921512810083E-2</v>
      </c>
      <c r="H11">
        <f t="shared" si="1"/>
        <v>3.4404229361529075</v>
      </c>
      <c r="I11">
        <f>IFERROR(VLOOKUP(A11,xG!A:I,9,FALSE),"")</f>
        <v>2.5000000000000001E-2</v>
      </c>
      <c r="J11">
        <f t="shared" si="2"/>
        <v>5</v>
      </c>
      <c r="K11">
        <v>3</v>
      </c>
      <c r="L11" s="1">
        <v>2</v>
      </c>
      <c r="M11" s="1">
        <v>2</v>
      </c>
    </row>
    <row r="12" spans="1:13" x14ac:dyDescent="0.35">
      <c r="A12" t="s">
        <v>267</v>
      </c>
      <c r="B12" t="s">
        <v>73</v>
      </c>
      <c r="C12" t="s">
        <v>19</v>
      </c>
      <c r="D12">
        <v>4.5</v>
      </c>
      <c r="E12">
        <v>65</v>
      </c>
      <c r="F12">
        <v>2484</v>
      </c>
      <c r="G12">
        <f t="shared" si="0"/>
        <v>2.6167471819645734E-2</v>
      </c>
      <c r="H12">
        <f t="shared" si="1"/>
        <v>2.3550724637681162</v>
      </c>
      <c r="I12">
        <f>IFERROR(VLOOKUP(A12,xG!A:I,9,FALSE),"")</f>
        <v>0.05</v>
      </c>
      <c r="J12">
        <f t="shared" si="2"/>
        <v>5</v>
      </c>
      <c r="K12">
        <v>3</v>
      </c>
      <c r="L12" s="1">
        <v>2</v>
      </c>
      <c r="M12" s="1">
        <v>2</v>
      </c>
    </row>
    <row r="13" spans="1:13" x14ac:dyDescent="0.35">
      <c r="A13" t="s">
        <v>72</v>
      </c>
      <c r="B13" t="s">
        <v>73</v>
      </c>
      <c r="C13" t="s">
        <v>19</v>
      </c>
      <c r="D13">
        <v>6</v>
      </c>
      <c r="E13">
        <v>33</v>
      </c>
      <c r="F13">
        <v>1014</v>
      </c>
      <c r="G13">
        <f t="shared" si="0"/>
        <v>3.2544378698224852E-2</v>
      </c>
      <c r="H13">
        <f t="shared" si="1"/>
        <v>2.9289940828402368</v>
      </c>
      <c r="I13" t="str">
        <f>IFERROR(VLOOKUP(A13,xG!A:I,9,FALSE),"")</f>
        <v/>
      </c>
      <c r="J13">
        <f t="shared" si="2"/>
        <v>0</v>
      </c>
      <c r="K13">
        <v>0</v>
      </c>
      <c r="L13" s="1">
        <v>0</v>
      </c>
      <c r="M13" s="1">
        <v>0</v>
      </c>
    </row>
    <row r="14" spans="1:13" x14ac:dyDescent="0.35">
      <c r="A14" t="s">
        <v>262</v>
      </c>
      <c r="B14" t="s">
        <v>73</v>
      </c>
      <c r="C14" t="s">
        <v>19</v>
      </c>
      <c r="D14">
        <v>6</v>
      </c>
      <c r="E14">
        <v>0</v>
      </c>
      <c r="F14">
        <v>0</v>
      </c>
      <c r="G14">
        <f t="shared" si="0"/>
        <v>0</v>
      </c>
      <c r="H14">
        <f>IF(G14,G14*90,0)</f>
        <v>0</v>
      </c>
      <c r="I14">
        <f>IFERROR(VLOOKUP(A14,xG!A:I,9,FALSE),"")</f>
        <v>0.2142857142857143</v>
      </c>
      <c r="J14">
        <f>SUM(K14:L14)</f>
        <v>7</v>
      </c>
      <c r="K14">
        <v>0</v>
      </c>
      <c r="L14" s="1">
        <v>7</v>
      </c>
      <c r="M14" s="1">
        <v>2</v>
      </c>
    </row>
    <row r="15" spans="1:13" x14ac:dyDescent="0.35">
      <c r="A15" t="s">
        <v>268</v>
      </c>
      <c r="B15" t="s">
        <v>73</v>
      </c>
      <c r="C15" t="s">
        <v>42</v>
      </c>
      <c r="D15">
        <v>5</v>
      </c>
      <c r="E15">
        <v>38</v>
      </c>
      <c r="F15">
        <v>866</v>
      </c>
      <c r="G15">
        <f t="shared" si="0"/>
        <v>4.3879907621247112E-2</v>
      </c>
      <c r="H15">
        <f t="shared" si="1"/>
        <v>3.9491916859122402</v>
      </c>
      <c r="I15">
        <f>IFERROR(VLOOKUP(A15,xG!A:I,9,FALSE),"")</f>
        <v>0.10714285714285715</v>
      </c>
      <c r="J15">
        <f t="shared" si="2"/>
        <v>7</v>
      </c>
      <c r="K15">
        <v>6</v>
      </c>
      <c r="L15" s="1">
        <v>1</v>
      </c>
      <c r="M15" s="1">
        <v>-2</v>
      </c>
    </row>
    <row r="16" spans="1:13" x14ac:dyDescent="0.35">
      <c r="A16" t="s">
        <v>265</v>
      </c>
      <c r="B16" t="s">
        <v>73</v>
      </c>
      <c r="C16" t="s">
        <v>42</v>
      </c>
      <c r="D16">
        <v>6</v>
      </c>
      <c r="E16">
        <v>0</v>
      </c>
      <c r="F16">
        <v>0</v>
      </c>
      <c r="G16">
        <f t="shared" si="0"/>
        <v>0</v>
      </c>
      <c r="H16">
        <f t="shared" si="1"/>
        <v>0</v>
      </c>
      <c r="I16">
        <f>IFERROR(VLOOKUP(A16,xG!A:I,9,FALSE),"")</f>
        <v>0.27551020408163268</v>
      </c>
      <c r="J16">
        <f t="shared" si="2"/>
        <v>7</v>
      </c>
      <c r="K16">
        <v>6</v>
      </c>
      <c r="L16" s="1">
        <v>1</v>
      </c>
      <c r="M16" s="1">
        <v>2</v>
      </c>
    </row>
    <row r="17" spans="1:13" x14ac:dyDescent="0.35">
      <c r="A17" t="s">
        <v>277</v>
      </c>
      <c r="B17" t="s">
        <v>73</v>
      </c>
      <c r="C17" t="s">
        <v>42</v>
      </c>
      <c r="D17">
        <v>6</v>
      </c>
      <c r="E17">
        <v>129</v>
      </c>
      <c r="F17">
        <v>2501</v>
      </c>
      <c r="G17">
        <f t="shared" si="0"/>
        <v>5.1579368252698918E-2</v>
      </c>
      <c r="H17">
        <f t="shared" si="1"/>
        <v>4.6421431427429027</v>
      </c>
      <c r="I17">
        <f>IFERROR(VLOOKUP(A17,xG!A:I,9,FALSE),"")</f>
        <v>3.3088235294117647E-2</v>
      </c>
      <c r="J17">
        <f t="shared" si="2"/>
        <v>4</v>
      </c>
      <c r="K17">
        <v>2</v>
      </c>
      <c r="L17" s="1">
        <v>2</v>
      </c>
      <c r="M17" s="1">
        <v>1</v>
      </c>
    </row>
    <row r="18" spans="1:13" x14ac:dyDescent="0.35">
      <c r="A18" t="s">
        <v>275</v>
      </c>
      <c r="B18" t="s">
        <v>73</v>
      </c>
      <c r="C18" t="s">
        <v>42</v>
      </c>
      <c r="D18">
        <v>5.5</v>
      </c>
      <c r="E18">
        <v>52</v>
      </c>
      <c r="F18">
        <v>1225</v>
      </c>
      <c r="G18">
        <f t="shared" si="0"/>
        <v>4.2448979591836737E-2</v>
      </c>
      <c r="H18">
        <f t="shared" si="1"/>
        <v>3.8204081632653062</v>
      </c>
      <c r="I18">
        <f>IFERROR(VLOOKUP(A18,xG!A:I,9,FALSE),"")</f>
        <v>7.1428571428571438E-2</v>
      </c>
      <c r="J18">
        <f t="shared" si="2"/>
        <v>2</v>
      </c>
      <c r="K18">
        <v>2</v>
      </c>
      <c r="L18" s="1">
        <v>0</v>
      </c>
      <c r="M18" s="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5B87-4BC2-48F8-9C79-B435C416EDF4}">
  <dimension ref="A1:M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13" bestFit="1" customWidth="1"/>
    <col min="2" max="2" width="7.7265625" bestFit="1" customWidth="1"/>
    <col min="3" max="3" width="10.36328125" bestFit="1" customWidth="1"/>
    <col min="4" max="4" width="6.81640625" bestFit="1" customWidth="1"/>
    <col min="5" max="5" width="18.7265625" bestFit="1" customWidth="1"/>
    <col min="6" max="6" width="16.6328125" bestFit="1" customWidth="1"/>
    <col min="7" max="7" width="17.36328125" hidden="1" customWidth="1"/>
    <col min="8" max="9" width="17.36328125" customWidth="1"/>
    <col min="10" max="10" width="14.81640625" bestFit="1" customWidth="1"/>
    <col min="11" max="11" width="13.453125" bestFit="1" customWidth="1"/>
    <col min="13" max="13" width="13.453125" bestFit="1" customWidth="1"/>
  </cols>
  <sheetData>
    <row r="1" spans="1:13" x14ac:dyDescent="0.35">
      <c r="A1" t="s">
        <v>76</v>
      </c>
      <c r="B1" t="s">
        <v>1</v>
      </c>
      <c r="C1" t="s">
        <v>2</v>
      </c>
      <c r="D1" t="s">
        <v>3</v>
      </c>
      <c r="E1" t="s">
        <v>27</v>
      </c>
      <c r="F1" t="s">
        <v>30</v>
      </c>
      <c r="G1" t="s">
        <v>43</v>
      </c>
      <c r="H1" t="s">
        <v>99</v>
      </c>
      <c r="I1" t="s">
        <v>215</v>
      </c>
      <c r="J1" t="s">
        <v>28</v>
      </c>
      <c r="K1" t="s">
        <v>29</v>
      </c>
      <c r="L1" t="s">
        <v>214</v>
      </c>
      <c r="M1" t="s">
        <v>476</v>
      </c>
    </row>
    <row r="2" spans="1:13" x14ac:dyDescent="0.35">
      <c r="A2" t="s">
        <v>74</v>
      </c>
      <c r="B2" t="s">
        <v>77</v>
      </c>
      <c r="C2" t="s">
        <v>5</v>
      </c>
      <c r="D2">
        <v>4.5</v>
      </c>
      <c r="E2">
        <v>0</v>
      </c>
      <c r="F2">
        <v>0</v>
      </c>
      <c r="G2">
        <f t="shared" ref="G2:G15" si="0">IF(E2,E2/F2,0)</f>
        <v>0</v>
      </c>
      <c r="H2">
        <f t="shared" ref="H2:H15" si="1">IF(G2,G2*90,0)</f>
        <v>0</v>
      </c>
      <c r="I2" t="str">
        <f>IFERROR(VLOOKUP(A2,xG!A:I,9,FALSE),"")</f>
        <v/>
      </c>
      <c r="J2">
        <f t="shared" ref="J2:J15" si="2">SUM(K2:M2)</f>
        <v>13</v>
      </c>
      <c r="K2">
        <v>8</v>
      </c>
      <c r="L2" s="1">
        <v>3</v>
      </c>
      <c r="M2" s="1">
        <v>2</v>
      </c>
    </row>
    <row r="3" spans="1:13" x14ac:dyDescent="0.35">
      <c r="A3" t="s">
        <v>287</v>
      </c>
      <c r="B3" t="s">
        <v>77</v>
      </c>
      <c r="C3" t="s">
        <v>26</v>
      </c>
      <c r="D3">
        <v>4.5</v>
      </c>
      <c r="E3">
        <v>71</v>
      </c>
      <c r="F3">
        <v>2717</v>
      </c>
      <c r="G3">
        <f t="shared" si="0"/>
        <v>2.6131762973868235E-2</v>
      </c>
      <c r="H3">
        <f t="shared" si="1"/>
        <v>2.3518586676481412</v>
      </c>
      <c r="I3">
        <f>IFERROR(VLOOKUP(A3,xG!A:I,9,FALSE),"")</f>
        <v>0.05</v>
      </c>
      <c r="J3">
        <f t="shared" si="2"/>
        <v>17</v>
      </c>
      <c r="K3">
        <v>14</v>
      </c>
      <c r="L3" s="1">
        <v>1</v>
      </c>
      <c r="M3" s="1">
        <v>2</v>
      </c>
    </row>
    <row r="4" spans="1:13" x14ac:dyDescent="0.35">
      <c r="A4" t="s">
        <v>286</v>
      </c>
      <c r="B4" t="s">
        <v>77</v>
      </c>
      <c r="C4" t="s">
        <v>26</v>
      </c>
      <c r="D4">
        <v>5</v>
      </c>
      <c r="E4">
        <v>81</v>
      </c>
      <c r="F4">
        <v>3420</v>
      </c>
      <c r="G4">
        <f t="shared" si="0"/>
        <v>2.368421052631579E-2</v>
      </c>
      <c r="H4">
        <f t="shared" si="1"/>
        <v>2.1315789473684212</v>
      </c>
      <c r="I4">
        <f>IFERROR(VLOOKUP(A4,xG!A:I,9,FALSE),"")</f>
        <v>0.05</v>
      </c>
      <c r="J4">
        <f t="shared" si="2"/>
        <v>9</v>
      </c>
      <c r="K4">
        <v>6</v>
      </c>
      <c r="L4" s="1">
        <v>1</v>
      </c>
      <c r="M4" s="1">
        <v>2</v>
      </c>
    </row>
    <row r="5" spans="1:13" x14ac:dyDescent="0.35">
      <c r="A5" t="s">
        <v>282</v>
      </c>
      <c r="B5" t="s">
        <v>77</v>
      </c>
      <c r="C5" t="s">
        <v>26</v>
      </c>
      <c r="D5">
        <v>5</v>
      </c>
      <c r="E5">
        <v>97</v>
      </c>
      <c r="F5">
        <v>3086</v>
      </c>
      <c r="G5">
        <f t="shared" si="0"/>
        <v>3.1432274789371356E-2</v>
      </c>
      <c r="H5">
        <f t="shared" si="1"/>
        <v>2.8289047310434219</v>
      </c>
      <c r="I5">
        <f>IFERROR(VLOOKUP(A5,xG!A:I,9,FALSE),"")</f>
        <v>7.4999999999999997E-2</v>
      </c>
      <c r="J5">
        <f t="shared" si="2"/>
        <v>8</v>
      </c>
      <c r="K5">
        <v>6</v>
      </c>
      <c r="L5" s="1">
        <v>1</v>
      </c>
      <c r="M5" s="1">
        <v>1</v>
      </c>
    </row>
    <row r="6" spans="1:13" x14ac:dyDescent="0.35">
      <c r="A6" t="s">
        <v>288</v>
      </c>
      <c r="B6" t="s">
        <v>77</v>
      </c>
      <c r="C6" t="s">
        <v>26</v>
      </c>
      <c r="D6">
        <v>4.5</v>
      </c>
      <c r="E6">
        <v>34</v>
      </c>
      <c r="F6">
        <v>1748</v>
      </c>
      <c r="G6">
        <f t="shared" si="0"/>
        <v>1.9450800915331808E-2</v>
      </c>
      <c r="H6">
        <f t="shared" si="1"/>
        <v>1.7505720823798627</v>
      </c>
      <c r="I6">
        <f>IFERROR(VLOOKUP(A6,xG!A:I,9,FALSE),"")</f>
        <v>2.5000000000000001E-2</v>
      </c>
      <c r="J6">
        <f t="shared" si="2"/>
        <v>9</v>
      </c>
      <c r="K6">
        <v>6</v>
      </c>
      <c r="L6" s="1">
        <v>1</v>
      </c>
      <c r="M6" s="1">
        <v>2</v>
      </c>
    </row>
    <row r="7" spans="1:13" x14ac:dyDescent="0.35">
      <c r="A7" t="s">
        <v>75</v>
      </c>
      <c r="B7" t="s">
        <v>77</v>
      </c>
      <c r="C7" t="s">
        <v>26</v>
      </c>
      <c r="D7">
        <v>4.5</v>
      </c>
      <c r="E7">
        <v>33</v>
      </c>
      <c r="F7">
        <v>1670</v>
      </c>
      <c r="G7">
        <f t="shared" si="0"/>
        <v>1.9760479041916169E-2</v>
      </c>
      <c r="H7">
        <f t="shared" si="1"/>
        <v>1.7784431137724552</v>
      </c>
      <c r="I7" t="str">
        <f>IFERROR(VLOOKUP(A7,xG!A:I,9,FALSE),"")</f>
        <v/>
      </c>
      <c r="J7">
        <f t="shared" si="2"/>
        <v>0</v>
      </c>
      <c r="K7">
        <v>0</v>
      </c>
      <c r="L7" s="1">
        <v>0</v>
      </c>
      <c r="M7" s="1">
        <v>0</v>
      </c>
    </row>
    <row r="8" spans="1:13" x14ac:dyDescent="0.35">
      <c r="A8" t="s">
        <v>283</v>
      </c>
      <c r="B8" t="s">
        <v>77</v>
      </c>
      <c r="C8" t="s">
        <v>19</v>
      </c>
      <c r="D8">
        <v>6</v>
      </c>
      <c r="E8">
        <v>92</v>
      </c>
      <c r="F8">
        <v>1743</v>
      </c>
      <c r="G8">
        <f t="shared" si="0"/>
        <v>5.2782558806655194E-2</v>
      </c>
      <c r="H8">
        <f t="shared" si="1"/>
        <v>4.7504302925989679</v>
      </c>
      <c r="I8">
        <f>IFERROR(VLOOKUP(A8,xG!A:I,9,FALSE),"")</f>
        <v>5.5900621118012424E-2</v>
      </c>
      <c r="J8">
        <f t="shared" si="2"/>
        <v>14</v>
      </c>
      <c r="K8">
        <v>9</v>
      </c>
      <c r="L8" s="1">
        <v>2</v>
      </c>
      <c r="M8" s="1">
        <v>3</v>
      </c>
    </row>
    <row r="9" spans="1:13" x14ac:dyDescent="0.35">
      <c r="A9" t="s">
        <v>281</v>
      </c>
      <c r="B9" t="s">
        <v>77</v>
      </c>
      <c r="C9" t="s">
        <v>19</v>
      </c>
      <c r="D9">
        <v>6</v>
      </c>
      <c r="E9">
        <v>75</v>
      </c>
      <c r="F9">
        <v>1590</v>
      </c>
      <c r="G9">
        <f t="shared" si="0"/>
        <v>4.716981132075472E-2</v>
      </c>
      <c r="H9">
        <f t="shared" si="1"/>
        <v>4.2452830188679247</v>
      </c>
      <c r="I9">
        <f>IFERROR(VLOOKUP(A9,xG!A:I,9,FALSE),"")</f>
        <v>0.10404624277456648</v>
      </c>
      <c r="J9">
        <f t="shared" si="2"/>
        <v>14</v>
      </c>
      <c r="K9">
        <v>3</v>
      </c>
      <c r="L9" s="1">
        <v>5</v>
      </c>
      <c r="M9" s="1">
        <v>6</v>
      </c>
    </row>
    <row r="10" spans="1:13" x14ac:dyDescent="0.35">
      <c r="A10" t="s">
        <v>290</v>
      </c>
      <c r="B10" t="s">
        <v>77</v>
      </c>
      <c r="C10" t="s">
        <v>19</v>
      </c>
      <c r="D10">
        <v>5.5</v>
      </c>
      <c r="E10">
        <v>111</v>
      </c>
      <c r="F10">
        <v>2821</v>
      </c>
      <c r="G10">
        <f t="shared" si="0"/>
        <v>3.9347749025168383E-2</v>
      </c>
      <c r="H10">
        <f t="shared" si="1"/>
        <v>3.5412974122651546</v>
      </c>
      <c r="I10">
        <f>IFERROR(VLOOKUP(A10,xG!A:I,9,FALSE),"")</f>
        <v>2.5000000000000001E-2</v>
      </c>
      <c r="J10">
        <f t="shared" si="2"/>
        <v>7</v>
      </c>
      <c r="K10">
        <v>3</v>
      </c>
      <c r="L10" s="1">
        <v>2</v>
      </c>
      <c r="M10" s="1">
        <v>2</v>
      </c>
    </row>
    <row r="11" spans="1:13" x14ac:dyDescent="0.35">
      <c r="A11" t="s">
        <v>285</v>
      </c>
      <c r="B11" t="s">
        <v>77</v>
      </c>
      <c r="C11" t="s">
        <v>19</v>
      </c>
      <c r="D11">
        <v>5</v>
      </c>
      <c r="E11">
        <v>87</v>
      </c>
      <c r="F11">
        <v>3312</v>
      </c>
      <c r="G11">
        <f t="shared" si="0"/>
        <v>2.6268115942028984E-2</v>
      </c>
      <c r="H11">
        <f t="shared" si="1"/>
        <v>2.3641304347826084</v>
      </c>
      <c r="I11">
        <f>IFERROR(VLOOKUP(A11,xG!A:I,9,FALSE),"")</f>
        <v>0.05</v>
      </c>
      <c r="J11">
        <f t="shared" si="2"/>
        <v>7</v>
      </c>
      <c r="K11">
        <v>3</v>
      </c>
      <c r="L11" s="1">
        <v>2</v>
      </c>
      <c r="M11" s="1">
        <v>2</v>
      </c>
    </row>
    <row r="12" spans="1:13" x14ac:dyDescent="0.35">
      <c r="A12" t="s">
        <v>78</v>
      </c>
      <c r="B12" t="s">
        <v>77</v>
      </c>
      <c r="C12" t="s">
        <v>19</v>
      </c>
      <c r="D12">
        <v>5</v>
      </c>
      <c r="E12">
        <v>41</v>
      </c>
      <c r="F12">
        <v>1214</v>
      </c>
      <c r="G12">
        <f t="shared" si="0"/>
        <v>3.3772652388797363E-2</v>
      </c>
      <c r="H12">
        <f t="shared" si="1"/>
        <v>3.0395387149917625</v>
      </c>
      <c r="I12" t="str">
        <f>IFERROR(VLOOKUP(A12,xG!A:I,9,FALSE),"")</f>
        <v/>
      </c>
      <c r="J12">
        <f t="shared" si="2"/>
        <v>2</v>
      </c>
      <c r="K12">
        <v>1</v>
      </c>
      <c r="L12" s="1">
        <v>1</v>
      </c>
      <c r="M12" s="1">
        <v>0</v>
      </c>
    </row>
    <row r="13" spans="1:13" x14ac:dyDescent="0.35">
      <c r="A13" t="s">
        <v>278</v>
      </c>
      <c r="B13" t="s">
        <v>77</v>
      </c>
      <c r="C13" t="s">
        <v>42</v>
      </c>
      <c r="D13">
        <v>6.5</v>
      </c>
      <c r="E13">
        <v>122</v>
      </c>
      <c r="F13">
        <v>2378</v>
      </c>
      <c r="G13">
        <f t="shared" si="0"/>
        <v>5.1303616484440706E-2</v>
      </c>
      <c r="H13">
        <f t="shared" si="1"/>
        <v>4.6173254835996635</v>
      </c>
      <c r="I13">
        <f>IFERROR(VLOOKUP(A13,xG!A:I,9,FALSE),"")</f>
        <v>0.23410404624277456</v>
      </c>
      <c r="J13">
        <f t="shared" si="2"/>
        <v>25</v>
      </c>
      <c r="K13">
        <v>13</v>
      </c>
      <c r="L13" s="1">
        <v>5</v>
      </c>
      <c r="M13" s="1">
        <v>7</v>
      </c>
    </row>
    <row r="14" spans="1:13" x14ac:dyDescent="0.35">
      <c r="A14" t="s">
        <v>291</v>
      </c>
      <c r="B14" t="s">
        <v>77</v>
      </c>
      <c r="C14" t="s">
        <v>42</v>
      </c>
      <c r="D14">
        <v>6.5</v>
      </c>
      <c r="E14">
        <v>131</v>
      </c>
      <c r="F14">
        <v>2580</v>
      </c>
      <c r="G14">
        <f t="shared" si="0"/>
        <v>5.0775193798449615E-2</v>
      </c>
      <c r="H14">
        <f t="shared" si="1"/>
        <v>4.5697674418604652</v>
      </c>
      <c r="I14">
        <f>IFERROR(VLOOKUP(A14,xG!A:I,9,FALSE),"")</f>
        <v>0.03</v>
      </c>
      <c r="J14">
        <f t="shared" si="2"/>
        <v>6</v>
      </c>
      <c r="K14">
        <v>2</v>
      </c>
      <c r="L14" s="1">
        <v>2</v>
      </c>
      <c r="M14" s="1">
        <v>2</v>
      </c>
    </row>
    <row r="15" spans="1:13" x14ac:dyDescent="0.35">
      <c r="A15" t="s">
        <v>289</v>
      </c>
      <c r="B15" t="s">
        <v>77</v>
      </c>
      <c r="C15" t="s">
        <v>42</v>
      </c>
      <c r="D15">
        <v>6</v>
      </c>
      <c r="E15">
        <v>109</v>
      </c>
      <c r="F15">
        <v>2807</v>
      </c>
      <c r="G15">
        <f t="shared" si="0"/>
        <v>3.8831492696829353E-2</v>
      </c>
      <c r="H15">
        <f t="shared" si="1"/>
        <v>3.494834342714642</v>
      </c>
      <c r="I15">
        <f>IFERROR(VLOOKUP(A15,xG!A:I,9,FALSE),"")</f>
        <v>0.12857142857142859</v>
      </c>
      <c r="J15">
        <f t="shared" si="2"/>
        <v>3</v>
      </c>
      <c r="K15">
        <v>1</v>
      </c>
      <c r="L15" s="1">
        <v>1</v>
      </c>
      <c r="M15" s="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3 E W T 4 X K t h i n A A A A + A A A A B I A H A B D b 2 5 m a W c v U G F j a 2 F n Z S 5 4 b W w g o h g A K K A U A A A A A A A A A A A A A A A A A A A A A A A A A A A A h Y / B C o I w H I d f R X Z 3 m 0 s r 5 O 8 k u i Y E Q U S 3 o U t H O s P N 5 r t 1 6 J F 6 h Y S y u n X 8 f X y H 7 / e 4 3 S E d m t q 7 y s 6 o V i c o w B R 5 U u d t o X S Z o N 6 e / C V K O W x F f h a l 9 E Z Z m 3 g w R Y I q a y 8 x I c 4 5 7 G a 4 7 U r C K A 3 I I d v s 8 k o 2 A n 1 k 9 V / 2 l T Z W 6 F w i D v t X D G d 4 w X A U R X M c h g G Q C U O m 9 F d h Y z G m Q H 4 g r P v a 9 p 3 k U v v H F Z B p A n m / 4 E 9 Q S w M E F A A C A A g A d 3 E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x F k 8 o i k e 4 D g A A A B E A A A A T A B w A R m 9 y b X V s Y X M v U 2 V j d G l v b j E u b S C i G A A o o B Q A A A A A A A A A A A A A A A A A A A A A A A A A A A A r T k 0 u y c z P U w i G 0 I b W A F B L A Q I t A B Q A A g A I A H d x F k + F y r Y Y p w A A A P g A A A A S A A A A A A A A A A A A A A A A A A A A A A B D b 2 5 m a W c v U G F j a 2 F n Z S 5 4 b W x Q S w E C L Q A U A A I A C A B 3 c R Z P D 8 r p q 6 Q A A A D p A A A A E w A A A A A A A A A A A A A A A A D z A A A A W 0 N v b n R l b n R f V H l w Z X N d L n h t b F B L A Q I t A B Q A A g A I A H d x F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H r B 8 T s 6 Z R o X y s o D N 4 O y 0 A A A A A A I A A A A A A B B m A A A A A Q A A I A A A A O A h N e n G P M 1 P Y Q 9 5 T J z 3 7 G c Q m d + O G F 7 u 3 B V 7 e 2 N H 2 Q h E A A A A A A 6 A A A A A A g A A I A A A A P z 7 S j Z b 7 c V i C x a d 6 r k i p P O N F a w H a z 8 3 C 0 8 b q Z F u n W l s U A A A A I l X w b y K K 7 e w q k e 7 Z I i B U H P u 8 Y L v 1 T i 2 D K C B 6 W 7 4 U n m x v G H a m i 3 K 2 S m J R 5 t j b F 3 1 J p F O 4 r o 8 6 f o g / H c T 8 u Y e p t S B S S M e 6 E Z i u 0 + R w I 8 w G I z D Q A A A A F Q + Q B F 2 W a 3 O a V q g 3 y H V F V U c P + 2 M K S S p 3 A i i n a j O 3 p 8 s I X n k O 1 p l s X o M F k J U E m Y g J x z S 1 E 4 s z o R 7 5 e f 9 i / K v s N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61FC8FD9E1147A6DD028231854A8F" ma:contentTypeVersion="7" ma:contentTypeDescription="Create a new document." ma:contentTypeScope="" ma:versionID="ecc2e083c67458c7f6b5256fd0513109">
  <xsd:schema xmlns:xsd="http://www.w3.org/2001/XMLSchema" xmlns:xs="http://www.w3.org/2001/XMLSchema" xmlns:p="http://schemas.microsoft.com/office/2006/metadata/properties" xmlns:ns3="5833160a-3a32-4723-992d-a5a7b7716cdd" targetNamespace="http://schemas.microsoft.com/office/2006/metadata/properties" ma:root="true" ma:fieldsID="96183dbe37847fd6c45ad227b0d720be" ns3:_="">
    <xsd:import namespace="5833160a-3a32-4723-992d-a5a7b7716c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3160a-3a32-4723-992d-a5a7b7716c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F9FF7-C289-401B-9912-44FF81A250E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3A89BFF-FFF2-4312-AD4B-84F4B376A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3160a-3a32-4723-992d-a5a7b7716c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A4500-7C2D-40BA-99A7-ADD3A430310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1016F0-C84C-41D6-BA09-DF78C25FFCF9}">
  <ds:schemaRefs>
    <ds:schemaRef ds:uri="http://schemas.microsoft.com/office/2006/documentManagement/types"/>
    <ds:schemaRef ds:uri="http://purl.org/dc/terms/"/>
    <ds:schemaRef ds:uri="5833160a-3a32-4723-992d-a5a7b7716cdd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Glossary</vt:lpstr>
      <vt:lpstr>Sheet14</vt:lpstr>
      <vt:lpstr>Outlier_Performers</vt:lpstr>
      <vt:lpstr>xG</vt:lpstr>
      <vt:lpstr>Arsenal</vt:lpstr>
      <vt:lpstr>Aston_Villa</vt:lpstr>
      <vt:lpstr>Bournemouth</vt:lpstr>
      <vt:lpstr>Brighton</vt:lpstr>
      <vt:lpstr>Burnley</vt:lpstr>
      <vt:lpstr>Chelsea</vt:lpstr>
      <vt:lpstr>CrystalPalace</vt:lpstr>
      <vt:lpstr>Everton</vt:lpstr>
      <vt:lpstr>Leicester</vt:lpstr>
      <vt:lpstr>Liverpool</vt:lpstr>
      <vt:lpstr>Man_City</vt:lpstr>
      <vt:lpstr>Man_U</vt:lpstr>
      <vt:lpstr>Newcastle</vt:lpstr>
      <vt:lpstr>Norwhich</vt:lpstr>
      <vt:lpstr>Sheffield</vt:lpstr>
      <vt:lpstr>Southampton</vt:lpstr>
      <vt:lpstr>Spurs</vt:lpstr>
      <vt:lpstr>Watford</vt:lpstr>
      <vt:lpstr>WestHam</vt:lpstr>
      <vt:lpstr>Wolves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MacDonald</dc:creator>
  <cp:lastModifiedBy>Angus MacDonald</cp:lastModifiedBy>
  <dcterms:created xsi:type="dcterms:W3CDTF">2019-08-07T08:03:02Z</dcterms:created>
  <dcterms:modified xsi:type="dcterms:W3CDTF">2019-10-10T13:36:15Z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0x010100B8261FC8FD9E1147A6DD028231854A8F</vt:lpwstr>
  </property>
</Properties>
</file>