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LÀM VIỆC\DATA_TN\Hoàng\2024\Tháng 11\BÁO NHÂN DÂN\"/>
    </mc:Choice>
  </mc:AlternateContent>
  <xr:revisionPtr revIDLastSave="0" documentId="13_ncr:1_{17970F8D-CA17-447B-91EA-E37A0EE44CE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3" r:id="rId1"/>
    <sheet name="Sheet3" sheetId="5" r:id="rId2"/>
    <sheet name="Sheet2" sheetId="6" r:id="rId3"/>
  </sheets>
  <definedNames>
    <definedName name="_xlnm._FilterDatabase" localSheetId="0" hidden="1">Sheet1!$A$2:$BC$13</definedName>
    <definedName name="_xlnm._FilterDatabase" localSheetId="2" hidden="1">Sheet2!$A$1:$C$31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C16" i="3" l="1"/>
  <c r="BC4" i="3"/>
  <c r="BC5" i="3"/>
  <c r="BC6" i="3"/>
  <c r="BC7" i="3"/>
  <c r="BC8" i="3"/>
  <c r="BC9" i="3"/>
  <c r="BC10" i="3"/>
  <c r="BC11" i="3"/>
  <c r="BC12" i="3"/>
  <c r="BC13" i="3"/>
  <c r="BC14" i="3"/>
  <c r="BC15" i="3"/>
  <c r="BC3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E16" i="3"/>
  <c r="AW2" i="3" l="1"/>
  <c r="AY2" i="3"/>
  <c r="BC1" i="5"/>
  <c r="AT2" i="3"/>
  <c r="K2" i="3"/>
  <c r="AX2" i="3"/>
  <c r="AR2" i="3"/>
  <c r="W2" i="3"/>
  <c r="N2" i="3"/>
  <c r="M2" i="3"/>
</calcChain>
</file>

<file path=xl/sharedStrings.xml><?xml version="1.0" encoding="utf-8"?>
<sst xmlns="http://schemas.openxmlformats.org/spreadsheetml/2006/main" count="323" uniqueCount="85">
  <si>
    <t>STT</t>
  </si>
  <si>
    <t>HỌ VÀ TÊN</t>
  </si>
  <si>
    <t>Ferritin</t>
  </si>
  <si>
    <t>x</t>
  </si>
  <si>
    <t>Giới tính</t>
  </si>
  <si>
    <t>Nữ</t>
  </si>
  <si>
    <t xml:space="preserve">Lê Thanh Tùng </t>
  </si>
  <si>
    <t>Nam</t>
  </si>
  <si>
    <t>Phan Tấn Nguyên</t>
  </si>
  <si>
    <t>Nguyễn Thị Anh Đào</t>
  </si>
  <si>
    <t>Nguyễn Thị Tám</t>
  </si>
  <si>
    <t xml:space="preserve">Trương Thị Hảo </t>
  </si>
  <si>
    <t>Đõ Thị Hân</t>
  </si>
  <si>
    <t>Nguyễn Văn Khải</t>
  </si>
  <si>
    <t>Nguyễn Thanh Tùng</t>
  </si>
  <si>
    <t xml:space="preserve">Nguyễn Văn Ninh </t>
  </si>
  <si>
    <t xml:space="preserve">Phan Văn Lợi </t>
  </si>
  <si>
    <t xml:space="preserve">Trần Danh Lân </t>
  </si>
  <si>
    <t xml:space="preserve">Mai Văn Trung </t>
  </si>
  <si>
    <t>Phạm Thị Thu Ba</t>
  </si>
  <si>
    <t>Lê Thị Đệ</t>
  </si>
  <si>
    <t>Vũ Thị Như Ngọc</t>
  </si>
  <si>
    <t>Bùi Thị Thanh Tâm</t>
  </si>
  <si>
    <t xml:space="preserve">Nguyễn Bá Tích </t>
  </si>
  <si>
    <t>Bùi Quang Hiệp</t>
  </si>
  <si>
    <t>Nguyễn Thị Mão</t>
  </si>
  <si>
    <t>Thái Thị Đại</t>
  </si>
  <si>
    <t>Năm sinhh</t>
  </si>
  <si>
    <t>Tổng Phân Tích Tế Bào Máu</t>
  </si>
  <si>
    <t>Ast</t>
  </si>
  <si>
    <t>Alt</t>
  </si>
  <si>
    <t>Ggt</t>
  </si>
  <si>
    <t>Glucose</t>
  </si>
  <si>
    <t>Cretine Máu</t>
  </si>
  <si>
    <t>Hba1C</t>
  </si>
  <si>
    <t>Anti HCV(ELISA)</t>
  </si>
  <si>
    <t>Hbsag(elisa_</t>
  </si>
  <si>
    <t>Cholessterol Tp</t>
  </si>
  <si>
    <t>Triglyceride</t>
  </si>
  <si>
    <t>Hdl</t>
  </si>
  <si>
    <t>Ldl</t>
  </si>
  <si>
    <t>Vldl</t>
  </si>
  <si>
    <t>Định Lượng Acid Uric</t>
  </si>
  <si>
    <t>Calci toàn phần</t>
  </si>
  <si>
    <t>Định Lượng Ca+ Máu</t>
  </si>
  <si>
    <t>Bilirrubin TP</t>
  </si>
  <si>
    <t>Fe(Sắt Huyết Thanh)</t>
  </si>
  <si>
    <t>Điện Giải Đồ</t>
  </si>
  <si>
    <t>Điện Tâm Đồ</t>
  </si>
  <si>
    <t>Nước Tiểu 10 Thông Số</t>
  </si>
  <si>
    <t>Micro Abum Niệu</t>
  </si>
  <si>
    <t>Siêu Âm Bụng</t>
  </si>
  <si>
    <t>Siêu âm vú</t>
  </si>
  <si>
    <t>Siêu Âm Giáp</t>
  </si>
  <si>
    <t>Khám Phụ Khoa</t>
  </si>
  <si>
    <t>Siêu Âm Sản Phụ Khoa Máu E10</t>
  </si>
  <si>
    <t>Xn Tầm Soát Ung Thư Bằng Thinprep</t>
  </si>
  <si>
    <t>Định Typ Hpv</t>
  </si>
  <si>
    <t>Tsh</t>
  </si>
  <si>
    <t>Free T4</t>
  </si>
  <si>
    <t>Soi Tươi</t>
  </si>
  <si>
    <t>Pap</t>
  </si>
  <si>
    <t>Ure</t>
  </si>
  <si>
    <t>Chụp X Quang Phổi</t>
  </si>
  <si>
    <t>Chụp Nhũ Ảnh 3D</t>
  </si>
  <si>
    <t>Siêu âm tim 2D</t>
  </si>
  <si>
    <t>Siêu Âm Động Mạch Cảnh Đốt Sống</t>
  </si>
  <si>
    <t>Chụp Cột Sống Cổ (T+N)</t>
  </si>
  <si>
    <t>Total Psa, Free Psa</t>
  </si>
  <si>
    <t>CHI PHÍ</t>
  </si>
  <si>
    <t>Nguyễn Thị Tám.</t>
  </si>
  <si>
    <t>Khám tai mũi họng</t>
  </si>
  <si>
    <t>Chụp nhũ ảnh 3D</t>
  </si>
  <si>
    <t xml:space="preserve">Test hơi thở dạ dày </t>
  </si>
  <si>
    <t>Soi phân tìm ký sinh trùng</t>
  </si>
  <si>
    <t>Alkaline Phosphatase</t>
  </si>
  <si>
    <t>Độ lọc cầu thận</t>
  </si>
  <si>
    <t>Chụp CT Scanner Ngực</t>
  </si>
  <si>
    <t>Lê Thanh Tùng</t>
  </si>
  <si>
    <t xml:space="preserve">Nguyễn Thanh Tùng </t>
  </si>
  <si>
    <t>TỔNG CỘNG</t>
  </si>
  <si>
    <t>Định nhóm máu ABO, Rh(d) bằng gelcard</t>
  </si>
  <si>
    <t>Đơn giá</t>
  </si>
  <si>
    <t>DANH MỤC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</si>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</sst>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4" tint="-0.499984740745262"/>
      <name val="Arial"/>
      <family val="2"/>
    </font>
    <font>
      <sz val="10"/>
      <color theme="4" tint="-0.499984740745262"/>
      <name val="Arial"/>
      <family val="2"/>
      <charset val="163"/>
    </font>
    <font>
      <sz val="11"/>
      <color theme="4" tint="-0.499984740745262"/>
      <name val="Calibri"/>
      <family val="2"/>
      <charset val="163"/>
      <scheme val="minor"/>
    </font>
    <font>
      <sz val="11"/>
      <color theme="1"/>
      <name val="Arial"/>
      <family val="2"/>
    </font>
    <font>
      <sz val="11"/>
      <color theme="4" tint="-0.499984740745262"/>
      <name val="Arial"/>
      <family val="2"/>
    </font>
    <font>
      <b/>
      <sz val="11"/>
      <color theme="1"/>
      <name val="Arial"/>
      <family val="2"/>
    </font>
    <font>
      <b/>
      <sz val="10"/>
      <name val="Times New Roman"/>
      <family val="1"/>
    </font>
    <font>
      <b/>
      <sz val="10"/>
      <color theme="4" tint="-0.499984740745262"/>
      <name val="Times New Roman"/>
      <family val="1"/>
    </font>
    <font>
      <b/>
      <sz val="10"/>
      <color rgb="FFFF000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 vertical="center" wrapText="1"/>
    </xf>
    <xf numFmtId="164" fontId="2" fillId="0" borderId="0" xfId="1" applyNumberFormat="1" applyFont="1"/>
    <xf numFmtId="164" fontId="2" fillId="3" borderId="1" xfId="1" applyNumberFormat="1" applyFont="1" applyFill="1" applyBorder="1" applyAlignment="1">
      <alignment horizontal="center"/>
    </xf>
    <xf numFmtId="164" fontId="2" fillId="3" borderId="0" xfId="1" applyNumberFormat="1" applyFont="1" applyFill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164" fontId="2" fillId="5" borderId="1" xfId="1" applyNumberFormat="1" applyFont="1" applyFill="1" applyBorder="1" applyAlignment="1">
      <alignment horizontal="center"/>
    </xf>
    <xf numFmtId="164" fontId="4" fillId="5" borderId="1" xfId="1" applyNumberFormat="1" applyFont="1" applyFill="1" applyBorder="1" applyAlignment="1">
      <alignment horizontal="center"/>
    </xf>
    <xf numFmtId="0" fontId="5" fillId="5" borderId="1" xfId="0" applyFont="1" applyFill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7" fillId="0" borderId="0" xfId="0" applyFont="1"/>
    <xf numFmtId="0" fontId="8" fillId="3" borderId="1" xfId="0" applyFont="1" applyFill="1" applyBorder="1" applyAlignment="1">
      <alignment horizontal="center"/>
    </xf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64" fontId="9" fillId="2" borderId="1" xfId="1" applyNumberFormat="1" applyFont="1" applyFill="1" applyBorder="1" applyAlignment="1">
      <alignment horizontal="center"/>
    </xf>
    <xf numFmtId="164" fontId="9" fillId="2" borderId="1" xfId="1" applyNumberFormat="1" applyFont="1" applyFill="1" applyBorder="1" applyAlignment="1"/>
    <xf numFmtId="164" fontId="11" fillId="4" borderId="1" xfId="1" applyNumberFormat="1" applyFont="1" applyFill="1" applyBorder="1" applyAlignment="1">
      <alignment horizontal="center"/>
    </xf>
    <xf numFmtId="164" fontId="9" fillId="3" borderId="1" xfId="1" applyNumberFormat="1" applyFont="1" applyFill="1" applyBorder="1" applyAlignment="1">
      <alignment horizontal="center"/>
    </xf>
    <xf numFmtId="0" fontId="12" fillId="4" borderId="1" xfId="0" applyFont="1" applyFill="1" applyBorder="1"/>
    <xf numFmtId="0" fontId="12" fillId="0" borderId="1" xfId="0" applyFont="1" applyBorder="1" applyAlignment="1">
      <alignment horizontal="center"/>
    </xf>
    <xf numFmtId="164" fontId="13" fillId="3" borderId="1" xfId="1" applyNumberFormat="1" applyFont="1" applyFill="1" applyBorder="1" applyAlignment="1">
      <alignment horizontal="center"/>
    </xf>
    <xf numFmtId="164" fontId="10" fillId="3" borderId="1" xfId="1" applyNumberFormat="1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BE6E5-FD3C-498C-BE4A-D70CED94C1D6}">
  <dimension ref="A1:BC17"/>
  <sheetViews>
    <sheetView topLeftCell="AK10" workbookViewId="0">
      <selection activeCell="E16" sqref="E16:BB16"/>
    </sheetView>
  </sheetViews>
  <sheetFormatPr defaultRowHeight="14.25" x14ac:dyDescent="0.2"/>
  <cols>
    <col min="1" max="1" width="4.5703125" style="11" bestFit="1" customWidth="1"/>
    <col min="2" max="2" width="23.140625" style="10" customWidth="1"/>
    <col min="3" max="3" width="9.28515625" style="11" bestFit="1" customWidth="1"/>
    <col min="4" max="5" width="9" style="11" bestFit="1" customWidth="1"/>
    <col min="6" max="8" width="7.7109375" style="11" bestFit="1" customWidth="1"/>
    <col min="9" max="9" width="8.42578125" style="11" customWidth="1"/>
    <col min="10" max="10" width="7.7109375" style="11" bestFit="1" customWidth="1"/>
    <col min="11" max="11" width="7.7109375" style="11" customWidth="1"/>
    <col min="12" max="13" width="8.7109375" style="11" bestFit="1" customWidth="1"/>
    <col min="14" max="14" width="8.85546875" style="11" bestFit="1" customWidth="1"/>
    <col min="15" max="15" width="8.5703125" style="11" bestFit="1" customWidth="1"/>
    <col min="16" max="16" width="12.85546875" style="11" customWidth="1"/>
    <col min="17" max="19" width="7.7109375" style="11" bestFit="1" customWidth="1"/>
    <col min="20" max="20" width="9.140625" style="11"/>
    <col min="21" max="21" width="7.7109375" style="11" bestFit="1" customWidth="1"/>
    <col min="22" max="22" width="9" style="11" bestFit="1" customWidth="1"/>
    <col min="23" max="23" width="10.42578125" style="11" customWidth="1"/>
    <col min="24" max="24" width="8.7109375" style="11" bestFit="1" customWidth="1"/>
    <col min="25" max="25" width="7.7109375" style="11" bestFit="1" customWidth="1"/>
    <col min="26" max="27" width="8.7109375" style="11" bestFit="1" customWidth="1"/>
    <col min="28" max="28" width="7.7109375" style="11" bestFit="1" customWidth="1"/>
    <col min="29" max="34" width="8.7109375" style="11" bestFit="1" customWidth="1"/>
    <col min="35" max="35" width="9.140625" style="11"/>
    <col min="36" max="36" width="9" style="11" bestFit="1" customWidth="1"/>
    <col min="37" max="38" width="8.7109375" style="11" bestFit="1" customWidth="1"/>
    <col min="39" max="39" width="8.85546875" style="11" bestFit="1" customWidth="1"/>
    <col min="40" max="40" width="8.7109375" style="11" bestFit="1" customWidth="1"/>
    <col min="41" max="42" width="7.7109375" style="11" bestFit="1" customWidth="1"/>
    <col min="43" max="43" width="10.28515625" style="11" bestFit="1" customWidth="1"/>
    <col min="44" max="45" width="8.7109375" style="11" bestFit="1" customWidth="1"/>
    <col min="46" max="46" width="8.7109375" style="11" customWidth="1"/>
    <col min="47" max="47" width="8.7109375" style="11" bestFit="1" customWidth="1"/>
    <col min="48" max="48" width="9" style="11" bestFit="1" customWidth="1"/>
    <col min="49" max="50" width="9" style="11" customWidth="1"/>
    <col min="51" max="51" width="9.28515625" style="11" customWidth="1"/>
    <col min="52" max="52" width="10.28515625" style="11" bestFit="1" customWidth="1"/>
    <col min="53" max="54" width="8.7109375" style="11" customWidth="1"/>
    <col min="55" max="55" width="12.28515625" style="13" customWidth="1"/>
    <col min="56" max="16384" width="9.140625" style="10"/>
  </cols>
  <sheetData>
    <row r="1" spans="1:55" s="1" customFormat="1" ht="96.75" customHeight="1" x14ac:dyDescent="0.25">
      <c r="A1" s="16" t="s">
        <v>0</v>
      </c>
      <c r="B1" s="16" t="s">
        <v>1</v>
      </c>
      <c r="C1" s="16" t="s">
        <v>27</v>
      </c>
      <c r="D1" s="16" t="s">
        <v>4</v>
      </c>
      <c r="E1" s="16" t="s">
        <v>28</v>
      </c>
      <c r="F1" s="16" t="s">
        <v>29</v>
      </c>
      <c r="G1" s="16" t="s">
        <v>30</v>
      </c>
      <c r="H1" s="16" t="s">
        <v>31</v>
      </c>
      <c r="I1" s="16" t="s">
        <v>32</v>
      </c>
      <c r="J1" s="16" t="s">
        <v>33</v>
      </c>
      <c r="K1" s="16" t="s">
        <v>76</v>
      </c>
      <c r="L1" s="16" t="s">
        <v>34</v>
      </c>
      <c r="M1" s="16" t="s">
        <v>35</v>
      </c>
      <c r="N1" s="16" t="s">
        <v>36</v>
      </c>
      <c r="O1" s="16" t="s">
        <v>37</v>
      </c>
      <c r="P1" s="16" t="s">
        <v>38</v>
      </c>
      <c r="Q1" s="16" t="s">
        <v>39</v>
      </c>
      <c r="R1" s="16" t="s">
        <v>40</v>
      </c>
      <c r="S1" s="16" t="s">
        <v>41</v>
      </c>
      <c r="T1" s="16" t="s">
        <v>42</v>
      </c>
      <c r="U1" s="16" t="s">
        <v>43</v>
      </c>
      <c r="V1" s="16" t="s">
        <v>44</v>
      </c>
      <c r="W1" s="16" t="s">
        <v>45</v>
      </c>
      <c r="X1" s="16" t="s">
        <v>2</v>
      </c>
      <c r="Y1" s="16" t="s">
        <v>46</v>
      </c>
      <c r="Z1" s="16" t="s">
        <v>47</v>
      </c>
      <c r="AA1" s="16" t="s">
        <v>48</v>
      </c>
      <c r="AB1" s="16" t="s">
        <v>49</v>
      </c>
      <c r="AC1" s="16" t="s">
        <v>50</v>
      </c>
      <c r="AD1" s="16" t="s">
        <v>51</v>
      </c>
      <c r="AE1" s="16" t="s">
        <v>52</v>
      </c>
      <c r="AF1" s="16" t="s">
        <v>53</v>
      </c>
      <c r="AG1" s="16" t="s">
        <v>54</v>
      </c>
      <c r="AH1" s="16" t="s">
        <v>55</v>
      </c>
      <c r="AI1" s="16" t="s">
        <v>56</v>
      </c>
      <c r="AJ1" s="16" t="s">
        <v>57</v>
      </c>
      <c r="AK1" s="16" t="s">
        <v>58</v>
      </c>
      <c r="AL1" s="16" t="s">
        <v>59</v>
      </c>
      <c r="AM1" s="16" t="s">
        <v>60</v>
      </c>
      <c r="AN1" s="16" t="s">
        <v>61</v>
      </c>
      <c r="AO1" s="16" t="s">
        <v>62</v>
      </c>
      <c r="AP1" s="16" t="s">
        <v>63</v>
      </c>
      <c r="AQ1" s="16" t="s">
        <v>64</v>
      </c>
      <c r="AR1" s="16" t="s">
        <v>65</v>
      </c>
      <c r="AS1" s="16" t="s">
        <v>66</v>
      </c>
      <c r="AT1" s="16" t="s">
        <v>77</v>
      </c>
      <c r="AU1" s="16" t="s">
        <v>67</v>
      </c>
      <c r="AV1" s="16" t="s">
        <v>68</v>
      </c>
      <c r="AW1" s="16" t="s">
        <v>75</v>
      </c>
      <c r="AX1" s="16" t="s">
        <v>74</v>
      </c>
      <c r="AY1" s="16" t="s">
        <v>73</v>
      </c>
      <c r="AZ1" s="16" t="s">
        <v>72</v>
      </c>
      <c r="BA1" s="16" t="s">
        <v>71</v>
      </c>
      <c r="BB1" s="16" t="s">
        <v>81</v>
      </c>
      <c r="BC1" s="17" t="s">
        <v>69</v>
      </c>
    </row>
    <row r="2" spans="1:55" s="2" customFormat="1" ht="12.75" x14ac:dyDescent="0.2">
      <c r="A2" s="18"/>
      <c r="B2" s="19" t="s">
        <v>82</v>
      </c>
      <c r="C2" s="19"/>
      <c r="D2" s="19"/>
      <c r="E2" s="18">
        <v>67500</v>
      </c>
      <c r="F2" s="18">
        <v>27000</v>
      </c>
      <c r="G2" s="18">
        <v>27000</v>
      </c>
      <c r="H2" s="18">
        <v>36900</v>
      </c>
      <c r="I2" s="18">
        <v>24300</v>
      </c>
      <c r="J2" s="18">
        <v>36900</v>
      </c>
      <c r="K2" s="18">
        <f>41000*0.9</f>
        <v>36900</v>
      </c>
      <c r="L2" s="18">
        <v>152100</v>
      </c>
      <c r="M2" s="18">
        <f>174000*0.9</f>
        <v>156600</v>
      </c>
      <c r="N2" s="18">
        <f>123000*0.9</f>
        <v>110700</v>
      </c>
      <c r="O2" s="18">
        <v>42300</v>
      </c>
      <c r="P2" s="18">
        <v>36900</v>
      </c>
      <c r="Q2" s="18">
        <v>36900</v>
      </c>
      <c r="R2" s="18">
        <v>53100</v>
      </c>
      <c r="S2" s="18">
        <v>53100</v>
      </c>
      <c r="T2" s="18">
        <v>36900</v>
      </c>
      <c r="U2" s="18">
        <v>18000</v>
      </c>
      <c r="V2" s="18">
        <v>27000</v>
      </c>
      <c r="W2" s="18">
        <f>47000*0.9</f>
        <v>42300</v>
      </c>
      <c r="X2" s="18">
        <v>124200</v>
      </c>
      <c r="Y2" s="18">
        <v>63900</v>
      </c>
      <c r="Z2" s="18">
        <v>139000</v>
      </c>
      <c r="AA2" s="18">
        <v>126000</v>
      </c>
      <c r="AB2" s="18">
        <v>53100</v>
      </c>
      <c r="AC2" s="18">
        <v>134600</v>
      </c>
      <c r="AD2" s="18">
        <v>207000</v>
      </c>
      <c r="AE2" s="18">
        <v>198000</v>
      </c>
      <c r="AF2" s="18">
        <v>207000</v>
      </c>
      <c r="AG2" s="18">
        <v>148500</v>
      </c>
      <c r="AH2" s="18">
        <v>168300</v>
      </c>
      <c r="AI2" s="18">
        <v>576500</v>
      </c>
      <c r="AJ2" s="18">
        <v>958000</v>
      </c>
      <c r="AK2" s="18">
        <v>123300</v>
      </c>
      <c r="AL2" s="18">
        <v>123300</v>
      </c>
      <c r="AM2" s="18">
        <v>64800</v>
      </c>
      <c r="AN2" s="18">
        <v>296100</v>
      </c>
      <c r="AO2" s="18">
        <v>36900</v>
      </c>
      <c r="AP2" s="18">
        <v>91800</v>
      </c>
      <c r="AQ2" s="18">
        <v>1122300</v>
      </c>
      <c r="AR2" s="18">
        <f>358000*0.9</f>
        <v>322200</v>
      </c>
      <c r="AS2" s="18">
        <v>224100</v>
      </c>
      <c r="AT2" s="18">
        <f>700000*0.9</f>
        <v>630000</v>
      </c>
      <c r="AU2" s="18">
        <v>141300</v>
      </c>
      <c r="AV2" s="18">
        <v>261000</v>
      </c>
      <c r="AW2" s="18">
        <f>63000*0.9</f>
        <v>56700</v>
      </c>
      <c r="AX2" s="18">
        <f>50000*0.9</f>
        <v>45000</v>
      </c>
      <c r="AY2" s="18">
        <f>495000*0.9</f>
        <v>445500</v>
      </c>
      <c r="AZ2" s="18">
        <v>1080000</v>
      </c>
      <c r="BA2" s="18">
        <v>148500</v>
      </c>
      <c r="BB2" s="18">
        <v>102000</v>
      </c>
      <c r="BC2" s="20"/>
    </row>
    <row r="3" spans="1:55" s="4" customFormat="1" ht="15" x14ac:dyDescent="0.25">
      <c r="A3" s="21">
        <v>1</v>
      </c>
      <c r="B3" s="22" t="s">
        <v>24</v>
      </c>
      <c r="C3" s="23">
        <v>1957</v>
      </c>
      <c r="D3" s="23" t="s">
        <v>7</v>
      </c>
      <c r="E3" s="24" t="s">
        <v>3</v>
      </c>
      <c r="F3" s="24" t="s">
        <v>3</v>
      </c>
      <c r="G3" s="24" t="s">
        <v>3</v>
      </c>
      <c r="H3" s="24"/>
      <c r="I3" s="24" t="s">
        <v>3</v>
      </c>
      <c r="J3" s="24" t="s">
        <v>3</v>
      </c>
      <c r="K3" s="24"/>
      <c r="L3" s="24"/>
      <c r="M3" s="24"/>
      <c r="N3" s="24"/>
      <c r="O3" s="24" t="s">
        <v>3</v>
      </c>
      <c r="P3" s="24" t="s">
        <v>3</v>
      </c>
      <c r="Q3" s="24" t="s">
        <v>3</v>
      </c>
      <c r="R3" s="24" t="s">
        <v>3</v>
      </c>
      <c r="S3" s="24" t="s">
        <v>3</v>
      </c>
      <c r="T3" s="24"/>
      <c r="U3" s="24"/>
      <c r="V3" s="24"/>
      <c r="W3" s="24"/>
      <c r="X3" s="24"/>
      <c r="Y3" s="24"/>
      <c r="Z3" s="24"/>
      <c r="AA3" s="24" t="s">
        <v>3</v>
      </c>
      <c r="AB3" s="24" t="s">
        <v>3</v>
      </c>
      <c r="AC3" s="24"/>
      <c r="AD3" s="24" t="s">
        <v>3</v>
      </c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 t="s">
        <v>3</v>
      </c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5">
        <f>SUMIF(E3:BB3,"x",E2:$BB$2)</f>
        <v>882900</v>
      </c>
    </row>
    <row r="4" spans="1:55" s="4" customFormat="1" ht="15" x14ac:dyDescent="0.25">
      <c r="A4" s="21">
        <v>2</v>
      </c>
      <c r="B4" s="22" t="s">
        <v>22</v>
      </c>
      <c r="C4" s="23">
        <v>1989</v>
      </c>
      <c r="D4" s="23" t="s">
        <v>5</v>
      </c>
      <c r="E4" s="24" t="s">
        <v>3</v>
      </c>
      <c r="F4" s="24" t="s">
        <v>3</v>
      </c>
      <c r="G4" s="24" t="s">
        <v>3</v>
      </c>
      <c r="H4" s="24" t="s">
        <v>3</v>
      </c>
      <c r="I4" s="24" t="s">
        <v>3</v>
      </c>
      <c r="J4" s="24" t="s">
        <v>3</v>
      </c>
      <c r="K4" s="24"/>
      <c r="L4" s="24" t="s">
        <v>3</v>
      </c>
      <c r="M4" s="24"/>
      <c r="N4" s="24"/>
      <c r="O4" s="24" t="s">
        <v>3</v>
      </c>
      <c r="P4" s="24" t="s">
        <v>3</v>
      </c>
      <c r="Q4" s="24" t="s">
        <v>3</v>
      </c>
      <c r="R4" s="24" t="s">
        <v>3</v>
      </c>
      <c r="S4" s="24" t="s">
        <v>3</v>
      </c>
      <c r="T4" s="24" t="s">
        <v>3</v>
      </c>
      <c r="U4" s="24"/>
      <c r="V4" s="24"/>
      <c r="W4" s="24"/>
      <c r="X4" s="24"/>
      <c r="Y4" s="24"/>
      <c r="Z4" s="24"/>
      <c r="AA4" s="24"/>
      <c r="AB4" s="24" t="s">
        <v>3</v>
      </c>
      <c r="AC4" s="24"/>
      <c r="AD4" s="24" t="s">
        <v>3</v>
      </c>
      <c r="AE4" s="24"/>
      <c r="AF4" s="24" t="s">
        <v>3</v>
      </c>
      <c r="AG4" s="24" t="s">
        <v>3</v>
      </c>
      <c r="AH4" s="24"/>
      <c r="AI4" s="24"/>
      <c r="AJ4" s="24"/>
      <c r="AK4" s="24"/>
      <c r="AL4" s="24"/>
      <c r="AM4" s="24" t="s">
        <v>3</v>
      </c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5">
        <f>SUMIF(E4:BB4,"x",E$2:$BB3)</f>
        <v>1311300</v>
      </c>
    </row>
    <row r="5" spans="1:55" s="4" customFormat="1" ht="15" x14ac:dyDescent="0.25">
      <c r="A5" s="21">
        <v>3</v>
      </c>
      <c r="B5" s="22" t="s">
        <v>20</v>
      </c>
      <c r="C5" s="23">
        <v>1957</v>
      </c>
      <c r="D5" s="23" t="s">
        <v>5</v>
      </c>
      <c r="E5" s="24" t="s">
        <v>3</v>
      </c>
      <c r="F5" s="24" t="s">
        <v>3</v>
      </c>
      <c r="G5" s="24" t="s">
        <v>3</v>
      </c>
      <c r="H5" s="24"/>
      <c r="I5" s="24"/>
      <c r="J5" s="24" t="s">
        <v>3</v>
      </c>
      <c r="K5" s="24"/>
      <c r="L5" s="24"/>
      <c r="M5" s="24"/>
      <c r="N5" s="24"/>
      <c r="O5" s="24" t="s">
        <v>3</v>
      </c>
      <c r="P5" s="24" t="s">
        <v>3</v>
      </c>
      <c r="Q5" s="24" t="s">
        <v>3</v>
      </c>
      <c r="R5" s="24" t="s">
        <v>3</v>
      </c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 t="s">
        <v>3</v>
      </c>
      <c r="AE5" s="24"/>
      <c r="AF5" s="24" t="s">
        <v>3</v>
      </c>
      <c r="AG5" s="24"/>
      <c r="AH5" s="24"/>
      <c r="AI5" s="24"/>
      <c r="AJ5" s="24"/>
      <c r="AK5" s="24"/>
      <c r="AL5" s="24"/>
      <c r="AM5" s="24"/>
      <c r="AN5" s="24"/>
      <c r="AO5" s="24"/>
      <c r="AP5" s="24" t="s">
        <v>3</v>
      </c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 t="s">
        <v>3</v>
      </c>
      <c r="BB5" s="24"/>
      <c r="BC5" s="25">
        <f>SUMIF(E5:BB5,"x",E$2:$BB4)</f>
        <v>981900</v>
      </c>
    </row>
    <row r="6" spans="1:55" s="4" customFormat="1" ht="15.75" customHeight="1" x14ac:dyDescent="0.25">
      <c r="A6" s="21">
        <v>4</v>
      </c>
      <c r="B6" s="22" t="s">
        <v>9</v>
      </c>
      <c r="C6" s="23">
        <v>1979</v>
      </c>
      <c r="D6" s="23" t="s">
        <v>5</v>
      </c>
      <c r="E6" s="24" t="s">
        <v>3</v>
      </c>
      <c r="F6" s="24" t="s">
        <v>3</v>
      </c>
      <c r="G6" s="24" t="s">
        <v>3</v>
      </c>
      <c r="H6" s="24"/>
      <c r="I6" s="24" t="s">
        <v>3</v>
      </c>
      <c r="J6" s="24" t="s">
        <v>3</v>
      </c>
      <c r="K6" s="24"/>
      <c r="L6" s="24"/>
      <c r="M6" s="24"/>
      <c r="N6" s="24"/>
      <c r="O6" s="24" t="s">
        <v>3</v>
      </c>
      <c r="P6" s="24" t="s">
        <v>3</v>
      </c>
      <c r="Q6" s="24" t="s">
        <v>3</v>
      </c>
      <c r="R6" s="24" t="s">
        <v>3</v>
      </c>
      <c r="S6" s="24" t="s">
        <v>3</v>
      </c>
      <c r="T6" s="24" t="s">
        <v>3</v>
      </c>
      <c r="U6" s="24"/>
      <c r="V6" s="24"/>
      <c r="W6" s="24"/>
      <c r="X6" s="24"/>
      <c r="Y6" s="24"/>
      <c r="Z6" s="24"/>
      <c r="AA6" s="24"/>
      <c r="AB6" s="24" t="s">
        <v>3</v>
      </c>
      <c r="AC6" s="24"/>
      <c r="AD6" s="24"/>
      <c r="AE6" s="24"/>
      <c r="AF6" s="24" t="s">
        <v>3</v>
      </c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 t="s">
        <v>3</v>
      </c>
      <c r="BA6" s="24"/>
      <c r="BB6" s="24"/>
      <c r="BC6" s="25">
        <f>SUMIF(E6:BB6,"x",E$2:$BB5)</f>
        <v>1782000</v>
      </c>
    </row>
    <row r="7" spans="1:55" s="4" customFormat="1" ht="15" x14ac:dyDescent="0.25">
      <c r="A7" s="21">
        <v>5</v>
      </c>
      <c r="B7" s="22" t="s">
        <v>25</v>
      </c>
      <c r="C7" s="23">
        <v>1954</v>
      </c>
      <c r="D7" s="23" t="s">
        <v>5</v>
      </c>
      <c r="E7" s="24" t="s">
        <v>3</v>
      </c>
      <c r="F7" s="24" t="s">
        <v>3</v>
      </c>
      <c r="G7" s="24" t="s">
        <v>3</v>
      </c>
      <c r="H7" s="24"/>
      <c r="I7" s="24" t="s">
        <v>3</v>
      </c>
      <c r="J7" s="24" t="s">
        <v>3</v>
      </c>
      <c r="K7" s="24"/>
      <c r="L7" s="24"/>
      <c r="M7" s="24"/>
      <c r="N7" s="24"/>
      <c r="O7" s="24"/>
      <c r="P7" s="24" t="s">
        <v>3</v>
      </c>
      <c r="Q7" s="24"/>
      <c r="R7" s="24" t="s">
        <v>3</v>
      </c>
      <c r="S7" s="24"/>
      <c r="T7" s="24"/>
      <c r="U7" s="24"/>
      <c r="V7" s="24"/>
      <c r="W7" s="24"/>
      <c r="X7" s="24"/>
      <c r="Y7" s="24"/>
      <c r="Z7" s="24"/>
      <c r="AA7" s="24" t="s">
        <v>3</v>
      </c>
      <c r="AB7" s="24" t="s">
        <v>3</v>
      </c>
      <c r="AC7" s="24"/>
      <c r="AD7" s="24" t="s">
        <v>3</v>
      </c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 t="s">
        <v>3</v>
      </c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5">
        <f>SUMIF(E7:BB7,"x",E$2:$BB6)</f>
        <v>750600</v>
      </c>
    </row>
    <row r="8" spans="1:55" s="4" customFormat="1" ht="15" x14ac:dyDescent="0.25">
      <c r="A8" s="21">
        <v>6</v>
      </c>
      <c r="B8" s="22" t="s">
        <v>70</v>
      </c>
      <c r="C8" s="23">
        <v>1954</v>
      </c>
      <c r="D8" s="23" t="s">
        <v>7</v>
      </c>
      <c r="E8" s="24" t="s">
        <v>3</v>
      </c>
      <c r="F8" s="24" t="s">
        <v>3</v>
      </c>
      <c r="G8" s="24" t="s">
        <v>3</v>
      </c>
      <c r="H8" s="24" t="s">
        <v>3</v>
      </c>
      <c r="I8" s="24" t="s">
        <v>3</v>
      </c>
      <c r="J8" s="24" t="s">
        <v>3</v>
      </c>
      <c r="K8" s="24"/>
      <c r="L8" s="24"/>
      <c r="M8" s="24"/>
      <c r="N8" s="24"/>
      <c r="O8" s="24"/>
      <c r="P8" s="24" t="s">
        <v>3</v>
      </c>
      <c r="Q8" s="24"/>
      <c r="R8" s="24" t="s">
        <v>3</v>
      </c>
      <c r="S8" s="24"/>
      <c r="T8" s="24" t="s">
        <v>3</v>
      </c>
      <c r="U8" s="24"/>
      <c r="V8" s="24"/>
      <c r="W8" s="24"/>
      <c r="X8" s="24"/>
      <c r="Y8" s="24"/>
      <c r="Z8" s="24"/>
      <c r="AA8" s="24"/>
      <c r="AB8" s="24" t="s">
        <v>3</v>
      </c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 t="s">
        <v>3</v>
      </c>
      <c r="AX8" s="24" t="s">
        <v>3</v>
      </c>
      <c r="AY8" s="24" t="s">
        <v>3</v>
      </c>
      <c r="AZ8" s="24"/>
      <c r="BA8" s="24"/>
      <c r="BB8" s="24"/>
      <c r="BC8" s="25">
        <f>SUMIF(E8:BB8,"x",E$2:$BB7)</f>
        <v>946800</v>
      </c>
    </row>
    <row r="9" spans="1:55" s="4" customFormat="1" ht="15" x14ac:dyDescent="0.25">
      <c r="A9" s="21">
        <v>7</v>
      </c>
      <c r="B9" s="22" t="s">
        <v>13</v>
      </c>
      <c r="C9" s="23">
        <v>1977</v>
      </c>
      <c r="D9" s="23" t="s">
        <v>7</v>
      </c>
      <c r="E9" s="24" t="s">
        <v>3</v>
      </c>
      <c r="F9" s="24" t="s">
        <v>3</v>
      </c>
      <c r="G9" s="24" t="s">
        <v>3</v>
      </c>
      <c r="H9" s="24" t="s">
        <v>3</v>
      </c>
      <c r="I9" s="24" t="s">
        <v>3</v>
      </c>
      <c r="J9" s="24" t="s">
        <v>3</v>
      </c>
      <c r="K9" s="24" t="s">
        <v>3</v>
      </c>
      <c r="L9" s="24" t="s">
        <v>3</v>
      </c>
      <c r="M9" s="24"/>
      <c r="N9" s="24"/>
      <c r="O9" s="24" t="s">
        <v>3</v>
      </c>
      <c r="P9" s="24" t="s">
        <v>3</v>
      </c>
      <c r="Q9" s="24" t="s">
        <v>3</v>
      </c>
      <c r="R9" s="24" t="s">
        <v>3</v>
      </c>
      <c r="S9" s="24" t="s">
        <v>3</v>
      </c>
      <c r="T9" s="24" t="s">
        <v>3</v>
      </c>
      <c r="U9" s="24"/>
      <c r="V9" s="24"/>
      <c r="W9" s="24" t="s">
        <v>3</v>
      </c>
      <c r="X9" s="24"/>
      <c r="Y9" s="24"/>
      <c r="Z9" s="24"/>
      <c r="AA9" s="24"/>
      <c r="AB9" s="24" t="s">
        <v>3</v>
      </c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5">
        <f>SUMIF(E9:BB9,"x",E$2:$BB8)</f>
        <v>763200</v>
      </c>
    </row>
    <row r="10" spans="1:55" s="4" customFormat="1" ht="15" x14ac:dyDescent="0.25">
      <c r="A10" s="21">
        <v>8</v>
      </c>
      <c r="B10" s="22" t="s">
        <v>15</v>
      </c>
      <c r="C10" s="23">
        <v>1973</v>
      </c>
      <c r="D10" s="23" t="s">
        <v>7</v>
      </c>
      <c r="E10" s="24" t="s">
        <v>3</v>
      </c>
      <c r="F10" s="24" t="s">
        <v>3</v>
      </c>
      <c r="G10" s="24" t="s">
        <v>3</v>
      </c>
      <c r="H10" s="24"/>
      <c r="I10" s="24" t="s">
        <v>3</v>
      </c>
      <c r="J10" s="24" t="s">
        <v>3</v>
      </c>
      <c r="K10" s="24"/>
      <c r="L10" s="24" t="s">
        <v>3</v>
      </c>
      <c r="M10" s="24"/>
      <c r="N10" s="24"/>
      <c r="O10" s="24" t="s">
        <v>3</v>
      </c>
      <c r="P10" s="24" t="s">
        <v>3</v>
      </c>
      <c r="Q10" s="24" t="s">
        <v>3</v>
      </c>
      <c r="R10" s="24" t="s">
        <v>3</v>
      </c>
      <c r="S10" s="24"/>
      <c r="T10" s="24" t="s">
        <v>3</v>
      </c>
      <c r="U10" s="24"/>
      <c r="V10" s="24"/>
      <c r="W10" s="24"/>
      <c r="X10" s="24"/>
      <c r="Y10" s="24"/>
      <c r="Z10" s="24"/>
      <c r="AA10" s="24"/>
      <c r="AB10" s="24" t="s">
        <v>3</v>
      </c>
      <c r="AC10" s="24"/>
      <c r="AD10" s="24" t="s">
        <v>3</v>
      </c>
      <c r="AE10" s="24"/>
      <c r="AF10" s="24" t="s">
        <v>3</v>
      </c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 t="s">
        <v>3</v>
      </c>
      <c r="AT10" s="24" t="s">
        <v>3</v>
      </c>
      <c r="AU10" s="24"/>
      <c r="AV10" s="24"/>
      <c r="AW10" s="24"/>
      <c r="AX10" s="24"/>
      <c r="AY10" s="24"/>
      <c r="AZ10" s="24"/>
      <c r="BA10" s="24"/>
      <c r="BB10" s="24"/>
      <c r="BC10" s="25">
        <f>SUMIF(E10:BB10,"x",E$2:$BB9)</f>
        <v>1862100</v>
      </c>
    </row>
    <row r="11" spans="1:55" s="4" customFormat="1" ht="15" x14ac:dyDescent="0.25">
      <c r="A11" s="21">
        <v>9</v>
      </c>
      <c r="B11" s="22" t="s">
        <v>26</v>
      </c>
      <c r="C11" s="23">
        <v>1954</v>
      </c>
      <c r="D11" s="23" t="s">
        <v>5</v>
      </c>
      <c r="E11" s="24" t="s">
        <v>3</v>
      </c>
      <c r="F11" s="24" t="s">
        <v>3</v>
      </c>
      <c r="G11" s="24" t="s">
        <v>3</v>
      </c>
      <c r="H11" s="24"/>
      <c r="I11" s="24"/>
      <c r="J11" s="24" t="s">
        <v>3</v>
      </c>
      <c r="K11" s="24"/>
      <c r="L11" s="24"/>
      <c r="M11" s="24"/>
      <c r="N11" s="24"/>
      <c r="O11" s="24" t="s">
        <v>3</v>
      </c>
      <c r="P11" s="24" t="s">
        <v>3</v>
      </c>
      <c r="Q11" s="24" t="s">
        <v>3</v>
      </c>
      <c r="R11" s="24" t="s">
        <v>3</v>
      </c>
      <c r="S11" s="24"/>
      <c r="T11" s="24"/>
      <c r="U11" s="24"/>
      <c r="V11" s="24"/>
      <c r="W11" s="24"/>
      <c r="X11" s="24"/>
      <c r="Y11" s="24"/>
      <c r="Z11" s="24"/>
      <c r="AA11" s="24" t="s">
        <v>3</v>
      </c>
      <c r="AB11" s="24" t="s">
        <v>3</v>
      </c>
      <c r="AC11" s="24"/>
      <c r="AD11" s="24"/>
      <c r="AE11" s="24"/>
      <c r="AF11" s="24" t="s">
        <v>3</v>
      </c>
      <c r="AG11" s="24"/>
      <c r="AH11" s="24"/>
      <c r="AI11" s="24"/>
      <c r="AJ11" s="24"/>
      <c r="AK11" s="24"/>
      <c r="AL11" s="24"/>
      <c r="AM11" s="24"/>
      <c r="AN11" s="24"/>
      <c r="AO11" s="24"/>
      <c r="AP11" s="24" t="s">
        <v>3</v>
      </c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5">
        <f>SUMIF(E11:BB11,"x",E$2:$BB10)</f>
        <v>805500</v>
      </c>
    </row>
    <row r="12" spans="1:55" ht="15" x14ac:dyDescent="0.25">
      <c r="A12" s="21">
        <v>10</v>
      </c>
      <c r="B12" s="22" t="s">
        <v>78</v>
      </c>
      <c r="C12" s="23">
        <v>1980</v>
      </c>
      <c r="D12" s="23" t="s">
        <v>7</v>
      </c>
      <c r="E12" s="26" t="s">
        <v>3</v>
      </c>
      <c r="F12" s="26" t="s">
        <v>3</v>
      </c>
      <c r="G12" s="26" t="s">
        <v>3</v>
      </c>
      <c r="H12" s="26" t="s">
        <v>3</v>
      </c>
      <c r="I12" s="26"/>
      <c r="J12" s="26" t="s">
        <v>3</v>
      </c>
      <c r="K12" s="26"/>
      <c r="L12" s="26" t="s">
        <v>3</v>
      </c>
      <c r="M12" s="26"/>
      <c r="N12" s="26"/>
      <c r="O12" s="26" t="s">
        <v>3</v>
      </c>
      <c r="P12" s="26" t="s">
        <v>3</v>
      </c>
      <c r="Q12" s="26" t="s">
        <v>3</v>
      </c>
      <c r="R12" s="26" t="s">
        <v>3</v>
      </c>
      <c r="S12" s="26"/>
      <c r="T12" s="26" t="s">
        <v>3</v>
      </c>
      <c r="U12" s="26"/>
      <c r="V12" s="26"/>
      <c r="W12" s="26"/>
      <c r="X12" s="26"/>
      <c r="Y12" s="26"/>
      <c r="Z12" s="26" t="s">
        <v>3</v>
      </c>
      <c r="AA12" s="26" t="s">
        <v>3</v>
      </c>
      <c r="AB12" s="26" t="s">
        <v>3</v>
      </c>
      <c r="AC12" s="26"/>
      <c r="AD12" s="26" t="s">
        <v>3</v>
      </c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 t="s">
        <v>3</v>
      </c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5">
        <f>SUMIF(E12:BB12,"x",E$2:$BB11)</f>
        <v>1170400</v>
      </c>
    </row>
    <row r="13" spans="1:55" ht="15" x14ac:dyDescent="0.25">
      <c r="A13" s="21">
        <v>11</v>
      </c>
      <c r="B13" s="22" t="s">
        <v>79</v>
      </c>
      <c r="C13" s="23">
        <v>1967</v>
      </c>
      <c r="D13" s="23" t="s">
        <v>7</v>
      </c>
      <c r="E13" s="26" t="s">
        <v>3</v>
      </c>
      <c r="F13" s="26" t="s">
        <v>3</v>
      </c>
      <c r="G13" s="26" t="s">
        <v>3</v>
      </c>
      <c r="H13" s="26" t="s">
        <v>3</v>
      </c>
      <c r="I13" s="26" t="s">
        <v>3</v>
      </c>
      <c r="J13" s="26" t="s">
        <v>3</v>
      </c>
      <c r="K13" s="26"/>
      <c r="L13" s="26" t="s">
        <v>3</v>
      </c>
      <c r="M13" s="26"/>
      <c r="N13" s="26"/>
      <c r="O13" s="26" t="s">
        <v>3</v>
      </c>
      <c r="P13" s="26" t="s">
        <v>3</v>
      </c>
      <c r="Q13" s="26" t="s">
        <v>3</v>
      </c>
      <c r="R13" s="26" t="s">
        <v>3</v>
      </c>
      <c r="S13" s="26" t="s">
        <v>3</v>
      </c>
      <c r="T13" s="26"/>
      <c r="U13" s="26"/>
      <c r="V13" s="26"/>
      <c r="W13" s="26"/>
      <c r="X13" s="26"/>
      <c r="Y13" s="26"/>
      <c r="Z13" s="26" t="s">
        <v>3</v>
      </c>
      <c r="AA13" s="26"/>
      <c r="AB13" s="26" t="s">
        <v>3</v>
      </c>
      <c r="AC13" s="26"/>
      <c r="AD13" s="26" t="s">
        <v>3</v>
      </c>
      <c r="AE13" s="26"/>
      <c r="AF13" s="26" t="s">
        <v>3</v>
      </c>
      <c r="AG13" s="26"/>
      <c r="AH13" s="26"/>
      <c r="AI13" s="26"/>
      <c r="AJ13" s="26"/>
      <c r="AK13" s="26"/>
      <c r="AL13" s="26"/>
      <c r="AM13" s="26"/>
      <c r="AN13" s="26"/>
      <c r="AO13" s="26"/>
      <c r="AP13" s="26" t="s">
        <v>3</v>
      </c>
      <c r="AQ13" s="26"/>
      <c r="AR13" s="26"/>
      <c r="AS13" s="26"/>
      <c r="AT13" s="26" t="s">
        <v>3</v>
      </c>
      <c r="AU13" s="26"/>
      <c r="AV13" s="26"/>
      <c r="AW13" s="26"/>
      <c r="AX13" s="26"/>
      <c r="AY13" s="26"/>
      <c r="AZ13" s="26"/>
      <c r="BA13" s="26" t="s">
        <v>3</v>
      </c>
      <c r="BB13" s="26"/>
      <c r="BC13" s="25">
        <f>SUMIF(E13:BB13,"x",E$2:$BB12)</f>
        <v>2070400</v>
      </c>
    </row>
    <row r="14" spans="1:55" ht="15" x14ac:dyDescent="0.25">
      <c r="A14" s="21">
        <v>12</v>
      </c>
      <c r="B14" s="22" t="s">
        <v>19</v>
      </c>
      <c r="C14" s="23">
        <v>1953</v>
      </c>
      <c r="D14" s="23" t="s">
        <v>5</v>
      </c>
      <c r="E14" s="26" t="s">
        <v>3</v>
      </c>
      <c r="F14" s="26" t="s">
        <v>3</v>
      </c>
      <c r="G14" s="26" t="s">
        <v>3</v>
      </c>
      <c r="H14" s="26" t="s">
        <v>3</v>
      </c>
      <c r="I14" s="26" t="s">
        <v>3</v>
      </c>
      <c r="J14" s="26" t="s">
        <v>3</v>
      </c>
      <c r="K14" s="26"/>
      <c r="L14" s="26" t="s">
        <v>3</v>
      </c>
      <c r="M14" s="26"/>
      <c r="N14" s="26"/>
      <c r="O14" s="26" t="s">
        <v>3</v>
      </c>
      <c r="P14" s="26" t="s">
        <v>3</v>
      </c>
      <c r="Q14" s="26" t="s">
        <v>3</v>
      </c>
      <c r="R14" s="26" t="s">
        <v>3</v>
      </c>
      <c r="S14" s="26"/>
      <c r="T14" s="26" t="s">
        <v>3</v>
      </c>
      <c r="U14" s="26" t="s">
        <v>3</v>
      </c>
      <c r="V14" s="26" t="s">
        <v>3</v>
      </c>
      <c r="W14" s="26"/>
      <c r="X14" s="26"/>
      <c r="Y14" s="26"/>
      <c r="Z14" s="26"/>
      <c r="AA14" s="26"/>
      <c r="AB14" s="26" t="s">
        <v>3</v>
      </c>
      <c r="AC14" s="26"/>
      <c r="AD14" s="26" t="s">
        <v>3</v>
      </c>
      <c r="AE14" s="26"/>
      <c r="AF14" s="26"/>
      <c r="AG14" s="26"/>
      <c r="AH14" s="26"/>
      <c r="AI14" s="26"/>
      <c r="AJ14" s="26"/>
      <c r="AK14" s="26" t="s">
        <v>3</v>
      </c>
      <c r="AL14" s="26" t="s">
        <v>3</v>
      </c>
      <c r="AM14" s="26"/>
      <c r="AN14" s="26"/>
      <c r="AO14" s="26" t="s">
        <v>3</v>
      </c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 t="s">
        <v>3</v>
      </c>
      <c r="BC14" s="25">
        <f>SUMIF(E14:BB14,"x",E$2:$BB13)</f>
        <v>1268400</v>
      </c>
    </row>
    <row r="15" spans="1:55" ht="15" x14ac:dyDescent="0.25">
      <c r="A15" s="21">
        <v>13</v>
      </c>
      <c r="B15" s="22" t="s">
        <v>10</v>
      </c>
      <c r="C15" s="23">
        <v>1970</v>
      </c>
      <c r="D15" s="23" t="s">
        <v>5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 t="s">
        <v>3</v>
      </c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 t="s">
        <v>3</v>
      </c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5">
        <f>SUMIF(E15:BB15,"x",E$2:$BB14)</f>
        <v>1329300</v>
      </c>
    </row>
    <row r="16" spans="1:55" s="15" customFormat="1" ht="15" x14ac:dyDescent="0.25">
      <c r="A16" s="29" t="s">
        <v>80</v>
      </c>
      <c r="B16" s="29"/>
      <c r="C16" s="29"/>
      <c r="D16" s="29"/>
      <c r="E16" s="27">
        <f>COUNTIF(E3:E13,"x")</f>
        <v>11</v>
      </c>
      <c r="F16" s="27">
        <f t="shared" ref="F16:BA16" si="0">COUNTIF(F3:F13,"x")</f>
        <v>11</v>
      </c>
      <c r="G16" s="27">
        <f t="shared" si="0"/>
        <v>11</v>
      </c>
      <c r="H16" s="27">
        <f t="shared" si="0"/>
        <v>5</v>
      </c>
      <c r="I16" s="27">
        <f t="shared" si="0"/>
        <v>8</v>
      </c>
      <c r="J16" s="27">
        <f t="shared" si="0"/>
        <v>11</v>
      </c>
      <c r="K16" s="27">
        <f t="shared" si="0"/>
        <v>1</v>
      </c>
      <c r="L16" s="27">
        <f t="shared" si="0"/>
        <v>5</v>
      </c>
      <c r="M16" s="27">
        <f t="shared" si="0"/>
        <v>0</v>
      </c>
      <c r="N16" s="27">
        <f t="shared" si="0"/>
        <v>0</v>
      </c>
      <c r="O16" s="27">
        <f t="shared" si="0"/>
        <v>9</v>
      </c>
      <c r="P16" s="27">
        <f t="shared" si="0"/>
        <v>11</v>
      </c>
      <c r="Q16" s="27">
        <f t="shared" si="0"/>
        <v>9</v>
      </c>
      <c r="R16" s="27">
        <f t="shared" si="0"/>
        <v>11</v>
      </c>
      <c r="S16" s="27">
        <f t="shared" si="0"/>
        <v>5</v>
      </c>
      <c r="T16" s="27">
        <f t="shared" si="0"/>
        <v>6</v>
      </c>
      <c r="U16" s="27">
        <f t="shared" si="0"/>
        <v>0</v>
      </c>
      <c r="V16" s="27">
        <f t="shared" si="0"/>
        <v>0</v>
      </c>
      <c r="W16" s="27">
        <f t="shared" si="0"/>
        <v>1</v>
      </c>
      <c r="X16" s="27">
        <f t="shared" si="0"/>
        <v>0</v>
      </c>
      <c r="Y16" s="27">
        <f t="shared" si="0"/>
        <v>0</v>
      </c>
      <c r="Z16" s="27">
        <f t="shared" si="0"/>
        <v>2</v>
      </c>
      <c r="AA16" s="27">
        <f t="shared" si="0"/>
        <v>4</v>
      </c>
      <c r="AB16" s="27">
        <f t="shared" si="0"/>
        <v>10</v>
      </c>
      <c r="AC16" s="27">
        <f t="shared" si="0"/>
        <v>0</v>
      </c>
      <c r="AD16" s="27">
        <f t="shared" si="0"/>
        <v>7</v>
      </c>
      <c r="AE16" s="27">
        <f t="shared" si="0"/>
        <v>0</v>
      </c>
      <c r="AF16" s="27">
        <f t="shared" si="0"/>
        <v>6</v>
      </c>
      <c r="AG16" s="27">
        <f t="shared" si="0"/>
        <v>1</v>
      </c>
      <c r="AH16" s="27">
        <f t="shared" si="0"/>
        <v>0</v>
      </c>
      <c r="AI16" s="27">
        <f t="shared" si="0"/>
        <v>0</v>
      </c>
      <c r="AJ16" s="27">
        <f t="shared" si="0"/>
        <v>0</v>
      </c>
      <c r="AK16" s="27">
        <f t="shared" si="0"/>
        <v>0</v>
      </c>
      <c r="AL16" s="27">
        <f t="shared" si="0"/>
        <v>0</v>
      </c>
      <c r="AM16" s="27">
        <f t="shared" si="0"/>
        <v>1</v>
      </c>
      <c r="AN16" s="27">
        <f t="shared" si="0"/>
        <v>0</v>
      </c>
      <c r="AO16" s="27">
        <f t="shared" si="0"/>
        <v>0</v>
      </c>
      <c r="AP16" s="27">
        <f t="shared" si="0"/>
        <v>6</v>
      </c>
      <c r="AQ16" s="27">
        <f t="shared" si="0"/>
        <v>0</v>
      </c>
      <c r="AR16" s="27">
        <f t="shared" si="0"/>
        <v>0</v>
      </c>
      <c r="AS16" s="27">
        <f t="shared" si="0"/>
        <v>1</v>
      </c>
      <c r="AT16" s="27">
        <f t="shared" si="0"/>
        <v>2</v>
      </c>
      <c r="AU16" s="27">
        <f t="shared" si="0"/>
        <v>0</v>
      </c>
      <c r="AV16" s="27">
        <f t="shared" si="0"/>
        <v>0</v>
      </c>
      <c r="AW16" s="27">
        <f t="shared" si="0"/>
        <v>1</v>
      </c>
      <c r="AX16" s="27">
        <f t="shared" si="0"/>
        <v>1</v>
      </c>
      <c r="AY16" s="27">
        <f t="shared" si="0"/>
        <v>1</v>
      </c>
      <c r="AZ16" s="27">
        <f t="shared" si="0"/>
        <v>1</v>
      </c>
      <c r="BA16" s="27">
        <f t="shared" si="0"/>
        <v>2</v>
      </c>
      <c r="BB16" s="14"/>
      <c r="BC16" s="28">
        <f>SUM(BC3:BC15)</f>
        <v>15924800</v>
      </c>
    </row>
    <row r="17" spans="5:54" x14ac:dyDescent="0.2"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</sheetData>
  <autoFilter ref="A2:BC13" xr:uid="{FADBE6E5-FD3C-498C-BE4A-D70CED94C1D6}"/>
  <mergeCells count="1">
    <mergeCell ref="A16:D16"/>
  </mergeCells>
  <conditionalFormatting sqref="B17:B1048576 B1:B2 B12:B15">
    <cfRule type="duplicateValues" dxfId="6" priority="5"/>
  </conditionalFormatting>
  <conditionalFormatting sqref="B17:B1048576 B1:B15">
    <cfRule type="duplicateValues" dxfId="5" priority="1"/>
  </conditionalFormatting>
  <conditionalFormatting sqref="B3:B11">
    <cfRule type="duplicateValues" dxfId="4" priority="10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46F82-FE65-4752-9A99-4B412BADFF99}">
  <dimension ref="A1:BC12"/>
  <sheetViews>
    <sheetView workbookViewId="0">
      <selection activeCell="B20" sqref="B20:B21"/>
    </sheetView>
  </sheetViews>
  <sheetFormatPr defaultRowHeight="15" x14ac:dyDescent="0.25"/>
  <sheetData>
    <row r="1" spans="1:55" s="4" customFormat="1" x14ac:dyDescent="0.25">
      <c r="A1" s="3">
        <v>10</v>
      </c>
      <c r="B1" s="5" t="s">
        <v>21</v>
      </c>
      <c r="C1" s="6">
        <v>1970</v>
      </c>
      <c r="D1" s="6" t="s">
        <v>5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8" t="e">
        <f>SUMIF(E1:BB1,"x",#REF!)</f>
        <v>#REF!</v>
      </c>
    </row>
    <row r="2" spans="1:55" x14ac:dyDescent="0.25">
      <c r="A2" s="3">
        <v>11</v>
      </c>
      <c r="B2" s="5" t="s">
        <v>12</v>
      </c>
      <c r="C2" s="6">
        <v>1988</v>
      </c>
      <c r="D2" s="6" t="s">
        <v>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9"/>
    </row>
    <row r="3" spans="1:55" x14ac:dyDescent="0.25">
      <c r="A3" s="3">
        <v>12</v>
      </c>
      <c r="B3" s="5" t="s">
        <v>6</v>
      </c>
      <c r="C3" s="6">
        <v>1980</v>
      </c>
      <c r="D3" s="6" t="s">
        <v>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9"/>
    </row>
    <row r="4" spans="1:55" x14ac:dyDescent="0.25">
      <c r="A4" s="3">
        <v>13</v>
      </c>
      <c r="B4" s="5" t="s">
        <v>18</v>
      </c>
      <c r="C4" s="6">
        <v>1954</v>
      </c>
      <c r="D4" s="6" t="s">
        <v>7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9"/>
    </row>
    <row r="5" spans="1:55" x14ac:dyDescent="0.25">
      <c r="A5" s="3">
        <v>14</v>
      </c>
      <c r="B5" s="5" t="s">
        <v>23</v>
      </c>
      <c r="C5" s="6">
        <v>1953</v>
      </c>
      <c r="D5" s="6" t="s">
        <v>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9"/>
    </row>
    <row r="6" spans="1:55" x14ac:dyDescent="0.25">
      <c r="A6" s="3">
        <v>15</v>
      </c>
      <c r="B6" s="5" t="s">
        <v>14</v>
      </c>
      <c r="C6" s="6">
        <v>1968</v>
      </c>
      <c r="D6" s="6" t="s">
        <v>7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9"/>
    </row>
    <row r="7" spans="1:55" x14ac:dyDescent="0.25">
      <c r="A7" s="3">
        <v>16</v>
      </c>
      <c r="B7" s="5" t="s">
        <v>19</v>
      </c>
      <c r="C7" s="6">
        <v>1953</v>
      </c>
      <c r="D7" s="6" t="s">
        <v>5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9"/>
    </row>
    <row r="8" spans="1:55" x14ac:dyDescent="0.25">
      <c r="A8" s="3">
        <v>17</v>
      </c>
      <c r="B8" s="5" t="s">
        <v>8</v>
      </c>
      <c r="C8" s="6">
        <v>1964</v>
      </c>
      <c r="D8" s="6" t="s">
        <v>7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9"/>
    </row>
    <row r="9" spans="1:55" x14ac:dyDescent="0.25">
      <c r="A9" s="3">
        <v>18</v>
      </c>
      <c r="B9" s="5" t="s">
        <v>16</v>
      </c>
      <c r="C9" s="6">
        <v>1950</v>
      </c>
      <c r="D9" s="6" t="s">
        <v>7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9"/>
    </row>
    <row r="10" spans="1:55" x14ac:dyDescent="0.25">
      <c r="A10" s="3">
        <v>19</v>
      </c>
      <c r="B10" s="5" t="s">
        <v>17</v>
      </c>
      <c r="C10" s="6">
        <v>1958</v>
      </c>
      <c r="D10" s="6" t="s">
        <v>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9"/>
    </row>
    <row r="11" spans="1:55" x14ac:dyDescent="0.25">
      <c r="A11" s="3">
        <v>20</v>
      </c>
      <c r="B11" s="5" t="s">
        <v>11</v>
      </c>
      <c r="C11" s="6">
        <v>1972</v>
      </c>
      <c r="D11" s="6" t="s">
        <v>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9"/>
    </row>
    <row r="12" spans="1:55" s="4" customFormat="1" x14ac:dyDescent="0.25">
      <c r="A12" s="3">
        <v>21</v>
      </c>
      <c r="B12" s="5" t="s">
        <v>10</v>
      </c>
      <c r="C12" s="6">
        <v>1970</v>
      </c>
      <c r="D12" s="6" t="s">
        <v>5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8"/>
    </row>
  </sheetData>
  <conditionalFormatting sqref="B2:B11">
    <cfRule type="duplicateValues" dxfId="3" priority="3"/>
  </conditionalFormatting>
  <conditionalFormatting sqref="B12">
    <cfRule type="duplicateValues" dxfId="2" priority="2"/>
  </conditionalFormatting>
  <conditionalFormatting sqref="B1">
    <cfRule type="duplicateValues" dxfId="1" priority="4"/>
  </conditionalFormatting>
  <conditionalFormatting sqref="B1:B12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ACA50-65F1-4A20-B9A3-6E13FA137D94}">
  <dimension ref="A1:C31"/>
  <sheetViews>
    <sheetView tabSelected="1" topLeftCell="A12" workbookViewId="0">
      <selection sqref="A1:C31"/>
    </sheetView>
  </sheetViews>
  <sheetFormatPr defaultRowHeight="15" x14ac:dyDescent="0.25"/>
  <cols>
    <col min="1" max="1" width="5" style="30" bestFit="1" customWidth="1"/>
    <col min="2" max="2" width="34.140625" style="30" bestFit="1" customWidth="1"/>
    <col min="3" max="3" width="12.42578125" style="30" bestFit="1" customWidth="1"/>
  </cols>
  <sheetData>
    <row r="1" spans="1:3" x14ac:dyDescent="0.25">
      <c r="A1" s="31" t="s">
        <v>0</v>
      </c>
      <c r="B1" s="32" t="s">
        <v>83</v>
      </c>
      <c r="C1" s="31" t="s">
        <v>84</v>
      </c>
    </row>
    <row r="2" spans="1:3" x14ac:dyDescent="0.25">
      <c r="A2" s="30">
        <v>1</v>
      </c>
      <c r="B2" s="33" t="s">
        <v>28</v>
      </c>
      <c r="C2" s="30">
        <v>11</v>
      </c>
    </row>
    <row r="3" spans="1:3" x14ac:dyDescent="0.25">
      <c r="A3" s="30">
        <v>2</v>
      </c>
      <c r="B3" s="33" t="s">
        <v>29</v>
      </c>
      <c r="C3" s="30">
        <v>11</v>
      </c>
    </row>
    <row r="4" spans="1:3" x14ac:dyDescent="0.25">
      <c r="A4" s="30">
        <v>3</v>
      </c>
      <c r="B4" s="33" t="s">
        <v>30</v>
      </c>
      <c r="C4" s="30">
        <v>11</v>
      </c>
    </row>
    <row r="5" spans="1:3" x14ac:dyDescent="0.25">
      <c r="A5" s="30">
        <v>4</v>
      </c>
      <c r="B5" s="33" t="s">
        <v>31</v>
      </c>
      <c r="C5" s="30">
        <v>5</v>
      </c>
    </row>
    <row r="6" spans="1:3" x14ac:dyDescent="0.25">
      <c r="A6" s="30">
        <v>5</v>
      </c>
      <c r="B6" s="33" t="s">
        <v>32</v>
      </c>
      <c r="C6" s="30">
        <v>8</v>
      </c>
    </row>
    <row r="7" spans="1:3" x14ac:dyDescent="0.25">
      <c r="A7" s="30">
        <v>6</v>
      </c>
      <c r="B7" s="33" t="s">
        <v>33</v>
      </c>
      <c r="C7" s="30">
        <v>11</v>
      </c>
    </row>
    <row r="8" spans="1:3" x14ac:dyDescent="0.25">
      <c r="A8" s="30">
        <v>7</v>
      </c>
      <c r="B8" s="33" t="s">
        <v>76</v>
      </c>
      <c r="C8" s="30">
        <v>1</v>
      </c>
    </row>
    <row r="9" spans="1:3" x14ac:dyDescent="0.25">
      <c r="A9" s="30">
        <v>8</v>
      </c>
      <c r="B9" s="33" t="s">
        <v>34</v>
      </c>
      <c r="C9" s="30">
        <v>5</v>
      </c>
    </row>
    <row r="10" spans="1:3" x14ac:dyDescent="0.25">
      <c r="A10" s="30">
        <v>9</v>
      </c>
      <c r="B10" s="33" t="s">
        <v>37</v>
      </c>
      <c r="C10" s="30">
        <v>9</v>
      </c>
    </row>
    <row r="11" spans="1:3" x14ac:dyDescent="0.25">
      <c r="A11" s="30">
        <v>10</v>
      </c>
      <c r="B11" s="33" t="s">
        <v>38</v>
      </c>
      <c r="C11" s="30">
        <v>11</v>
      </c>
    </row>
    <row r="12" spans="1:3" x14ac:dyDescent="0.25">
      <c r="A12" s="30">
        <v>11</v>
      </c>
      <c r="B12" s="33" t="s">
        <v>39</v>
      </c>
      <c r="C12" s="30">
        <v>9</v>
      </c>
    </row>
    <row r="13" spans="1:3" x14ac:dyDescent="0.25">
      <c r="A13" s="30">
        <v>12</v>
      </c>
      <c r="B13" s="33" t="s">
        <v>40</v>
      </c>
      <c r="C13" s="30">
        <v>11</v>
      </c>
    </row>
    <row r="14" spans="1:3" x14ac:dyDescent="0.25">
      <c r="A14" s="30">
        <v>13</v>
      </c>
      <c r="B14" s="33" t="s">
        <v>41</v>
      </c>
      <c r="C14" s="30">
        <v>5</v>
      </c>
    </row>
    <row r="15" spans="1:3" x14ac:dyDescent="0.25">
      <c r="A15" s="30">
        <v>14</v>
      </c>
      <c r="B15" s="33" t="s">
        <v>42</v>
      </c>
      <c r="C15" s="30">
        <v>6</v>
      </c>
    </row>
    <row r="16" spans="1:3" x14ac:dyDescent="0.25">
      <c r="A16" s="30">
        <v>15</v>
      </c>
      <c r="B16" s="33" t="s">
        <v>45</v>
      </c>
      <c r="C16" s="30">
        <v>1</v>
      </c>
    </row>
    <row r="17" spans="1:3" x14ac:dyDescent="0.25">
      <c r="A17" s="30">
        <v>16</v>
      </c>
      <c r="B17" s="33" t="s">
        <v>47</v>
      </c>
      <c r="C17" s="30">
        <v>2</v>
      </c>
    </row>
    <row r="18" spans="1:3" x14ac:dyDescent="0.25">
      <c r="A18" s="30">
        <v>17</v>
      </c>
      <c r="B18" s="33" t="s">
        <v>48</v>
      </c>
      <c r="C18" s="30">
        <v>4</v>
      </c>
    </row>
    <row r="19" spans="1:3" x14ac:dyDescent="0.25">
      <c r="A19" s="30">
        <v>18</v>
      </c>
      <c r="B19" s="33" t="s">
        <v>49</v>
      </c>
      <c r="C19" s="30">
        <v>10</v>
      </c>
    </row>
    <row r="20" spans="1:3" x14ac:dyDescent="0.25">
      <c r="A20" s="30">
        <v>19</v>
      </c>
      <c r="B20" s="33" t="s">
        <v>51</v>
      </c>
      <c r="C20" s="30">
        <v>7</v>
      </c>
    </row>
    <row r="21" spans="1:3" x14ac:dyDescent="0.25">
      <c r="A21" s="30">
        <v>20</v>
      </c>
      <c r="B21" s="33" t="s">
        <v>53</v>
      </c>
      <c r="C21" s="30">
        <v>6</v>
      </c>
    </row>
    <row r="22" spans="1:3" x14ac:dyDescent="0.25">
      <c r="A22" s="30">
        <v>21</v>
      </c>
      <c r="B22" s="33" t="s">
        <v>54</v>
      </c>
      <c r="C22" s="30">
        <v>1</v>
      </c>
    </row>
    <row r="23" spans="1:3" x14ac:dyDescent="0.25">
      <c r="A23" s="30">
        <v>22</v>
      </c>
      <c r="B23" s="33" t="s">
        <v>60</v>
      </c>
      <c r="C23" s="30">
        <v>1</v>
      </c>
    </row>
    <row r="24" spans="1:3" x14ac:dyDescent="0.25">
      <c r="A24" s="30">
        <v>23</v>
      </c>
      <c r="B24" s="33" t="s">
        <v>63</v>
      </c>
      <c r="C24" s="30">
        <v>6</v>
      </c>
    </row>
    <row r="25" spans="1:3" x14ac:dyDescent="0.25">
      <c r="A25" s="30">
        <v>24</v>
      </c>
      <c r="B25" s="33" t="s">
        <v>66</v>
      </c>
      <c r="C25" s="30">
        <v>1</v>
      </c>
    </row>
    <row r="26" spans="1:3" x14ac:dyDescent="0.25">
      <c r="A26" s="30">
        <v>25</v>
      </c>
      <c r="B26" s="33" t="s">
        <v>77</v>
      </c>
      <c r="C26" s="30">
        <v>2</v>
      </c>
    </row>
    <row r="27" spans="1:3" x14ac:dyDescent="0.25">
      <c r="A27" s="30">
        <v>26</v>
      </c>
      <c r="B27" s="33" t="s">
        <v>75</v>
      </c>
      <c r="C27" s="30">
        <v>1</v>
      </c>
    </row>
    <row r="28" spans="1:3" x14ac:dyDescent="0.25">
      <c r="A28" s="30">
        <v>27</v>
      </c>
      <c r="B28" s="33" t="s">
        <v>74</v>
      </c>
      <c r="C28" s="30">
        <v>1</v>
      </c>
    </row>
    <row r="29" spans="1:3" x14ac:dyDescent="0.25">
      <c r="A29" s="30">
        <v>28</v>
      </c>
      <c r="B29" s="33" t="s">
        <v>73</v>
      </c>
      <c r="C29" s="30">
        <v>1</v>
      </c>
    </row>
    <row r="30" spans="1:3" x14ac:dyDescent="0.25">
      <c r="A30" s="30">
        <v>29</v>
      </c>
      <c r="B30" s="33" t="s">
        <v>72</v>
      </c>
      <c r="C30" s="30">
        <v>1</v>
      </c>
    </row>
    <row r="31" spans="1:3" x14ac:dyDescent="0.25">
      <c r="A31" s="30">
        <v>30</v>
      </c>
      <c r="B31" s="33" t="s">
        <v>71</v>
      </c>
      <c r="C31" s="30">
        <v>2</v>
      </c>
    </row>
  </sheetData>
  <autoFilter ref="A1:C31" xr:uid="{3CDACA50-65F1-4A20-B9A3-6E13FA137D9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2015-06-05T18:17:20Z</dcterms:created>
  <dcterms:modified xsi:type="dcterms:W3CDTF">2024-12-23T03:35:50Z</dcterms:modified>
</cp:coreProperties>
</file>