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Quận ủy Sơn Trà\"/>
    </mc:Choice>
  </mc:AlternateContent>
  <xr:revisionPtr revIDLastSave="0" documentId="13_ncr:1_{2BEE131F-74B7-4DD3-9988-BAB1D30D52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KCT" sheetId="2" r:id="rId1"/>
    <sheet name="Sheet1" sheetId="1" r:id="rId2"/>
  </sheets>
  <externalReferences>
    <externalReference r:id="rId3"/>
  </externalReferences>
  <definedNames>
    <definedName name="_xlnm._FilterDatabase" localSheetId="0" hidden="1">BKCT!$A$2:$BI$29</definedName>
    <definedName name="_xlnm._FilterDatabase" localSheetId="1" hidden="1">Sheet1!$B$11:$F$11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BH29" i="2" l="1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BJ28" i="2"/>
  <c r="BI28" i="2"/>
  <c r="BJ27" i="2"/>
  <c r="BI27" i="2"/>
  <c r="BJ26" i="2"/>
  <c r="BI26" i="2"/>
  <c r="BJ25" i="2"/>
  <c r="BI25" i="2"/>
  <c r="BJ24" i="2"/>
  <c r="BI24" i="2"/>
  <c r="BJ23" i="2"/>
  <c r="BI23" i="2"/>
  <c r="BJ22" i="2"/>
  <c r="BI22" i="2"/>
  <c r="BJ21" i="2"/>
  <c r="BI21" i="2"/>
  <c r="BJ20" i="2"/>
  <c r="BI20" i="2"/>
  <c r="BJ19" i="2"/>
  <c r="BI19" i="2"/>
  <c r="BJ18" i="2"/>
  <c r="BI18" i="2"/>
  <c r="BJ17" i="2"/>
  <c r="BI17" i="2"/>
  <c r="BJ16" i="2"/>
  <c r="BI16" i="2"/>
  <c r="BJ15" i="2"/>
  <c r="BI15" i="2"/>
  <c r="BJ14" i="2"/>
  <c r="BI14" i="2"/>
  <c r="BJ13" i="2"/>
  <c r="BI13" i="2"/>
  <c r="BJ12" i="2"/>
  <c r="BI12" i="2"/>
  <c r="BJ11" i="2"/>
  <c r="BI11" i="2"/>
  <c r="BJ10" i="2"/>
  <c r="BI10" i="2"/>
  <c r="BJ9" i="2"/>
  <c r="BI9" i="2"/>
  <c r="BJ8" i="2"/>
  <c r="BI8" i="2"/>
  <c r="BJ7" i="2"/>
  <c r="BI7" i="2"/>
  <c r="BJ6" i="2"/>
  <c r="BI6" i="2"/>
  <c r="BJ5" i="2"/>
  <c r="BJ29" i="2" s="1"/>
  <c r="BI5" i="2"/>
  <c r="BK4" i="2"/>
  <c r="BJ4" i="2"/>
  <c r="BI4" i="2"/>
  <c r="BI29" i="2" s="1"/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</calcChain>
</file>

<file path=xl/sharedStrings.xml><?xml version="1.0" encoding="utf-8"?>
<sst xmlns="http://schemas.openxmlformats.org/spreadsheetml/2006/main" count="550" uniqueCount="99">
  <si>
    <t>STT</t>
  </si>
  <si>
    <t>HỌ VÀ TÊN</t>
  </si>
  <si>
    <t>GIỚI TÍNH</t>
  </si>
  <si>
    <t>NĂM SINH</t>
  </si>
  <si>
    <t>Khám Nội</t>
  </si>
  <si>
    <t>Chụp X-Quang tim phổi kỹ thuật số (Hãng Fuji - Nhật)</t>
  </si>
  <si>
    <t>Nước tiểu 10 thông số. (Xét nghiệm nước tiểu toàn phần) (Hãng Roche - Thụy sỹ - Hóa chất chính hãng - Hóa chất chính hãng - Hóa chất chính hãng)</t>
  </si>
  <si>
    <t>Tổng phân tích tế bào máu bằng máy Laser. (Xét nghiệm công thức máu toàn phần) (Hãng Sysmec -  Thụy Sỹ - Hóa chất chính hãng)</t>
  </si>
  <si>
    <t>Định lượng GLUCOSE máu. (Hãng Roche - Thụy sỹ - Hóa chất chính hãng - Hóa chất chính hãng)</t>
  </si>
  <si>
    <t>AST ( SGOT )  (Hãng Roche - Thụy sỹ - Hóa chất chính hãng - Hóa chất chính hãng)</t>
  </si>
  <si>
    <t>ALT ( SGPT )  (Hãng Roche - Thụy sỹ - Hóa chất chính hãng - Hóa chất chính hãng)</t>
  </si>
  <si>
    <t>Định lượng CREATINIE máu (Hãng Roche - Thụy sỹ - Hóa chất chính hãng - Hóa chất chính hãng)</t>
  </si>
  <si>
    <t xml:space="preserve">Tổng kết và tư vấn sức khỏe </t>
  </si>
  <si>
    <t>HbA1C (Hãng Roche - Thụy sỹ - Hóa chất chính hãng - Hóa chất chính hãng)</t>
  </si>
  <si>
    <t>Định lượng ACID URIC máu (Hãng Roche - Thụy sỹ - Hóa chất chính hãng - Hóa chất chính hãng)</t>
  </si>
  <si>
    <t>Gamma GT  (Hãng Roche - Thụy sỹ - Hóa chất chính hãng - Hóa chất chính hãng)</t>
  </si>
  <si>
    <t>Billirubin (Hãng Roche - Thụy sỹ - Hóa chất chính hãng - Hóa chất chính hãng)</t>
  </si>
  <si>
    <t>Urea</t>
  </si>
  <si>
    <t>Độ lọc cầu thận - eGFR (MDRD)</t>
  </si>
  <si>
    <t>HDL-cholesterol  (Hãng Roche - Thụy sỹ - Hóa chất chính hãng)</t>
  </si>
  <si>
    <t xml:space="preserve">LDL-cholesterol   (Hãng Roche - Thụy sỹ - Hóa chất chính hãng)    </t>
  </si>
  <si>
    <t xml:space="preserve">VLDL - cholesterol   (Hãng Roche - Thụy sỹ - Hóa chất chính hãng)    </t>
  </si>
  <si>
    <t>Cholesterol TP (Hãng Roche - Thụy sỹ - Hóa chất chính hãng)</t>
  </si>
  <si>
    <t>Triglycerid (Hãng Roche - Thụy sỹ - Hóa chất chính hãng)</t>
  </si>
  <si>
    <t>Định nhóm máu ABO, Rh (D) bằng phương pháp Gelcard</t>
  </si>
  <si>
    <t>Fe (Sắt huyết thanh)</t>
  </si>
  <si>
    <t>Ferritin</t>
  </si>
  <si>
    <t>Zn</t>
  </si>
  <si>
    <t>Định lượng Can xi ion tự do trong máu</t>
  </si>
  <si>
    <t>Định lượng Can xi toàn phần</t>
  </si>
  <si>
    <t>CEA trong máu (Hãng Roche - Thụy sỹ - Hóa chất chính hãng)</t>
  </si>
  <si>
    <t>Ca 72-4  trong máu (Hãng Roche - Thụy sỹ - Hóa chất chính hãng)</t>
  </si>
  <si>
    <t>Pepsinogene (UT Dạ Dày)</t>
  </si>
  <si>
    <t>AFP  trong máu (Hãng Roche - Thụy sỹ - Hóa chất chính hãng)</t>
  </si>
  <si>
    <t>Ca 19-9 trong máu (Hãng Roche - Thụy sỹ - Hóa chất chính hãng)</t>
  </si>
  <si>
    <t>Cyfra 21-1  trong máu (Hãng Roche - Thụy sỹ - Hóa chất chính hãng)</t>
  </si>
  <si>
    <t>NSE  trong máu (Hãng Roche - Thụy sỹ - Hóa chất chính hãng)</t>
  </si>
  <si>
    <t>Total PSA và Free PSA  trong máu (Hãng Roche - Thụy sỹ - Hóa chất chính hãng)</t>
  </si>
  <si>
    <t>CA 125  trong máu (Hãng Roche - Thụy sỹ - Hóa chất chính hãng)</t>
  </si>
  <si>
    <t>Ca 15-3  trong máu (Hãng Roche - Thụy sỹ - Hóa chất chính hãng)</t>
  </si>
  <si>
    <t>SCC (UT Vòm họng, thực quản)</t>
  </si>
  <si>
    <t>TSH  trong máu (Hãng Roche - Thụy sỹ - Hóa chất chính hãng)</t>
  </si>
  <si>
    <t>Free T4 trong máu (Hãng Roche - Thụy sỹ - Hóa chất chính hãng)</t>
  </si>
  <si>
    <t>Total T3 (Hãng Roche - Thụy sỹ - Hóa chất chính hãng)</t>
  </si>
  <si>
    <t>Xét nghiệm HBsAg (ELISA) (Hãng Roche - Thụy sỹ - Hóa chất chính hãng)</t>
  </si>
  <si>
    <t>Anti HBs (Hãng Roche - Thụy sỹ - Hóa chất chính hãng)</t>
  </si>
  <si>
    <t>Siêu âm màu Bụng - Tổng Quát  (Máy Siemens Sequoia 2022- Đức hiện đại nhất )</t>
  </si>
  <si>
    <t>Siêu âm màu tuyến vú (Máy GE LOGIQ S7 Expert Công  nghệ XDclear đầu dò ma trận siêu nông - Mỹ )</t>
  </si>
  <si>
    <t>Siêu âm Tuyến giáp  (Máy Siemens Sequoia 2022- Đức hiện đại nhất )</t>
  </si>
  <si>
    <t xml:space="preserve">Siêu âm tim 2D tiêu chuẩn (Máy Siemens SC 2000 - Đức hiện đại nhất Việt nam hiện nay) </t>
  </si>
  <si>
    <t>Siêu âm tim 2D tiêu chuẩn kèm đánh giá chức năng toàn diện</t>
  </si>
  <si>
    <t>Siêu âm động mạch cảnh, đốt sống  (Máy GE LOGIQ S7 Expert Công  nghệ XDclear đầu dò ma trận siêu nông - Mỹ )</t>
  </si>
  <si>
    <t>Chụp XQ cột sống thắt lưng thẳng nghiêng kỹ thuật sô (Hãng Fuji - Nhật)</t>
  </si>
  <si>
    <t>Chụp nhũ ảnh 3D - Kỹ thuật số MAMOMAT INSPIRATION - Siemens</t>
  </si>
  <si>
    <t>Chụp cộng hưởng từ não - mạch não (MRI) sàng lọc đột quỵ (Máy MRI 3.0 Tesla Lumina - Hãng Siemen -Đức)</t>
  </si>
  <si>
    <t>Đo loãng xương bằng sóng siêu âm (Sonost 3000 - Hàn quốc)</t>
  </si>
  <si>
    <t>Điện tâm đồ. (Đo điện tim) 12 kênh (Hãng GE - Mỹ)</t>
  </si>
  <si>
    <t>Đo xơ hóa gan</t>
  </si>
  <si>
    <t xml:space="preserve">Soi tươi (Soi trực tiếp nhuộm gram): Dịch âm đạo </t>
  </si>
  <si>
    <t>Xét nghiệm tầm soát ung thư cổ tử cung bằng phương pháp Pap Smear</t>
  </si>
  <si>
    <t>Chi phí tổng</t>
  </si>
  <si>
    <t>Chi phí Thực tế</t>
  </si>
  <si>
    <t>Chênh lệch</t>
  </si>
  <si>
    <t>NOTE</t>
  </si>
  <si>
    <t>Đơn giá</t>
  </si>
  <si>
    <t>Miễn phí</t>
  </si>
  <si>
    <t>Văn Thanh Quảng</t>
  </si>
  <si>
    <t>Nam</t>
  </si>
  <si>
    <t>x</t>
  </si>
  <si>
    <t>Nguyễn Văn Mẫn</t>
  </si>
  <si>
    <t>Bùi Thị Cẩm Thạch</t>
  </si>
  <si>
    <t>Nữ</t>
  </si>
  <si>
    <t>KHÔNG LÀM NSE</t>
  </si>
  <si>
    <t>Lê Thị Diễm Thúy</t>
  </si>
  <si>
    <t>Lê Thị Hòa</t>
  </si>
  <si>
    <t>Phạm Minh Trung</t>
  </si>
  <si>
    <t>Phạm Đức Trung</t>
  </si>
  <si>
    <t>Lương Thị Ngọc Dung</t>
  </si>
  <si>
    <t>Lê Đức Lâm</t>
  </si>
  <si>
    <t>Lê Tấn Phụng</t>
  </si>
  <si>
    <t>Hoàng Hữu Nam</t>
  </si>
  <si>
    <t>KHÔNG KHÁM</t>
  </si>
  <si>
    <t>Nguyễn Sửu</t>
  </si>
  <si>
    <t>Trần Thị Phương Thảo</t>
  </si>
  <si>
    <t>Trần Uyên Nhi</t>
  </si>
  <si>
    <t>Thái Văn Đức</t>
  </si>
  <si>
    <t>Trần Xuân Dương</t>
  </si>
  <si>
    <t>Võ Xuân Nhân</t>
  </si>
  <si>
    <t>Thái Thị Vân</t>
  </si>
  <si>
    <t>Chuyển Siêu âm tim 2D toàn diện qua 2D tiêu chuẩn</t>
  </si>
  <si>
    <t>Nguyễn Minh Quế</t>
  </si>
  <si>
    <t>Lê Hoàng Dũng</t>
  </si>
  <si>
    <t>Trịnh Ngọc Linh</t>
  </si>
  <si>
    <t>Nguyễn Thị Hồng Anh</t>
  </si>
  <si>
    <t>Nguyễn Văn Chung</t>
  </si>
  <si>
    <t>Nguyễn Thị Minh Phượng</t>
  </si>
  <si>
    <t>Nguyễn Thị Thu Hà</t>
  </si>
  <si>
    <t>CHI PHÍ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</si>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</sst>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3" borderId="1" xfId="1" applyNumberFormat="1" applyFont="1" applyFill="1" applyBorder="1" applyAlignment="1">
      <alignment horizontal="center" vertical="center" wrapText="1"/>
    </xf>
    <xf numFmtId="3" fontId="7" fillId="3" borderId="1" xfId="1" applyNumberFormat="1" applyFont="1" applyFill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vertical="center" wrapText="1"/>
    </xf>
    <xf numFmtId="3" fontId="8" fillId="0" borderId="1" xfId="1" applyNumberFormat="1" applyFont="1" applyBorder="1" applyAlignment="1">
      <alignment horizontal="center" vertical="center"/>
    </xf>
    <xf numFmtId="3" fontId="8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/>
    </xf>
    <xf numFmtId="3" fontId="10" fillId="0" borderId="1" xfId="0" applyNumberFormat="1" applyFont="1" applyBorder="1" applyAlignment="1">
      <alignment vertical="top"/>
    </xf>
    <xf numFmtId="165" fontId="0" fillId="0" borderId="1" xfId="0" applyNumberFormat="1" applyBorder="1"/>
    <xf numFmtId="0" fontId="10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 vertical="top"/>
    </xf>
    <xf numFmtId="0" fontId="10" fillId="6" borderId="1" xfId="0" applyFont="1" applyFill="1" applyBorder="1" applyAlignment="1">
      <alignment horizontal="center" vertical="center"/>
    </xf>
    <xf numFmtId="165" fontId="8" fillId="6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6" fontId="11" fillId="0" borderId="1" xfId="2" applyNumberFormat="1" applyFont="1" applyBorder="1"/>
    <xf numFmtId="166" fontId="6" fillId="0" borderId="1" xfId="2" applyNumberFormat="1" applyFont="1" applyBorder="1"/>
    <xf numFmtId="0" fontId="6" fillId="2" borderId="1" xfId="0" applyFont="1" applyFill="1" applyBorder="1" applyAlignment="1">
      <alignment horizontal="center" vertical="center"/>
    </xf>
    <xf numFmtId="3" fontId="6" fillId="3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</cellXfs>
  <cellStyles count="3">
    <cellStyle name="Comma" xfId="2" builtinId="3"/>
    <cellStyle name="Comma 2" xfId="1" xr:uid="{4956CDEE-155C-4BE8-8841-935976716A5A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L&#192;M%20VI&#7878;C\DATA_TN\Ho&#224;ng\2024\Th&#225;ng%2011\Qu&#7853;n%20&#7911;y%20S&#417;n%20Tr&#224;\B&#7842;NG%20K&#202;%20CHI%20TI&#7870;T%20-%20QU&#7852;N%20&#7910;Y%20S&#416;N%20TR&#192;%202024.xlsx" TargetMode="External"/><Relationship Id="rId1" Type="http://schemas.openxmlformats.org/officeDocument/2006/relationships/externalLinkPath" Target="B&#7842;NG%20K&#202;%20CHI%20TI&#7870;T%20-%20QU&#7852;N%20&#7910;Y%20S&#416;N%20TR&#192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áo giá tổng (2)"/>
      <sheetName val="Tổng hợp"/>
      <sheetName val="báo giá tổng"/>
      <sheetName val="TÍCH CHỌN_CS"/>
      <sheetName val="Tích Chọn"/>
      <sheetName val="CHI PHÍ"/>
      <sheetName val="NGƯỜI NHÀ"/>
    </sheetNames>
    <sheetDataSet>
      <sheetData sheetId="0"/>
      <sheetData sheetId="1">
        <row r="2">
          <cell r="B2" t="str">
            <v>Họ và tên</v>
          </cell>
          <cell r="C2" t="str">
            <v>Ngày sinh</v>
          </cell>
          <cell r="D2" t="str">
            <v>Giới tính</v>
          </cell>
          <cell r="E2" t="str">
            <v>Trong gói</v>
          </cell>
          <cell r="F2" t="str">
            <v>Phát sinh</v>
          </cell>
          <cell r="G2" t="str">
            <v>Tổng cộng</v>
          </cell>
          <cell r="H2" t="str">
            <v>Đã thanh toán</v>
          </cell>
          <cell r="I2" t="str">
            <v>Bỏ trong gói</v>
          </cell>
          <cell r="J2" t="str">
            <v>Còn lại</v>
          </cell>
        </row>
        <row r="3">
          <cell r="B3" t="str">
            <v>Văn Thanh Quảng</v>
          </cell>
          <cell r="C3" t="str">
            <v>1970</v>
          </cell>
          <cell r="D3" t="str">
            <v>Nam</v>
          </cell>
          <cell r="E3">
            <v>800000</v>
          </cell>
          <cell r="F3"/>
          <cell r="G3">
            <v>800000</v>
          </cell>
          <cell r="H3"/>
          <cell r="I3"/>
          <cell r="J3">
            <v>800000</v>
          </cell>
        </row>
        <row r="4">
          <cell r="B4" t="str">
            <v>Phạm Minh Trung</v>
          </cell>
          <cell r="C4" t="str">
            <v>22/01/1978</v>
          </cell>
          <cell r="D4" t="str">
            <v>Nam</v>
          </cell>
          <cell r="E4">
            <v>800000</v>
          </cell>
          <cell r="F4"/>
          <cell r="G4">
            <v>800000</v>
          </cell>
          <cell r="H4"/>
          <cell r="I4"/>
          <cell r="J4">
            <v>800000</v>
          </cell>
        </row>
        <row r="5">
          <cell r="B5" t="str">
            <v>Phạm Đức Trung</v>
          </cell>
          <cell r="C5" t="str">
            <v>1990</v>
          </cell>
          <cell r="D5" t="str">
            <v>Nam</v>
          </cell>
          <cell r="E5">
            <v>800000</v>
          </cell>
          <cell r="F5"/>
          <cell r="G5">
            <v>800000</v>
          </cell>
          <cell r="H5"/>
          <cell r="I5"/>
          <cell r="J5">
            <v>800000</v>
          </cell>
        </row>
        <row r="6">
          <cell r="B6" t="str">
            <v>Lê Đức Lâm</v>
          </cell>
          <cell r="C6" t="str">
            <v>1987</v>
          </cell>
          <cell r="D6" t="str">
            <v>Nam</v>
          </cell>
          <cell r="E6">
            <v>1701750</v>
          </cell>
          <cell r="F6"/>
          <cell r="G6">
            <v>1701750</v>
          </cell>
          <cell r="H6"/>
          <cell r="I6"/>
          <cell r="J6">
            <v>1701750</v>
          </cell>
        </row>
        <row r="7">
          <cell r="B7" t="str">
            <v>Lê Tấn Phụng</v>
          </cell>
          <cell r="C7" t="str">
            <v>1972</v>
          </cell>
          <cell r="D7" t="str">
            <v>Nam</v>
          </cell>
          <cell r="E7">
            <v>769250</v>
          </cell>
          <cell r="F7"/>
          <cell r="G7">
            <v>769250</v>
          </cell>
          <cell r="H7"/>
          <cell r="I7"/>
          <cell r="J7">
            <v>769250</v>
          </cell>
        </row>
        <row r="8">
          <cell r="B8" t="str">
            <v>Hoàng Hữu Nam</v>
          </cell>
          <cell r="C8" t="str">
            <v>1972</v>
          </cell>
          <cell r="D8" t="str">
            <v>Nam</v>
          </cell>
          <cell r="E8">
            <v>0</v>
          </cell>
          <cell r="F8"/>
          <cell r="G8">
            <v>0</v>
          </cell>
          <cell r="H8"/>
          <cell r="I8"/>
          <cell r="J8">
            <v>0</v>
          </cell>
        </row>
        <row r="9">
          <cell r="B9" t="str">
            <v>Nguyễn Sửu</v>
          </cell>
          <cell r="C9" t="str">
            <v>1963</v>
          </cell>
          <cell r="D9" t="str">
            <v>Nam</v>
          </cell>
          <cell r="E9">
            <v>1238100</v>
          </cell>
          <cell r="F9">
            <v>0</v>
          </cell>
          <cell r="G9">
            <v>1238100</v>
          </cell>
          <cell r="H9"/>
          <cell r="I9"/>
          <cell r="J9">
            <v>1238100</v>
          </cell>
        </row>
        <row r="10">
          <cell r="B10" t="str">
            <v>Thái Văn Đức</v>
          </cell>
          <cell r="C10" t="str">
            <v>26/06/1985</v>
          </cell>
          <cell r="D10" t="str">
            <v>Nam</v>
          </cell>
          <cell r="E10">
            <v>1238100</v>
          </cell>
          <cell r="F10"/>
          <cell r="G10">
            <v>1238100</v>
          </cell>
          <cell r="H10"/>
          <cell r="I10"/>
          <cell r="J10">
            <v>1238100</v>
          </cell>
        </row>
        <row r="11">
          <cell r="B11" t="str">
            <v>Võ Xuân Nhân</v>
          </cell>
          <cell r="C11" t="str">
            <v>1980</v>
          </cell>
          <cell r="D11" t="str">
            <v>Nam</v>
          </cell>
          <cell r="E11">
            <v>1068400</v>
          </cell>
          <cell r="F11">
            <v>0</v>
          </cell>
          <cell r="G11">
            <v>1068400</v>
          </cell>
          <cell r="H11"/>
          <cell r="I11"/>
          <cell r="J11">
            <v>1068400</v>
          </cell>
        </row>
        <row r="12">
          <cell r="B12" t="str">
            <v>Nguyễn Minh Quế</v>
          </cell>
          <cell r="C12" t="str">
            <v>1977</v>
          </cell>
          <cell r="D12" t="str">
            <v>Nam</v>
          </cell>
          <cell r="E12">
            <v>1097600</v>
          </cell>
          <cell r="F12"/>
          <cell r="G12">
            <v>1097600</v>
          </cell>
          <cell r="H12"/>
          <cell r="I12"/>
          <cell r="J12">
            <v>1097600</v>
          </cell>
        </row>
        <row r="13">
          <cell r="B13" t="str">
            <v>Lê Hoàng Dũng</v>
          </cell>
          <cell r="C13" t="str">
            <v>1977</v>
          </cell>
          <cell r="D13" t="str">
            <v>Nam</v>
          </cell>
          <cell r="E13">
            <v>1240250</v>
          </cell>
          <cell r="F13"/>
          <cell r="G13">
            <v>1240250</v>
          </cell>
          <cell r="H13"/>
          <cell r="I13"/>
          <cell r="J13">
            <v>1240250</v>
          </cell>
        </row>
        <row r="14">
          <cell r="B14" t="str">
            <v>Bùi Thị Cẩm Thạch</v>
          </cell>
          <cell r="C14" t="str">
            <v>1977</v>
          </cell>
          <cell r="D14" t="str">
            <v>Nữ</v>
          </cell>
          <cell r="E14">
            <v>1670300</v>
          </cell>
          <cell r="F14"/>
          <cell r="G14">
            <v>1670300</v>
          </cell>
          <cell r="H14"/>
          <cell r="I14">
            <v>196350</v>
          </cell>
          <cell r="J14">
            <v>1473950</v>
          </cell>
        </row>
        <row r="15">
          <cell r="B15" t="str">
            <v>Lê Thị Diễm Thúy</v>
          </cell>
          <cell r="C15" t="str">
            <v>1972</v>
          </cell>
          <cell r="D15" t="str">
            <v>Nữ</v>
          </cell>
          <cell r="E15">
            <v>1739400</v>
          </cell>
          <cell r="F15">
            <v>157000</v>
          </cell>
          <cell r="G15">
            <v>1896400</v>
          </cell>
          <cell r="H15">
            <v>157000</v>
          </cell>
          <cell r="I15"/>
          <cell r="J15">
            <v>1739400</v>
          </cell>
        </row>
        <row r="16">
          <cell r="B16" t="str">
            <v>Lê Thị Hòa</v>
          </cell>
          <cell r="C16" t="str">
            <v>1976</v>
          </cell>
          <cell r="D16" t="str">
            <v>Nữ</v>
          </cell>
          <cell r="E16">
            <v>1939950</v>
          </cell>
          <cell r="F16"/>
          <cell r="G16">
            <v>1939950</v>
          </cell>
          <cell r="H16"/>
          <cell r="I16"/>
          <cell r="J16">
            <v>1939950</v>
          </cell>
        </row>
        <row r="17">
          <cell r="B17" t="str">
            <v>Lương Thị Ngọc Dung</v>
          </cell>
          <cell r="C17" t="str">
            <v>1968</v>
          </cell>
          <cell r="D17" t="str">
            <v>Nữ</v>
          </cell>
          <cell r="E17">
            <v>1026950</v>
          </cell>
          <cell r="F17">
            <v>0</v>
          </cell>
          <cell r="G17">
            <v>1026950</v>
          </cell>
          <cell r="H17"/>
          <cell r="I17"/>
          <cell r="J17">
            <v>1026950</v>
          </cell>
        </row>
        <row r="18">
          <cell r="B18" t="str">
            <v>Trần Thị Phương Thảo</v>
          </cell>
          <cell r="C18" t="str">
            <v>1984</v>
          </cell>
          <cell r="D18" t="str">
            <v>Nữ</v>
          </cell>
          <cell r="E18">
            <v>700500</v>
          </cell>
          <cell r="F18">
            <v>0</v>
          </cell>
          <cell r="G18">
            <v>700500</v>
          </cell>
          <cell r="H18"/>
          <cell r="I18"/>
          <cell r="J18">
            <v>700500</v>
          </cell>
        </row>
        <row r="19">
          <cell r="B19" t="str">
            <v>Trần Uyên Nhi</v>
          </cell>
          <cell r="C19" t="str">
            <v>1988</v>
          </cell>
          <cell r="D19" t="str">
            <v>Nữ</v>
          </cell>
          <cell r="E19">
            <v>1158250</v>
          </cell>
          <cell r="F19"/>
          <cell r="G19">
            <v>1158250</v>
          </cell>
          <cell r="H19"/>
          <cell r="I19"/>
          <cell r="J19">
            <v>1158250</v>
          </cell>
        </row>
        <row r="20">
          <cell r="B20" t="str">
            <v>Thái Thị Vân</v>
          </cell>
          <cell r="C20" t="str">
            <v>1979</v>
          </cell>
          <cell r="D20" t="str">
            <v>Nữ</v>
          </cell>
          <cell r="E20">
            <v>1302300</v>
          </cell>
          <cell r="F20">
            <v>0</v>
          </cell>
          <cell r="G20">
            <v>1302300</v>
          </cell>
          <cell r="H20"/>
          <cell r="I20"/>
          <cell r="J20">
            <v>1302300</v>
          </cell>
        </row>
        <row r="21">
          <cell r="B21" t="str">
            <v>Nguyễn Thị Minh Phượng</v>
          </cell>
          <cell r="C21" t="str">
            <v>1968</v>
          </cell>
          <cell r="D21" t="str">
            <v>Nữ</v>
          </cell>
          <cell r="E21">
            <v>840950</v>
          </cell>
          <cell r="F21"/>
          <cell r="G21">
            <v>840950</v>
          </cell>
          <cell r="H21"/>
          <cell r="I21"/>
          <cell r="J21">
            <v>840950</v>
          </cell>
        </row>
        <row r="22">
          <cell r="B22" t="str">
            <v>Nguyễn Thị Thu Hà</v>
          </cell>
          <cell r="C22" t="str">
            <v>1982</v>
          </cell>
          <cell r="D22" t="str">
            <v>Nữ</v>
          </cell>
          <cell r="E22">
            <v>840950</v>
          </cell>
          <cell r="F22"/>
          <cell r="G22">
            <v>840950</v>
          </cell>
          <cell r="H22"/>
          <cell r="I22"/>
          <cell r="J22">
            <v>840950</v>
          </cell>
        </row>
        <row r="23">
          <cell r="B23" t="str">
            <v>Trịnh Ngọc Linh</v>
          </cell>
          <cell r="C23" t="str">
            <v>1978</v>
          </cell>
          <cell r="D23" t="str">
            <v>Nữ</v>
          </cell>
          <cell r="E23">
            <v>914650</v>
          </cell>
          <cell r="F23"/>
          <cell r="G23">
            <v>914650</v>
          </cell>
          <cell r="H23"/>
          <cell r="I23"/>
          <cell r="J23">
            <v>914650</v>
          </cell>
        </row>
        <row r="24">
          <cell r="B24" t="str">
            <v>Nguyễn Thị Hồng Anh</v>
          </cell>
          <cell r="C24" t="str">
            <v>1991</v>
          </cell>
          <cell r="D24" t="str">
            <v>Nữ</v>
          </cell>
          <cell r="E24">
            <v>842900</v>
          </cell>
          <cell r="F24">
            <v>237000</v>
          </cell>
          <cell r="G24">
            <v>1079900</v>
          </cell>
          <cell r="H24">
            <v>237000</v>
          </cell>
          <cell r="I24"/>
          <cell r="J24">
            <v>842900</v>
          </cell>
        </row>
        <row r="25">
          <cell r="B25" t="str">
            <v>Trần Xuân Dương</v>
          </cell>
          <cell r="C25" t="str">
            <v>1971</v>
          </cell>
          <cell r="D25" t="str">
            <v>Nam</v>
          </cell>
          <cell r="E25">
            <v>2907000</v>
          </cell>
          <cell r="F25">
            <v>0</v>
          </cell>
          <cell r="G25">
            <v>2907000</v>
          </cell>
          <cell r="H25"/>
          <cell r="I25"/>
          <cell r="J25">
            <v>2907000</v>
          </cell>
        </row>
        <row r="26">
          <cell r="B26" t="str">
            <v>Nguyễn Văn Mẫn</v>
          </cell>
          <cell r="C26" t="str">
            <v>1972</v>
          </cell>
          <cell r="D26" t="str">
            <v>Nam</v>
          </cell>
          <cell r="E26">
            <v>2570200</v>
          </cell>
          <cell r="F26"/>
          <cell r="G26">
            <v>2570200</v>
          </cell>
          <cell r="H26"/>
          <cell r="I26"/>
          <cell r="J26">
            <v>2570200</v>
          </cell>
        </row>
        <row r="27">
          <cell r="B27" t="str">
            <v>Nguyễn Văn Chung</v>
          </cell>
          <cell r="C27" t="str">
            <v>1982</v>
          </cell>
          <cell r="D27" t="str">
            <v>Nam</v>
          </cell>
          <cell r="E27">
            <v>1200200</v>
          </cell>
          <cell r="F27"/>
          <cell r="G27">
            <v>1200200</v>
          </cell>
          <cell r="H27"/>
          <cell r="I27"/>
          <cell r="J27">
            <v>1200200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7527-2C3F-4B36-83A2-7E2F682AA444}">
  <dimension ref="A2:BL29"/>
  <sheetViews>
    <sheetView tabSelected="1" topLeftCell="A12" zoomScale="85" zoomScaleNormal="85" workbookViewId="0">
      <pane xSplit="2" topLeftCell="AY1" activePane="topRight" state="frozen"/>
      <selection pane="topRight" activeCell="BI25" sqref="BI25"/>
    </sheetView>
  </sheetViews>
  <sheetFormatPr defaultRowHeight="15" x14ac:dyDescent="0.25"/>
  <cols>
    <col min="2" max="2" width="25.7109375" bestFit="1" customWidth="1"/>
    <col min="55" max="55" width="16" bestFit="1" customWidth="1"/>
    <col min="61" max="61" width="16" bestFit="1" customWidth="1"/>
    <col min="62" max="62" width="12.7109375" bestFit="1" customWidth="1"/>
    <col min="63" max="63" width="11.5703125" bestFit="1" customWidth="1"/>
    <col min="64" max="64" width="42.42578125" customWidth="1"/>
  </cols>
  <sheetData>
    <row r="2" spans="1:64" ht="138.75" customHeight="1" x14ac:dyDescent="0.2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5" t="s">
        <v>8</v>
      </c>
      <c r="J2" s="6" t="s">
        <v>9</v>
      </c>
      <c r="K2" s="6" t="s">
        <v>10</v>
      </c>
      <c r="L2" s="5" t="s">
        <v>11</v>
      </c>
      <c r="M2" s="7" t="s">
        <v>12</v>
      </c>
      <c r="N2" s="4" t="s">
        <v>13</v>
      </c>
      <c r="O2" s="4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7" t="s">
        <v>44</v>
      </c>
      <c r="AT2" s="7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4" t="s">
        <v>55</v>
      </c>
      <c r="BE2" s="3" t="s">
        <v>56</v>
      </c>
      <c r="BF2" s="4" t="s">
        <v>57</v>
      </c>
      <c r="BG2" s="5" t="s">
        <v>58</v>
      </c>
      <c r="BH2" s="10" t="s">
        <v>59</v>
      </c>
      <c r="BI2" s="11" t="s">
        <v>60</v>
      </c>
      <c r="BJ2" s="11" t="s">
        <v>61</v>
      </c>
      <c r="BK2" s="11" t="s">
        <v>62</v>
      </c>
      <c r="BL2" s="12" t="s">
        <v>63</v>
      </c>
    </row>
    <row r="3" spans="1:64" x14ac:dyDescent="0.25">
      <c r="A3" s="40" t="s">
        <v>64</v>
      </c>
      <c r="B3" s="40"/>
      <c r="C3" s="40"/>
      <c r="D3" s="40"/>
      <c r="E3" s="13"/>
      <c r="F3" s="14">
        <v>93000</v>
      </c>
      <c r="G3" s="14">
        <v>54000</v>
      </c>
      <c r="H3" s="14">
        <v>68000</v>
      </c>
      <c r="I3" s="14">
        <v>24000</v>
      </c>
      <c r="J3" s="41">
        <v>54000</v>
      </c>
      <c r="K3" s="41"/>
      <c r="L3" s="14">
        <v>37000</v>
      </c>
      <c r="M3" s="15" t="s">
        <v>65</v>
      </c>
      <c r="N3" s="16">
        <v>160550</v>
      </c>
      <c r="O3" s="16">
        <v>38950</v>
      </c>
      <c r="P3" s="16">
        <v>38950</v>
      </c>
      <c r="Q3" s="16">
        <v>44650</v>
      </c>
      <c r="R3" s="16">
        <v>38950</v>
      </c>
      <c r="S3" s="16">
        <v>38950</v>
      </c>
      <c r="T3" s="16">
        <v>38950</v>
      </c>
      <c r="U3" s="16">
        <v>56050</v>
      </c>
      <c r="V3" s="16">
        <v>56050</v>
      </c>
      <c r="W3" s="16">
        <v>44650</v>
      </c>
      <c r="X3" s="16">
        <v>38950</v>
      </c>
      <c r="Y3" s="16">
        <v>96900</v>
      </c>
      <c r="Z3" s="16">
        <v>67450</v>
      </c>
      <c r="AA3" s="16">
        <v>131100</v>
      </c>
      <c r="AB3" s="16">
        <v>267900</v>
      </c>
      <c r="AC3" s="17">
        <v>20000</v>
      </c>
      <c r="AD3" s="17">
        <v>18000</v>
      </c>
      <c r="AE3" s="18">
        <v>147900</v>
      </c>
      <c r="AF3" s="18">
        <v>196350</v>
      </c>
      <c r="AG3" s="18">
        <v>622200</v>
      </c>
      <c r="AH3" s="18">
        <v>102850</v>
      </c>
      <c r="AI3" s="18">
        <v>163200</v>
      </c>
      <c r="AJ3" s="18">
        <v>147050</v>
      </c>
      <c r="AK3" s="18">
        <v>196350</v>
      </c>
      <c r="AL3" s="18">
        <v>246500</v>
      </c>
      <c r="AM3" s="18">
        <v>196350</v>
      </c>
      <c r="AN3" s="18">
        <v>196350</v>
      </c>
      <c r="AO3" s="18">
        <v>350200</v>
      </c>
      <c r="AP3" s="18">
        <v>116450</v>
      </c>
      <c r="AQ3" s="18">
        <v>116450</v>
      </c>
      <c r="AR3" s="18">
        <v>176800</v>
      </c>
      <c r="AS3" s="17">
        <v>100000</v>
      </c>
      <c r="AT3" s="17">
        <v>118150</v>
      </c>
      <c r="AU3" s="19">
        <v>140000</v>
      </c>
      <c r="AV3" s="19">
        <v>140000</v>
      </c>
      <c r="AW3" s="19">
        <v>140000</v>
      </c>
      <c r="AX3" s="20">
        <v>200000</v>
      </c>
      <c r="AY3" s="20">
        <v>263200</v>
      </c>
      <c r="AZ3" s="20">
        <v>199200</v>
      </c>
      <c r="BA3" s="20">
        <v>125600</v>
      </c>
      <c r="BB3" s="20">
        <v>960000</v>
      </c>
      <c r="BC3" s="19">
        <v>2907000</v>
      </c>
      <c r="BD3" s="20">
        <v>70000</v>
      </c>
      <c r="BE3" s="19">
        <v>70000</v>
      </c>
      <c r="BF3" s="20">
        <v>360000</v>
      </c>
      <c r="BG3" s="16">
        <v>61200</v>
      </c>
      <c r="BH3" s="16">
        <v>279650</v>
      </c>
      <c r="BI3" s="21"/>
      <c r="BJ3" s="21"/>
      <c r="BK3" s="22"/>
      <c r="BL3" s="23"/>
    </row>
    <row r="4" spans="1:64" x14ac:dyDescent="0.25">
      <c r="A4" s="24">
        <v>1</v>
      </c>
      <c r="B4" s="25" t="s">
        <v>66</v>
      </c>
      <c r="C4" s="26" t="s">
        <v>67</v>
      </c>
      <c r="D4" s="24">
        <v>1970</v>
      </c>
      <c r="E4" s="24" t="s">
        <v>68</v>
      </c>
      <c r="F4" s="24" t="s">
        <v>68</v>
      </c>
      <c r="G4" s="24" t="s">
        <v>68</v>
      </c>
      <c r="H4" s="24" t="s">
        <v>68</v>
      </c>
      <c r="I4" s="24" t="s">
        <v>68</v>
      </c>
      <c r="J4" s="24" t="s">
        <v>68</v>
      </c>
      <c r="K4" s="24" t="s">
        <v>68</v>
      </c>
      <c r="L4" s="24" t="s">
        <v>68</v>
      </c>
      <c r="M4" s="24" t="s">
        <v>68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 t="s">
        <v>68</v>
      </c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 t="s">
        <v>68</v>
      </c>
      <c r="AT4" s="24"/>
      <c r="AU4" s="24" t="s">
        <v>68</v>
      </c>
      <c r="AV4" s="24"/>
      <c r="AW4" s="24" t="s">
        <v>68</v>
      </c>
      <c r="AX4" s="24"/>
      <c r="AY4" s="24"/>
      <c r="AZ4" s="24"/>
      <c r="BA4" s="24"/>
      <c r="BB4" s="24"/>
      <c r="BC4" s="24"/>
      <c r="BD4" s="24" t="s">
        <v>68</v>
      </c>
      <c r="BE4" s="24"/>
      <c r="BF4" s="24"/>
      <c r="BG4" s="24"/>
      <c r="BH4" s="24"/>
      <c r="BI4" s="27">
        <f>SUMIF( E4:BH4,"x",$E$3:$BH$3)</f>
        <v>800000</v>
      </c>
      <c r="BJ4" s="28">
        <f>VLOOKUP(B4,'[1]Tổng hợp'!$B$2:$J$27,9,0)</f>
        <v>800000</v>
      </c>
      <c r="BK4" s="29">
        <f>VLOOKUP(B4,'[1]Tổng hợp'!$B$2:$J$27,8,0)</f>
        <v>0</v>
      </c>
      <c r="BL4" s="23"/>
    </row>
    <row r="5" spans="1:64" x14ac:dyDescent="0.25">
      <c r="A5" s="24">
        <v>2</v>
      </c>
      <c r="B5" s="25" t="s">
        <v>69</v>
      </c>
      <c r="C5" s="26" t="s">
        <v>67</v>
      </c>
      <c r="D5" s="24">
        <v>1972</v>
      </c>
      <c r="E5" s="24" t="s">
        <v>68</v>
      </c>
      <c r="F5" s="24"/>
      <c r="G5" s="24"/>
      <c r="H5" s="24"/>
      <c r="I5" s="24"/>
      <c r="J5" s="24"/>
      <c r="K5" s="24"/>
      <c r="L5" s="24" t="s">
        <v>68</v>
      </c>
      <c r="M5" s="24" t="s">
        <v>68</v>
      </c>
      <c r="N5" s="24" t="s">
        <v>68</v>
      </c>
      <c r="O5" s="24"/>
      <c r="P5" s="24"/>
      <c r="Q5" s="24"/>
      <c r="R5" s="24" t="s">
        <v>68</v>
      </c>
      <c r="S5" s="24" t="s">
        <v>68</v>
      </c>
      <c r="T5" s="24" t="s">
        <v>68</v>
      </c>
      <c r="U5" s="24" t="s">
        <v>68</v>
      </c>
      <c r="V5" s="24" t="s">
        <v>68</v>
      </c>
      <c r="W5" s="24" t="s">
        <v>68</v>
      </c>
      <c r="X5" s="24" t="s">
        <v>68</v>
      </c>
      <c r="Y5" s="24"/>
      <c r="Z5" s="24"/>
      <c r="AA5" s="24"/>
      <c r="AB5" s="24"/>
      <c r="AC5" s="24"/>
      <c r="AD5" s="24"/>
      <c r="AE5" s="24" t="s">
        <v>68</v>
      </c>
      <c r="AF5" s="24" t="s">
        <v>68</v>
      </c>
      <c r="AG5" s="24"/>
      <c r="AH5" s="24" t="s">
        <v>68</v>
      </c>
      <c r="AI5" s="24" t="s">
        <v>68</v>
      </c>
      <c r="AJ5" s="24" t="s">
        <v>68</v>
      </c>
      <c r="AK5" s="24" t="s">
        <v>68</v>
      </c>
      <c r="AL5" s="24" t="s">
        <v>68</v>
      </c>
      <c r="AM5" s="24"/>
      <c r="AN5" s="24"/>
      <c r="AO5" s="24" t="s">
        <v>68</v>
      </c>
      <c r="AP5" s="24" t="s">
        <v>68</v>
      </c>
      <c r="AQ5" s="24" t="s">
        <v>68</v>
      </c>
      <c r="AR5" s="24" t="s">
        <v>68</v>
      </c>
      <c r="AS5" s="24" t="s">
        <v>68</v>
      </c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7">
        <f t="shared" ref="BI5:BI28" si="0">SUMIF( E5:BH5,"x",$E$3:$BH$3)</f>
        <v>2570200</v>
      </c>
      <c r="BJ5" s="28">
        <f>VLOOKUP(B5,'[1]Tổng hợp'!$B$2:$J$27,9,0)</f>
        <v>2570200</v>
      </c>
      <c r="BK5" s="29">
        <f t="shared" ref="BK5:BK28" si="1">BI5-BJ5</f>
        <v>0</v>
      </c>
      <c r="BL5" s="23"/>
    </row>
    <row r="6" spans="1:64" x14ac:dyDescent="0.25">
      <c r="A6" s="24">
        <v>3</v>
      </c>
      <c r="B6" s="25" t="s">
        <v>70</v>
      </c>
      <c r="C6" s="26" t="s">
        <v>71</v>
      </c>
      <c r="D6" s="24">
        <v>1977</v>
      </c>
      <c r="E6" s="24" t="s">
        <v>68</v>
      </c>
      <c r="F6" s="24"/>
      <c r="G6" s="24"/>
      <c r="H6" s="24"/>
      <c r="I6" s="24"/>
      <c r="J6" s="24" t="s">
        <v>68</v>
      </c>
      <c r="K6" s="24" t="s">
        <v>68</v>
      </c>
      <c r="L6" s="24" t="s">
        <v>68</v>
      </c>
      <c r="M6" s="24" t="s">
        <v>68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 t="s">
        <v>68</v>
      </c>
      <c r="AF6" s="24" t="s">
        <v>68</v>
      </c>
      <c r="AG6" s="24"/>
      <c r="AH6" s="24" t="s">
        <v>68</v>
      </c>
      <c r="AI6" s="24" t="s">
        <v>68</v>
      </c>
      <c r="AJ6" s="24" t="s">
        <v>68</v>
      </c>
      <c r="AK6" s="24" t="s">
        <v>68</v>
      </c>
      <c r="AL6" s="24"/>
      <c r="AM6" s="24" t="s">
        <v>68</v>
      </c>
      <c r="AN6" s="24" t="s">
        <v>68</v>
      </c>
      <c r="AO6" s="24"/>
      <c r="AP6" s="24" t="s">
        <v>68</v>
      </c>
      <c r="AQ6" s="24" t="s">
        <v>68</v>
      </c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7">
        <f t="shared" si="0"/>
        <v>1670300</v>
      </c>
      <c r="BJ6" s="28">
        <f>VLOOKUP(B6,'[1]Tổng hợp'!$B$2:$J$27,9,0)</f>
        <v>1473950</v>
      </c>
      <c r="BK6" s="29">
        <f t="shared" si="1"/>
        <v>196350</v>
      </c>
      <c r="BL6" s="23" t="s">
        <v>72</v>
      </c>
    </row>
    <row r="7" spans="1:64" x14ac:dyDescent="0.25">
      <c r="A7" s="24">
        <v>4</v>
      </c>
      <c r="B7" s="25" t="s">
        <v>73</v>
      </c>
      <c r="C7" s="26" t="s">
        <v>71</v>
      </c>
      <c r="D7" s="24">
        <v>1972</v>
      </c>
      <c r="E7" s="24" t="s">
        <v>68</v>
      </c>
      <c r="F7" s="24" t="s">
        <v>68</v>
      </c>
      <c r="G7" s="24"/>
      <c r="H7" s="24"/>
      <c r="I7" s="24"/>
      <c r="J7" s="24"/>
      <c r="K7" s="24"/>
      <c r="L7" s="24" t="s">
        <v>68</v>
      </c>
      <c r="M7" s="24" t="s">
        <v>68</v>
      </c>
      <c r="N7" s="24"/>
      <c r="O7" s="24"/>
      <c r="P7" s="24"/>
      <c r="Q7" s="24"/>
      <c r="R7" s="24" t="s">
        <v>68</v>
      </c>
      <c r="S7" s="24" t="s">
        <v>68</v>
      </c>
      <c r="T7" s="24" t="s">
        <v>68</v>
      </c>
      <c r="U7" s="24" t="s">
        <v>68</v>
      </c>
      <c r="V7" s="24" t="s">
        <v>68</v>
      </c>
      <c r="W7" s="24" t="s">
        <v>68</v>
      </c>
      <c r="X7" s="24" t="s">
        <v>68</v>
      </c>
      <c r="Y7" s="24"/>
      <c r="Z7" s="24"/>
      <c r="AA7" s="24"/>
      <c r="AB7" s="24"/>
      <c r="AC7" s="24" t="s">
        <v>68</v>
      </c>
      <c r="AD7" s="24" t="s">
        <v>68</v>
      </c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 t="s">
        <v>68</v>
      </c>
      <c r="AV7" s="24"/>
      <c r="AW7" s="24" t="s">
        <v>68</v>
      </c>
      <c r="AX7" s="24"/>
      <c r="AY7" s="24"/>
      <c r="AZ7" s="24" t="s">
        <v>68</v>
      </c>
      <c r="BA7" s="24"/>
      <c r="BB7" s="24"/>
      <c r="BC7" s="24"/>
      <c r="BD7" s="24" t="s">
        <v>68</v>
      </c>
      <c r="BE7" s="24" t="s">
        <v>68</v>
      </c>
      <c r="BF7" s="24" t="s">
        <v>68</v>
      </c>
      <c r="BG7" s="24"/>
      <c r="BH7" s="24" t="s">
        <v>68</v>
      </c>
      <c r="BI7" s="27">
        <f t="shared" si="0"/>
        <v>1739400</v>
      </c>
      <c r="BJ7" s="28">
        <f>VLOOKUP(B7,'[1]Tổng hợp'!$B$2:$J$27,9,0)</f>
        <v>1739400</v>
      </c>
      <c r="BK7" s="29">
        <f t="shared" si="1"/>
        <v>0</v>
      </c>
      <c r="BL7" s="23"/>
    </row>
    <row r="8" spans="1:64" x14ac:dyDescent="0.25">
      <c r="A8" s="24">
        <v>5</v>
      </c>
      <c r="B8" s="25" t="s">
        <v>74</v>
      </c>
      <c r="C8" s="26" t="s">
        <v>71</v>
      </c>
      <c r="D8" s="24">
        <v>1976</v>
      </c>
      <c r="E8" s="24" t="s">
        <v>68</v>
      </c>
      <c r="F8" s="24" t="s">
        <v>68</v>
      </c>
      <c r="G8" s="24" t="s">
        <v>68</v>
      </c>
      <c r="H8" s="24"/>
      <c r="I8" s="24"/>
      <c r="J8" s="24"/>
      <c r="K8" s="24"/>
      <c r="L8" s="24" t="s">
        <v>68</v>
      </c>
      <c r="M8" s="24" t="s">
        <v>68</v>
      </c>
      <c r="N8" s="24"/>
      <c r="O8" s="24"/>
      <c r="P8" s="24"/>
      <c r="Q8" s="24"/>
      <c r="R8" s="24" t="s">
        <v>68</v>
      </c>
      <c r="S8" s="24" t="s">
        <v>68</v>
      </c>
      <c r="T8" s="24"/>
      <c r="U8" s="24"/>
      <c r="V8" s="24"/>
      <c r="W8" s="24"/>
      <c r="X8" s="24"/>
      <c r="Y8" s="24"/>
      <c r="Z8" s="24"/>
      <c r="AA8" s="24"/>
      <c r="AB8" s="24"/>
      <c r="AC8" s="24" t="s">
        <v>68</v>
      </c>
      <c r="AD8" s="24" t="s">
        <v>68</v>
      </c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 t="s">
        <v>68</v>
      </c>
      <c r="AV8" s="24"/>
      <c r="AW8" s="24"/>
      <c r="AX8" s="24"/>
      <c r="AY8" s="24"/>
      <c r="AZ8" s="24" t="s">
        <v>68</v>
      </c>
      <c r="BA8" s="24"/>
      <c r="BB8" s="24" t="s">
        <v>68</v>
      </c>
      <c r="BC8" s="24"/>
      <c r="BD8" s="24"/>
      <c r="BE8" s="24"/>
      <c r="BF8" s="24"/>
      <c r="BG8" s="24" t="s">
        <v>68</v>
      </c>
      <c r="BH8" s="24" t="s">
        <v>68</v>
      </c>
      <c r="BI8" s="27">
        <f t="shared" si="0"/>
        <v>1939950</v>
      </c>
      <c r="BJ8" s="28">
        <f>VLOOKUP(B8,'[1]Tổng hợp'!$B$2:$J$27,9,0)</f>
        <v>1939950</v>
      </c>
      <c r="BK8" s="29">
        <f t="shared" si="1"/>
        <v>0</v>
      </c>
      <c r="BL8" s="23"/>
    </row>
    <row r="9" spans="1:64" x14ac:dyDescent="0.25">
      <c r="A9" s="24">
        <v>6</v>
      </c>
      <c r="B9" s="25" t="s">
        <v>75</v>
      </c>
      <c r="C9" s="26" t="s">
        <v>67</v>
      </c>
      <c r="D9" s="24">
        <v>1978</v>
      </c>
      <c r="E9" s="24" t="s">
        <v>68</v>
      </c>
      <c r="F9" s="24" t="s">
        <v>68</v>
      </c>
      <c r="G9" s="24" t="s">
        <v>68</v>
      </c>
      <c r="H9" s="24" t="s">
        <v>68</v>
      </c>
      <c r="I9" s="24" t="s">
        <v>68</v>
      </c>
      <c r="J9" s="24" t="s">
        <v>68</v>
      </c>
      <c r="K9" s="24" t="s">
        <v>68</v>
      </c>
      <c r="L9" s="24" t="s">
        <v>68</v>
      </c>
      <c r="M9" s="24" t="s">
        <v>68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 t="s">
        <v>68</v>
      </c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 t="s">
        <v>68</v>
      </c>
      <c r="AT9" s="24"/>
      <c r="AU9" s="24" t="s">
        <v>68</v>
      </c>
      <c r="AV9" s="24"/>
      <c r="AW9" s="24" t="s">
        <v>68</v>
      </c>
      <c r="AX9" s="24"/>
      <c r="AY9" s="24"/>
      <c r="AZ9" s="24"/>
      <c r="BA9" s="24"/>
      <c r="BB9" s="24"/>
      <c r="BC9" s="24"/>
      <c r="BD9" s="24" t="s">
        <v>68</v>
      </c>
      <c r="BE9" s="24"/>
      <c r="BF9" s="24"/>
      <c r="BG9" s="24"/>
      <c r="BH9" s="24"/>
      <c r="BI9" s="27">
        <f t="shared" si="0"/>
        <v>800000</v>
      </c>
      <c r="BJ9" s="28">
        <f>VLOOKUP(B9,'[1]Tổng hợp'!$B$2:$J$27,9,0)</f>
        <v>800000</v>
      </c>
      <c r="BK9" s="29">
        <f t="shared" si="1"/>
        <v>0</v>
      </c>
      <c r="BL9" s="23"/>
    </row>
    <row r="10" spans="1:64" x14ac:dyDescent="0.25">
      <c r="A10" s="24">
        <v>7</v>
      </c>
      <c r="B10" s="25" t="s">
        <v>76</v>
      </c>
      <c r="C10" s="26" t="s">
        <v>67</v>
      </c>
      <c r="D10" s="24">
        <v>1990</v>
      </c>
      <c r="E10" s="24" t="s">
        <v>68</v>
      </c>
      <c r="F10" s="24" t="s">
        <v>68</v>
      </c>
      <c r="G10" s="24" t="s">
        <v>68</v>
      </c>
      <c r="H10" s="24" t="s">
        <v>68</v>
      </c>
      <c r="I10" s="24" t="s">
        <v>68</v>
      </c>
      <c r="J10" s="24" t="s">
        <v>68</v>
      </c>
      <c r="K10" s="24" t="s">
        <v>68</v>
      </c>
      <c r="L10" s="24" t="s">
        <v>68</v>
      </c>
      <c r="M10" s="24" t="s">
        <v>68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 t="s">
        <v>68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 t="s">
        <v>68</v>
      </c>
      <c r="AT10" s="24"/>
      <c r="AU10" s="24" t="s">
        <v>68</v>
      </c>
      <c r="AV10" s="24"/>
      <c r="AW10" s="24" t="s">
        <v>68</v>
      </c>
      <c r="AX10" s="24"/>
      <c r="AY10" s="24"/>
      <c r="AZ10" s="24"/>
      <c r="BA10" s="24"/>
      <c r="BB10" s="24"/>
      <c r="BC10" s="24"/>
      <c r="BD10" s="24" t="s">
        <v>68</v>
      </c>
      <c r="BE10" s="24"/>
      <c r="BF10" s="24"/>
      <c r="BG10" s="24"/>
      <c r="BH10" s="24"/>
      <c r="BI10" s="27">
        <f t="shared" si="0"/>
        <v>800000</v>
      </c>
      <c r="BJ10" s="28">
        <f>VLOOKUP(B10,'[1]Tổng hợp'!$B$2:$J$27,9,0)</f>
        <v>800000</v>
      </c>
      <c r="BK10" s="29">
        <f t="shared" si="1"/>
        <v>0</v>
      </c>
      <c r="BL10" s="23"/>
    </row>
    <row r="11" spans="1:64" x14ac:dyDescent="0.25">
      <c r="A11" s="24">
        <v>8</v>
      </c>
      <c r="B11" s="25" t="s">
        <v>77</v>
      </c>
      <c r="C11" s="26" t="s">
        <v>71</v>
      </c>
      <c r="D11" s="24">
        <v>1968</v>
      </c>
      <c r="E11" s="24" t="s">
        <v>68</v>
      </c>
      <c r="F11" s="24"/>
      <c r="G11" s="24" t="s">
        <v>68</v>
      </c>
      <c r="H11" s="24"/>
      <c r="I11" s="24"/>
      <c r="J11" s="24"/>
      <c r="K11" s="24"/>
      <c r="L11" s="24" t="s">
        <v>68</v>
      </c>
      <c r="M11" s="24" t="s">
        <v>68</v>
      </c>
      <c r="N11" s="24"/>
      <c r="O11" s="24"/>
      <c r="P11" s="24"/>
      <c r="Q11" s="24"/>
      <c r="R11" s="24" t="s">
        <v>68</v>
      </c>
      <c r="S11" s="24" t="s">
        <v>68</v>
      </c>
      <c r="T11" s="24"/>
      <c r="U11" s="24"/>
      <c r="V11" s="24"/>
      <c r="W11" s="24"/>
      <c r="X11" s="24"/>
      <c r="Y11" s="24"/>
      <c r="Z11" s="24"/>
      <c r="AA11" s="24"/>
      <c r="AB11" s="24"/>
      <c r="AC11" s="24" t="s">
        <v>68</v>
      </c>
      <c r="AD11" s="24" t="s">
        <v>68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 t="s">
        <v>68</v>
      </c>
      <c r="AV11" s="24" t="s">
        <v>68</v>
      </c>
      <c r="AW11" s="24"/>
      <c r="AX11" s="24"/>
      <c r="AY11" s="24"/>
      <c r="AZ11" s="24" t="s">
        <v>68</v>
      </c>
      <c r="BA11" s="24"/>
      <c r="BB11" s="24"/>
      <c r="BC11" s="24"/>
      <c r="BD11" s="24"/>
      <c r="BE11" s="24"/>
      <c r="BF11" s="24"/>
      <c r="BG11" s="24" t="s">
        <v>68</v>
      </c>
      <c r="BH11" s="24" t="s">
        <v>68</v>
      </c>
      <c r="BI11" s="27">
        <f t="shared" si="0"/>
        <v>1026950</v>
      </c>
      <c r="BJ11" s="28">
        <f>VLOOKUP(B11,'[1]Tổng hợp'!$B$2:$J$27,9,0)</f>
        <v>1026950</v>
      </c>
      <c r="BK11" s="29">
        <f t="shared" si="1"/>
        <v>0</v>
      </c>
      <c r="BL11" s="23"/>
    </row>
    <row r="12" spans="1:64" x14ac:dyDescent="0.25">
      <c r="A12" s="24">
        <v>9</v>
      </c>
      <c r="B12" s="25" t="s">
        <v>78</v>
      </c>
      <c r="C12" s="26" t="s">
        <v>67</v>
      </c>
      <c r="D12" s="24">
        <v>1987</v>
      </c>
      <c r="E12" s="24" t="s">
        <v>68</v>
      </c>
      <c r="F12" s="24"/>
      <c r="G12" s="24" t="s">
        <v>68</v>
      </c>
      <c r="H12" s="24"/>
      <c r="I12" s="24"/>
      <c r="J12" s="24" t="s">
        <v>68</v>
      </c>
      <c r="K12" s="24" t="s">
        <v>68</v>
      </c>
      <c r="L12" s="24" t="s">
        <v>68</v>
      </c>
      <c r="M12" s="24" t="s">
        <v>68</v>
      </c>
      <c r="N12" s="24"/>
      <c r="O12" s="24"/>
      <c r="P12" s="24" t="s">
        <v>68</v>
      </c>
      <c r="Q12" s="24"/>
      <c r="R12" s="24" t="s">
        <v>68</v>
      </c>
      <c r="S12" s="24" t="s">
        <v>68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 t="s">
        <v>68</v>
      </c>
      <c r="AF12" s="24" t="s">
        <v>68</v>
      </c>
      <c r="AG12" s="24"/>
      <c r="AH12" s="24" t="s">
        <v>68</v>
      </c>
      <c r="AI12" s="24" t="s">
        <v>68</v>
      </c>
      <c r="AJ12" s="24"/>
      <c r="AK12" s="24"/>
      <c r="AL12" s="24" t="s">
        <v>68</v>
      </c>
      <c r="AM12" s="24"/>
      <c r="AN12" s="24"/>
      <c r="AO12" s="24" t="s">
        <v>68</v>
      </c>
      <c r="AP12" s="24" t="s">
        <v>68</v>
      </c>
      <c r="AQ12" s="24" t="s">
        <v>68</v>
      </c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7">
        <f t="shared" si="0"/>
        <v>1701750</v>
      </c>
      <c r="BJ12" s="28">
        <f>VLOOKUP(B12,'[1]Tổng hợp'!$B$2:$J$27,9,0)</f>
        <v>1701750</v>
      </c>
      <c r="BK12" s="29">
        <f t="shared" si="1"/>
        <v>0</v>
      </c>
      <c r="BL12" s="23"/>
    </row>
    <row r="13" spans="1:64" x14ac:dyDescent="0.25">
      <c r="A13" s="24">
        <v>10</v>
      </c>
      <c r="B13" s="25" t="s">
        <v>79</v>
      </c>
      <c r="C13" s="26" t="s">
        <v>67</v>
      </c>
      <c r="D13" s="24">
        <v>1972</v>
      </c>
      <c r="E13" s="24" t="s">
        <v>68</v>
      </c>
      <c r="F13" s="24"/>
      <c r="G13" s="24"/>
      <c r="H13" s="24"/>
      <c r="I13" s="24"/>
      <c r="J13" s="24"/>
      <c r="K13" s="24"/>
      <c r="L13" s="24"/>
      <c r="M13" s="24" t="s">
        <v>68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 t="s">
        <v>68</v>
      </c>
      <c r="AH13" s="24"/>
      <c r="AI13" s="24"/>
      <c r="AJ13" s="24" t="s">
        <v>68</v>
      </c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7">
        <f t="shared" si="0"/>
        <v>769250</v>
      </c>
      <c r="BJ13" s="28">
        <f>VLOOKUP(B13,'[1]Tổng hợp'!$B$2:$J$27,9,0)</f>
        <v>769250</v>
      </c>
      <c r="BK13" s="29">
        <f t="shared" si="1"/>
        <v>0</v>
      </c>
      <c r="BL13" s="23"/>
    </row>
    <row r="14" spans="1:64" x14ac:dyDescent="0.25">
      <c r="A14" s="24">
        <v>11</v>
      </c>
      <c r="B14" s="25" t="s">
        <v>80</v>
      </c>
      <c r="C14" s="26" t="s">
        <v>67</v>
      </c>
      <c r="D14" s="24">
        <v>1972</v>
      </c>
      <c r="E14" s="24" t="s">
        <v>68</v>
      </c>
      <c r="F14" s="24"/>
      <c r="G14" s="24"/>
      <c r="H14" s="24"/>
      <c r="I14" s="24" t="s">
        <v>68</v>
      </c>
      <c r="J14" s="24" t="s">
        <v>68</v>
      </c>
      <c r="K14" s="24" t="s">
        <v>68</v>
      </c>
      <c r="L14" s="24" t="s">
        <v>68</v>
      </c>
      <c r="M14" s="24" t="s">
        <v>68</v>
      </c>
      <c r="N14" s="24" t="s">
        <v>68</v>
      </c>
      <c r="O14" s="24" t="s">
        <v>68</v>
      </c>
      <c r="P14" s="24" t="s">
        <v>68</v>
      </c>
      <c r="Q14" s="24"/>
      <c r="R14" s="24" t="s">
        <v>68</v>
      </c>
      <c r="S14" s="24" t="s">
        <v>68</v>
      </c>
      <c r="T14" s="24"/>
      <c r="U14" s="24"/>
      <c r="V14" s="24"/>
      <c r="W14" s="24"/>
      <c r="X14" s="24"/>
      <c r="Y14" s="24" t="s">
        <v>68</v>
      </c>
      <c r="Z14" s="24"/>
      <c r="AA14" s="24"/>
      <c r="AB14" s="24" t="s">
        <v>68</v>
      </c>
      <c r="AC14" s="24" t="s">
        <v>68</v>
      </c>
      <c r="AD14" s="24" t="s">
        <v>68</v>
      </c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 t="s">
        <v>68</v>
      </c>
      <c r="BF14" s="24"/>
      <c r="BG14" s="24"/>
      <c r="BH14" s="24"/>
      <c r="BI14" s="27">
        <f t="shared" si="0"/>
        <v>904150</v>
      </c>
      <c r="BJ14" s="28">
        <f>VLOOKUP(B14,'[1]Tổng hợp'!$B$2:$J$27,9,0)</f>
        <v>0</v>
      </c>
      <c r="BK14" s="29">
        <f t="shared" si="1"/>
        <v>904150</v>
      </c>
      <c r="BL14" s="23" t="s">
        <v>81</v>
      </c>
    </row>
    <row r="15" spans="1:64" x14ac:dyDescent="0.25">
      <c r="A15" s="24">
        <v>12</v>
      </c>
      <c r="B15" s="25" t="s">
        <v>82</v>
      </c>
      <c r="C15" s="26" t="s">
        <v>67</v>
      </c>
      <c r="D15" s="24">
        <v>1963</v>
      </c>
      <c r="E15" s="24" t="s">
        <v>68</v>
      </c>
      <c r="F15" s="24"/>
      <c r="G15" s="24"/>
      <c r="H15" s="24"/>
      <c r="I15" s="24" t="s">
        <v>68</v>
      </c>
      <c r="J15" s="24" t="s">
        <v>68</v>
      </c>
      <c r="K15" s="24" t="s">
        <v>68</v>
      </c>
      <c r="L15" s="24" t="s">
        <v>68</v>
      </c>
      <c r="M15" s="24" t="s">
        <v>68</v>
      </c>
      <c r="N15" s="24" t="s">
        <v>68</v>
      </c>
      <c r="O15" s="24" t="s">
        <v>68</v>
      </c>
      <c r="P15" s="24" t="s">
        <v>68</v>
      </c>
      <c r="Q15" s="24"/>
      <c r="R15" s="24" t="s">
        <v>68</v>
      </c>
      <c r="S15" s="24" t="s">
        <v>68</v>
      </c>
      <c r="T15" s="24" t="s">
        <v>68</v>
      </c>
      <c r="U15" s="24" t="s">
        <v>68</v>
      </c>
      <c r="V15" s="24" t="s">
        <v>68</v>
      </c>
      <c r="W15" s="24" t="s">
        <v>68</v>
      </c>
      <c r="X15" s="24" t="s">
        <v>68</v>
      </c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 t="s">
        <v>68</v>
      </c>
      <c r="AQ15" s="24" t="s">
        <v>68</v>
      </c>
      <c r="AR15" s="24"/>
      <c r="AS15" s="24"/>
      <c r="AT15" s="24"/>
      <c r="AU15" s="24"/>
      <c r="AV15" s="24"/>
      <c r="AW15" s="24" t="s">
        <v>68</v>
      </c>
      <c r="AX15" s="24"/>
      <c r="AY15" s="24"/>
      <c r="AZ15" s="24" t="s">
        <v>68</v>
      </c>
      <c r="BA15" s="24"/>
      <c r="BB15" s="24"/>
      <c r="BC15" s="24"/>
      <c r="BD15" s="24"/>
      <c r="BE15" s="24"/>
      <c r="BF15" s="24"/>
      <c r="BG15" s="24"/>
      <c r="BH15" s="24"/>
      <c r="BI15" s="27">
        <f t="shared" si="0"/>
        <v>1238100</v>
      </c>
      <c r="BJ15" s="28">
        <f>VLOOKUP(B15,'[1]Tổng hợp'!$B$2:$J$27,9,0)</f>
        <v>1238100</v>
      </c>
      <c r="BK15" s="29">
        <f t="shared" si="1"/>
        <v>0</v>
      </c>
      <c r="BL15" s="23"/>
    </row>
    <row r="16" spans="1:64" x14ac:dyDescent="0.25">
      <c r="A16" s="24">
        <v>13</v>
      </c>
      <c r="B16" s="25" t="s">
        <v>83</v>
      </c>
      <c r="C16" s="26" t="s">
        <v>71</v>
      </c>
      <c r="D16" s="24">
        <v>1984</v>
      </c>
      <c r="E16" s="24" t="s">
        <v>68</v>
      </c>
      <c r="F16" s="24"/>
      <c r="G16" s="24"/>
      <c r="H16" s="24" t="s">
        <v>68</v>
      </c>
      <c r="I16" s="24"/>
      <c r="J16" s="24"/>
      <c r="K16" s="24"/>
      <c r="L16" s="24"/>
      <c r="M16" s="24" t="s">
        <v>68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 t="s">
        <v>68</v>
      </c>
      <c r="AD16" s="24" t="s">
        <v>68</v>
      </c>
      <c r="AE16" s="24"/>
      <c r="AF16" s="24" t="s">
        <v>68</v>
      </c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 t="s">
        <v>68</v>
      </c>
      <c r="AU16" s="24" t="s">
        <v>68</v>
      </c>
      <c r="AV16" s="24"/>
      <c r="AW16" s="24" t="s">
        <v>68</v>
      </c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7">
        <f t="shared" si="0"/>
        <v>700500</v>
      </c>
      <c r="BJ16" s="28">
        <f>VLOOKUP(B16,'[1]Tổng hợp'!$B$2:$J$27,9,0)</f>
        <v>700500</v>
      </c>
      <c r="BK16" s="29">
        <f t="shared" si="1"/>
        <v>0</v>
      </c>
      <c r="BL16" s="23"/>
    </row>
    <row r="17" spans="1:64" x14ac:dyDescent="0.25">
      <c r="A17" s="24">
        <v>14</v>
      </c>
      <c r="B17" s="25" t="s">
        <v>84</v>
      </c>
      <c r="C17" s="26" t="s">
        <v>71</v>
      </c>
      <c r="D17" s="24">
        <v>1988</v>
      </c>
      <c r="E17" s="24" t="s">
        <v>68</v>
      </c>
      <c r="F17" s="24" t="s">
        <v>68</v>
      </c>
      <c r="G17" s="24"/>
      <c r="H17" s="24" t="s">
        <v>68</v>
      </c>
      <c r="I17" s="24" t="s">
        <v>68</v>
      </c>
      <c r="J17" s="24"/>
      <c r="K17" s="24"/>
      <c r="L17" s="24" t="s">
        <v>68</v>
      </c>
      <c r="M17" s="24" t="s">
        <v>68</v>
      </c>
      <c r="N17" s="24"/>
      <c r="O17" s="24"/>
      <c r="P17" s="24"/>
      <c r="Q17" s="24" t="s">
        <v>68</v>
      </c>
      <c r="R17" s="24" t="s">
        <v>68</v>
      </c>
      <c r="S17" s="24"/>
      <c r="T17" s="24" t="s">
        <v>68</v>
      </c>
      <c r="U17" s="24" t="s">
        <v>68</v>
      </c>
      <c r="V17" s="24" t="s">
        <v>68</v>
      </c>
      <c r="W17" s="24" t="s">
        <v>68</v>
      </c>
      <c r="X17" s="24" t="s">
        <v>68</v>
      </c>
      <c r="Y17" s="24"/>
      <c r="Z17" s="24"/>
      <c r="AA17" s="24"/>
      <c r="AB17" s="24"/>
      <c r="AC17" s="24" t="s">
        <v>68</v>
      </c>
      <c r="AD17" s="24" t="s">
        <v>68</v>
      </c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 t="s">
        <v>68</v>
      </c>
      <c r="AT17" s="24"/>
      <c r="AU17" s="24" t="s">
        <v>68</v>
      </c>
      <c r="AV17" s="24" t="s">
        <v>68</v>
      </c>
      <c r="AW17" s="24"/>
      <c r="AX17" s="24" t="s">
        <v>68</v>
      </c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7">
        <f t="shared" si="0"/>
        <v>1158250</v>
      </c>
      <c r="BJ17" s="28">
        <f>VLOOKUP(B17,'[1]Tổng hợp'!$B$2:$J$27,9,0)</f>
        <v>1158250</v>
      </c>
      <c r="BK17" s="29">
        <f t="shared" si="1"/>
        <v>0</v>
      </c>
      <c r="BL17" s="23"/>
    </row>
    <row r="18" spans="1:64" x14ac:dyDescent="0.25">
      <c r="A18" s="24">
        <v>15</v>
      </c>
      <c r="B18" s="25" t="s">
        <v>85</v>
      </c>
      <c r="C18" s="26" t="s">
        <v>67</v>
      </c>
      <c r="D18" s="24">
        <v>1985</v>
      </c>
      <c r="E18" s="24" t="s">
        <v>68</v>
      </c>
      <c r="F18" s="24"/>
      <c r="G18" s="24"/>
      <c r="H18" s="24"/>
      <c r="I18" s="24" t="s">
        <v>68</v>
      </c>
      <c r="J18" s="24" t="s">
        <v>68</v>
      </c>
      <c r="K18" s="24" t="s">
        <v>68</v>
      </c>
      <c r="L18" s="24" t="s">
        <v>68</v>
      </c>
      <c r="M18" s="24" t="s">
        <v>68</v>
      </c>
      <c r="N18" s="24" t="s">
        <v>68</v>
      </c>
      <c r="O18" s="24" t="s">
        <v>68</v>
      </c>
      <c r="P18" s="24" t="s">
        <v>68</v>
      </c>
      <c r="Q18" s="24"/>
      <c r="R18" s="24" t="s">
        <v>68</v>
      </c>
      <c r="S18" s="24" t="s">
        <v>68</v>
      </c>
      <c r="T18" s="24" t="s">
        <v>68</v>
      </c>
      <c r="U18" s="24" t="s">
        <v>68</v>
      </c>
      <c r="V18" s="24" t="s">
        <v>68</v>
      </c>
      <c r="W18" s="24" t="s">
        <v>68</v>
      </c>
      <c r="X18" s="24" t="s">
        <v>68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 t="s">
        <v>68</v>
      </c>
      <c r="AQ18" s="24" t="s">
        <v>68</v>
      </c>
      <c r="AR18" s="24"/>
      <c r="AS18" s="24"/>
      <c r="AT18" s="24"/>
      <c r="AU18" s="24"/>
      <c r="AV18" s="24"/>
      <c r="AW18" s="24" t="s">
        <v>68</v>
      </c>
      <c r="AX18" s="24"/>
      <c r="AY18" s="24"/>
      <c r="AZ18" s="24" t="s">
        <v>68</v>
      </c>
      <c r="BA18" s="24"/>
      <c r="BB18" s="24"/>
      <c r="BC18" s="24"/>
      <c r="BD18" s="24"/>
      <c r="BE18" s="24"/>
      <c r="BF18" s="24"/>
      <c r="BG18" s="24"/>
      <c r="BH18" s="24"/>
      <c r="BI18" s="27">
        <f t="shared" si="0"/>
        <v>1238100</v>
      </c>
      <c r="BJ18" s="28">
        <f>VLOOKUP(B18,'[1]Tổng hợp'!$B$2:$J$27,9,0)</f>
        <v>1238100</v>
      </c>
      <c r="BK18" s="29">
        <f t="shared" si="1"/>
        <v>0</v>
      </c>
      <c r="BL18" s="23"/>
    </row>
    <row r="19" spans="1:64" x14ac:dyDescent="0.25">
      <c r="A19" s="24">
        <v>16</v>
      </c>
      <c r="B19" s="25" t="s">
        <v>86</v>
      </c>
      <c r="C19" s="26" t="s">
        <v>67</v>
      </c>
      <c r="D19" s="24">
        <v>1971</v>
      </c>
      <c r="E19" s="24" t="s">
        <v>68</v>
      </c>
      <c r="F19" s="24"/>
      <c r="G19" s="24"/>
      <c r="H19" s="24"/>
      <c r="I19" s="24"/>
      <c r="J19" s="24"/>
      <c r="K19" s="24"/>
      <c r="L19" s="24"/>
      <c r="M19" s="24" t="s">
        <v>68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 t="s">
        <v>68</v>
      </c>
      <c r="BD19" s="24"/>
      <c r="BE19" s="24"/>
      <c r="BF19" s="24"/>
      <c r="BG19" s="24"/>
      <c r="BH19" s="24"/>
      <c r="BI19" s="27">
        <f t="shared" si="0"/>
        <v>2907000</v>
      </c>
      <c r="BJ19" s="28">
        <f>VLOOKUP(B19,'[1]Tổng hợp'!$B$2:$J$27,9,0)</f>
        <v>2907000</v>
      </c>
      <c r="BK19" s="29">
        <f t="shared" si="1"/>
        <v>0</v>
      </c>
      <c r="BL19" s="23"/>
    </row>
    <row r="20" spans="1:64" x14ac:dyDescent="0.25">
      <c r="A20" s="24">
        <v>17</v>
      </c>
      <c r="B20" s="25" t="s">
        <v>87</v>
      </c>
      <c r="C20" s="26" t="s">
        <v>67</v>
      </c>
      <c r="D20" s="24">
        <v>1980</v>
      </c>
      <c r="E20" s="24" t="s">
        <v>68</v>
      </c>
      <c r="F20" s="24" t="s">
        <v>68</v>
      </c>
      <c r="G20" s="24" t="s">
        <v>68</v>
      </c>
      <c r="H20" s="24" t="s">
        <v>68</v>
      </c>
      <c r="I20" s="24" t="s">
        <v>68</v>
      </c>
      <c r="J20" s="24" t="s">
        <v>68</v>
      </c>
      <c r="K20" s="24" t="s">
        <v>68</v>
      </c>
      <c r="L20" s="24" t="s">
        <v>68</v>
      </c>
      <c r="M20" s="24" t="s">
        <v>68</v>
      </c>
      <c r="N20" s="24"/>
      <c r="O20" s="24" t="s">
        <v>68</v>
      </c>
      <c r="P20" s="24"/>
      <c r="Q20" s="24"/>
      <c r="R20" s="24"/>
      <c r="S20" s="24"/>
      <c r="T20" s="24" t="s">
        <v>68</v>
      </c>
      <c r="U20" s="24" t="s">
        <v>68</v>
      </c>
      <c r="V20" s="24" t="s">
        <v>68</v>
      </c>
      <c r="W20" s="24" t="s">
        <v>68</v>
      </c>
      <c r="X20" s="24" t="s">
        <v>68</v>
      </c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 t="s">
        <v>68</v>
      </c>
      <c r="AV20" s="24"/>
      <c r="AW20" s="24"/>
      <c r="AX20" s="24"/>
      <c r="AY20" s="24"/>
      <c r="AZ20" s="24" t="s">
        <v>68</v>
      </c>
      <c r="BA20" s="24" t="s">
        <v>68</v>
      </c>
      <c r="BB20" s="24"/>
      <c r="BC20" s="24"/>
      <c r="BD20" s="24"/>
      <c r="BE20" s="24"/>
      <c r="BF20" s="24"/>
      <c r="BG20" s="24"/>
      <c r="BH20" s="24"/>
      <c r="BI20" s="27">
        <f t="shared" si="0"/>
        <v>1068400</v>
      </c>
      <c r="BJ20" s="28">
        <f>VLOOKUP(B20,'[1]Tổng hợp'!$B$2:$J$27,9,0)</f>
        <v>1068400</v>
      </c>
      <c r="BK20" s="29">
        <f t="shared" si="1"/>
        <v>0</v>
      </c>
      <c r="BL20" s="23"/>
    </row>
    <row r="21" spans="1:64" x14ac:dyDescent="0.25">
      <c r="A21" s="30">
        <v>18</v>
      </c>
      <c r="B21" s="31" t="s">
        <v>88</v>
      </c>
      <c r="C21" s="32" t="s">
        <v>71</v>
      </c>
      <c r="D21" s="30">
        <v>1979</v>
      </c>
      <c r="E21" s="30" t="s">
        <v>68</v>
      </c>
      <c r="F21" s="30"/>
      <c r="G21" s="30"/>
      <c r="H21" s="30"/>
      <c r="I21" s="30" t="s">
        <v>68</v>
      </c>
      <c r="J21" s="30"/>
      <c r="K21" s="30"/>
      <c r="L21" s="30" t="s">
        <v>68</v>
      </c>
      <c r="M21" s="30" t="s">
        <v>68</v>
      </c>
      <c r="N21" s="30"/>
      <c r="O21" s="30"/>
      <c r="P21" s="30"/>
      <c r="Q21" s="30"/>
      <c r="R21" s="30"/>
      <c r="S21" s="30"/>
      <c r="T21" s="30" t="s">
        <v>68</v>
      </c>
      <c r="U21" s="30" t="s">
        <v>68</v>
      </c>
      <c r="V21" s="30" t="s">
        <v>68</v>
      </c>
      <c r="W21" s="30" t="s">
        <v>68</v>
      </c>
      <c r="X21" s="30" t="s">
        <v>68</v>
      </c>
      <c r="Y21" s="30"/>
      <c r="Z21" s="30" t="s">
        <v>68</v>
      </c>
      <c r="AA21" s="30"/>
      <c r="AB21" s="30"/>
      <c r="AC21" s="30" t="s">
        <v>68</v>
      </c>
      <c r="AD21" s="30"/>
      <c r="AE21" s="30"/>
      <c r="AF21" s="30" t="s">
        <v>68</v>
      </c>
      <c r="AG21" s="30"/>
      <c r="AH21" s="30" t="s">
        <v>68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 t="s">
        <v>68</v>
      </c>
      <c r="AV21" s="30" t="s">
        <v>68</v>
      </c>
      <c r="AW21" s="30" t="s">
        <v>68</v>
      </c>
      <c r="AX21" s="30" t="s">
        <v>68</v>
      </c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3">
        <f t="shared" si="0"/>
        <v>1302300</v>
      </c>
      <c r="BJ21" s="28">
        <f>VLOOKUP(B21,'[1]Tổng hợp'!$B$2:$J$27,9,0)</f>
        <v>1302300</v>
      </c>
      <c r="BK21" s="29">
        <f t="shared" si="1"/>
        <v>0</v>
      </c>
      <c r="BL21" s="23" t="s">
        <v>89</v>
      </c>
    </row>
    <row r="22" spans="1:64" x14ac:dyDescent="0.25">
      <c r="A22" s="24">
        <v>19</v>
      </c>
      <c r="B22" s="25" t="s">
        <v>90</v>
      </c>
      <c r="C22" s="26" t="s">
        <v>67</v>
      </c>
      <c r="D22" s="24">
        <v>1977</v>
      </c>
      <c r="E22" s="24" t="s">
        <v>68</v>
      </c>
      <c r="F22" s="24" t="s">
        <v>68</v>
      </c>
      <c r="G22" s="24" t="s">
        <v>68</v>
      </c>
      <c r="H22" s="24" t="s">
        <v>68</v>
      </c>
      <c r="I22" s="24" t="s">
        <v>68</v>
      </c>
      <c r="J22" s="24" t="s">
        <v>68</v>
      </c>
      <c r="K22" s="24" t="s">
        <v>68</v>
      </c>
      <c r="L22" s="24" t="s">
        <v>68</v>
      </c>
      <c r="M22" s="24" t="s">
        <v>68</v>
      </c>
      <c r="N22" s="24"/>
      <c r="O22" s="24"/>
      <c r="P22" s="24"/>
      <c r="Q22" s="24"/>
      <c r="R22" s="24" t="s">
        <v>68</v>
      </c>
      <c r="S22" s="24" t="s">
        <v>68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 t="s">
        <v>68</v>
      </c>
      <c r="AQ22" s="24" t="s">
        <v>68</v>
      </c>
      <c r="AR22" s="24" t="s">
        <v>68</v>
      </c>
      <c r="AS22" s="24"/>
      <c r="AT22" s="24"/>
      <c r="AU22" s="24" t="s">
        <v>68</v>
      </c>
      <c r="AV22" s="24"/>
      <c r="AW22" s="24" t="s">
        <v>68</v>
      </c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7">
        <f t="shared" si="0"/>
        <v>1097600</v>
      </c>
      <c r="BJ22" s="28">
        <f>VLOOKUP(B22,'[1]Tổng hợp'!$B$2:$J$27,9,0)</f>
        <v>1097600</v>
      </c>
      <c r="BK22" s="29">
        <f t="shared" si="1"/>
        <v>0</v>
      </c>
      <c r="BL22" s="23"/>
    </row>
    <row r="23" spans="1:64" x14ac:dyDescent="0.25">
      <c r="A23" s="24">
        <v>20</v>
      </c>
      <c r="B23" s="25" t="s">
        <v>91</v>
      </c>
      <c r="C23" s="26" t="s">
        <v>67</v>
      </c>
      <c r="D23" s="24">
        <v>1977</v>
      </c>
      <c r="E23" s="24" t="s">
        <v>68</v>
      </c>
      <c r="F23" s="24" t="s">
        <v>68</v>
      </c>
      <c r="G23" s="24" t="s">
        <v>68</v>
      </c>
      <c r="H23" s="24" t="s">
        <v>68</v>
      </c>
      <c r="I23" s="24" t="s">
        <v>68</v>
      </c>
      <c r="J23" s="24" t="s">
        <v>68</v>
      </c>
      <c r="K23" s="24" t="s">
        <v>68</v>
      </c>
      <c r="L23" s="24" t="s">
        <v>68</v>
      </c>
      <c r="M23" s="24" t="s">
        <v>68</v>
      </c>
      <c r="N23" s="24"/>
      <c r="O23" s="24" t="s">
        <v>68</v>
      </c>
      <c r="P23" s="24" t="s">
        <v>68</v>
      </c>
      <c r="Q23" s="24" t="s">
        <v>68</v>
      </c>
      <c r="R23" s="24" t="s">
        <v>68</v>
      </c>
      <c r="S23" s="24" t="s">
        <v>68</v>
      </c>
      <c r="T23" s="24"/>
      <c r="U23" s="24"/>
      <c r="V23" s="24"/>
      <c r="W23" s="24"/>
      <c r="X23" s="24"/>
      <c r="Y23" s="24" t="s">
        <v>68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 t="s">
        <v>68</v>
      </c>
      <c r="AQ23" s="24" t="s">
        <v>68</v>
      </c>
      <c r="AR23" s="24"/>
      <c r="AS23" s="24" t="s">
        <v>68</v>
      </c>
      <c r="AT23" s="24"/>
      <c r="AU23" s="24" t="s">
        <v>68</v>
      </c>
      <c r="AV23" s="24"/>
      <c r="AW23" s="24" t="s">
        <v>68</v>
      </c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7">
        <f t="shared" si="0"/>
        <v>1240250</v>
      </c>
      <c r="BJ23" s="28">
        <f>VLOOKUP(B23,'[1]Tổng hợp'!$B$2:$J$27,9,0)</f>
        <v>1240250</v>
      </c>
      <c r="BK23" s="29">
        <f t="shared" si="1"/>
        <v>0</v>
      </c>
      <c r="BL23" s="23"/>
    </row>
    <row r="24" spans="1:64" x14ac:dyDescent="0.25">
      <c r="A24" s="24">
        <v>21</v>
      </c>
      <c r="B24" s="25" t="s">
        <v>92</v>
      </c>
      <c r="C24" s="26" t="s">
        <v>71</v>
      </c>
      <c r="D24" s="24">
        <v>1978</v>
      </c>
      <c r="E24" s="24" t="s">
        <v>68</v>
      </c>
      <c r="F24" s="24" t="s">
        <v>68</v>
      </c>
      <c r="G24" s="24" t="s">
        <v>68</v>
      </c>
      <c r="H24" s="24" t="s">
        <v>68</v>
      </c>
      <c r="I24" s="24" t="s">
        <v>68</v>
      </c>
      <c r="J24" s="24" t="s">
        <v>68</v>
      </c>
      <c r="K24" s="24" t="s">
        <v>68</v>
      </c>
      <c r="L24" s="24" t="s">
        <v>68</v>
      </c>
      <c r="M24" s="24" t="s">
        <v>68</v>
      </c>
      <c r="N24" s="24"/>
      <c r="O24" s="24"/>
      <c r="P24" s="24"/>
      <c r="Q24" s="24"/>
      <c r="R24" s="24"/>
      <c r="S24" s="24"/>
      <c r="T24" s="24" t="s">
        <v>68</v>
      </c>
      <c r="U24" s="24" t="s">
        <v>68</v>
      </c>
      <c r="V24" s="24" t="s">
        <v>68</v>
      </c>
      <c r="W24" s="24" t="s">
        <v>68</v>
      </c>
      <c r="X24" s="24" t="s">
        <v>68</v>
      </c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 t="s">
        <v>68</v>
      </c>
      <c r="AV24" s="24"/>
      <c r="AW24" s="24" t="s">
        <v>68</v>
      </c>
      <c r="AX24" s="24"/>
      <c r="AY24" s="24"/>
      <c r="AZ24" s="24"/>
      <c r="BA24" s="24"/>
      <c r="BB24" s="24"/>
      <c r="BC24" s="24"/>
      <c r="BD24" s="24"/>
      <c r="BE24" s="24" t="s">
        <v>68</v>
      </c>
      <c r="BF24" s="24"/>
      <c r="BG24" s="24"/>
      <c r="BH24" s="24"/>
      <c r="BI24" s="27">
        <f t="shared" si="0"/>
        <v>914650</v>
      </c>
      <c r="BJ24" s="28">
        <f>VLOOKUP(B24,'[1]Tổng hợp'!$B$2:$J$27,9,0)</f>
        <v>914650</v>
      </c>
      <c r="BK24" s="29">
        <f t="shared" si="1"/>
        <v>0</v>
      </c>
      <c r="BL24" s="23"/>
    </row>
    <row r="25" spans="1:64" x14ac:dyDescent="0.25">
      <c r="A25" s="24">
        <v>22</v>
      </c>
      <c r="B25" s="25" t="s">
        <v>93</v>
      </c>
      <c r="C25" s="26" t="s">
        <v>71</v>
      </c>
      <c r="D25" s="24">
        <v>1991</v>
      </c>
      <c r="E25" s="24" t="s">
        <v>68</v>
      </c>
      <c r="F25" s="24" t="s">
        <v>68</v>
      </c>
      <c r="G25" s="24" t="s">
        <v>68</v>
      </c>
      <c r="H25" s="24" t="s">
        <v>68</v>
      </c>
      <c r="I25" s="24" t="s">
        <v>68</v>
      </c>
      <c r="J25" s="24" t="s">
        <v>68</v>
      </c>
      <c r="K25" s="24" t="s">
        <v>68</v>
      </c>
      <c r="L25" s="24" t="s">
        <v>68</v>
      </c>
      <c r="M25" s="24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 t="s">
        <v>68</v>
      </c>
      <c r="AQ25" s="24" t="s">
        <v>68</v>
      </c>
      <c r="AR25" s="24"/>
      <c r="AS25" s="24"/>
      <c r="AT25" s="24"/>
      <c r="AU25" s="24" t="s">
        <v>68</v>
      </c>
      <c r="AV25" s="24"/>
      <c r="AW25" s="24" t="s">
        <v>68</v>
      </c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7">
        <f t="shared" si="0"/>
        <v>842900</v>
      </c>
      <c r="BJ25" s="28">
        <f>VLOOKUP(B25,'[1]Tổng hợp'!$B$2:$J$27,9,0)</f>
        <v>842900</v>
      </c>
      <c r="BK25" s="29">
        <f t="shared" si="1"/>
        <v>0</v>
      </c>
      <c r="BL25" s="23"/>
    </row>
    <row r="26" spans="1:64" x14ac:dyDescent="0.25">
      <c r="A26" s="24">
        <v>23</v>
      </c>
      <c r="B26" s="25" t="s">
        <v>94</v>
      </c>
      <c r="C26" s="26" t="s">
        <v>67</v>
      </c>
      <c r="D26" s="24">
        <v>1982</v>
      </c>
      <c r="E26" s="24" t="s">
        <v>68</v>
      </c>
      <c r="F26" s="24"/>
      <c r="G26" s="24"/>
      <c r="H26" s="24"/>
      <c r="I26" s="24"/>
      <c r="J26" s="24"/>
      <c r="K26" s="24"/>
      <c r="L26" s="24"/>
      <c r="M26" s="24" t="s">
        <v>68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 t="s">
        <v>68</v>
      </c>
      <c r="AF26" s="24" t="s">
        <v>68</v>
      </c>
      <c r="AG26" s="24"/>
      <c r="AH26" s="24" t="s">
        <v>68</v>
      </c>
      <c r="AI26" s="24" t="s">
        <v>68</v>
      </c>
      <c r="AJ26" s="24" t="s">
        <v>68</v>
      </c>
      <c r="AK26" s="24" t="s">
        <v>68</v>
      </c>
      <c r="AL26" s="24" t="s">
        <v>68</v>
      </c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7">
        <f t="shared" si="0"/>
        <v>1200200</v>
      </c>
      <c r="BJ26" s="28">
        <f>VLOOKUP(B26,'[1]Tổng hợp'!$B$2:$J$27,9,0)</f>
        <v>1200200</v>
      </c>
      <c r="BK26" s="29">
        <f t="shared" si="1"/>
        <v>0</v>
      </c>
      <c r="BL26" s="23"/>
    </row>
    <row r="27" spans="1:64" x14ac:dyDescent="0.25">
      <c r="A27" s="24">
        <v>24</v>
      </c>
      <c r="B27" s="34" t="s">
        <v>95</v>
      </c>
      <c r="C27" s="26" t="s">
        <v>71</v>
      </c>
      <c r="D27" s="24">
        <v>1968</v>
      </c>
      <c r="E27" s="24" t="s">
        <v>68</v>
      </c>
      <c r="F27" s="24"/>
      <c r="G27" s="24" t="s">
        <v>68</v>
      </c>
      <c r="H27" s="24" t="s">
        <v>68</v>
      </c>
      <c r="I27" s="24"/>
      <c r="J27" s="24" t="s">
        <v>68</v>
      </c>
      <c r="K27" s="24" t="s">
        <v>68</v>
      </c>
      <c r="L27" s="24" t="s">
        <v>68</v>
      </c>
      <c r="M27" s="24" t="s">
        <v>68</v>
      </c>
      <c r="N27" s="24" t="s">
        <v>68</v>
      </c>
      <c r="O27" s="24"/>
      <c r="P27" s="24"/>
      <c r="Q27" s="24"/>
      <c r="R27" s="24"/>
      <c r="S27" s="24"/>
      <c r="T27" s="24" t="s">
        <v>68</v>
      </c>
      <c r="U27" s="24" t="s">
        <v>68</v>
      </c>
      <c r="V27" s="24"/>
      <c r="W27" s="24"/>
      <c r="X27" s="24" t="s">
        <v>68</v>
      </c>
      <c r="Y27" s="24" t="s">
        <v>68</v>
      </c>
      <c r="Z27" s="24" t="s">
        <v>68</v>
      </c>
      <c r="AA27" s="24" t="s">
        <v>68</v>
      </c>
      <c r="AB27" s="24"/>
      <c r="AC27" s="24" t="s">
        <v>68</v>
      </c>
      <c r="AD27" s="24" t="s">
        <v>68</v>
      </c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7">
        <f t="shared" si="0"/>
        <v>840950</v>
      </c>
      <c r="BJ27" s="28">
        <f>VLOOKUP(B27,'[1]Tổng hợp'!$B$2:$J$27,9,0)</f>
        <v>840950</v>
      </c>
      <c r="BK27" s="29">
        <f t="shared" si="1"/>
        <v>0</v>
      </c>
      <c r="BL27" s="23"/>
    </row>
    <row r="28" spans="1:64" x14ac:dyDescent="0.25">
      <c r="A28" s="24">
        <v>25</v>
      </c>
      <c r="B28" s="34" t="s">
        <v>96</v>
      </c>
      <c r="C28" s="26" t="s">
        <v>71</v>
      </c>
      <c r="D28" s="24">
        <v>1982</v>
      </c>
      <c r="E28" s="24" t="s">
        <v>68</v>
      </c>
      <c r="F28" s="24"/>
      <c r="G28" s="24" t="s">
        <v>68</v>
      </c>
      <c r="H28" s="24" t="s">
        <v>68</v>
      </c>
      <c r="I28" s="24"/>
      <c r="J28" s="24" t="s">
        <v>68</v>
      </c>
      <c r="K28" s="24" t="s">
        <v>68</v>
      </c>
      <c r="L28" s="24" t="s">
        <v>68</v>
      </c>
      <c r="M28" s="24" t="s">
        <v>68</v>
      </c>
      <c r="N28" s="24" t="s">
        <v>68</v>
      </c>
      <c r="O28" s="24"/>
      <c r="P28" s="24"/>
      <c r="Q28" s="24"/>
      <c r="R28" s="24"/>
      <c r="S28" s="24"/>
      <c r="T28" s="24" t="s">
        <v>68</v>
      </c>
      <c r="U28" s="24" t="s">
        <v>68</v>
      </c>
      <c r="V28" s="24"/>
      <c r="W28" s="24"/>
      <c r="X28" s="24" t="s">
        <v>68</v>
      </c>
      <c r="Y28" s="24" t="s">
        <v>68</v>
      </c>
      <c r="Z28" s="24" t="s">
        <v>68</v>
      </c>
      <c r="AA28" s="24" t="s">
        <v>68</v>
      </c>
      <c r="AB28" s="24"/>
      <c r="AC28" s="24" t="s">
        <v>68</v>
      </c>
      <c r="AD28" s="24" t="s">
        <v>68</v>
      </c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7">
        <f t="shared" si="0"/>
        <v>840950</v>
      </c>
      <c r="BJ28" s="28">
        <f>VLOOKUP(B28,'[1]Tổng hợp'!$B$2:$J$27,9,0)</f>
        <v>840950</v>
      </c>
      <c r="BK28" s="29">
        <f t="shared" si="1"/>
        <v>0</v>
      </c>
      <c r="BL28" s="23"/>
    </row>
    <row r="29" spans="1:64" x14ac:dyDescent="0.25">
      <c r="A29" s="35"/>
      <c r="B29" s="35"/>
      <c r="C29" s="35"/>
      <c r="D29" s="35"/>
      <c r="E29" s="36">
        <f>COUNTIF(E4:E28,"x")</f>
        <v>25</v>
      </c>
      <c r="F29" s="36">
        <f t="shared" ref="F29:BH29" si="2">COUNTIF(F4:F28,"x")</f>
        <v>11</v>
      </c>
      <c r="G29" s="36">
        <f t="shared" si="2"/>
        <v>13</v>
      </c>
      <c r="H29" s="36">
        <f t="shared" si="2"/>
        <v>12</v>
      </c>
      <c r="I29" s="36">
        <f t="shared" si="2"/>
        <v>13</v>
      </c>
      <c r="J29" s="36">
        <f t="shared" si="2"/>
        <v>15</v>
      </c>
      <c r="K29" s="36">
        <f t="shared" si="2"/>
        <v>15</v>
      </c>
      <c r="L29" s="36">
        <f t="shared" si="2"/>
        <v>21</v>
      </c>
      <c r="M29" s="36">
        <f t="shared" si="2"/>
        <v>25</v>
      </c>
      <c r="N29" s="36">
        <f t="shared" si="2"/>
        <v>6</v>
      </c>
      <c r="O29" s="36">
        <f t="shared" si="2"/>
        <v>5</v>
      </c>
      <c r="P29" s="36">
        <f t="shared" si="2"/>
        <v>5</v>
      </c>
      <c r="Q29" s="36">
        <f t="shared" si="2"/>
        <v>2</v>
      </c>
      <c r="R29" s="36">
        <f t="shared" si="2"/>
        <v>11</v>
      </c>
      <c r="S29" s="36">
        <f t="shared" si="2"/>
        <v>10</v>
      </c>
      <c r="T29" s="36">
        <f t="shared" si="2"/>
        <v>10</v>
      </c>
      <c r="U29" s="36">
        <f t="shared" si="2"/>
        <v>10</v>
      </c>
      <c r="V29" s="36">
        <f t="shared" si="2"/>
        <v>8</v>
      </c>
      <c r="W29" s="36">
        <f t="shared" si="2"/>
        <v>8</v>
      </c>
      <c r="X29" s="36">
        <f t="shared" si="2"/>
        <v>10</v>
      </c>
      <c r="Y29" s="36">
        <f t="shared" si="2"/>
        <v>4</v>
      </c>
      <c r="Z29" s="36">
        <f t="shared" si="2"/>
        <v>3</v>
      </c>
      <c r="AA29" s="36">
        <f t="shared" si="2"/>
        <v>2</v>
      </c>
      <c r="AB29" s="36">
        <f t="shared" si="2"/>
        <v>1</v>
      </c>
      <c r="AC29" s="36">
        <f t="shared" si="2"/>
        <v>12</v>
      </c>
      <c r="AD29" s="36">
        <f t="shared" si="2"/>
        <v>8</v>
      </c>
      <c r="AE29" s="36">
        <f t="shared" si="2"/>
        <v>4</v>
      </c>
      <c r="AF29" s="36">
        <f t="shared" si="2"/>
        <v>6</v>
      </c>
      <c r="AG29" s="36">
        <f t="shared" si="2"/>
        <v>1</v>
      </c>
      <c r="AH29" s="36">
        <f t="shared" si="2"/>
        <v>5</v>
      </c>
      <c r="AI29" s="36">
        <f t="shared" si="2"/>
        <v>4</v>
      </c>
      <c r="AJ29" s="36">
        <f t="shared" si="2"/>
        <v>4</v>
      </c>
      <c r="AK29" s="36">
        <f t="shared" si="2"/>
        <v>3</v>
      </c>
      <c r="AL29" s="36">
        <f t="shared" si="2"/>
        <v>3</v>
      </c>
      <c r="AM29" s="36">
        <f t="shared" si="2"/>
        <v>1</v>
      </c>
      <c r="AN29" s="36">
        <f t="shared" si="2"/>
        <v>1</v>
      </c>
      <c r="AO29" s="36">
        <f t="shared" si="2"/>
        <v>2</v>
      </c>
      <c r="AP29" s="36">
        <f t="shared" si="2"/>
        <v>8</v>
      </c>
      <c r="AQ29" s="36">
        <f t="shared" si="2"/>
        <v>8</v>
      </c>
      <c r="AR29" s="36">
        <f t="shared" si="2"/>
        <v>2</v>
      </c>
      <c r="AS29" s="36">
        <f t="shared" si="2"/>
        <v>6</v>
      </c>
      <c r="AT29" s="36">
        <f t="shared" si="2"/>
        <v>1</v>
      </c>
      <c r="AU29" s="36">
        <f t="shared" si="2"/>
        <v>14</v>
      </c>
      <c r="AV29" s="36">
        <f t="shared" si="2"/>
        <v>3</v>
      </c>
      <c r="AW29" s="36">
        <f t="shared" si="2"/>
        <v>12</v>
      </c>
      <c r="AX29" s="36">
        <f t="shared" si="2"/>
        <v>2</v>
      </c>
      <c r="AY29" s="36">
        <f t="shared" si="2"/>
        <v>0</v>
      </c>
      <c r="AZ29" s="36">
        <f t="shared" si="2"/>
        <v>6</v>
      </c>
      <c r="BA29" s="36">
        <f t="shared" si="2"/>
        <v>1</v>
      </c>
      <c r="BB29" s="36">
        <f t="shared" si="2"/>
        <v>1</v>
      </c>
      <c r="BC29" s="36">
        <f t="shared" si="2"/>
        <v>1</v>
      </c>
      <c r="BD29" s="36">
        <f t="shared" si="2"/>
        <v>4</v>
      </c>
      <c r="BE29" s="36">
        <f t="shared" si="2"/>
        <v>3</v>
      </c>
      <c r="BF29" s="36">
        <f t="shared" si="2"/>
        <v>1</v>
      </c>
      <c r="BG29" s="36">
        <f t="shared" si="2"/>
        <v>2</v>
      </c>
      <c r="BH29" s="36">
        <f t="shared" si="2"/>
        <v>3</v>
      </c>
      <c r="BI29" s="37">
        <f>SUM(BI4:BI28)</f>
        <v>31312100</v>
      </c>
      <c r="BJ29" s="37">
        <f t="shared" ref="BJ29:BK29" si="3">SUM(BJ4:BJ28)</f>
        <v>30211600</v>
      </c>
      <c r="BK29" s="37">
        <f t="shared" si="3"/>
        <v>1100500</v>
      </c>
    </row>
  </sheetData>
  <mergeCells count="2">
    <mergeCell ref="A3:D3"/>
    <mergeCell ref="J3:K3"/>
  </mergeCells>
  <conditionalFormatting sqref="E29:BH29">
    <cfRule type="cellIs" dxfId="1" priority="2" operator="equal">
      <formula>0</formula>
    </cfRule>
  </conditionalFormatting>
  <conditionalFormatting sqref="BI29:BK2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F36"/>
  <sheetViews>
    <sheetView topLeftCell="A19" workbookViewId="0">
      <selection activeCell="K17" sqref="K17"/>
    </sheetView>
  </sheetViews>
  <sheetFormatPr defaultRowHeight="15" x14ac:dyDescent="0.25"/>
  <cols>
    <col min="3" max="3" width="25.7109375" bestFit="1" customWidth="1"/>
    <col min="6" max="6" width="14.28515625" bestFit="1" customWidth="1"/>
  </cols>
  <sheetData>
    <row r="11" spans="2:6" ht="25.5" x14ac:dyDescent="0.25">
      <c r="B11" s="1" t="s">
        <v>0</v>
      </c>
      <c r="C11" s="2" t="s">
        <v>1</v>
      </c>
      <c r="D11" s="2" t="s">
        <v>2</v>
      </c>
      <c r="E11" s="2" t="s">
        <v>3</v>
      </c>
      <c r="F11" s="2" t="s">
        <v>97</v>
      </c>
    </row>
    <row r="12" spans="2:6" x14ac:dyDescent="0.25">
      <c r="B12" s="24">
        <v>1</v>
      </c>
      <c r="C12" s="25" t="s">
        <v>66</v>
      </c>
      <c r="D12" s="26" t="s">
        <v>67</v>
      </c>
      <c r="E12" s="24">
        <v>1970</v>
      </c>
      <c r="F12" s="38">
        <v>800000</v>
      </c>
    </row>
    <row r="13" spans="2:6" x14ac:dyDescent="0.25">
      <c r="B13" s="24">
        <v>2</v>
      </c>
      <c r="C13" s="25" t="s">
        <v>69</v>
      </c>
      <c r="D13" s="26" t="s">
        <v>67</v>
      </c>
      <c r="E13" s="24">
        <v>1972</v>
      </c>
      <c r="F13" s="38">
        <v>2570200</v>
      </c>
    </row>
    <row r="14" spans="2:6" x14ac:dyDescent="0.25">
      <c r="B14" s="24">
        <v>3</v>
      </c>
      <c r="C14" s="25" t="s">
        <v>75</v>
      </c>
      <c r="D14" s="26" t="s">
        <v>67</v>
      </c>
      <c r="E14" s="24">
        <v>1978</v>
      </c>
      <c r="F14" s="38">
        <v>800000</v>
      </c>
    </row>
    <row r="15" spans="2:6" x14ac:dyDescent="0.25">
      <c r="B15" s="24">
        <v>4</v>
      </c>
      <c r="C15" s="25" t="s">
        <v>76</v>
      </c>
      <c r="D15" s="26" t="s">
        <v>67</v>
      </c>
      <c r="E15" s="24">
        <v>1990</v>
      </c>
      <c r="F15" s="38">
        <v>800000</v>
      </c>
    </row>
    <row r="16" spans="2:6" x14ac:dyDescent="0.25">
      <c r="B16" s="24">
        <v>5</v>
      </c>
      <c r="C16" s="25" t="s">
        <v>78</v>
      </c>
      <c r="D16" s="26" t="s">
        <v>67</v>
      </c>
      <c r="E16" s="24">
        <v>1987</v>
      </c>
      <c r="F16" s="38">
        <v>1701750</v>
      </c>
    </row>
    <row r="17" spans="2:6" x14ac:dyDescent="0.25">
      <c r="B17" s="24">
        <v>6</v>
      </c>
      <c r="C17" s="25" t="s">
        <v>79</v>
      </c>
      <c r="D17" s="26" t="s">
        <v>67</v>
      </c>
      <c r="E17" s="24">
        <v>1972</v>
      </c>
      <c r="F17" s="38">
        <v>769250</v>
      </c>
    </row>
    <row r="18" spans="2:6" x14ac:dyDescent="0.25">
      <c r="B18" s="24">
        <v>7</v>
      </c>
      <c r="C18" s="25" t="s">
        <v>82</v>
      </c>
      <c r="D18" s="26" t="s">
        <v>67</v>
      </c>
      <c r="E18" s="24">
        <v>1963</v>
      </c>
      <c r="F18" s="38">
        <v>1238100</v>
      </c>
    </row>
    <row r="19" spans="2:6" x14ac:dyDescent="0.25">
      <c r="B19" s="24">
        <v>8</v>
      </c>
      <c r="C19" s="25" t="s">
        <v>85</v>
      </c>
      <c r="D19" s="26" t="s">
        <v>67</v>
      </c>
      <c r="E19" s="24">
        <v>1985</v>
      </c>
      <c r="F19" s="38">
        <v>1238100</v>
      </c>
    </row>
    <row r="20" spans="2:6" x14ac:dyDescent="0.25">
      <c r="B20" s="24">
        <v>9</v>
      </c>
      <c r="C20" s="25" t="s">
        <v>86</v>
      </c>
      <c r="D20" s="26" t="s">
        <v>67</v>
      </c>
      <c r="E20" s="24">
        <v>1971</v>
      </c>
      <c r="F20" s="38">
        <v>2907000</v>
      </c>
    </row>
    <row r="21" spans="2:6" x14ac:dyDescent="0.25">
      <c r="B21" s="24">
        <v>10</v>
      </c>
      <c r="C21" s="25" t="s">
        <v>87</v>
      </c>
      <c r="D21" s="26" t="s">
        <v>67</v>
      </c>
      <c r="E21" s="24">
        <v>1980</v>
      </c>
      <c r="F21" s="38">
        <v>1068400</v>
      </c>
    </row>
    <row r="22" spans="2:6" x14ac:dyDescent="0.25">
      <c r="B22" s="24">
        <v>11</v>
      </c>
      <c r="C22" s="25" t="s">
        <v>90</v>
      </c>
      <c r="D22" s="26" t="s">
        <v>67</v>
      </c>
      <c r="E22" s="24">
        <v>1977</v>
      </c>
      <c r="F22" s="38">
        <v>1097600</v>
      </c>
    </row>
    <row r="23" spans="2:6" x14ac:dyDescent="0.25">
      <c r="B23" s="24">
        <v>12</v>
      </c>
      <c r="C23" s="25" t="s">
        <v>91</v>
      </c>
      <c r="D23" s="26" t="s">
        <v>67</v>
      </c>
      <c r="E23" s="24">
        <v>1977</v>
      </c>
      <c r="F23" s="38">
        <v>1240250</v>
      </c>
    </row>
    <row r="24" spans="2:6" x14ac:dyDescent="0.25">
      <c r="B24" s="24">
        <v>13</v>
      </c>
      <c r="C24" s="25" t="s">
        <v>94</v>
      </c>
      <c r="D24" s="26" t="s">
        <v>67</v>
      </c>
      <c r="E24" s="24">
        <v>1982</v>
      </c>
      <c r="F24" s="38">
        <v>1200200</v>
      </c>
    </row>
    <row r="25" spans="2:6" x14ac:dyDescent="0.25">
      <c r="B25" s="24">
        <v>14</v>
      </c>
      <c r="C25" s="25" t="s">
        <v>70</v>
      </c>
      <c r="D25" s="26" t="s">
        <v>71</v>
      </c>
      <c r="E25" s="24">
        <v>1977</v>
      </c>
      <c r="F25" s="38">
        <v>1473950</v>
      </c>
    </row>
    <row r="26" spans="2:6" x14ac:dyDescent="0.25">
      <c r="B26" s="24">
        <v>15</v>
      </c>
      <c r="C26" s="25" t="s">
        <v>73</v>
      </c>
      <c r="D26" s="26" t="s">
        <v>71</v>
      </c>
      <c r="E26" s="24">
        <v>1972</v>
      </c>
      <c r="F26" s="38">
        <v>1739400</v>
      </c>
    </row>
    <row r="27" spans="2:6" x14ac:dyDescent="0.25">
      <c r="B27" s="24">
        <v>16</v>
      </c>
      <c r="C27" s="25" t="s">
        <v>74</v>
      </c>
      <c r="D27" s="26" t="s">
        <v>71</v>
      </c>
      <c r="E27" s="24">
        <v>1976</v>
      </c>
      <c r="F27" s="38">
        <v>1939950</v>
      </c>
    </row>
    <row r="28" spans="2:6" x14ac:dyDescent="0.25">
      <c r="B28" s="24">
        <v>17</v>
      </c>
      <c r="C28" s="25" t="s">
        <v>77</v>
      </c>
      <c r="D28" s="26" t="s">
        <v>71</v>
      </c>
      <c r="E28" s="24">
        <v>1968</v>
      </c>
      <c r="F28" s="38">
        <v>1026950</v>
      </c>
    </row>
    <row r="29" spans="2:6" x14ac:dyDescent="0.25">
      <c r="B29" s="24">
        <v>18</v>
      </c>
      <c r="C29" s="25" t="s">
        <v>83</v>
      </c>
      <c r="D29" s="26" t="s">
        <v>71</v>
      </c>
      <c r="E29" s="24">
        <v>1984</v>
      </c>
      <c r="F29" s="38">
        <v>700500</v>
      </c>
    </row>
    <row r="30" spans="2:6" x14ac:dyDescent="0.25">
      <c r="B30" s="24">
        <v>19</v>
      </c>
      <c r="C30" s="25" t="s">
        <v>84</v>
      </c>
      <c r="D30" s="26" t="s">
        <v>71</v>
      </c>
      <c r="E30" s="24">
        <v>1988</v>
      </c>
      <c r="F30" s="38">
        <v>1158250</v>
      </c>
    </row>
    <row r="31" spans="2:6" x14ac:dyDescent="0.25">
      <c r="B31" s="24">
        <v>20</v>
      </c>
      <c r="C31" s="25" t="s">
        <v>88</v>
      </c>
      <c r="D31" s="26" t="s">
        <v>71</v>
      </c>
      <c r="E31" s="24">
        <v>1979</v>
      </c>
      <c r="F31" s="38">
        <v>1302300</v>
      </c>
    </row>
    <row r="32" spans="2:6" x14ac:dyDescent="0.25">
      <c r="B32" s="24">
        <v>21</v>
      </c>
      <c r="C32" s="25" t="s">
        <v>92</v>
      </c>
      <c r="D32" s="26" t="s">
        <v>71</v>
      </c>
      <c r="E32" s="24">
        <v>1978</v>
      </c>
      <c r="F32" s="38">
        <v>914650</v>
      </c>
    </row>
    <row r="33" spans="2:6" x14ac:dyDescent="0.25">
      <c r="B33" s="24">
        <v>22</v>
      </c>
      <c r="C33" s="25" t="s">
        <v>93</v>
      </c>
      <c r="D33" s="26" t="s">
        <v>71</v>
      </c>
      <c r="E33" s="24">
        <v>1991</v>
      </c>
      <c r="F33" s="38">
        <v>842900</v>
      </c>
    </row>
    <row r="34" spans="2:6" x14ac:dyDescent="0.25">
      <c r="B34" s="24">
        <v>23</v>
      </c>
      <c r="C34" s="34" t="s">
        <v>95</v>
      </c>
      <c r="D34" s="26" t="s">
        <v>71</v>
      </c>
      <c r="E34" s="24">
        <v>1968</v>
      </c>
      <c r="F34" s="38">
        <v>840950</v>
      </c>
    </row>
    <row r="35" spans="2:6" x14ac:dyDescent="0.25">
      <c r="B35" s="24">
        <v>24</v>
      </c>
      <c r="C35" s="34" t="s">
        <v>96</v>
      </c>
      <c r="D35" s="26" t="s">
        <v>71</v>
      </c>
      <c r="E35" s="24">
        <v>1982</v>
      </c>
      <c r="F35" s="38">
        <v>840950</v>
      </c>
    </row>
    <row r="36" spans="2:6" x14ac:dyDescent="0.25">
      <c r="B36" s="42" t="s">
        <v>98</v>
      </c>
      <c r="C36" s="42"/>
      <c r="D36" s="42"/>
      <c r="E36" s="42"/>
      <c r="F36" s="39">
        <f>SUM(F12:F35)</f>
        <v>30211600</v>
      </c>
    </row>
  </sheetData>
  <autoFilter ref="B11:F11" xr:uid="{00000000-0001-0000-0000-000000000000}">
    <sortState xmlns:xlrd2="http://schemas.microsoft.com/office/spreadsheetml/2017/richdata2" ref="B12:F35">
      <sortCondition ref="D11"/>
    </sortState>
  </autoFilter>
  <mergeCells count="1">
    <mergeCell ref="B36:E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2024-12-09T07:07:45Z</dcterms:modified>
</cp:coreProperties>
</file>