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Trường THCS Tây Sơn\"/>
    </mc:Choice>
  </mc:AlternateContent>
  <xr:revisionPtr revIDLastSave="0" documentId="13_ncr:1_{E4ACE2D1-AE25-400A-BBEF-4881A56043A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H KT" sheetId="3" r:id="rId1"/>
    <sheet name="Tổng hợp" sheetId="2" r:id="rId2"/>
    <sheet name="Sheet1" sheetId="1" r:id="rId3"/>
  </sheets>
  <definedNames>
    <definedName name="_xlnm._FilterDatabase" localSheetId="1" hidden="1">'Tổng hợp'!$A$2:$AX$79</definedName>
    <definedName name="_xlnm._FilterDatabase" localSheetId="0" hidden="1">'TH KT'!$A$2:$M$130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6" i="1" l="1"/>
  <c r="AY59" i="2"/>
  <c r="AZ59" i="2" s="1"/>
  <c r="G129" i="3"/>
  <c r="J129" i="3" s="1"/>
  <c r="L129" i="3" s="1"/>
  <c r="AY78" i="2" s="1"/>
  <c r="AZ78" i="2" s="1"/>
  <c r="G128" i="3"/>
  <c r="J128" i="3" s="1"/>
  <c r="L128" i="3" s="1"/>
  <c r="AY77" i="2" s="1"/>
  <c r="AZ77" i="2" s="1"/>
  <c r="G127" i="3"/>
  <c r="J127" i="3" s="1"/>
  <c r="L127" i="3" s="1"/>
  <c r="AY76" i="2" s="1"/>
  <c r="AZ76" i="2" s="1"/>
  <c r="G126" i="3"/>
  <c r="J126" i="3" s="1"/>
  <c r="L126" i="3" s="1"/>
  <c r="AY75" i="2" s="1"/>
  <c r="AZ75" i="2" s="1"/>
  <c r="G125" i="3"/>
  <c r="J125" i="3" s="1"/>
  <c r="L125" i="3" s="1"/>
  <c r="AY74" i="2" s="1"/>
  <c r="AZ74" i="2" s="1"/>
  <c r="G124" i="3"/>
  <c r="J124" i="3" s="1"/>
  <c r="L124" i="3" s="1"/>
  <c r="AY73" i="2" s="1"/>
  <c r="AZ73" i="2" s="1"/>
  <c r="G123" i="3"/>
  <c r="J123" i="3" s="1"/>
  <c r="L123" i="3" s="1"/>
  <c r="AY72" i="2" s="1"/>
  <c r="AZ72" i="2" s="1"/>
  <c r="G122" i="3"/>
  <c r="J122" i="3" s="1"/>
  <c r="L122" i="3" s="1"/>
  <c r="AY71" i="2" s="1"/>
  <c r="AZ71" i="2" s="1"/>
  <c r="G121" i="3"/>
  <c r="J121" i="3" s="1"/>
  <c r="L121" i="3" s="1"/>
  <c r="AY70" i="2" s="1"/>
  <c r="AZ70" i="2" s="1"/>
  <c r="G120" i="3"/>
  <c r="J120" i="3" s="1"/>
  <c r="L120" i="3" s="1"/>
  <c r="AY69" i="2" s="1"/>
  <c r="AZ69" i="2" s="1"/>
  <c r="G119" i="3"/>
  <c r="J119" i="3" s="1"/>
  <c r="L119" i="3" s="1"/>
  <c r="AY68" i="2" s="1"/>
  <c r="AZ68" i="2" s="1"/>
  <c r="G118" i="3"/>
  <c r="J118" i="3" s="1"/>
  <c r="L118" i="3" s="1"/>
  <c r="AY67" i="2" s="1"/>
  <c r="AZ67" i="2" s="1"/>
  <c r="G117" i="3"/>
  <c r="J117" i="3" s="1"/>
  <c r="L117" i="3" s="1"/>
  <c r="AY66" i="2" s="1"/>
  <c r="AZ66" i="2" s="1"/>
  <c r="G116" i="3"/>
  <c r="J116" i="3" s="1"/>
  <c r="L116" i="3" s="1"/>
  <c r="AY65" i="2" s="1"/>
  <c r="AZ65" i="2" s="1"/>
  <c r="G115" i="3"/>
  <c r="J115" i="3" s="1"/>
  <c r="L115" i="3" s="1"/>
  <c r="AY64" i="2" s="1"/>
  <c r="AZ64" i="2" s="1"/>
  <c r="G114" i="3"/>
  <c r="J114" i="3" s="1"/>
  <c r="L114" i="3" s="1"/>
  <c r="AY63" i="2" s="1"/>
  <c r="AZ63" i="2" s="1"/>
  <c r="G113" i="3"/>
  <c r="J113" i="3" s="1"/>
  <c r="L113" i="3" s="1"/>
  <c r="AY62" i="2" s="1"/>
  <c r="AZ62" i="2" s="1"/>
  <c r="G112" i="3"/>
  <c r="J112" i="3" s="1"/>
  <c r="L112" i="3" s="1"/>
  <c r="AY61" i="2" s="1"/>
  <c r="AZ61" i="2" s="1"/>
  <c r="G111" i="3"/>
  <c r="J111" i="3" s="1"/>
  <c r="L111" i="3" s="1"/>
  <c r="AY60" i="2" s="1"/>
  <c r="AZ60" i="2" s="1"/>
  <c r="F111" i="3"/>
  <c r="G110" i="3"/>
  <c r="J110" i="3" s="1"/>
  <c r="G109" i="3"/>
  <c r="J109" i="3" s="1"/>
  <c r="L109" i="3" s="1"/>
  <c r="AY58" i="2" s="1"/>
  <c r="AZ58" i="2" s="1"/>
  <c r="G108" i="3"/>
  <c r="J108" i="3" s="1"/>
  <c r="L108" i="3" s="1"/>
  <c r="AY57" i="2" s="1"/>
  <c r="AZ57" i="2" s="1"/>
  <c r="G107" i="3"/>
  <c r="J107" i="3" s="1"/>
  <c r="G106" i="3"/>
  <c r="J106" i="3" s="1"/>
  <c r="G105" i="3"/>
  <c r="J105" i="3" s="1"/>
  <c r="G104" i="3"/>
  <c r="J104" i="3" s="1"/>
  <c r="L104" i="3" s="1"/>
  <c r="AY56" i="2" s="1"/>
  <c r="AZ56" i="2" s="1"/>
  <c r="G103" i="3"/>
  <c r="J103" i="3" s="1"/>
  <c r="G102" i="3"/>
  <c r="J102" i="3" s="1"/>
  <c r="L102" i="3" s="1"/>
  <c r="AY55" i="2" s="1"/>
  <c r="AZ55" i="2" s="1"/>
  <c r="G101" i="3"/>
  <c r="J101" i="3" s="1"/>
  <c r="L101" i="3" s="1"/>
  <c r="AY54" i="2" s="1"/>
  <c r="AZ54" i="2" s="1"/>
  <c r="G100" i="3"/>
  <c r="J100" i="3" s="1"/>
  <c r="L100" i="3" s="1"/>
  <c r="AY53" i="2" s="1"/>
  <c r="AZ53" i="2" s="1"/>
  <c r="G99" i="3"/>
  <c r="J99" i="3" s="1"/>
  <c r="G98" i="3"/>
  <c r="J98" i="3" s="1"/>
  <c r="L98" i="3" s="1"/>
  <c r="AY52" i="2" s="1"/>
  <c r="AZ52" i="2" s="1"/>
  <c r="G97" i="3"/>
  <c r="J97" i="3" s="1"/>
  <c r="L97" i="3" s="1"/>
  <c r="AY51" i="2" s="1"/>
  <c r="AZ51" i="2" s="1"/>
  <c r="G96" i="3"/>
  <c r="J96" i="3" s="1"/>
  <c r="G95" i="3"/>
  <c r="J95" i="3" s="1"/>
  <c r="G94" i="3"/>
  <c r="J94" i="3" s="1"/>
  <c r="G93" i="3"/>
  <c r="J93" i="3" s="1"/>
  <c r="G92" i="3"/>
  <c r="J92" i="3" s="1"/>
  <c r="L92" i="3" s="1"/>
  <c r="AY50" i="2" s="1"/>
  <c r="AZ50" i="2" s="1"/>
  <c r="G91" i="3"/>
  <c r="J91" i="3" s="1"/>
  <c r="G90" i="3"/>
  <c r="J90" i="3" s="1"/>
  <c r="G89" i="3"/>
  <c r="J89" i="3" s="1"/>
  <c r="G88" i="3"/>
  <c r="J88" i="3" s="1"/>
  <c r="L88" i="3" s="1"/>
  <c r="AY49" i="2" s="1"/>
  <c r="AZ49" i="2" s="1"/>
  <c r="G87" i="3"/>
  <c r="J87" i="3" s="1"/>
  <c r="G86" i="3"/>
  <c r="J86" i="3" s="1"/>
  <c r="L86" i="3" s="1"/>
  <c r="AY48" i="2" s="1"/>
  <c r="AZ48" i="2" s="1"/>
  <c r="G85" i="3"/>
  <c r="J85" i="3" s="1"/>
  <c r="L85" i="3" s="1"/>
  <c r="AY47" i="2" s="1"/>
  <c r="AZ47" i="2" s="1"/>
  <c r="G84" i="3"/>
  <c r="J84" i="3" s="1"/>
  <c r="L84" i="3" s="1"/>
  <c r="AY46" i="2" s="1"/>
  <c r="AZ46" i="2" s="1"/>
  <c r="G83" i="3"/>
  <c r="J83" i="3" s="1"/>
  <c r="G82" i="3"/>
  <c r="J82" i="3" s="1"/>
  <c r="G81" i="3"/>
  <c r="J81" i="3" s="1"/>
  <c r="G80" i="3"/>
  <c r="J80" i="3" s="1"/>
  <c r="G79" i="3"/>
  <c r="J79" i="3" s="1"/>
  <c r="L79" i="3" s="1"/>
  <c r="AY45" i="2" s="1"/>
  <c r="AZ45" i="2" s="1"/>
  <c r="G78" i="3"/>
  <c r="J78" i="3" s="1"/>
  <c r="G77" i="3"/>
  <c r="J77" i="3" s="1"/>
  <c r="L77" i="3" s="1"/>
  <c r="AY44" i="2" s="1"/>
  <c r="AZ44" i="2" s="1"/>
  <c r="G76" i="3"/>
  <c r="J76" i="3" s="1"/>
  <c r="L76" i="3" s="1"/>
  <c r="AY43" i="2" s="1"/>
  <c r="AZ43" i="2" s="1"/>
  <c r="G75" i="3"/>
  <c r="J75" i="3" s="1"/>
  <c r="L75" i="3" s="1"/>
  <c r="G74" i="3"/>
  <c r="J74" i="3" s="1"/>
  <c r="L74" i="3" s="1"/>
  <c r="AY42" i="2" s="1"/>
  <c r="AZ42" i="2" s="1"/>
  <c r="G73" i="3"/>
  <c r="J73" i="3" s="1"/>
  <c r="L73" i="3" s="1"/>
  <c r="AY41" i="2" s="1"/>
  <c r="AZ41" i="2" s="1"/>
  <c r="G72" i="3"/>
  <c r="J72" i="3" s="1"/>
  <c r="G71" i="3"/>
  <c r="J71" i="3" s="1"/>
  <c r="L71" i="3" s="1"/>
  <c r="AY40" i="2" s="1"/>
  <c r="AZ40" i="2" s="1"/>
  <c r="G70" i="3"/>
  <c r="J70" i="3" s="1"/>
  <c r="G69" i="3"/>
  <c r="J69" i="3" s="1"/>
  <c r="G68" i="3"/>
  <c r="J68" i="3" s="1"/>
  <c r="G67" i="3"/>
  <c r="J67" i="3" s="1"/>
  <c r="G66" i="3"/>
  <c r="J66" i="3" s="1"/>
  <c r="G65" i="3"/>
  <c r="J65" i="3" s="1"/>
  <c r="G64" i="3"/>
  <c r="J64" i="3" s="1"/>
  <c r="G63" i="3"/>
  <c r="J63" i="3" s="1"/>
  <c r="L63" i="3" s="1"/>
  <c r="AY39" i="2" s="1"/>
  <c r="AZ39" i="2" s="1"/>
  <c r="G62" i="3"/>
  <c r="J62" i="3" s="1"/>
  <c r="G61" i="3"/>
  <c r="J61" i="3" s="1"/>
  <c r="G60" i="3"/>
  <c r="J60" i="3" s="1"/>
  <c r="G59" i="3"/>
  <c r="J59" i="3" s="1"/>
  <c r="L59" i="3" s="1"/>
  <c r="AY38" i="2" s="1"/>
  <c r="AZ38" i="2" s="1"/>
  <c r="G58" i="3"/>
  <c r="J58" i="3" s="1"/>
  <c r="G57" i="3"/>
  <c r="J57" i="3" s="1"/>
  <c r="L57" i="3" s="1"/>
  <c r="AY37" i="2" s="1"/>
  <c r="AZ37" i="2" s="1"/>
  <c r="G56" i="3"/>
  <c r="J56" i="3" s="1"/>
  <c r="L56" i="3" s="1"/>
  <c r="AY36" i="2" s="1"/>
  <c r="AZ36" i="2" s="1"/>
  <c r="G55" i="3"/>
  <c r="J55" i="3" s="1"/>
  <c r="G54" i="3"/>
  <c r="J54" i="3" s="1"/>
  <c r="G53" i="3"/>
  <c r="J53" i="3" s="1"/>
  <c r="G52" i="3"/>
  <c r="J52" i="3" s="1"/>
  <c r="G51" i="3"/>
  <c r="J51" i="3" s="1"/>
  <c r="L51" i="3" s="1"/>
  <c r="AY35" i="2" s="1"/>
  <c r="AZ35" i="2" s="1"/>
  <c r="G50" i="3"/>
  <c r="J50" i="3" s="1"/>
  <c r="L50" i="3" s="1"/>
  <c r="AY34" i="2" s="1"/>
  <c r="AZ34" i="2" s="1"/>
  <c r="G49" i="3"/>
  <c r="J49" i="3" s="1"/>
  <c r="L49" i="3" s="1"/>
  <c r="AY33" i="2" s="1"/>
  <c r="AZ33" i="2" s="1"/>
  <c r="G48" i="3"/>
  <c r="J48" i="3" s="1"/>
  <c r="L48" i="3" s="1"/>
  <c r="AY32" i="2" s="1"/>
  <c r="AZ32" i="2" s="1"/>
  <c r="F47" i="3"/>
  <c r="G47" i="3" s="1"/>
  <c r="J47" i="3" s="1"/>
  <c r="L47" i="3" s="1"/>
  <c r="AY31" i="2" s="1"/>
  <c r="AZ31" i="2" s="1"/>
  <c r="G46" i="3"/>
  <c r="J46" i="3" s="1"/>
  <c r="L46" i="3" s="1"/>
  <c r="AY30" i="2" s="1"/>
  <c r="AZ30" i="2" s="1"/>
  <c r="G45" i="3"/>
  <c r="J45" i="3" s="1"/>
  <c r="G44" i="3"/>
  <c r="J44" i="3" s="1"/>
  <c r="L44" i="3" s="1"/>
  <c r="AY29" i="2" s="1"/>
  <c r="AZ29" i="2" s="1"/>
  <c r="G43" i="3"/>
  <c r="J43" i="3" s="1"/>
  <c r="G42" i="3"/>
  <c r="J42" i="3" s="1"/>
  <c r="G41" i="3"/>
  <c r="J41" i="3" s="1"/>
  <c r="G40" i="3"/>
  <c r="J40" i="3" s="1"/>
  <c r="L40" i="3" s="1"/>
  <c r="AY28" i="2" s="1"/>
  <c r="AZ28" i="2" s="1"/>
  <c r="G39" i="3"/>
  <c r="J39" i="3" s="1"/>
  <c r="G38" i="3"/>
  <c r="J38" i="3" s="1"/>
  <c r="G37" i="3"/>
  <c r="J37" i="3" s="1"/>
  <c r="G36" i="3"/>
  <c r="J36" i="3" s="1"/>
  <c r="L36" i="3" s="1"/>
  <c r="AY27" i="2" s="1"/>
  <c r="AZ27" i="2" s="1"/>
  <c r="G35" i="3"/>
  <c r="J35" i="3" s="1"/>
  <c r="L35" i="3" s="1"/>
  <c r="AY26" i="2" s="1"/>
  <c r="AZ26" i="2" s="1"/>
  <c r="G34" i="3"/>
  <c r="J34" i="3" s="1"/>
  <c r="G33" i="3"/>
  <c r="J33" i="3" s="1"/>
  <c r="G32" i="3"/>
  <c r="J32" i="3" s="1"/>
  <c r="L32" i="3" s="1"/>
  <c r="AY25" i="2" s="1"/>
  <c r="AZ25" i="2" s="1"/>
  <c r="G31" i="3"/>
  <c r="J31" i="3" s="1"/>
  <c r="L31" i="3" s="1"/>
  <c r="AY24" i="2" s="1"/>
  <c r="AZ24" i="2" s="1"/>
  <c r="G30" i="3"/>
  <c r="J30" i="3" s="1"/>
  <c r="L30" i="3" s="1"/>
  <c r="AY23" i="2" s="1"/>
  <c r="AZ23" i="2" s="1"/>
  <c r="F29" i="3"/>
  <c r="G29" i="3" s="1"/>
  <c r="J29" i="3" s="1"/>
  <c r="L29" i="3" s="1"/>
  <c r="AY22" i="2" s="1"/>
  <c r="AZ22" i="2" s="1"/>
  <c r="G28" i="3"/>
  <c r="J28" i="3" s="1"/>
  <c r="L28" i="3" s="1"/>
  <c r="AY21" i="2" s="1"/>
  <c r="AZ21" i="2" s="1"/>
  <c r="G27" i="3"/>
  <c r="J27" i="3" s="1"/>
  <c r="L27" i="3" s="1"/>
  <c r="AY20" i="2" s="1"/>
  <c r="AZ20" i="2" s="1"/>
  <c r="G26" i="3"/>
  <c r="J26" i="3" s="1"/>
  <c r="L26" i="3" s="1"/>
  <c r="AY19" i="2" s="1"/>
  <c r="AZ19" i="2" s="1"/>
  <c r="G25" i="3"/>
  <c r="J25" i="3" s="1"/>
  <c r="L25" i="3" s="1"/>
  <c r="AY18" i="2" s="1"/>
  <c r="AZ18" i="2" s="1"/>
  <c r="G24" i="3"/>
  <c r="J24" i="3" s="1"/>
  <c r="L24" i="3" s="1"/>
  <c r="AY17" i="2" s="1"/>
  <c r="AZ17" i="2" s="1"/>
  <c r="G23" i="3"/>
  <c r="J23" i="3" s="1"/>
  <c r="G22" i="3"/>
  <c r="J22" i="3" s="1"/>
  <c r="L22" i="3" s="1"/>
  <c r="AY16" i="2" s="1"/>
  <c r="AZ16" i="2" s="1"/>
  <c r="G21" i="3"/>
  <c r="J21" i="3" s="1"/>
  <c r="L21" i="3" s="1"/>
  <c r="AY15" i="2" s="1"/>
  <c r="AZ15" i="2" s="1"/>
  <c r="G20" i="3"/>
  <c r="J20" i="3" s="1"/>
  <c r="L20" i="3" s="1"/>
  <c r="AY14" i="2" s="1"/>
  <c r="AZ14" i="2" s="1"/>
  <c r="G19" i="3"/>
  <c r="J19" i="3" s="1"/>
  <c r="G18" i="3"/>
  <c r="J18" i="3" s="1"/>
  <c r="L18" i="3" s="1"/>
  <c r="AY13" i="2" s="1"/>
  <c r="AZ13" i="2" s="1"/>
  <c r="G17" i="3"/>
  <c r="J17" i="3" s="1"/>
  <c r="L17" i="3" s="1"/>
  <c r="AY12" i="2" s="1"/>
  <c r="AZ12" i="2" s="1"/>
  <c r="G16" i="3"/>
  <c r="J16" i="3" s="1"/>
  <c r="L16" i="3" s="1"/>
  <c r="AY11" i="2" s="1"/>
  <c r="AZ11" i="2" s="1"/>
  <c r="G15" i="3"/>
  <c r="J15" i="3" s="1"/>
  <c r="L15" i="3" s="1"/>
  <c r="AY10" i="2" s="1"/>
  <c r="AZ10" i="2" s="1"/>
  <c r="G14" i="3"/>
  <c r="J14" i="3" s="1"/>
  <c r="G13" i="3"/>
  <c r="J13" i="3" s="1"/>
  <c r="L13" i="3" s="1"/>
  <c r="AY9" i="2" s="1"/>
  <c r="AZ9" i="2" s="1"/>
  <c r="G12" i="3"/>
  <c r="J12" i="3" s="1"/>
  <c r="G11" i="3"/>
  <c r="J11" i="3" s="1"/>
  <c r="L11" i="3" s="1"/>
  <c r="AY8" i="2" s="1"/>
  <c r="AZ8" i="2" s="1"/>
  <c r="G10" i="3"/>
  <c r="J10" i="3" s="1"/>
  <c r="G9" i="3"/>
  <c r="J9" i="3" s="1"/>
  <c r="G8" i="3"/>
  <c r="J8" i="3" s="1"/>
  <c r="G7" i="3"/>
  <c r="J7" i="3" s="1"/>
  <c r="L7" i="3" s="1"/>
  <c r="AY7" i="2" s="1"/>
  <c r="AZ7" i="2" s="1"/>
  <c r="G6" i="3"/>
  <c r="J6" i="3" s="1"/>
  <c r="G5" i="3"/>
  <c r="J5" i="3" s="1"/>
  <c r="G4" i="3"/>
  <c r="J4" i="3" s="1"/>
  <c r="L4" i="3" s="1"/>
  <c r="AY6" i="2" s="1"/>
  <c r="AZ6" i="2" s="1"/>
  <c r="G3" i="3"/>
  <c r="J3" i="3" s="1"/>
  <c r="AW79" i="2"/>
  <c r="S4" i="2"/>
  <c r="R4" i="2"/>
  <c r="Q4" i="2"/>
  <c r="P4" i="2"/>
  <c r="O4" i="2"/>
  <c r="AV24" i="2" s="1"/>
  <c r="U4" i="2"/>
  <c r="V4" i="2"/>
  <c r="T4" i="2"/>
  <c r="AV76" i="2"/>
  <c r="AV73" i="2"/>
  <c r="AV72" i="2"/>
  <c r="AV69" i="2"/>
  <c r="AV66" i="2"/>
  <c r="AV65" i="2"/>
  <c r="AV64" i="2"/>
  <c r="AV63" i="2"/>
  <c r="AV58" i="2"/>
  <c r="AV57" i="2"/>
  <c r="AV56" i="2"/>
  <c r="AV55" i="2"/>
  <c r="AV54" i="2"/>
  <c r="AV53" i="2"/>
  <c r="AV52" i="2"/>
  <c r="AV51" i="2"/>
  <c r="AV50" i="2"/>
  <c r="AV49" i="2"/>
  <c r="AV48" i="2"/>
  <c r="AV47" i="2"/>
  <c r="AV45" i="2"/>
  <c r="AV44" i="2"/>
  <c r="AV43" i="2"/>
  <c r="AV42" i="2"/>
  <c r="AV41" i="2"/>
  <c r="AV38" i="2"/>
  <c r="AV37" i="2"/>
  <c r="AV35" i="2"/>
  <c r="AV34" i="2"/>
  <c r="AV32" i="2"/>
  <c r="AV30" i="2"/>
  <c r="AV23" i="2"/>
  <c r="AV21" i="2"/>
  <c r="AV20" i="2"/>
  <c r="AV17" i="2"/>
  <c r="AV16" i="2"/>
  <c r="AV15" i="2"/>
  <c r="AV14" i="2"/>
  <c r="AV13" i="2"/>
  <c r="AV12" i="2"/>
  <c r="AV11" i="2"/>
  <c r="AV10" i="2"/>
  <c r="AV9" i="2"/>
  <c r="AV8" i="2"/>
  <c r="AV7" i="2"/>
  <c r="AV6" i="2"/>
  <c r="AU4" i="2"/>
  <c r="AT4" i="2"/>
  <c r="AS4" i="2"/>
  <c r="AR4" i="2"/>
  <c r="AQ4" i="2"/>
  <c r="AP4" i="2"/>
  <c r="AO4" i="2"/>
  <c r="AN4" i="2"/>
  <c r="AV31" i="2" s="1"/>
  <c r="AM4" i="2"/>
  <c r="AL4" i="2"/>
  <c r="AK4" i="2"/>
  <c r="AV25" i="2" s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G4" i="2"/>
  <c r="AV18" i="2" s="1"/>
  <c r="J130" i="3" l="1"/>
  <c r="L3" i="3"/>
  <c r="AV67" i="2"/>
  <c r="AV27" i="2"/>
  <c r="AV61" i="2"/>
  <c r="AV78" i="2"/>
  <c r="AV19" i="2"/>
  <c r="AV36" i="2"/>
  <c r="AV71" i="2"/>
  <c r="AV60" i="2"/>
  <c r="AV59" i="2"/>
  <c r="AX59" i="2" s="1"/>
  <c r="AV46" i="2"/>
  <c r="AV28" i="2"/>
  <c r="AX28" i="2" s="1"/>
  <c r="AV29" i="2"/>
  <c r="AV22" i="2"/>
  <c r="AV75" i="2"/>
  <c r="AV77" i="2"/>
  <c r="AV26" i="2"/>
  <c r="AV40" i="2"/>
  <c r="AV68" i="2"/>
  <c r="AV74" i="2"/>
  <c r="AV70" i="2"/>
  <c r="AV62" i="2"/>
  <c r="AV33" i="2"/>
  <c r="AV39" i="2"/>
  <c r="AV5" i="2"/>
  <c r="L130" i="3" l="1"/>
  <c r="AY5" i="2"/>
  <c r="AZ5" i="2" s="1"/>
  <c r="AV79" i="2"/>
</calcChain>
</file>

<file path=xl/sharedStrings.xml><?xml version="1.0" encoding="utf-8"?>
<sst xmlns="http://schemas.openxmlformats.org/spreadsheetml/2006/main" count="3991" uniqueCount="239">
  <si>
    <t>Thông tin khách hàng</t>
  </si>
  <si>
    <t>Khám</t>
  </si>
  <si>
    <t>STT</t>
  </si>
  <si>
    <t>Họ và tên</t>
  </si>
  <si>
    <t>Ngày sinh</t>
  </si>
  <si>
    <t>Giới tính</t>
  </si>
  <si>
    <t>Khám Da Liễu-Khám Sức Khỏe (TT32_BYT)</t>
  </si>
  <si>
    <t>Khám SPK + KHÁM VÚ -Khám Sức Khỏe (TT32_BYT)</t>
  </si>
  <si>
    <t>Chụp nhũ ảnh 2D- kĩ thuât số Mammomat inspiration-siemenes hai vú</t>
  </si>
  <si>
    <t>Chụp nhũ ảnh 3D- kĩ thuât số Mammomat inspiration-siemenes hai vú</t>
  </si>
  <si>
    <t>Chụp X-Quang Khớp vai (XQ số hóa 1 phim)</t>
  </si>
  <si>
    <t>Chụp X-quang tim phổi kỹ thuật số (hãng Fuji-Nhật)</t>
  </si>
  <si>
    <t xml:space="preserve">Siêu âm đầu dò âm đạo </t>
  </si>
  <si>
    <t>Siêu âm màu Bụng Tổng Quát (Máy GE LOGIQ S7 Expert)</t>
  </si>
  <si>
    <t>Siêu âm màu SPK</t>
  </si>
  <si>
    <t>Siêu âm màu Tuyến Giáp</t>
  </si>
  <si>
    <t>Siêu âm màu Tuyến Vú</t>
  </si>
  <si>
    <t>Siêu âm SPK trên máy E10</t>
  </si>
  <si>
    <t>ALT (SGPT) + AST (SGOT)</t>
  </si>
  <si>
    <t>Anti HBs (ECLIA)</t>
  </si>
  <si>
    <t>Định lượng CREATINIE máu</t>
  </si>
  <si>
    <t>Định lượng GLUCOSE máu</t>
  </si>
  <si>
    <t>NƯỚC TIỂU 10 THÔNG SỐ (KSK)</t>
  </si>
  <si>
    <t>Tổng phân tích tế bào máu bằng máy laser</t>
  </si>
  <si>
    <t>ASLO</t>
  </si>
  <si>
    <t>Beta - hCG</t>
  </si>
  <si>
    <t>Bilirubin TP,TT,GT</t>
  </si>
  <si>
    <t>CA 19-9</t>
  </si>
  <si>
    <t>Calci toàn phần</t>
  </si>
  <si>
    <t>Cholesterol TP</t>
  </si>
  <si>
    <t>Định lượng ACID URIC máu</t>
  </si>
  <si>
    <t>Định lượng Ca++ máu (Calci ion hoá)</t>
  </si>
  <si>
    <t>Định nhóm máu ABO,Rh(D) bằng phương pháp gelcard</t>
  </si>
  <si>
    <t>Độ lọc cầu thận - eGFR (MDRD)</t>
  </si>
  <si>
    <t>Fe (Định lượng sắt huyết thanh)</t>
  </si>
  <si>
    <t>Ferritin</t>
  </si>
  <si>
    <t>Free T4</t>
  </si>
  <si>
    <t>Gamma GT</t>
  </si>
  <si>
    <t>HbA1C</t>
  </si>
  <si>
    <t>HDL-Cholesterol</t>
  </si>
  <si>
    <t>LDL-cholesterol</t>
  </si>
  <si>
    <t>RF (Rheumatoid Factor)</t>
  </si>
  <si>
    <t>Total T3</t>
  </si>
  <si>
    <t>TSH</t>
  </si>
  <si>
    <t>Triglyceride</t>
  </si>
  <si>
    <t>Urea</t>
  </si>
  <si>
    <t>VLDL</t>
  </si>
  <si>
    <t>Xét nghiệm HBsAg (ECLIA)</t>
  </si>
  <si>
    <t>XN tầm soát ung thư cổ tử cung bằng phương pháp thinprep</t>
  </si>
  <si>
    <t>Chi phí</t>
  </si>
  <si>
    <t>Giá niêm yết</t>
  </si>
  <si>
    <t>Ưu đãi</t>
  </si>
  <si>
    <t>Giá ưu đãi</t>
  </si>
  <si>
    <t>Nguyễn Thị Hồng Huệ</t>
  </si>
  <si>
    <t>1979</t>
  </si>
  <si>
    <t>Nữ</t>
  </si>
  <si>
    <t>X</t>
  </si>
  <si>
    <t/>
  </si>
  <si>
    <t>Trần Ngọc Út</t>
  </si>
  <si>
    <t>1977</t>
  </si>
  <si>
    <t>Nam</t>
  </si>
  <si>
    <t>Nguyễn Văn Nam</t>
  </si>
  <si>
    <t>1978</t>
  </si>
  <si>
    <t>Phan Quang Mạnh</t>
  </si>
  <si>
    <t>1991</t>
  </si>
  <si>
    <t>Lê Thanh Lam</t>
  </si>
  <si>
    <t>1986</t>
  </si>
  <si>
    <t>Nguyễn Văn Toàn</t>
  </si>
  <si>
    <t>1984</t>
  </si>
  <si>
    <t>Trần Minh Hưng</t>
  </si>
  <si>
    <t>Trần Thế Ân</t>
  </si>
  <si>
    <t>1994</t>
  </si>
  <si>
    <t>Nguyễn Khoa Đàm</t>
  </si>
  <si>
    <t>1997</t>
  </si>
  <si>
    <t>Tăng Tấn Đông</t>
  </si>
  <si>
    <t>Phan Hồng Hoàng</t>
  </si>
  <si>
    <t>1974</t>
  </si>
  <si>
    <t>Nguyễn Bá Phúc</t>
  </si>
  <si>
    <t>1964</t>
  </si>
  <si>
    <t>Lê Văn Tuân</t>
  </si>
  <si>
    <t>Nguyễn Quỳnh Hoa</t>
  </si>
  <si>
    <t>1976</t>
  </si>
  <si>
    <t>Phan Thị Kim Sang</t>
  </si>
  <si>
    <t>1982</t>
  </si>
  <si>
    <t>Nguyễn Thị Hồng</t>
  </si>
  <si>
    <t>1980</t>
  </si>
  <si>
    <t>Trần Thị Thuý Kiều</t>
  </si>
  <si>
    <t>1983</t>
  </si>
  <si>
    <t>Nguyễn Thị Thông</t>
  </si>
  <si>
    <t>Lê Thị Diễm Uyên</t>
  </si>
  <si>
    <t>1970</t>
  </si>
  <si>
    <t>Lê Thị Yến</t>
  </si>
  <si>
    <t>1981</t>
  </si>
  <si>
    <t>Trần Thị Nhị Quân</t>
  </si>
  <si>
    <t>Phan Thị Bích Hà</t>
  </si>
  <si>
    <t>1968</t>
  </si>
  <si>
    <t>Võ Thị Thùy Duyên</t>
  </si>
  <si>
    <t>Trịnh Thị Ngọc Ánh</t>
  </si>
  <si>
    <t>Lê Thị Sen</t>
  </si>
  <si>
    <t>Hồ Thị Dung</t>
  </si>
  <si>
    <t>Hoàng Thị Liên</t>
  </si>
  <si>
    <t>1985</t>
  </si>
  <si>
    <t>Nguyễn Thị Minh</t>
  </si>
  <si>
    <t>Phạm Thị Xuân Diệu</t>
  </si>
  <si>
    <t>1990</t>
  </si>
  <si>
    <t>Nguyễn Thị Thuỷ</t>
  </si>
  <si>
    <t>Trần Thị Thu Hà</t>
  </si>
  <si>
    <t>1989</t>
  </si>
  <si>
    <t>Lê Thị Ngọc Linh</t>
  </si>
  <si>
    <t>1987</t>
  </si>
  <si>
    <t>Hà Thị Soa</t>
  </si>
  <si>
    <t>1988</t>
  </si>
  <si>
    <t>Lê Thị Xuân Đào</t>
  </si>
  <si>
    <t>Nguyễn Hồ Thanh Thủy</t>
  </si>
  <si>
    <t>Nguyễn Thị Điền</t>
  </si>
  <si>
    <t>1993</t>
  </si>
  <si>
    <t>Nguyễn Thị Tâm</t>
  </si>
  <si>
    <t>Bùi Thị Chiến</t>
  </si>
  <si>
    <t>Đặng Phan Hoài Nhơn</t>
  </si>
  <si>
    <t>1995</t>
  </si>
  <si>
    <t>Nguyễn Thị Thuý Vân</t>
  </si>
  <si>
    <t>Văn Thị Kim Hoan</t>
  </si>
  <si>
    <t>1992</t>
  </si>
  <si>
    <t>Trần Thị Tú Trinh</t>
  </si>
  <si>
    <t>Phạm Thị Oanh</t>
  </si>
  <si>
    <t>Lê Thị Hồng Đào</t>
  </si>
  <si>
    <t>Huỳnh Ngọc Khánh Vy</t>
  </si>
  <si>
    <t>Trần Thị Thùy Dương</t>
  </si>
  <si>
    <t>1999</t>
  </si>
  <si>
    <t>Hồ Thị Hoà</t>
  </si>
  <si>
    <t>Trần Thị Vân</t>
  </si>
  <si>
    <t>1966</t>
  </si>
  <si>
    <t>Lê Thị Hoa</t>
  </si>
  <si>
    <t>Nguyễn Thị Bích Thuyền</t>
  </si>
  <si>
    <t>Nguyễn Thị Bảo Châu</t>
  </si>
  <si>
    <t>Ksor Dịu</t>
  </si>
  <si>
    <t>2002</t>
  </si>
  <si>
    <t>Nguyễn Thị Ngọc Bửu</t>
  </si>
  <si>
    <t>1998</t>
  </si>
  <si>
    <t>Lê Thị Hồng Nga</t>
  </si>
  <si>
    <t>Trần Thị Thùy Trâm</t>
  </si>
  <si>
    <t>Nguyễn Thị Thanh Lục</t>
  </si>
  <si>
    <t>Nguyễn Thị Thu Thủy</t>
  </si>
  <si>
    <t>Trần Thị Thương</t>
  </si>
  <si>
    <t>Nguyễn Thị Thanh Vân</t>
  </si>
  <si>
    <t>Nguyễn Thúy Hoàng</t>
  </si>
  <si>
    <t>Hoàng Thị Thảo</t>
  </si>
  <si>
    <t>Võ Quang Hưng</t>
  </si>
  <si>
    <t>Võ Thị Thu Vân</t>
  </si>
  <si>
    <t>Cao Thị Thủy</t>
  </si>
  <si>
    <t>Ngô Thị Xuân Thủy</t>
  </si>
  <si>
    <t>Phạm Thị Minh Hậu</t>
  </si>
  <si>
    <t>Nguyễn Thị Hoài Tâm</t>
  </si>
  <si>
    <t>Nguyễn Thị Kim Thương</t>
  </si>
  <si>
    <t>Lê Thị Thuý Cúc</t>
  </si>
  <si>
    <t>Trần Thị Thảo Nguyên</t>
  </si>
  <si>
    <t>Trần Thị Hồng Lan</t>
  </si>
  <si>
    <t>Đặng Thị Mai Hương</t>
  </si>
  <si>
    <t>Nguyễn Thị Minh Uyên</t>
  </si>
  <si>
    <t>Lê Thị Loan</t>
  </si>
  <si>
    <t>THANH LÝ</t>
  </si>
  <si>
    <t>CHƯA TRẢ TIỀN MỤC XN</t>
  </si>
  <si>
    <t>Tổng cộng</t>
  </si>
  <si>
    <t>Trong gói</t>
  </si>
  <si>
    <t>Phát sinh</t>
  </si>
  <si>
    <t>Đã thanh toán</t>
  </si>
  <si>
    <t>Bỏ trong gói</t>
  </si>
  <si>
    <t>Còn lại</t>
  </si>
  <si>
    <t>Đã thực hiện</t>
  </si>
  <si>
    <t>KD CHỐT</t>
  </si>
  <si>
    <t>NOTE</t>
  </si>
  <si>
    <t>Chỉ khám</t>
  </si>
  <si>
    <t>Chỉ XN</t>
  </si>
  <si>
    <t>Nguyễn Văn Dinh</t>
  </si>
  <si>
    <t>Ko Khám</t>
  </si>
  <si>
    <t>Hoàng Văn Bắc</t>
  </si>
  <si>
    <t>Huỳnh Phan Thiện Bảo</t>
  </si>
  <si>
    <t>Đỗ Phước Toàn</t>
  </si>
  <si>
    <t>Hồ Hải Sơn</t>
  </si>
  <si>
    <t>Võ Ngọc Hùng</t>
  </si>
  <si>
    <t>Huỳnh Văn Thành</t>
  </si>
  <si>
    <t>Nguyễn Công Nhật Trường</t>
  </si>
  <si>
    <t>Lương Xuân Đồng</t>
  </si>
  <si>
    <t>1963</t>
  </si>
  <si>
    <t>Phan Thị Tú Trinh</t>
  </si>
  <si>
    <t>Nguyễn Thu Hồng</t>
  </si>
  <si>
    <t>1969</t>
  </si>
  <si>
    <t>Nguyễn Thị Thanh Bình</t>
  </si>
  <si>
    <t>Nguyễn Thị Minh Hoàng</t>
  </si>
  <si>
    <t>Hoàng Thị Thu Huyền</t>
  </si>
  <si>
    <t>ĐANG TIẾN HÀNH THU TIỀN</t>
  </si>
  <si>
    <t>Nguyễn Thị Mộng Diệp</t>
  </si>
  <si>
    <t>Trần Ngọc Thiên Lan</t>
  </si>
  <si>
    <t>Doãn Thị Vân</t>
  </si>
  <si>
    <t>Lê Thị Minh Hằng</t>
  </si>
  <si>
    <t>Vũ Thị Minh Duyến</t>
  </si>
  <si>
    <t>Mai Thị Thanh Dung</t>
  </si>
  <si>
    <t>Hoàng Hải Ly</t>
  </si>
  <si>
    <t>Phan Thị Vân</t>
  </si>
  <si>
    <t>Đặng Thị Hoài Thu</t>
  </si>
  <si>
    <t>Lữ Thị Hà</t>
  </si>
  <si>
    <t>Lê Trần Phương Thanh</t>
  </si>
  <si>
    <t>Nguyễn Phan Ngọc Nguyên</t>
  </si>
  <si>
    <t>Phạm Thị Lành</t>
  </si>
  <si>
    <t>Nguyễn Thị Thuỳ Linh</t>
  </si>
  <si>
    <t>Hồ Thị Thanh Thuỷ</t>
  </si>
  <si>
    <t>Đinh Thị Hiền</t>
  </si>
  <si>
    <t>Ngô Lưu Hiền Trang</t>
  </si>
  <si>
    <t>1996</t>
  </si>
  <si>
    <t>Hồ Thị Hồng Diễm</t>
  </si>
  <si>
    <t>Nguyễn Thị Bảo Trân</t>
  </si>
  <si>
    <t>Nguyễn Thị Nguyên</t>
  </si>
  <si>
    <t>XQ</t>
  </si>
  <si>
    <t>Bùi Thanh Hà Nhi</t>
  </si>
  <si>
    <t>Lương Thị Thùy Duyên</t>
  </si>
  <si>
    <t>Huỳnh Thị Nhứt</t>
  </si>
  <si>
    <t>Nguyễn Thị Băng Trinh</t>
  </si>
  <si>
    <t>Đoàn Thị Khánh Chi</t>
  </si>
  <si>
    <t>Nguyễn Thị Hằng Nga</t>
  </si>
  <si>
    <t>Kiều Thị Thúy Dung</t>
  </si>
  <si>
    <t>Tống Thị Linh</t>
  </si>
  <si>
    <t>Nguyễn Trần Quỳnh Chi</t>
  </si>
  <si>
    <t>Trương Thị Hường</t>
  </si>
  <si>
    <t>Ngô Thịnh</t>
  </si>
  <si>
    <t>Hồ Mai Kim Duyên</t>
  </si>
  <si>
    <t>Trịnh Thị Minh Anh</t>
  </si>
  <si>
    <t>Đỗ Thị Thanh Tỉnh</t>
  </si>
  <si>
    <t>Trần Thị Hoàng Anh</t>
  </si>
  <si>
    <t>Huỳnh Thị Thiên Kim</t>
  </si>
  <si>
    <t>Phan Thị Xuân Hồng</t>
  </si>
  <si>
    <t>Hồ Thị Kim Ánh</t>
  </si>
  <si>
    <t>Tiến hành THU TIỀN (GÓI KIM CƯƠNG)</t>
  </si>
  <si>
    <t>Bỏ NT</t>
  </si>
  <si>
    <t>02/03/1978</t>
  </si>
  <si>
    <t>28/07/1996</t>
  </si>
  <si>
    <t>KHÔNG THỰC HIỆN</t>
  </si>
  <si>
    <t xml:space="preserve">KHÔNG THỰC HIỆN </t>
  </si>
  <si>
    <t>TÊN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</si>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</sst>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2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2" fillId="3" borderId="1" xfId="1" applyFont="1" applyFill="1" applyBorder="1" applyAlignment="1">
      <alignment vertical="top" wrapText="1"/>
    </xf>
    <xf numFmtId="0" fontId="2" fillId="3" borderId="4" xfId="1" applyFont="1" applyFill="1" applyBorder="1" applyAlignment="1">
      <alignment vertical="top" wrapText="1"/>
    </xf>
    <xf numFmtId="164" fontId="2" fillId="2" borderId="1" xfId="2" applyNumberFormat="1" applyFont="1" applyFill="1" applyBorder="1" applyAlignment="1">
      <alignment vertical="top" wrapText="1"/>
    </xf>
    <xf numFmtId="164" fontId="2" fillId="3" borderId="1" xfId="2" applyNumberFormat="1" applyFont="1" applyFill="1" applyBorder="1" applyAlignment="1">
      <alignment vertical="top" wrapText="1"/>
    </xf>
    <xf numFmtId="164" fontId="2" fillId="3" borderId="4" xfId="2" applyNumberFormat="1" applyFont="1" applyFill="1" applyBorder="1" applyAlignment="1">
      <alignment vertical="top" wrapText="1"/>
    </xf>
    <xf numFmtId="164" fontId="0" fillId="0" borderId="0" xfId="2" applyNumberFormat="1" applyFont="1"/>
    <xf numFmtId="164" fontId="2" fillId="2" borderId="4" xfId="2" applyNumberFormat="1" applyFont="1" applyFill="1" applyBorder="1" applyAlignment="1">
      <alignment vertical="top" wrapText="1"/>
    </xf>
    <xf numFmtId="0" fontId="4" fillId="0" borderId="4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49" fontId="4" fillId="0" borderId="4" xfId="1" applyNumberFormat="1" applyFont="1" applyBorder="1" applyAlignment="1">
      <alignment vertical="top" wrapText="1"/>
    </xf>
    <xf numFmtId="164" fontId="0" fillId="0" borderId="4" xfId="2" applyNumberFormat="1" applyFont="1" applyBorder="1"/>
    <xf numFmtId="164" fontId="5" fillId="4" borderId="0" xfId="1" applyNumberFormat="1" applyFont="1" applyFill="1" applyAlignment="1">
      <alignment horizontal="center"/>
    </xf>
    <xf numFmtId="164" fontId="1" fillId="0" borderId="4" xfId="3" applyNumberFormat="1" applyFont="1" applyBorder="1"/>
    <xf numFmtId="0" fontId="1" fillId="0" borderId="4" xfId="1" applyBorder="1"/>
    <xf numFmtId="164" fontId="1" fillId="0" borderId="4" xfId="1" applyNumberFormat="1" applyBorder="1"/>
    <xf numFmtId="164" fontId="5" fillId="4" borderId="0" xfId="1" applyNumberFormat="1" applyFont="1" applyFill="1"/>
    <xf numFmtId="0" fontId="2" fillId="0" borderId="4" xfId="1" applyFont="1" applyBorder="1" applyAlignment="1">
      <alignment vertical="top" wrapText="1"/>
    </xf>
    <xf numFmtId="3" fontId="4" fillId="0" borderId="4" xfId="1" applyNumberFormat="1" applyFont="1" applyBorder="1" applyAlignment="1">
      <alignment vertical="top"/>
    </xf>
    <xf numFmtId="3" fontId="1" fillId="0" borderId="4" xfId="1" applyNumberFormat="1" applyBorder="1"/>
    <xf numFmtId="3" fontId="2" fillId="5" borderId="4" xfId="1" applyNumberFormat="1" applyFont="1" applyFill="1" applyBorder="1" applyAlignment="1">
      <alignment vertical="top"/>
    </xf>
    <xf numFmtId="3" fontId="5" fillId="4" borderId="0" xfId="1" applyNumberFormat="1" applyFont="1" applyFill="1"/>
    <xf numFmtId="164" fontId="1" fillId="0" borderId="0" xfId="1" applyNumberFormat="1"/>
    <xf numFmtId="0" fontId="7" fillId="4" borderId="4" xfId="0" applyFont="1" applyFill="1" applyBorder="1" applyAlignment="1">
      <alignment horizontal="left" vertical="center"/>
    </xf>
    <xf numFmtId="3" fontId="4" fillId="0" borderId="4" xfId="1" applyNumberFormat="1" applyFont="1" applyBorder="1"/>
    <xf numFmtId="3" fontId="7" fillId="4" borderId="4" xfId="0" applyNumberFormat="1" applyFont="1" applyFill="1" applyBorder="1"/>
    <xf numFmtId="0" fontId="2" fillId="0" borderId="1" xfId="1" applyFont="1" applyBorder="1" applyAlignment="1">
      <alignment vertical="top" wrapText="1"/>
    </xf>
    <xf numFmtId="0" fontId="2" fillId="0" borderId="2" xfId="1" applyFont="1" applyBorder="1"/>
    <xf numFmtId="0" fontId="2" fillId="0" borderId="7" xfId="1" applyFont="1" applyBorder="1"/>
    <xf numFmtId="0" fontId="3" fillId="4" borderId="3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164" fontId="2" fillId="0" borderId="4" xfId="2" applyNumberFormat="1" applyFont="1" applyBorder="1" applyAlignment="1">
      <alignment horizontal="center"/>
    </xf>
    <xf numFmtId="0" fontId="2" fillId="0" borderId="2" xfId="1" applyFont="1" applyBorder="1" applyAlignment="1">
      <alignment vertical="top" wrapText="1"/>
    </xf>
    <xf numFmtId="0" fontId="3" fillId="4" borderId="4" xfId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</cellXfs>
  <cellStyles count="4">
    <cellStyle name="Comma" xfId="3" builtinId="3"/>
    <cellStyle name="Comma 2" xfId="2" xr:uid="{A85DDCD7-EBB0-4417-9708-750E81EC01DB}"/>
    <cellStyle name="Normal" xfId="0" builtinId="0"/>
    <cellStyle name="Normal 2" xfId="1" xr:uid="{8D1AB3C9-F40D-450F-AA6A-4C0A063C1AD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A026-5AC9-460C-9288-ECFD26D3CFF6}">
  <sheetPr filterMode="1"/>
  <dimension ref="A1:M130"/>
  <sheetViews>
    <sheetView showGridLines="0" topLeftCell="A25" workbookViewId="0">
      <selection activeCell="F40" sqref="F40:K40"/>
    </sheetView>
  </sheetViews>
  <sheetFormatPr defaultRowHeight="15" x14ac:dyDescent="0.25"/>
  <cols>
    <col min="1" max="1" width="9.140625" style="1"/>
    <col min="2" max="2" width="25" style="1" customWidth="1"/>
    <col min="3" max="3" width="10" style="1" customWidth="1"/>
    <col min="4" max="4" width="9.140625" style="1"/>
    <col min="5" max="9" width="10" style="1" customWidth="1"/>
    <col min="10" max="11" width="13.85546875" style="1" customWidth="1"/>
    <col min="12" max="12" width="10.140625" style="1" bestFit="1" customWidth="1"/>
    <col min="13" max="13" width="25.28515625" style="1" bestFit="1" customWidth="1"/>
    <col min="14" max="16384" width="9.140625" style="1"/>
  </cols>
  <sheetData>
    <row r="1" spans="1:13" x14ac:dyDescent="0.25">
      <c r="A1" s="29" t="s">
        <v>0</v>
      </c>
      <c r="B1" s="30"/>
      <c r="C1" s="30"/>
      <c r="D1" s="30"/>
      <c r="E1" s="29" t="s">
        <v>162</v>
      </c>
      <c r="F1" s="30"/>
      <c r="G1" s="30"/>
      <c r="H1" s="30"/>
      <c r="I1" s="30"/>
      <c r="J1" s="30"/>
      <c r="K1" s="31"/>
    </row>
    <row r="2" spans="1:13" ht="28.5" x14ac:dyDescent="0.25">
      <c r="A2" s="20" t="s">
        <v>2</v>
      </c>
      <c r="B2" s="20" t="s">
        <v>3</v>
      </c>
      <c r="C2" s="20" t="s">
        <v>4</v>
      </c>
      <c r="D2" s="20" t="s">
        <v>5</v>
      </c>
      <c r="E2" s="20" t="s">
        <v>163</v>
      </c>
      <c r="F2" s="20" t="s">
        <v>164</v>
      </c>
      <c r="G2" s="20" t="s">
        <v>162</v>
      </c>
      <c r="H2" s="20" t="s">
        <v>165</v>
      </c>
      <c r="I2" s="20" t="s">
        <v>166</v>
      </c>
      <c r="J2" s="20" t="s">
        <v>167</v>
      </c>
      <c r="K2" s="20" t="s">
        <v>168</v>
      </c>
      <c r="L2" s="20" t="s">
        <v>169</v>
      </c>
      <c r="M2" s="20" t="s">
        <v>170</v>
      </c>
    </row>
    <row r="3" spans="1:13" x14ac:dyDescent="0.25">
      <c r="A3" s="11">
        <v>1</v>
      </c>
      <c r="B3" s="12" t="s">
        <v>53</v>
      </c>
      <c r="C3" s="12" t="s">
        <v>54</v>
      </c>
      <c r="D3" s="12" t="s">
        <v>55</v>
      </c>
      <c r="E3" s="21">
        <v>500000</v>
      </c>
      <c r="F3" s="21">
        <v>919000</v>
      </c>
      <c r="G3" s="21">
        <f t="shared" ref="G3:G34" si="0">E3+F3</f>
        <v>1419000</v>
      </c>
      <c r="H3" s="21">
        <v>919000</v>
      </c>
      <c r="I3" s="21">
        <v>250000</v>
      </c>
      <c r="J3" s="21">
        <f t="shared" ref="J3:J34" si="1">G3-H3-I3</f>
        <v>250000</v>
      </c>
      <c r="K3" s="21" t="s">
        <v>171</v>
      </c>
      <c r="L3" s="22">
        <f>MIN(500000,J3)</f>
        <v>250000</v>
      </c>
      <c r="M3" s="17"/>
    </row>
    <row r="4" spans="1:13" x14ac:dyDescent="0.25">
      <c r="A4" s="11">
        <v>2</v>
      </c>
      <c r="B4" s="12" t="s">
        <v>58</v>
      </c>
      <c r="C4" s="12" t="s">
        <v>59</v>
      </c>
      <c r="D4" s="12" t="s">
        <v>60</v>
      </c>
      <c r="E4" s="21">
        <v>500000</v>
      </c>
      <c r="F4" s="21"/>
      <c r="G4" s="21">
        <f t="shared" si="0"/>
        <v>500000</v>
      </c>
      <c r="H4" s="21"/>
      <c r="I4" s="21">
        <v>250000</v>
      </c>
      <c r="J4" s="21">
        <f t="shared" si="1"/>
        <v>250000</v>
      </c>
      <c r="K4" s="21" t="s">
        <v>172</v>
      </c>
      <c r="L4" s="22">
        <f>MIN(500000,J4)</f>
        <v>250000</v>
      </c>
      <c r="M4" s="17"/>
    </row>
    <row r="5" spans="1:13" hidden="1" x14ac:dyDescent="0.25">
      <c r="A5" s="11">
        <v>3</v>
      </c>
      <c r="B5" s="12" t="s">
        <v>173</v>
      </c>
      <c r="C5" s="12" t="s">
        <v>76</v>
      </c>
      <c r="D5" s="12" t="s">
        <v>60</v>
      </c>
      <c r="E5" s="21">
        <v>0</v>
      </c>
      <c r="F5" s="21"/>
      <c r="G5" s="21">
        <f t="shared" si="0"/>
        <v>0</v>
      </c>
      <c r="H5" s="21"/>
      <c r="I5" s="21"/>
      <c r="J5" s="21">
        <f t="shared" si="1"/>
        <v>0</v>
      </c>
      <c r="K5" s="21" t="s">
        <v>174</v>
      </c>
      <c r="L5" s="17"/>
      <c r="M5" s="17"/>
    </row>
    <row r="6" spans="1:13" hidden="1" x14ac:dyDescent="0.25">
      <c r="A6" s="11">
        <v>4</v>
      </c>
      <c r="B6" s="12" t="s">
        <v>175</v>
      </c>
      <c r="C6" s="12" t="s">
        <v>68</v>
      </c>
      <c r="D6" s="12" t="s">
        <v>60</v>
      </c>
      <c r="E6" s="21"/>
      <c r="F6" s="21"/>
      <c r="G6" s="21">
        <f t="shared" si="0"/>
        <v>0</v>
      </c>
      <c r="H6" s="21"/>
      <c r="I6" s="21"/>
      <c r="J6" s="21">
        <f t="shared" si="1"/>
        <v>0</v>
      </c>
      <c r="K6" s="21"/>
      <c r="L6" s="17"/>
      <c r="M6" s="17"/>
    </row>
    <row r="7" spans="1:13" x14ac:dyDescent="0.25">
      <c r="A7" s="11">
        <v>5</v>
      </c>
      <c r="B7" s="12" t="s">
        <v>61</v>
      </c>
      <c r="C7" s="12" t="s">
        <v>62</v>
      </c>
      <c r="D7" s="12" t="s">
        <v>60</v>
      </c>
      <c r="E7" s="21">
        <v>500000</v>
      </c>
      <c r="F7" s="21"/>
      <c r="G7" s="21">
        <f t="shared" si="0"/>
        <v>500000</v>
      </c>
      <c r="H7" s="21"/>
      <c r="I7" s="21">
        <v>250000</v>
      </c>
      <c r="J7" s="21">
        <f t="shared" si="1"/>
        <v>250000</v>
      </c>
      <c r="K7" s="21" t="s">
        <v>172</v>
      </c>
      <c r="L7" s="22">
        <f>MIN(500000,J7)</f>
        <v>250000</v>
      </c>
      <c r="M7" s="17"/>
    </row>
    <row r="8" spans="1:13" hidden="1" x14ac:dyDescent="0.25">
      <c r="A8" s="11">
        <v>6</v>
      </c>
      <c r="B8" s="12" t="s">
        <v>176</v>
      </c>
      <c r="C8" s="12" t="s">
        <v>92</v>
      </c>
      <c r="D8" s="12" t="s">
        <v>60</v>
      </c>
      <c r="E8" s="21"/>
      <c r="F8" s="21"/>
      <c r="G8" s="21">
        <f t="shared" si="0"/>
        <v>0</v>
      </c>
      <c r="H8" s="21"/>
      <c r="I8" s="21"/>
      <c r="J8" s="21">
        <f t="shared" si="1"/>
        <v>0</v>
      </c>
      <c r="K8" s="21"/>
      <c r="L8" s="17"/>
      <c r="M8" s="17"/>
    </row>
    <row r="9" spans="1:13" hidden="1" x14ac:dyDescent="0.25">
      <c r="A9" s="11">
        <v>7</v>
      </c>
      <c r="B9" s="12" t="s">
        <v>177</v>
      </c>
      <c r="C9" s="12" t="s">
        <v>64</v>
      </c>
      <c r="D9" s="12" t="s">
        <v>60</v>
      </c>
      <c r="E9" s="21"/>
      <c r="F9" s="21"/>
      <c r="G9" s="21">
        <f t="shared" si="0"/>
        <v>0</v>
      </c>
      <c r="H9" s="21"/>
      <c r="I9" s="21"/>
      <c r="J9" s="21">
        <f t="shared" si="1"/>
        <v>0</v>
      </c>
      <c r="K9" s="21"/>
      <c r="L9" s="17"/>
      <c r="M9" s="17"/>
    </row>
    <row r="10" spans="1:13" hidden="1" x14ac:dyDescent="0.25">
      <c r="A10" s="11">
        <v>8</v>
      </c>
      <c r="B10" s="12" t="s">
        <v>178</v>
      </c>
      <c r="C10" s="12" t="s">
        <v>122</v>
      </c>
      <c r="D10" s="12" t="s">
        <v>60</v>
      </c>
      <c r="E10" s="21"/>
      <c r="F10" s="21"/>
      <c r="G10" s="21">
        <f t="shared" si="0"/>
        <v>0</v>
      </c>
      <c r="H10" s="21"/>
      <c r="I10" s="21"/>
      <c r="J10" s="21">
        <f t="shared" si="1"/>
        <v>0</v>
      </c>
      <c r="K10" s="21"/>
      <c r="L10" s="17"/>
      <c r="M10" s="17"/>
    </row>
    <row r="11" spans="1:13" x14ac:dyDescent="0.25">
      <c r="A11" s="11">
        <v>9</v>
      </c>
      <c r="B11" s="12" t="s">
        <v>63</v>
      </c>
      <c r="C11" s="12" t="s">
        <v>64</v>
      </c>
      <c r="D11" s="12" t="s">
        <v>60</v>
      </c>
      <c r="E11" s="21">
        <v>500000</v>
      </c>
      <c r="F11" s="21"/>
      <c r="G11" s="21">
        <f t="shared" si="0"/>
        <v>500000</v>
      </c>
      <c r="H11" s="21"/>
      <c r="I11" s="21">
        <v>250000</v>
      </c>
      <c r="J11" s="21">
        <f t="shared" si="1"/>
        <v>250000</v>
      </c>
      <c r="K11" s="21" t="s">
        <v>172</v>
      </c>
      <c r="L11" s="22">
        <f>MIN(500000,J11)</f>
        <v>250000</v>
      </c>
      <c r="M11" s="17"/>
    </row>
    <row r="12" spans="1:13" hidden="1" x14ac:dyDescent="0.25">
      <c r="A12" s="11">
        <v>10</v>
      </c>
      <c r="B12" s="12" t="s">
        <v>179</v>
      </c>
      <c r="C12" s="12" t="s">
        <v>68</v>
      </c>
      <c r="D12" s="12" t="s">
        <v>60</v>
      </c>
      <c r="E12" s="21">
        <v>0</v>
      </c>
      <c r="F12" s="21"/>
      <c r="G12" s="21">
        <f t="shared" si="0"/>
        <v>0</v>
      </c>
      <c r="H12" s="21"/>
      <c r="I12" s="21"/>
      <c r="J12" s="21">
        <f t="shared" si="1"/>
        <v>0</v>
      </c>
      <c r="K12" s="21"/>
      <c r="L12" s="17"/>
      <c r="M12" s="17"/>
    </row>
    <row r="13" spans="1:13" x14ac:dyDescent="0.25">
      <c r="A13" s="11">
        <v>11</v>
      </c>
      <c r="B13" s="12" t="s">
        <v>65</v>
      </c>
      <c r="C13" s="12" t="s">
        <v>66</v>
      </c>
      <c r="D13" s="12" t="s">
        <v>60</v>
      </c>
      <c r="E13" s="21">
        <v>500000</v>
      </c>
      <c r="F13" s="21"/>
      <c r="G13" s="21">
        <f t="shared" si="0"/>
        <v>500000</v>
      </c>
      <c r="H13" s="21"/>
      <c r="I13" s="21">
        <v>250000</v>
      </c>
      <c r="J13" s="21">
        <f t="shared" si="1"/>
        <v>250000</v>
      </c>
      <c r="K13" s="21" t="s">
        <v>172</v>
      </c>
      <c r="L13" s="22">
        <f>MIN(500000,J13)</f>
        <v>250000</v>
      </c>
      <c r="M13" s="17"/>
    </row>
    <row r="14" spans="1:13" hidden="1" x14ac:dyDescent="0.25">
      <c r="A14" s="11">
        <v>12</v>
      </c>
      <c r="B14" s="12" t="s">
        <v>180</v>
      </c>
      <c r="C14" s="12" t="s">
        <v>57</v>
      </c>
      <c r="D14" s="12" t="s">
        <v>60</v>
      </c>
      <c r="E14" s="21"/>
      <c r="F14" s="21"/>
      <c r="G14" s="21">
        <f t="shared" si="0"/>
        <v>0</v>
      </c>
      <c r="H14" s="21"/>
      <c r="I14" s="21"/>
      <c r="J14" s="21">
        <f t="shared" si="1"/>
        <v>0</v>
      </c>
      <c r="K14" s="21"/>
      <c r="L14" s="17"/>
      <c r="M14" s="17"/>
    </row>
    <row r="15" spans="1:13" x14ac:dyDescent="0.25">
      <c r="A15" s="11">
        <v>13</v>
      </c>
      <c r="B15" s="12" t="s">
        <v>67</v>
      </c>
      <c r="C15" s="12" t="s">
        <v>68</v>
      </c>
      <c r="D15" s="12" t="s">
        <v>60</v>
      </c>
      <c r="E15" s="21">
        <v>500000</v>
      </c>
      <c r="F15" s="21"/>
      <c r="G15" s="21">
        <f t="shared" si="0"/>
        <v>500000</v>
      </c>
      <c r="H15" s="21"/>
      <c r="I15" s="21">
        <v>250000</v>
      </c>
      <c r="J15" s="21">
        <f t="shared" si="1"/>
        <v>250000</v>
      </c>
      <c r="K15" s="21" t="s">
        <v>172</v>
      </c>
      <c r="L15" s="22">
        <f>MIN(500000,J15)</f>
        <v>250000</v>
      </c>
      <c r="M15" s="17"/>
    </row>
    <row r="16" spans="1:13" x14ac:dyDescent="0.25">
      <c r="A16" s="11">
        <v>14</v>
      </c>
      <c r="B16" s="12" t="s">
        <v>69</v>
      </c>
      <c r="C16" s="12" t="s">
        <v>64</v>
      </c>
      <c r="D16" s="12" t="s">
        <v>60</v>
      </c>
      <c r="E16" s="21">
        <v>500000</v>
      </c>
      <c r="F16" s="21"/>
      <c r="G16" s="21">
        <f t="shared" si="0"/>
        <v>500000</v>
      </c>
      <c r="H16" s="21"/>
      <c r="I16" s="21">
        <v>250000</v>
      </c>
      <c r="J16" s="21">
        <f t="shared" si="1"/>
        <v>250000</v>
      </c>
      <c r="K16" s="21" t="s">
        <v>172</v>
      </c>
      <c r="L16" s="22">
        <f>MIN(500000,J16)</f>
        <v>250000</v>
      </c>
      <c r="M16" s="17"/>
    </row>
    <row r="17" spans="1:13" x14ac:dyDescent="0.25">
      <c r="A17" s="11">
        <v>15</v>
      </c>
      <c r="B17" s="12" t="s">
        <v>70</v>
      </c>
      <c r="C17" s="12" t="s">
        <v>71</v>
      </c>
      <c r="D17" s="12" t="s">
        <v>60</v>
      </c>
      <c r="E17" s="21">
        <v>500000</v>
      </c>
      <c r="F17" s="21"/>
      <c r="G17" s="21">
        <f t="shared" si="0"/>
        <v>500000</v>
      </c>
      <c r="H17" s="21"/>
      <c r="I17" s="21">
        <v>250000</v>
      </c>
      <c r="J17" s="21">
        <f t="shared" si="1"/>
        <v>250000</v>
      </c>
      <c r="K17" s="21" t="s">
        <v>172</v>
      </c>
      <c r="L17" s="22">
        <f>MIN(500000,J17)</f>
        <v>250000</v>
      </c>
      <c r="M17" s="17"/>
    </row>
    <row r="18" spans="1:13" x14ac:dyDescent="0.25">
      <c r="A18" s="11">
        <v>16</v>
      </c>
      <c r="B18" s="12" t="s">
        <v>72</v>
      </c>
      <c r="C18" s="12" t="s">
        <v>73</v>
      </c>
      <c r="D18" s="12" t="s">
        <v>60</v>
      </c>
      <c r="E18" s="21">
        <v>500000</v>
      </c>
      <c r="F18" s="21"/>
      <c r="G18" s="21">
        <f t="shared" si="0"/>
        <v>500000</v>
      </c>
      <c r="H18" s="21"/>
      <c r="I18" s="21">
        <v>250000</v>
      </c>
      <c r="J18" s="21">
        <f t="shared" si="1"/>
        <v>250000</v>
      </c>
      <c r="K18" s="21" t="s">
        <v>172</v>
      </c>
      <c r="L18" s="22">
        <f>MIN(500000,J18)</f>
        <v>250000</v>
      </c>
      <c r="M18" s="17"/>
    </row>
    <row r="19" spans="1:13" hidden="1" x14ac:dyDescent="0.25">
      <c r="A19" s="11">
        <v>17</v>
      </c>
      <c r="B19" s="12" t="s">
        <v>181</v>
      </c>
      <c r="C19" s="12" t="s">
        <v>57</v>
      </c>
      <c r="D19" s="12" t="s">
        <v>60</v>
      </c>
      <c r="E19" s="21"/>
      <c r="F19" s="21"/>
      <c r="G19" s="21">
        <f t="shared" si="0"/>
        <v>0</v>
      </c>
      <c r="H19" s="21"/>
      <c r="I19" s="21"/>
      <c r="J19" s="21">
        <f t="shared" si="1"/>
        <v>0</v>
      </c>
      <c r="K19" s="21"/>
      <c r="L19" s="17"/>
      <c r="M19" s="17"/>
    </row>
    <row r="20" spans="1:13" x14ac:dyDescent="0.25">
      <c r="A20" s="11">
        <v>18</v>
      </c>
      <c r="B20" s="12" t="s">
        <v>74</v>
      </c>
      <c r="C20" s="12" t="s">
        <v>64</v>
      </c>
      <c r="D20" s="12" t="s">
        <v>60</v>
      </c>
      <c r="E20" s="21">
        <v>500000</v>
      </c>
      <c r="F20" s="21"/>
      <c r="G20" s="21">
        <f t="shared" si="0"/>
        <v>500000</v>
      </c>
      <c r="H20" s="21"/>
      <c r="I20" s="21">
        <v>250000</v>
      </c>
      <c r="J20" s="21">
        <f t="shared" si="1"/>
        <v>250000</v>
      </c>
      <c r="K20" s="21" t="s">
        <v>172</v>
      </c>
      <c r="L20" s="22">
        <f>MIN(500000,J20)</f>
        <v>250000</v>
      </c>
      <c r="M20" s="17"/>
    </row>
    <row r="21" spans="1:13" x14ac:dyDescent="0.25">
      <c r="A21" s="11">
        <v>19</v>
      </c>
      <c r="B21" s="12" t="s">
        <v>75</v>
      </c>
      <c r="C21" s="12" t="s">
        <v>76</v>
      </c>
      <c r="D21" s="12" t="s">
        <v>60</v>
      </c>
      <c r="E21" s="21">
        <v>500000</v>
      </c>
      <c r="F21" s="21"/>
      <c r="G21" s="21">
        <f t="shared" si="0"/>
        <v>500000</v>
      </c>
      <c r="H21" s="21"/>
      <c r="I21" s="21"/>
      <c r="J21" s="21">
        <f t="shared" si="1"/>
        <v>500000</v>
      </c>
      <c r="K21" s="21"/>
      <c r="L21" s="22">
        <f>MIN(500000,J21)</f>
        <v>500000</v>
      </c>
      <c r="M21" s="17"/>
    </row>
    <row r="22" spans="1:13" x14ac:dyDescent="0.25">
      <c r="A22" s="11">
        <v>20</v>
      </c>
      <c r="B22" s="12" t="s">
        <v>77</v>
      </c>
      <c r="C22" s="12" t="s">
        <v>78</v>
      </c>
      <c r="D22" s="12" t="s">
        <v>60</v>
      </c>
      <c r="E22" s="21">
        <v>500000</v>
      </c>
      <c r="F22" s="21"/>
      <c r="G22" s="21">
        <f t="shared" si="0"/>
        <v>500000</v>
      </c>
      <c r="H22" s="21"/>
      <c r="I22" s="21"/>
      <c r="J22" s="21">
        <f t="shared" si="1"/>
        <v>500000</v>
      </c>
      <c r="K22" s="21"/>
      <c r="L22" s="22">
        <f>MIN(500000,J22)</f>
        <v>500000</v>
      </c>
      <c r="M22" s="17"/>
    </row>
    <row r="23" spans="1:13" hidden="1" x14ac:dyDescent="0.25">
      <c r="A23" s="11">
        <v>21</v>
      </c>
      <c r="B23" s="12" t="s">
        <v>182</v>
      </c>
      <c r="C23" s="12" t="s">
        <v>183</v>
      </c>
      <c r="D23" s="12" t="s">
        <v>60</v>
      </c>
      <c r="E23" s="21"/>
      <c r="F23" s="21"/>
      <c r="G23" s="21">
        <f t="shared" si="0"/>
        <v>0</v>
      </c>
      <c r="H23" s="21"/>
      <c r="I23" s="21"/>
      <c r="J23" s="21">
        <f t="shared" si="1"/>
        <v>0</v>
      </c>
      <c r="K23" s="21"/>
      <c r="L23" s="17"/>
      <c r="M23" s="17"/>
    </row>
    <row r="24" spans="1:13" x14ac:dyDescent="0.25">
      <c r="A24" s="11">
        <v>22</v>
      </c>
      <c r="B24" s="12" t="s">
        <v>79</v>
      </c>
      <c r="C24" s="12" t="s">
        <v>64</v>
      </c>
      <c r="D24" s="12" t="s">
        <v>60</v>
      </c>
      <c r="E24" s="21">
        <v>500000</v>
      </c>
      <c r="F24" s="21"/>
      <c r="G24" s="21">
        <f t="shared" si="0"/>
        <v>500000</v>
      </c>
      <c r="H24" s="21"/>
      <c r="I24" s="21">
        <v>250000</v>
      </c>
      <c r="J24" s="21">
        <f t="shared" si="1"/>
        <v>250000</v>
      </c>
      <c r="K24" s="21" t="s">
        <v>172</v>
      </c>
      <c r="L24" s="22">
        <f t="shared" ref="L24:L32" si="2">MIN(500000,J24)</f>
        <v>250000</v>
      </c>
      <c r="M24" s="17"/>
    </row>
    <row r="25" spans="1:13" x14ac:dyDescent="0.25">
      <c r="A25" s="11">
        <v>23</v>
      </c>
      <c r="B25" s="12" t="s">
        <v>80</v>
      </c>
      <c r="C25" s="12" t="s">
        <v>81</v>
      </c>
      <c r="D25" s="12" t="s">
        <v>55</v>
      </c>
      <c r="E25" s="21">
        <v>400000</v>
      </c>
      <c r="F25" s="21">
        <v>93000</v>
      </c>
      <c r="G25" s="21">
        <f t="shared" si="0"/>
        <v>493000</v>
      </c>
      <c r="H25" s="21">
        <v>93000</v>
      </c>
      <c r="I25" s="21"/>
      <c r="J25" s="21">
        <f t="shared" si="1"/>
        <v>400000</v>
      </c>
      <c r="K25" s="21"/>
      <c r="L25" s="22">
        <f t="shared" si="2"/>
        <v>400000</v>
      </c>
      <c r="M25" s="17"/>
    </row>
    <row r="26" spans="1:13" x14ac:dyDescent="0.25">
      <c r="A26" s="11">
        <v>24</v>
      </c>
      <c r="B26" s="12" t="s">
        <v>82</v>
      </c>
      <c r="C26" s="12" t="s">
        <v>83</v>
      </c>
      <c r="D26" s="12" t="s">
        <v>55</v>
      </c>
      <c r="E26" s="21">
        <v>500000</v>
      </c>
      <c r="F26" s="21">
        <v>429000</v>
      </c>
      <c r="G26" s="21">
        <f t="shared" si="0"/>
        <v>929000</v>
      </c>
      <c r="H26" s="21">
        <v>429000</v>
      </c>
      <c r="I26" s="21"/>
      <c r="J26" s="21">
        <f t="shared" si="1"/>
        <v>500000</v>
      </c>
      <c r="K26" s="21"/>
      <c r="L26" s="22">
        <f t="shared" si="2"/>
        <v>500000</v>
      </c>
      <c r="M26" s="17"/>
    </row>
    <row r="27" spans="1:13" x14ac:dyDescent="0.25">
      <c r="A27" s="11">
        <v>25</v>
      </c>
      <c r="B27" s="12" t="s">
        <v>84</v>
      </c>
      <c r="C27" s="12" t="s">
        <v>85</v>
      </c>
      <c r="D27" s="12" t="s">
        <v>55</v>
      </c>
      <c r="E27" s="21">
        <v>500000</v>
      </c>
      <c r="F27" s="21"/>
      <c r="G27" s="21">
        <f t="shared" si="0"/>
        <v>500000</v>
      </c>
      <c r="H27" s="21"/>
      <c r="I27" s="21">
        <v>250000</v>
      </c>
      <c r="J27" s="21">
        <f t="shared" si="1"/>
        <v>250000</v>
      </c>
      <c r="K27" s="21" t="s">
        <v>172</v>
      </c>
      <c r="L27" s="22">
        <f t="shared" si="2"/>
        <v>250000</v>
      </c>
      <c r="M27" s="17"/>
    </row>
    <row r="28" spans="1:13" x14ac:dyDescent="0.25">
      <c r="A28" s="11">
        <v>26</v>
      </c>
      <c r="B28" s="12" t="s">
        <v>86</v>
      </c>
      <c r="C28" s="12" t="s">
        <v>87</v>
      </c>
      <c r="D28" s="12" t="s">
        <v>55</v>
      </c>
      <c r="E28" s="21">
        <v>500000</v>
      </c>
      <c r="F28" s="21"/>
      <c r="G28" s="21">
        <f t="shared" si="0"/>
        <v>500000</v>
      </c>
      <c r="H28" s="21"/>
      <c r="I28" s="21">
        <v>250000</v>
      </c>
      <c r="J28" s="21">
        <f t="shared" si="1"/>
        <v>250000</v>
      </c>
      <c r="K28" s="21" t="s">
        <v>172</v>
      </c>
      <c r="L28" s="22">
        <f t="shared" si="2"/>
        <v>250000</v>
      </c>
      <c r="M28" s="17"/>
    </row>
    <row r="29" spans="1:13" x14ac:dyDescent="0.25">
      <c r="A29" s="11">
        <v>27</v>
      </c>
      <c r="B29" s="12" t="s">
        <v>88</v>
      </c>
      <c r="C29" s="12" t="s">
        <v>83</v>
      </c>
      <c r="D29" s="12" t="s">
        <v>55</v>
      </c>
      <c r="E29" s="21">
        <v>500000</v>
      </c>
      <c r="F29" s="21">
        <f>259000*0.9</f>
        <v>233100</v>
      </c>
      <c r="G29" s="21">
        <f t="shared" si="0"/>
        <v>733100</v>
      </c>
      <c r="H29" s="21"/>
      <c r="I29" s="21">
        <v>250000</v>
      </c>
      <c r="J29" s="21">
        <f t="shared" si="1"/>
        <v>483100</v>
      </c>
      <c r="K29" s="21" t="s">
        <v>172</v>
      </c>
      <c r="L29" s="22">
        <f t="shared" si="2"/>
        <v>483100</v>
      </c>
      <c r="M29" s="17"/>
    </row>
    <row r="30" spans="1:13" x14ac:dyDescent="0.25">
      <c r="A30" s="11">
        <v>28</v>
      </c>
      <c r="B30" s="12" t="s">
        <v>89</v>
      </c>
      <c r="C30" s="12" t="s">
        <v>90</v>
      </c>
      <c r="D30" s="12" t="s">
        <v>55</v>
      </c>
      <c r="E30" s="21">
        <v>500000</v>
      </c>
      <c r="F30" s="21"/>
      <c r="G30" s="21">
        <f t="shared" si="0"/>
        <v>500000</v>
      </c>
      <c r="H30" s="21"/>
      <c r="I30" s="21">
        <v>250000</v>
      </c>
      <c r="J30" s="21">
        <f t="shared" si="1"/>
        <v>250000</v>
      </c>
      <c r="K30" s="21" t="s">
        <v>172</v>
      </c>
      <c r="L30" s="22">
        <f t="shared" si="2"/>
        <v>250000</v>
      </c>
      <c r="M30" s="17"/>
    </row>
    <row r="31" spans="1:13" x14ac:dyDescent="0.25">
      <c r="A31" s="11">
        <v>29</v>
      </c>
      <c r="B31" s="12" t="s">
        <v>91</v>
      </c>
      <c r="C31" s="12" t="s">
        <v>92</v>
      </c>
      <c r="D31" s="12" t="s">
        <v>55</v>
      </c>
      <c r="E31" s="21">
        <v>500000</v>
      </c>
      <c r="F31" s="21">
        <v>407000</v>
      </c>
      <c r="G31" s="21">
        <f t="shared" si="0"/>
        <v>907000</v>
      </c>
      <c r="H31" s="21">
        <v>407000</v>
      </c>
      <c r="I31" s="21"/>
      <c r="J31" s="21">
        <f t="shared" si="1"/>
        <v>500000</v>
      </c>
      <c r="K31" s="21"/>
      <c r="L31" s="22">
        <f t="shared" si="2"/>
        <v>500000</v>
      </c>
      <c r="M31" s="17"/>
    </row>
    <row r="32" spans="1:13" x14ac:dyDescent="0.25">
      <c r="A32" s="11">
        <v>30</v>
      </c>
      <c r="B32" s="12" t="s">
        <v>93</v>
      </c>
      <c r="C32" s="12" t="s">
        <v>87</v>
      </c>
      <c r="D32" s="12" t="s">
        <v>55</v>
      </c>
      <c r="E32" s="21">
        <v>500000</v>
      </c>
      <c r="F32" s="21">
        <v>169000</v>
      </c>
      <c r="G32" s="21">
        <f t="shared" si="0"/>
        <v>669000</v>
      </c>
      <c r="H32" s="21">
        <v>169000</v>
      </c>
      <c r="I32" s="21"/>
      <c r="J32" s="21">
        <f t="shared" si="1"/>
        <v>500000</v>
      </c>
      <c r="K32" s="21"/>
      <c r="L32" s="22">
        <f t="shared" si="2"/>
        <v>500000</v>
      </c>
      <c r="M32" s="17"/>
    </row>
    <row r="33" spans="1:13" hidden="1" x14ac:dyDescent="0.25">
      <c r="A33" s="11">
        <v>31</v>
      </c>
      <c r="B33" s="12" t="s">
        <v>184</v>
      </c>
      <c r="C33" s="12" t="s">
        <v>54</v>
      </c>
      <c r="D33" s="12" t="s">
        <v>55</v>
      </c>
      <c r="E33" s="21">
        <v>0</v>
      </c>
      <c r="F33" s="21"/>
      <c r="G33" s="21">
        <f t="shared" si="0"/>
        <v>0</v>
      </c>
      <c r="H33" s="21"/>
      <c r="I33" s="21"/>
      <c r="J33" s="21">
        <f t="shared" si="1"/>
        <v>0</v>
      </c>
      <c r="K33" s="21" t="s">
        <v>174</v>
      </c>
      <c r="L33" s="17"/>
      <c r="M33" s="17"/>
    </row>
    <row r="34" spans="1:13" hidden="1" x14ac:dyDescent="0.25">
      <c r="A34" s="11">
        <v>32</v>
      </c>
      <c r="B34" s="12" t="s">
        <v>185</v>
      </c>
      <c r="C34" s="12" t="s">
        <v>186</v>
      </c>
      <c r="D34" s="12" t="s">
        <v>55</v>
      </c>
      <c r="E34" s="21">
        <v>500000</v>
      </c>
      <c r="F34" s="21"/>
      <c r="G34" s="21">
        <f t="shared" si="0"/>
        <v>500000</v>
      </c>
      <c r="H34" s="21"/>
      <c r="I34" s="21">
        <v>250000</v>
      </c>
      <c r="J34" s="21">
        <f t="shared" si="1"/>
        <v>250000</v>
      </c>
      <c r="K34" s="21" t="s">
        <v>172</v>
      </c>
      <c r="L34" s="22">
        <v>0</v>
      </c>
      <c r="M34" s="17" t="s">
        <v>236</v>
      </c>
    </row>
    <row r="35" spans="1:13" x14ac:dyDescent="0.25">
      <c r="A35" s="11">
        <v>33</v>
      </c>
      <c r="B35" s="12" t="s">
        <v>94</v>
      </c>
      <c r="C35" s="12" t="s">
        <v>95</v>
      </c>
      <c r="D35" s="12" t="s">
        <v>55</v>
      </c>
      <c r="E35" s="21">
        <v>500000</v>
      </c>
      <c r="F35" s="21">
        <v>605000</v>
      </c>
      <c r="G35" s="21">
        <f t="shared" ref="G35:G66" si="3">E35+F35</f>
        <v>1105000</v>
      </c>
      <c r="H35" s="21">
        <v>605000</v>
      </c>
      <c r="I35" s="21"/>
      <c r="J35" s="21">
        <f t="shared" ref="J35:J66" si="4">G35-H35-I35</f>
        <v>500000</v>
      </c>
      <c r="K35" s="21"/>
      <c r="L35" s="22">
        <f>MIN(500000,J35)</f>
        <v>500000</v>
      </c>
      <c r="M35" s="17"/>
    </row>
    <row r="36" spans="1:13" x14ac:dyDescent="0.25">
      <c r="A36" s="11">
        <v>34</v>
      </c>
      <c r="B36" s="12" t="s">
        <v>96</v>
      </c>
      <c r="C36" s="12" t="s">
        <v>95</v>
      </c>
      <c r="D36" s="12" t="s">
        <v>55</v>
      </c>
      <c r="E36" s="21">
        <v>500000</v>
      </c>
      <c r="F36" s="21">
        <v>1322000</v>
      </c>
      <c r="G36" s="21">
        <f t="shared" si="3"/>
        <v>1822000</v>
      </c>
      <c r="H36" s="21">
        <v>1322000</v>
      </c>
      <c r="I36" s="21"/>
      <c r="J36" s="21">
        <f t="shared" si="4"/>
        <v>500000</v>
      </c>
      <c r="K36" s="21"/>
      <c r="L36" s="22">
        <f>MIN(500000,J36)</f>
        <v>500000</v>
      </c>
      <c r="M36" s="17"/>
    </row>
    <row r="37" spans="1:13" hidden="1" x14ac:dyDescent="0.25">
      <c r="A37" s="11">
        <v>35</v>
      </c>
      <c r="B37" s="12" t="s">
        <v>187</v>
      </c>
      <c r="C37" s="12" t="s">
        <v>81</v>
      </c>
      <c r="D37" s="12" t="s">
        <v>55</v>
      </c>
      <c r="E37" s="21">
        <v>0</v>
      </c>
      <c r="F37" s="21"/>
      <c r="G37" s="21">
        <f t="shared" si="3"/>
        <v>0</v>
      </c>
      <c r="H37" s="21"/>
      <c r="I37" s="21"/>
      <c r="J37" s="21">
        <f t="shared" si="4"/>
        <v>0</v>
      </c>
      <c r="K37" s="21" t="s">
        <v>174</v>
      </c>
      <c r="L37" s="17"/>
      <c r="M37" s="17"/>
    </row>
    <row r="38" spans="1:13" hidden="1" x14ac:dyDescent="0.25">
      <c r="A38" s="11">
        <v>36</v>
      </c>
      <c r="B38" s="12" t="s">
        <v>188</v>
      </c>
      <c r="C38" s="12" t="s">
        <v>83</v>
      </c>
      <c r="D38" s="12" t="s">
        <v>55</v>
      </c>
      <c r="E38" s="21"/>
      <c r="F38" s="21"/>
      <c r="G38" s="21">
        <f t="shared" si="3"/>
        <v>0</v>
      </c>
      <c r="H38" s="21"/>
      <c r="I38" s="21"/>
      <c r="J38" s="21">
        <f t="shared" si="4"/>
        <v>0</v>
      </c>
      <c r="K38" s="21"/>
      <c r="L38" s="17"/>
      <c r="M38" s="17"/>
    </row>
    <row r="39" spans="1:13" hidden="1" x14ac:dyDescent="0.25">
      <c r="A39" s="11">
        <v>37</v>
      </c>
      <c r="B39" s="12" t="s">
        <v>189</v>
      </c>
      <c r="C39" s="12" t="s">
        <v>87</v>
      </c>
      <c r="D39" s="12" t="s">
        <v>55</v>
      </c>
      <c r="E39" s="21">
        <v>0</v>
      </c>
      <c r="F39" s="21"/>
      <c r="G39" s="21">
        <f t="shared" si="3"/>
        <v>0</v>
      </c>
      <c r="H39" s="21"/>
      <c r="I39" s="21"/>
      <c r="J39" s="21">
        <f t="shared" si="4"/>
        <v>0</v>
      </c>
      <c r="K39" s="21" t="s">
        <v>174</v>
      </c>
      <c r="L39" s="17"/>
      <c r="M39" s="17"/>
    </row>
    <row r="40" spans="1:13" x14ac:dyDescent="0.25">
      <c r="A40" s="11">
        <v>38</v>
      </c>
      <c r="B40" s="12" t="s">
        <v>97</v>
      </c>
      <c r="C40" s="12" t="s">
        <v>66</v>
      </c>
      <c r="D40" s="12" t="s">
        <v>55</v>
      </c>
      <c r="E40" s="21">
        <v>500000</v>
      </c>
      <c r="F40" s="21">
        <v>469000</v>
      </c>
      <c r="G40" s="21">
        <f t="shared" si="3"/>
        <v>969000</v>
      </c>
      <c r="H40" s="21"/>
      <c r="I40" s="21">
        <v>250000</v>
      </c>
      <c r="J40" s="21">
        <f t="shared" si="4"/>
        <v>719000</v>
      </c>
      <c r="K40" s="21" t="s">
        <v>172</v>
      </c>
      <c r="L40" s="22">
        <f>MIN(500000,J40)</f>
        <v>500000</v>
      </c>
      <c r="M40" s="17" t="s">
        <v>190</v>
      </c>
    </row>
    <row r="41" spans="1:13" hidden="1" x14ac:dyDescent="0.25">
      <c r="A41" s="11">
        <v>39</v>
      </c>
      <c r="B41" s="12" t="s">
        <v>191</v>
      </c>
      <c r="C41" s="12" t="s">
        <v>76</v>
      </c>
      <c r="D41" s="12" t="s">
        <v>55</v>
      </c>
      <c r="E41" s="21"/>
      <c r="F41" s="21"/>
      <c r="G41" s="21">
        <f t="shared" si="3"/>
        <v>0</v>
      </c>
      <c r="H41" s="21"/>
      <c r="I41" s="21"/>
      <c r="J41" s="21">
        <f t="shared" si="4"/>
        <v>0</v>
      </c>
      <c r="K41" s="21"/>
      <c r="L41" s="17"/>
      <c r="M41" s="17"/>
    </row>
    <row r="42" spans="1:13" hidden="1" x14ac:dyDescent="0.25">
      <c r="A42" s="11">
        <v>40</v>
      </c>
      <c r="B42" s="12" t="s">
        <v>192</v>
      </c>
      <c r="C42" s="12" t="s">
        <v>87</v>
      </c>
      <c r="D42" s="12" t="s">
        <v>55</v>
      </c>
      <c r="E42" s="21"/>
      <c r="F42" s="21"/>
      <c r="G42" s="21">
        <f t="shared" si="3"/>
        <v>0</v>
      </c>
      <c r="H42" s="21"/>
      <c r="I42" s="21"/>
      <c r="J42" s="21">
        <f t="shared" si="4"/>
        <v>0</v>
      </c>
      <c r="K42" s="21"/>
      <c r="L42" s="17"/>
      <c r="M42" s="17"/>
    </row>
    <row r="43" spans="1:13" hidden="1" x14ac:dyDescent="0.25">
      <c r="A43" s="11">
        <v>41</v>
      </c>
      <c r="B43" s="12" t="s">
        <v>193</v>
      </c>
      <c r="C43" s="12" t="s">
        <v>87</v>
      </c>
      <c r="D43" s="12" t="s">
        <v>55</v>
      </c>
      <c r="E43" s="21"/>
      <c r="F43" s="21"/>
      <c r="G43" s="21">
        <f t="shared" si="3"/>
        <v>0</v>
      </c>
      <c r="H43" s="21"/>
      <c r="I43" s="21"/>
      <c r="J43" s="21">
        <f t="shared" si="4"/>
        <v>0</v>
      </c>
      <c r="K43" s="21"/>
      <c r="L43" s="17"/>
      <c r="M43" s="17"/>
    </row>
    <row r="44" spans="1:13" x14ac:dyDescent="0.25">
      <c r="A44" s="11">
        <v>42</v>
      </c>
      <c r="B44" s="12" t="s">
        <v>98</v>
      </c>
      <c r="C44" s="12" t="s">
        <v>68</v>
      </c>
      <c r="D44" s="12" t="s">
        <v>55</v>
      </c>
      <c r="E44" s="21">
        <v>500000</v>
      </c>
      <c r="F44" s="21">
        <v>259000</v>
      </c>
      <c r="G44" s="21">
        <f t="shared" si="3"/>
        <v>759000</v>
      </c>
      <c r="H44" s="21">
        <v>259000</v>
      </c>
      <c r="I44" s="21"/>
      <c r="J44" s="21">
        <f t="shared" si="4"/>
        <v>500000</v>
      </c>
      <c r="K44" s="21"/>
      <c r="L44" s="22">
        <f>MIN(500000,J44)</f>
        <v>500000</v>
      </c>
      <c r="M44" s="17"/>
    </row>
    <row r="45" spans="1:13" hidden="1" x14ac:dyDescent="0.25">
      <c r="A45" s="11">
        <v>43</v>
      </c>
      <c r="B45" s="12" t="s">
        <v>194</v>
      </c>
      <c r="C45" s="12" t="s">
        <v>109</v>
      </c>
      <c r="D45" s="12" t="s">
        <v>55</v>
      </c>
      <c r="E45" s="21"/>
      <c r="F45" s="21"/>
      <c r="G45" s="21">
        <f t="shared" si="3"/>
        <v>0</v>
      </c>
      <c r="H45" s="21"/>
      <c r="I45" s="21"/>
      <c r="J45" s="21">
        <f t="shared" si="4"/>
        <v>0</v>
      </c>
      <c r="K45" s="21" t="s">
        <v>174</v>
      </c>
      <c r="L45" s="17"/>
      <c r="M45" s="17"/>
    </row>
    <row r="46" spans="1:13" x14ac:dyDescent="0.25">
      <c r="A46" s="11">
        <v>44</v>
      </c>
      <c r="B46" s="12" t="s">
        <v>99</v>
      </c>
      <c r="C46" s="12" t="s">
        <v>66</v>
      </c>
      <c r="D46" s="12" t="s">
        <v>55</v>
      </c>
      <c r="E46" s="21">
        <v>500000</v>
      </c>
      <c r="F46" s="21"/>
      <c r="G46" s="21">
        <f t="shared" si="3"/>
        <v>500000</v>
      </c>
      <c r="H46" s="21"/>
      <c r="I46" s="21">
        <v>250000</v>
      </c>
      <c r="J46" s="21">
        <f t="shared" si="4"/>
        <v>250000</v>
      </c>
      <c r="K46" s="21" t="s">
        <v>172</v>
      </c>
      <c r="L46" s="22">
        <f t="shared" ref="L46:L51" si="5">MIN(500000,J46)</f>
        <v>250000</v>
      </c>
      <c r="M46" s="17"/>
    </row>
    <row r="47" spans="1:13" x14ac:dyDescent="0.25">
      <c r="A47" s="11">
        <v>45</v>
      </c>
      <c r="B47" s="12" t="s">
        <v>100</v>
      </c>
      <c r="C47" s="12" t="s">
        <v>101</v>
      </c>
      <c r="D47" s="12" t="s">
        <v>55</v>
      </c>
      <c r="E47" s="21">
        <v>500000</v>
      </c>
      <c r="F47" s="21">
        <f>157000*0.9</f>
        <v>141300</v>
      </c>
      <c r="G47" s="21">
        <f t="shared" si="3"/>
        <v>641300</v>
      </c>
      <c r="H47" s="21"/>
      <c r="I47" s="21">
        <v>250000</v>
      </c>
      <c r="J47" s="21">
        <f t="shared" si="4"/>
        <v>391300</v>
      </c>
      <c r="K47" s="21" t="s">
        <v>172</v>
      </c>
      <c r="L47" s="22">
        <f t="shared" si="5"/>
        <v>391300</v>
      </c>
      <c r="M47" s="17"/>
    </row>
    <row r="48" spans="1:13" x14ac:dyDescent="0.25">
      <c r="A48" s="11">
        <v>46</v>
      </c>
      <c r="B48" s="12" t="s">
        <v>102</v>
      </c>
      <c r="C48" s="12" t="s">
        <v>59</v>
      </c>
      <c r="D48" s="12" t="s">
        <v>55</v>
      </c>
      <c r="E48" s="21">
        <v>500000</v>
      </c>
      <c r="F48" s="21"/>
      <c r="G48" s="21">
        <f t="shared" si="3"/>
        <v>500000</v>
      </c>
      <c r="H48" s="21"/>
      <c r="I48" s="21">
        <v>250000</v>
      </c>
      <c r="J48" s="21">
        <f t="shared" si="4"/>
        <v>250000</v>
      </c>
      <c r="K48" s="21" t="s">
        <v>172</v>
      </c>
      <c r="L48" s="22">
        <f t="shared" si="5"/>
        <v>250000</v>
      </c>
      <c r="M48" s="17"/>
    </row>
    <row r="49" spans="1:13" x14ac:dyDescent="0.25">
      <c r="A49" s="11">
        <v>47</v>
      </c>
      <c r="B49" s="12" t="s">
        <v>103</v>
      </c>
      <c r="C49" s="12" t="s">
        <v>104</v>
      </c>
      <c r="D49" s="12" t="s">
        <v>55</v>
      </c>
      <c r="E49" s="21">
        <v>500000</v>
      </c>
      <c r="F49" s="21">
        <v>743000</v>
      </c>
      <c r="G49" s="21">
        <f t="shared" si="3"/>
        <v>1243000</v>
      </c>
      <c r="H49" s="21">
        <v>743000</v>
      </c>
      <c r="I49" s="21"/>
      <c r="J49" s="21">
        <f t="shared" si="4"/>
        <v>500000</v>
      </c>
      <c r="K49" s="21"/>
      <c r="L49" s="22">
        <f t="shared" si="5"/>
        <v>500000</v>
      </c>
      <c r="M49" s="17"/>
    </row>
    <row r="50" spans="1:13" x14ac:dyDescent="0.25">
      <c r="A50" s="11">
        <v>48</v>
      </c>
      <c r="B50" s="12" t="s">
        <v>105</v>
      </c>
      <c r="C50" s="12" t="s">
        <v>68</v>
      </c>
      <c r="D50" s="12" t="s">
        <v>55</v>
      </c>
      <c r="E50" s="21">
        <v>500000</v>
      </c>
      <c r="F50" s="21"/>
      <c r="G50" s="21">
        <f t="shared" si="3"/>
        <v>500000</v>
      </c>
      <c r="H50" s="21"/>
      <c r="I50" s="21">
        <v>250000</v>
      </c>
      <c r="J50" s="21">
        <f t="shared" si="4"/>
        <v>250000</v>
      </c>
      <c r="K50" s="21" t="s">
        <v>172</v>
      </c>
      <c r="L50" s="22">
        <f t="shared" si="5"/>
        <v>250000</v>
      </c>
      <c r="M50" s="17"/>
    </row>
    <row r="51" spans="1:13" x14ac:dyDescent="0.25">
      <c r="A51" s="11">
        <v>49</v>
      </c>
      <c r="B51" s="12" t="s">
        <v>106</v>
      </c>
      <c r="C51" s="12" t="s">
        <v>107</v>
      </c>
      <c r="D51" s="12" t="s">
        <v>55</v>
      </c>
      <c r="E51" s="21">
        <v>500000</v>
      </c>
      <c r="F51" s="21"/>
      <c r="G51" s="21">
        <f t="shared" si="3"/>
        <v>500000</v>
      </c>
      <c r="H51" s="21"/>
      <c r="I51" s="21"/>
      <c r="J51" s="21">
        <f t="shared" si="4"/>
        <v>500000</v>
      </c>
      <c r="K51" s="21"/>
      <c r="L51" s="22">
        <f t="shared" si="5"/>
        <v>500000</v>
      </c>
      <c r="M51" s="17"/>
    </row>
    <row r="52" spans="1:13" hidden="1" x14ac:dyDescent="0.25">
      <c r="A52" s="11">
        <v>50</v>
      </c>
      <c r="B52" s="12" t="s">
        <v>195</v>
      </c>
      <c r="C52" s="12" t="s">
        <v>87</v>
      </c>
      <c r="D52" s="12" t="s">
        <v>55</v>
      </c>
      <c r="E52" s="21"/>
      <c r="F52" s="21"/>
      <c r="G52" s="21">
        <f t="shared" si="3"/>
        <v>0</v>
      </c>
      <c r="H52" s="21"/>
      <c r="I52" s="21"/>
      <c r="J52" s="21">
        <f t="shared" si="4"/>
        <v>0</v>
      </c>
      <c r="K52" s="21"/>
      <c r="L52" s="17"/>
      <c r="M52" s="17"/>
    </row>
    <row r="53" spans="1:13" hidden="1" x14ac:dyDescent="0.25">
      <c r="A53" s="11">
        <v>51</v>
      </c>
      <c r="B53" s="12" t="s">
        <v>196</v>
      </c>
      <c r="C53" s="12" t="s">
        <v>122</v>
      </c>
      <c r="D53" s="12" t="s">
        <v>55</v>
      </c>
      <c r="E53" s="21"/>
      <c r="F53" s="21"/>
      <c r="G53" s="21">
        <f t="shared" si="3"/>
        <v>0</v>
      </c>
      <c r="H53" s="21"/>
      <c r="I53" s="21"/>
      <c r="J53" s="21">
        <f t="shared" si="4"/>
        <v>0</v>
      </c>
      <c r="K53" s="21"/>
      <c r="L53" s="17"/>
      <c r="M53" s="17"/>
    </row>
    <row r="54" spans="1:13" hidden="1" x14ac:dyDescent="0.25">
      <c r="A54" s="11">
        <v>52</v>
      </c>
      <c r="B54" s="12" t="s">
        <v>197</v>
      </c>
      <c r="C54" s="12" t="s">
        <v>115</v>
      </c>
      <c r="D54" s="12" t="s">
        <v>55</v>
      </c>
      <c r="E54" s="21"/>
      <c r="F54" s="21"/>
      <c r="G54" s="21">
        <f t="shared" si="3"/>
        <v>0</v>
      </c>
      <c r="H54" s="21"/>
      <c r="I54" s="21"/>
      <c r="J54" s="21">
        <f t="shared" si="4"/>
        <v>0</v>
      </c>
      <c r="K54" s="21"/>
      <c r="L54" s="17"/>
      <c r="M54" s="17"/>
    </row>
    <row r="55" spans="1:13" hidden="1" x14ac:dyDescent="0.25">
      <c r="A55" s="11">
        <v>53</v>
      </c>
      <c r="B55" s="12" t="s">
        <v>198</v>
      </c>
      <c r="C55" s="12" t="s">
        <v>59</v>
      </c>
      <c r="D55" s="12" t="s">
        <v>55</v>
      </c>
      <c r="E55" s="21"/>
      <c r="F55" s="21"/>
      <c r="G55" s="21">
        <f t="shared" si="3"/>
        <v>0</v>
      </c>
      <c r="H55" s="21"/>
      <c r="I55" s="21"/>
      <c r="J55" s="21">
        <f t="shared" si="4"/>
        <v>0</v>
      </c>
      <c r="K55" s="21"/>
      <c r="L55" s="17"/>
      <c r="M55" s="17"/>
    </row>
    <row r="56" spans="1:13" x14ac:dyDescent="0.25">
      <c r="A56" s="11">
        <v>54</v>
      </c>
      <c r="B56" s="12" t="s">
        <v>108</v>
      </c>
      <c r="C56" s="12" t="s">
        <v>109</v>
      </c>
      <c r="D56" s="12" t="s">
        <v>55</v>
      </c>
      <c r="E56" s="21">
        <v>500000</v>
      </c>
      <c r="F56" s="21">
        <v>450000</v>
      </c>
      <c r="G56" s="21">
        <f t="shared" si="3"/>
        <v>950000</v>
      </c>
      <c r="H56" s="21">
        <v>450000</v>
      </c>
      <c r="I56" s="21"/>
      <c r="J56" s="21">
        <f t="shared" si="4"/>
        <v>500000</v>
      </c>
      <c r="K56" s="21"/>
      <c r="L56" s="22">
        <f>MIN(500000,J56)</f>
        <v>500000</v>
      </c>
      <c r="M56" s="17"/>
    </row>
    <row r="57" spans="1:13" x14ac:dyDescent="0.25">
      <c r="A57" s="11">
        <v>55</v>
      </c>
      <c r="B57" s="12" t="s">
        <v>110</v>
      </c>
      <c r="C57" s="12" t="s">
        <v>111</v>
      </c>
      <c r="D57" s="12" t="s">
        <v>55</v>
      </c>
      <c r="E57" s="21">
        <v>500000</v>
      </c>
      <c r="F57" s="21"/>
      <c r="G57" s="21">
        <f t="shared" si="3"/>
        <v>500000</v>
      </c>
      <c r="H57" s="21"/>
      <c r="I57" s="21"/>
      <c r="J57" s="21">
        <f t="shared" si="4"/>
        <v>500000</v>
      </c>
      <c r="K57" s="21"/>
      <c r="L57" s="22">
        <f>MIN(500000,J57)</f>
        <v>500000</v>
      </c>
      <c r="M57" s="17"/>
    </row>
    <row r="58" spans="1:13" hidden="1" x14ac:dyDescent="0.25">
      <c r="A58" s="11">
        <v>56</v>
      </c>
      <c r="B58" s="12" t="s">
        <v>199</v>
      </c>
      <c r="C58" s="12" t="s">
        <v>109</v>
      </c>
      <c r="D58" s="12" t="s">
        <v>55</v>
      </c>
      <c r="E58" s="21"/>
      <c r="F58" s="21"/>
      <c r="G58" s="21">
        <f t="shared" si="3"/>
        <v>0</v>
      </c>
      <c r="H58" s="21"/>
      <c r="I58" s="21"/>
      <c r="J58" s="21">
        <f t="shared" si="4"/>
        <v>0</v>
      </c>
      <c r="K58" s="21"/>
      <c r="L58" s="17"/>
      <c r="M58" s="17"/>
    </row>
    <row r="59" spans="1:13" x14ac:dyDescent="0.25">
      <c r="A59" s="11">
        <v>57</v>
      </c>
      <c r="B59" s="12" t="s">
        <v>112</v>
      </c>
      <c r="C59" s="12" t="s">
        <v>87</v>
      </c>
      <c r="D59" s="12" t="s">
        <v>55</v>
      </c>
      <c r="E59" s="21">
        <v>500000</v>
      </c>
      <c r="F59" s="21"/>
      <c r="G59" s="21">
        <f t="shared" si="3"/>
        <v>500000</v>
      </c>
      <c r="H59" s="21"/>
      <c r="I59" s="21">
        <v>250000</v>
      </c>
      <c r="J59" s="21">
        <f t="shared" si="4"/>
        <v>250000</v>
      </c>
      <c r="K59" s="21" t="s">
        <v>172</v>
      </c>
      <c r="L59" s="22">
        <f>MIN(500000,J59)</f>
        <v>250000</v>
      </c>
      <c r="M59" s="17"/>
    </row>
    <row r="60" spans="1:13" hidden="1" x14ac:dyDescent="0.25">
      <c r="A60" s="11">
        <v>58</v>
      </c>
      <c r="B60" s="12" t="s">
        <v>200</v>
      </c>
      <c r="C60" s="12" t="s">
        <v>101</v>
      </c>
      <c r="D60" s="12" t="s">
        <v>55</v>
      </c>
      <c r="E60" s="21"/>
      <c r="F60" s="21"/>
      <c r="G60" s="21">
        <f t="shared" si="3"/>
        <v>0</v>
      </c>
      <c r="H60" s="21"/>
      <c r="I60" s="21"/>
      <c r="J60" s="21">
        <f t="shared" si="4"/>
        <v>0</v>
      </c>
      <c r="K60" s="21"/>
      <c r="L60" s="17"/>
      <c r="M60" s="17"/>
    </row>
    <row r="61" spans="1:13" hidden="1" x14ac:dyDescent="0.25">
      <c r="A61" s="11">
        <v>59</v>
      </c>
      <c r="B61" s="12" t="s">
        <v>201</v>
      </c>
      <c r="C61" s="12" t="s">
        <v>104</v>
      </c>
      <c r="D61" s="12" t="s">
        <v>55</v>
      </c>
      <c r="E61" s="21"/>
      <c r="F61" s="21"/>
      <c r="G61" s="21">
        <f t="shared" si="3"/>
        <v>0</v>
      </c>
      <c r="H61" s="21"/>
      <c r="I61" s="21"/>
      <c r="J61" s="21">
        <f t="shared" si="4"/>
        <v>0</v>
      </c>
      <c r="K61" s="21" t="s">
        <v>174</v>
      </c>
      <c r="L61" s="17"/>
      <c r="M61" s="17"/>
    </row>
    <row r="62" spans="1:13" ht="30" hidden="1" x14ac:dyDescent="0.25">
      <c r="A62" s="11">
        <v>60</v>
      </c>
      <c r="B62" s="12" t="s">
        <v>202</v>
      </c>
      <c r="C62" s="12" t="s">
        <v>85</v>
      </c>
      <c r="D62" s="12" t="s">
        <v>55</v>
      </c>
      <c r="E62" s="21">
        <v>0</v>
      </c>
      <c r="F62" s="21"/>
      <c r="G62" s="21">
        <f t="shared" si="3"/>
        <v>0</v>
      </c>
      <c r="H62" s="21"/>
      <c r="I62" s="21"/>
      <c r="J62" s="21">
        <f t="shared" si="4"/>
        <v>0</v>
      </c>
      <c r="K62" s="21" t="s">
        <v>174</v>
      </c>
      <c r="L62" s="17"/>
      <c r="M62" s="17"/>
    </row>
    <row r="63" spans="1:13" x14ac:dyDescent="0.25">
      <c r="A63" s="11">
        <v>61</v>
      </c>
      <c r="B63" s="12" t="s">
        <v>113</v>
      </c>
      <c r="C63" s="12" t="s">
        <v>62</v>
      </c>
      <c r="D63" s="12" t="s">
        <v>55</v>
      </c>
      <c r="E63" s="21">
        <v>500000</v>
      </c>
      <c r="F63" s="21">
        <v>188000</v>
      </c>
      <c r="G63" s="21">
        <f t="shared" si="3"/>
        <v>688000</v>
      </c>
      <c r="H63" s="21">
        <v>188000</v>
      </c>
      <c r="I63" s="21">
        <v>300000</v>
      </c>
      <c r="J63" s="21">
        <f t="shared" si="4"/>
        <v>200000</v>
      </c>
      <c r="K63" s="21" t="s">
        <v>172</v>
      </c>
      <c r="L63" s="22">
        <f>MIN(500000,J63)</f>
        <v>200000</v>
      </c>
      <c r="M63" s="17"/>
    </row>
    <row r="64" spans="1:13" hidden="1" x14ac:dyDescent="0.25">
      <c r="A64" s="11">
        <v>62</v>
      </c>
      <c r="B64" s="12" t="s">
        <v>203</v>
      </c>
      <c r="C64" s="12" t="s">
        <v>122</v>
      </c>
      <c r="D64" s="12" t="s">
        <v>55</v>
      </c>
      <c r="E64" s="21">
        <v>500000</v>
      </c>
      <c r="F64" s="21"/>
      <c r="G64" s="21">
        <f t="shared" si="3"/>
        <v>500000</v>
      </c>
      <c r="H64" s="21"/>
      <c r="I64" s="21">
        <v>250000</v>
      </c>
      <c r="J64" s="21">
        <f t="shared" si="4"/>
        <v>250000</v>
      </c>
      <c r="K64" s="21" t="s">
        <v>172</v>
      </c>
      <c r="L64" s="22">
        <v>0</v>
      </c>
      <c r="M64" s="17" t="s">
        <v>235</v>
      </c>
    </row>
    <row r="65" spans="1:13" hidden="1" x14ac:dyDescent="0.25">
      <c r="A65" s="11">
        <v>63</v>
      </c>
      <c r="B65" s="12" t="s">
        <v>204</v>
      </c>
      <c r="C65" s="12" t="s">
        <v>54</v>
      </c>
      <c r="D65" s="12" t="s">
        <v>55</v>
      </c>
      <c r="E65" s="21">
        <v>0</v>
      </c>
      <c r="F65" s="21"/>
      <c r="G65" s="21">
        <f t="shared" si="3"/>
        <v>0</v>
      </c>
      <c r="H65" s="21"/>
      <c r="I65" s="21"/>
      <c r="J65" s="21">
        <f t="shared" si="4"/>
        <v>0</v>
      </c>
      <c r="K65" s="21"/>
      <c r="L65" s="17"/>
      <c r="M65" s="17"/>
    </row>
    <row r="66" spans="1:13" hidden="1" x14ac:dyDescent="0.25">
      <c r="A66" s="11">
        <v>64</v>
      </c>
      <c r="B66" s="12" t="s">
        <v>205</v>
      </c>
      <c r="C66" s="12" t="s">
        <v>87</v>
      </c>
      <c r="D66" s="12" t="s">
        <v>55</v>
      </c>
      <c r="E66" s="21"/>
      <c r="F66" s="21"/>
      <c r="G66" s="21">
        <f t="shared" si="3"/>
        <v>0</v>
      </c>
      <c r="H66" s="21"/>
      <c r="I66" s="21"/>
      <c r="J66" s="21">
        <f t="shared" si="4"/>
        <v>0</v>
      </c>
      <c r="K66" s="21"/>
      <c r="L66" s="17"/>
      <c r="M66" s="17"/>
    </row>
    <row r="67" spans="1:13" hidden="1" x14ac:dyDescent="0.25">
      <c r="A67" s="11">
        <v>65</v>
      </c>
      <c r="B67" s="12" t="s">
        <v>206</v>
      </c>
      <c r="C67" s="12" t="s">
        <v>64</v>
      </c>
      <c r="D67" s="12" t="s">
        <v>55</v>
      </c>
      <c r="E67" s="21"/>
      <c r="F67" s="21"/>
      <c r="G67" s="21">
        <f t="shared" ref="G67:G98" si="6">E67+F67</f>
        <v>0</v>
      </c>
      <c r="H67" s="21"/>
      <c r="I67" s="21"/>
      <c r="J67" s="21">
        <f t="shared" ref="J67:J98" si="7">G67-H67-I67</f>
        <v>0</v>
      </c>
      <c r="K67" s="21"/>
      <c r="L67" s="17"/>
      <c r="M67" s="17"/>
    </row>
    <row r="68" spans="1:13" hidden="1" x14ac:dyDescent="0.25">
      <c r="A68" s="11">
        <v>66</v>
      </c>
      <c r="B68" s="12" t="s">
        <v>207</v>
      </c>
      <c r="C68" s="12" t="s">
        <v>208</v>
      </c>
      <c r="D68" s="12" t="s">
        <v>55</v>
      </c>
      <c r="E68" s="21"/>
      <c r="F68" s="21"/>
      <c r="G68" s="21">
        <f t="shared" si="6"/>
        <v>0</v>
      </c>
      <c r="H68" s="21"/>
      <c r="I68" s="21"/>
      <c r="J68" s="21">
        <f t="shared" si="7"/>
        <v>0</v>
      </c>
      <c r="K68" s="21"/>
      <c r="L68" s="17"/>
      <c r="M68" s="17"/>
    </row>
    <row r="69" spans="1:13" hidden="1" x14ac:dyDescent="0.25">
      <c r="A69" s="11">
        <v>67</v>
      </c>
      <c r="B69" s="12" t="s">
        <v>209</v>
      </c>
      <c r="C69" s="12" t="s">
        <v>115</v>
      </c>
      <c r="D69" s="12" t="s">
        <v>55</v>
      </c>
      <c r="E69" s="21"/>
      <c r="F69" s="21"/>
      <c r="G69" s="21">
        <f t="shared" si="6"/>
        <v>0</v>
      </c>
      <c r="H69" s="21"/>
      <c r="I69" s="21"/>
      <c r="J69" s="21">
        <f t="shared" si="7"/>
        <v>0</v>
      </c>
      <c r="K69" s="21"/>
      <c r="L69" s="17"/>
      <c r="M69" s="17"/>
    </row>
    <row r="70" spans="1:13" hidden="1" x14ac:dyDescent="0.25">
      <c r="A70" s="11">
        <v>68</v>
      </c>
      <c r="B70" s="12" t="s">
        <v>210</v>
      </c>
      <c r="C70" s="12" t="s">
        <v>208</v>
      </c>
      <c r="D70" s="12" t="s">
        <v>55</v>
      </c>
      <c r="E70" s="21">
        <v>0</v>
      </c>
      <c r="F70" s="21"/>
      <c r="G70" s="21">
        <f t="shared" si="6"/>
        <v>0</v>
      </c>
      <c r="H70" s="21"/>
      <c r="I70" s="21"/>
      <c r="J70" s="21">
        <f t="shared" si="7"/>
        <v>0</v>
      </c>
      <c r="K70" s="21" t="s">
        <v>174</v>
      </c>
      <c r="L70" s="17"/>
      <c r="M70" s="17"/>
    </row>
    <row r="71" spans="1:13" x14ac:dyDescent="0.25">
      <c r="A71" s="11">
        <v>69</v>
      </c>
      <c r="B71" s="12" t="s">
        <v>114</v>
      </c>
      <c r="C71" s="12" t="s">
        <v>115</v>
      </c>
      <c r="D71" s="12" t="s">
        <v>55</v>
      </c>
      <c r="E71" s="21">
        <v>500000</v>
      </c>
      <c r="F71" s="21">
        <v>605000</v>
      </c>
      <c r="G71" s="21">
        <f t="shared" si="6"/>
        <v>1105000</v>
      </c>
      <c r="H71" s="21">
        <v>605000</v>
      </c>
      <c r="I71" s="21"/>
      <c r="J71" s="21">
        <f t="shared" si="7"/>
        <v>500000</v>
      </c>
      <c r="K71" s="21"/>
      <c r="L71" s="22">
        <f>MIN(500000,J71)</f>
        <v>500000</v>
      </c>
      <c r="M71" s="17"/>
    </row>
    <row r="72" spans="1:13" hidden="1" x14ac:dyDescent="0.25">
      <c r="A72" s="11">
        <v>70</v>
      </c>
      <c r="B72" s="12" t="s">
        <v>211</v>
      </c>
      <c r="C72" s="12" t="s">
        <v>68</v>
      </c>
      <c r="D72" s="12" t="s">
        <v>55</v>
      </c>
      <c r="E72" s="21"/>
      <c r="F72" s="21"/>
      <c r="G72" s="21">
        <f t="shared" si="6"/>
        <v>0</v>
      </c>
      <c r="H72" s="21"/>
      <c r="I72" s="21"/>
      <c r="J72" s="21">
        <f t="shared" si="7"/>
        <v>0</v>
      </c>
      <c r="K72" s="21"/>
      <c r="L72" s="17"/>
      <c r="M72" s="17"/>
    </row>
    <row r="73" spans="1:13" x14ac:dyDescent="0.25">
      <c r="A73" s="11">
        <v>71</v>
      </c>
      <c r="B73" s="12" t="s">
        <v>116</v>
      </c>
      <c r="C73" s="12" t="s">
        <v>85</v>
      </c>
      <c r="D73" s="12" t="s">
        <v>55</v>
      </c>
      <c r="E73" s="21">
        <v>500000</v>
      </c>
      <c r="F73" s="21"/>
      <c r="G73" s="21">
        <f t="shared" si="6"/>
        <v>500000</v>
      </c>
      <c r="H73" s="21"/>
      <c r="I73" s="21">
        <v>250000</v>
      </c>
      <c r="J73" s="21">
        <f t="shared" si="7"/>
        <v>250000</v>
      </c>
      <c r="K73" s="21" t="s">
        <v>172</v>
      </c>
      <c r="L73" s="22">
        <f>MIN(500000,J73)</f>
        <v>250000</v>
      </c>
      <c r="M73" s="17"/>
    </row>
    <row r="74" spans="1:13" x14ac:dyDescent="0.25">
      <c r="A74" s="11">
        <v>72</v>
      </c>
      <c r="B74" s="12" t="s">
        <v>117</v>
      </c>
      <c r="C74" s="12" t="s">
        <v>68</v>
      </c>
      <c r="D74" s="12" t="s">
        <v>55</v>
      </c>
      <c r="E74" s="21">
        <v>500000</v>
      </c>
      <c r="F74" s="21"/>
      <c r="G74" s="21">
        <f t="shared" si="6"/>
        <v>500000</v>
      </c>
      <c r="H74" s="21"/>
      <c r="I74" s="21">
        <v>250000</v>
      </c>
      <c r="J74" s="21">
        <f t="shared" si="7"/>
        <v>250000</v>
      </c>
      <c r="K74" s="21" t="s">
        <v>172</v>
      </c>
      <c r="L74" s="22">
        <f>MIN(500000,J74)</f>
        <v>250000</v>
      </c>
      <c r="M74" s="17"/>
    </row>
    <row r="75" spans="1:13" x14ac:dyDescent="0.25">
      <c r="A75" s="11">
        <v>73</v>
      </c>
      <c r="B75" s="12" t="s">
        <v>53</v>
      </c>
      <c r="C75" s="12" t="s">
        <v>54</v>
      </c>
      <c r="D75" s="12" t="s">
        <v>55</v>
      </c>
      <c r="E75" s="21">
        <v>500000</v>
      </c>
      <c r="F75" s="21"/>
      <c r="G75" s="21">
        <f t="shared" si="6"/>
        <v>500000</v>
      </c>
      <c r="H75" s="21"/>
      <c r="I75" s="21">
        <v>250000</v>
      </c>
      <c r="J75" s="21">
        <f t="shared" si="7"/>
        <v>250000</v>
      </c>
      <c r="K75" s="21" t="s">
        <v>172</v>
      </c>
      <c r="L75" s="22">
        <f>MIN(500000,J75)</f>
        <v>250000</v>
      </c>
      <c r="M75" s="17"/>
    </row>
    <row r="76" spans="1:13" x14ac:dyDescent="0.25">
      <c r="A76" s="11">
        <v>74</v>
      </c>
      <c r="B76" s="12" t="s">
        <v>118</v>
      </c>
      <c r="C76" s="12" t="s">
        <v>119</v>
      </c>
      <c r="D76" s="12" t="s">
        <v>55</v>
      </c>
      <c r="E76" s="21">
        <v>500000</v>
      </c>
      <c r="F76" s="21"/>
      <c r="G76" s="21">
        <f t="shared" si="6"/>
        <v>500000</v>
      </c>
      <c r="H76" s="21"/>
      <c r="I76" s="21">
        <v>100000</v>
      </c>
      <c r="J76" s="21">
        <f t="shared" si="7"/>
        <v>400000</v>
      </c>
      <c r="K76" s="21" t="s">
        <v>212</v>
      </c>
      <c r="L76" s="22">
        <f>MIN(500000,J76)</f>
        <v>400000</v>
      </c>
      <c r="M76" s="17"/>
    </row>
    <row r="77" spans="1:13" x14ac:dyDescent="0.25">
      <c r="A77" s="11">
        <v>75</v>
      </c>
      <c r="B77" s="12" t="s">
        <v>120</v>
      </c>
      <c r="C77" s="12" t="s">
        <v>111</v>
      </c>
      <c r="D77" s="12" t="s">
        <v>55</v>
      </c>
      <c r="E77" s="21">
        <v>500000</v>
      </c>
      <c r="F77" s="21"/>
      <c r="G77" s="21">
        <f t="shared" si="6"/>
        <v>500000</v>
      </c>
      <c r="H77" s="21"/>
      <c r="I77" s="21">
        <v>250000</v>
      </c>
      <c r="J77" s="21">
        <f t="shared" si="7"/>
        <v>250000</v>
      </c>
      <c r="K77" s="21" t="s">
        <v>172</v>
      </c>
      <c r="L77" s="22">
        <f>MIN(500000,J77)</f>
        <v>250000</v>
      </c>
      <c r="M77" s="17"/>
    </row>
    <row r="78" spans="1:13" hidden="1" x14ac:dyDescent="0.25">
      <c r="A78" s="11">
        <v>76</v>
      </c>
      <c r="B78" s="12" t="s">
        <v>213</v>
      </c>
      <c r="C78" s="12" t="s">
        <v>208</v>
      </c>
      <c r="D78" s="12" t="s">
        <v>55</v>
      </c>
      <c r="E78" s="21"/>
      <c r="F78" s="21"/>
      <c r="G78" s="21">
        <f t="shared" si="6"/>
        <v>0</v>
      </c>
      <c r="H78" s="21"/>
      <c r="I78" s="21"/>
      <c r="J78" s="21">
        <f t="shared" si="7"/>
        <v>0</v>
      </c>
      <c r="K78" s="21"/>
      <c r="L78" s="17"/>
      <c r="M78" s="17"/>
    </row>
    <row r="79" spans="1:13" x14ac:dyDescent="0.25">
      <c r="A79" s="11">
        <v>77</v>
      </c>
      <c r="B79" s="12" t="s">
        <v>121</v>
      </c>
      <c r="C79" s="12" t="s">
        <v>122</v>
      </c>
      <c r="D79" s="12" t="s">
        <v>55</v>
      </c>
      <c r="E79" s="21">
        <v>500000</v>
      </c>
      <c r="F79" s="21"/>
      <c r="G79" s="21">
        <f t="shared" si="6"/>
        <v>500000</v>
      </c>
      <c r="H79" s="21"/>
      <c r="I79" s="21">
        <v>250000</v>
      </c>
      <c r="J79" s="21">
        <f t="shared" si="7"/>
        <v>250000</v>
      </c>
      <c r="K79" s="21" t="s">
        <v>172</v>
      </c>
      <c r="L79" s="22">
        <f>MIN(500000,J79)</f>
        <v>250000</v>
      </c>
      <c r="M79" s="17"/>
    </row>
    <row r="80" spans="1:13" hidden="1" x14ac:dyDescent="0.25">
      <c r="A80" s="11">
        <v>78</v>
      </c>
      <c r="B80" s="12" t="s">
        <v>214</v>
      </c>
      <c r="C80" s="12" t="s">
        <v>122</v>
      </c>
      <c r="D80" s="12" t="s">
        <v>55</v>
      </c>
      <c r="E80" s="21"/>
      <c r="F80" s="21"/>
      <c r="G80" s="21">
        <f t="shared" si="6"/>
        <v>0</v>
      </c>
      <c r="H80" s="21"/>
      <c r="I80" s="21"/>
      <c r="J80" s="21">
        <f t="shared" si="7"/>
        <v>0</v>
      </c>
      <c r="K80" s="21"/>
      <c r="L80" s="17"/>
      <c r="M80" s="17"/>
    </row>
    <row r="81" spans="1:13" hidden="1" x14ac:dyDescent="0.25">
      <c r="A81" s="11">
        <v>79</v>
      </c>
      <c r="B81" s="12" t="s">
        <v>215</v>
      </c>
      <c r="C81" s="12" t="s">
        <v>64</v>
      </c>
      <c r="D81" s="12" t="s">
        <v>55</v>
      </c>
      <c r="E81" s="21"/>
      <c r="F81" s="21"/>
      <c r="G81" s="21">
        <f t="shared" si="6"/>
        <v>0</v>
      </c>
      <c r="H81" s="21"/>
      <c r="I81" s="21"/>
      <c r="J81" s="21">
        <f t="shared" si="7"/>
        <v>0</v>
      </c>
      <c r="K81" s="21"/>
      <c r="L81" s="17"/>
      <c r="M81" s="17"/>
    </row>
    <row r="82" spans="1:13" hidden="1" x14ac:dyDescent="0.25">
      <c r="A82" s="11">
        <v>80</v>
      </c>
      <c r="B82" s="12" t="s">
        <v>216</v>
      </c>
      <c r="C82" s="12" t="s">
        <v>122</v>
      </c>
      <c r="D82" s="12" t="s">
        <v>55</v>
      </c>
      <c r="E82" s="21">
        <v>0</v>
      </c>
      <c r="F82" s="21"/>
      <c r="G82" s="21">
        <f t="shared" si="6"/>
        <v>0</v>
      </c>
      <c r="H82" s="21"/>
      <c r="I82" s="21"/>
      <c r="J82" s="21">
        <f t="shared" si="7"/>
        <v>0</v>
      </c>
      <c r="K82" s="21"/>
      <c r="L82" s="17"/>
      <c r="M82" s="17"/>
    </row>
    <row r="83" spans="1:13" hidden="1" x14ac:dyDescent="0.25">
      <c r="A83" s="11">
        <v>81</v>
      </c>
      <c r="B83" s="12" t="s">
        <v>217</v>
      </c>
      <c r="C83" s="12" t="s">
        <v>107</v>
      </c>
      <c r="D83" s="12" t="s">
        <v>55</v>
      </c>
      <c r="E83" s="21"/>
      <c r="F83" s="21"/>
      <c r="G83" s="21">
        <f t="shared" si="6"/>
        <v>0</v>
      </c>
      <c r="H83" s="21"/>
      <c r="I83" s="21"/>
      <c r="J83" s="21">
        <f t="shared" si="7"/>
        <v>0</v>
      </c>
      <c r="K83" s="21"/>
      <c r="L83" s="17"/>
      <c r="M83" s="17"/>
    </row>
    <row r="84" spans="1:13" x14ac:dyDescent="0.25">
      <c r="A84" s="11">
        <v>82</v>
      </c>
      <c r="B84" s="12" t="s">
        <v>123</v>
      </c>
      <c r="C84" s="12" t="s">
        <v>71</v>
      </c>
      <c r="D84" s="12" t="s">
        <v>55</v>
      </c>
      <c r="E84" s="21">
        <v>500000</v>
      </c>
      <c r="F84" s="21">
        <v>259000</v>
      </c>
      <c r="G84" s="21">
        <f t="shared" si="6"/>
        <v>759000</v>
      </c>
      <c r="H84" s="21">
        <v>259000</v>
      </c>
      <c r="I84" s="21">
        <v>250000</v>
      </c>
      <c r="J84" s="21">
        <f t="shared" si="7"/>
        <v>250000</v>
      </c>
      <c r="K84" s="21" t="s">
        <v>172</v>
      </c>
      <c r="L84" s="22">
        <f>MIN(500000,J84)</f>
        <v>250000</v>
      </c>
      <c r="M84" s="17"/>
    </row>
    <row r="85" spans="1:13" x14ac:dyDescent="0.25">
      <c r="A85" s="11">
        <v>83</v>
      </c>
      <c r="B85" s="12" t="s">
        <v>124</v>
      </c>
      <c r="C85" s="12" t="s">
        <v>62</v>
      </c>
      <c r="D85" s="12" t="s">
        <v>55</v>
      </c>
      <c r="E85" s="21">
        <v>500000</v>
      </c>
      <c r="F85" s="21"/>
      <c r="G85" s="21">
        <f t="shared" si="6"/>
        <v>500000</v>
      </c>
      <c r="H85" s="21"/>
      <c r="I85" s="21">
        <v>250000</v>
      </c>
      <c r="J85" s="21">
        <f t="shared" si="7"/>
        <v>250000</v>
      </c>
      <c r="K85" s="21" t="s">
        <v>172</v>
      </c>
      <c r="L85" s="22">
        <f>MIN(500000,J85)</f>
        <v>250000</v>
      </c>
      <c r="M85" s="17"/>
    </row>
    <row r="86" spans="1:13" x14ac:dyDescent="0.25">
      <c r="A86" s="11">
        <v>84</v>
      </c>
      <c r="B86" s="12" t="s">
        <v>125</v>
      </c>
      <c r="C86" s="12" t="s">
        <v>92</v>
      </c>
      <c r="D86" s="12" t="s">
        <v>55</v>
      </c>
      <c r="E86" s="21">
        <v>500000</v>
      </c>
      <c r="F86" s="21"/>
      <c r="G86" s="21">
        <f t="shared" si="6"/>
        <v>500000</v>
      </c>
      <c r="H86" s="21"/>
      <c r="I86" s="21">
        <v>250000</v>
      </c>
      <c r="J86" s="21">
        <f t="shared" si="7"/>
        <v>250000</v>
      </c>
      <c r="K86" s="21" t="s">
        <v>172</v>
      </c>
      <c r="L86" s="22">
        <f>MIN(500000,J86)</f>
        <v>250000</v>
      </c>
      <c r="M86" s="17"/>
    </row>
    <row r="87" spans="1:13" hidden="1" x14ac:dyDescent="0.25">
      <c r="A87" s="11">
        <v>85</v>
      </c>
      <c r="B87" s="12" t="s">
        <v>218</v>
      </c>
      <c r="C87" s="12" t="s">
        <v>57</v>
      </c>
      <c r="D87" s="12" t="s">
        <v>55</v>
      </c>
      <c r="E87" s="21">
        <v>0</v>
      </c>
      <c r="F87" s="21"/>
      <c r="G87" s="21">
        <f t="shared" si="6"/>
        <v>0</v>
      </c>
      <c r="H87" s="21"/>
      <c r="I87" s="21"/>
      <c r="J87" s="21">
        <f t="shared" si="7"/>
        <v>0</v>
      </c>
      <c r="K87" s="21"/>
      <c r="L87" s="17"/>
      <c r="M87" s="17"/>
    </row>
    <row r="88" spans="1:13" x14ac:dyDescent="0.25">
      <c r="A88" s="11">
        <v>86</v>
      </c>
      <c r="B88" s="12" t="s">
        <v>126</v>
      </c>
      <c r="C88" s="12" t="s">
        <v>119</v>
      </c>
      <c r="D88" s="12" t="s">
        <v>55</v>
      </c>
      <c r="E88" s="21">
        <v>500000</v>
      </c>
      <c r="F88" s="21"/>
      <c r="G88" s="21">
        <f t="shared" si="6"/>
        <v>500000</v>
      </c>
      <c r="H88" s="21"/>
      <c r="I88" s="21">
        <v>300000</v>
      </c>
      <c r="J88" s="21">
        <f t="shared" si="7"/>
        <v>200000</v>
      </c>
      <c r="K88" s="21" t="s">
        <v>172</v>
      </c>
      <c r="L88" s="22">
        <f>MIN(500000,J88)</f>
        <v>200000</v>
      </c>
      <c r="M88" s="17"/>
    </row>
    <row r="89" spans="1:13" hidden="1" x14ac:dyDescent="0.25">
      <c r="A89" s="11">
        <v>87</v>
      </c>
      <c r="B89" s="12" t="s">
        <v>219</v>
      </c>
      <c r="C89" s="12" t="s">
        <v>57</v>
      </c>
      <c r="D89" s="12" t="s">
        <v>55</v>
      </c>
      <c r="E89" s="21"/>
      <c r="F89" s="21"/>
      <c r="G89" s="21">
        <f t="shared" si="6"/>
        <v>0</v>
      </c>
      <c r="H89" s="21"/>
      <c r="I89" s="21"/>
      <c r="J89" s="21">
        <f t="shared" si="7"/>
        <v>0</v>
      </c>
      <c r="K89" s="21"/>
      <c r="L89" s="17"/>
      <c r="M89" s="17"/>
    </row>
    <row r="90" spans="1:13" hidden="1" x14ac:dyDescent="0.25">
      <c r="A90" s="11">
        <v>88</v>
      </c>
      <c r="B90" s="12" t="s">
        <v>220</v>
      </c>
      <c r="C90" s="12" t="s">
        <v>57</v>
      </c>
      <c r="D90" s="12" t="s">
        <v>55</v>
      </c>
      <c r="E90" s="21"/>
      <c r="F90" s="21"/>
      <c r="G90" s="21">
        <f t="shared" si="6"/>
        <v>0</v>
      </c>
      <c r="H90" s="21"/>
      <c r="I90" s="21"/>
      <c r="J90" s="21">
        <f t="shared" si="7"/>
        <v>0</v>
      </c>
      <c r="K90" s="21"/>
      <c r="L90" s="17"/>
      <c r="M90" s="17"/>
    </row>
    <row r="91" spans="1:13" hidden="1" x14ac:dyDescent="0.25">
      <c r="A91" s="11">
        <v>89</v>
      </c>
      <c r="B91" s="12" t="s">
        <v>221</v>
      </c>
      <c r="C91" s="12" t="s">
        <v>57</v>
      </c>
      <c r="D91" s="12" t="s">
        <v>55</v>
      </c>
      <c r="E91" s="21">
        <v>500000</v>
      </c>
      <c r="F91" s="21"/>
      <c r="G91" s="21">
        <f t="shared" si="6"/>
        <v>500000</v>
      </c>
      <c r="H91" s="21"/>
      <c r="I91" s="21">
        <v>250000</v>
      </c>
      <c r="J91" s="21">
        <f t="shared" si="7"/>
        <v>250000</v>
      </c>
      <c r="K91" s="21" t="s">
        <v>172</v>
      </c>
      <c r="L91" s="22">
        <v>0</v>
      </c>
      <c r="M91" s="17" t="s">
        <v>235</v>
      </c>
    </row>
    <row r="92" spans="1:13" x14ac:dyDescent="0.25">
      <c r="A92" s="11">
        <v>90</v>
      </c>
      <c r="B92" s="12" t="s">
        <v>127</v>
      </c>
      <c r="C92" s="12" t="s">
        <v>128</v>
      </c>
      <c r="D92" s="12" t="s">
        <v>55</v>
      </c>
      <c r="E92" s="21">
        <v>500000</v>
      </c>
      <c r="F92" s="21"/>
      <c r="G92" s="21">
        <f t="shared" si="6"/>
        <v>500000</v>
      </c>
      <c r="H92" s="21"/>
      <c r="I92" s="21">
        <v>250000</v>
      </c>
      <c r="J92" s="21">
        <f t="shared" si="7"/>
        <v>250000</v>
      </c>
      <c r="K92" s="21" t="s">
        <v>172</v>
      </c>
      <c r="L92" s="22">
        <f>MIN(500000,J92)</f>
        <v>250000</v>
      </c>
      <c r="M92" s="17"/>
    </row>
    <row r="93" spans="1:13" hidden="1" x14ac:dyDescent="0.25">
      <c r="A93" s="11">
        <v>91</v>
      </c>
      <c r="B93" s="12" t="s">
        <v>222</v>
      </c>
      <c r="C93" s="12" t="s">
        <v>57</v>
      </c>
      <c r="D93" s="12" t="s">
        <v>55</v>
      </c>
      <c r="E93" s="21"/>
      <c r="F93" s="21"/>
      <c r="G93" s="21">
        <f t="shared" si="6"/>
        <v>0</v>
      </c>
      <c r="H93" s="21"/>
      <c r="I93" s="21"/>
      <c r="J93" s="21">
        <f t="shared" si="7"/>
        <v>0</v>
      </c>
      <c r="K93" s="21" t="s">
        <v>174</v>
      </c>
      <c r="L93" s="17"/>
      <c r="M93" s="17"/>
    </row>
    <row r="94" spans="1:13" hidden="1" x14ac:dyDescent="0.25">
      <c r="A94" s="11">
        <v>92</v>
      </c>
      <c r="B94" s="12" t="s">
        <v>223</v>
      </c>
      <c r="C94" s="12" t="s">
        <v>57</v>
      </c>
      <c r="D94" s="12" t="s">
        <v>55</v>
      </c>
      <c r="E94" s="21"/>
      <c r="F94" s="21"/>
      <c r="G94" s="21">
        <f t="shared" si="6"/>
        <v>0</v>
      </c>
      <c r="H94" s="21"/>
      <c r="I94" s="21"/>
      <c r="J94" s="21">
        <f t="shared" si="7"/>
        <v>0</v>
      </c>
      <c r="K94" s="21"/>
      <c r="L94" s="17"/>
      <c r="M94" s="17"/>
    </row>
    <row r="95" spans="1:13" hidden="1" x14ac:dyDescent="0.25">
      <c r="A95" s="11">
        <v>93</v>
      </c>
      <c r="B95" s="12" t="s">
        <v>224</v>
      </c>
      <c r="C95" s="12" t="s">
        <v>57</v>
      </c>
      <c r="D95" s="12" t="s">
        <v>55</v>
      </c>
      <c r="E95" s="21"/>
      <c r="F95" s="21"/>
      <c r="G95" s="21">
        <f t="shared" si="6"/>
        <v>0</v>
      </c>
      <c r="H95" s="21"/>
      <c r="I95" s="21"/>
      <c r="J95" s="21">
        <f t="shared" si="7"/>
        <v>0</v>
      </c>
      <c r="K95" s="21"/>
      <c r="L95" s="17"/>
      <c r="M95" s="17"/>
    </row>
    <row r="96" spans="1:13" hidden="1" x14ac:dyDescent="0.25">
      <c r="A96" s="11">
        <v>94</v>
      </c>
      <c r="B96" s="12" t="s">
        <v>225</v>
      </c>
      <c r="C96" s="12" t="s">
        <v>57</v>
      </c>
      <c r="D96" s="12" t="s">
        <v>55</v>
      </c>
      <c r="E96" s="21"/>
      <c r="F96" s="21"/>
      <c r="G96" s="21">
        <f t="shared" si="6"/>
        <v>0</v>
      </c>
      <c r="H96" s="21"/>
      <c r="I96" s="21"/>
      <c r="J96" s="21">
        <f t="shared" si="7"/>
        <v>0</v>
      </c>
      <c r="K96" s="21"/>
      <c r="L96" s="17"/>
      <c r="M96" s="17"/>
    </row>
    <row r="97" spans="1:13" x14ac:dyDescent="0.25">
      <c r="A97" s="11">
        <v>95</v>
      </c>
      <c r="B97" s="12" t="s">
        <v>129</v>
      </c>
      <c r="C97" s="12" t="s">
        <v>83</v>
      </c>
      <c r="D97" s="12" t="s">
        <v>55</v>
      </c>
      <c r="E97" s="21">
        <v>500000</v>
      </c>
      <c r="F97" s="21"/>
      <c r="G97" s="21">
        <f t="shared" si="6"/>
        <v>500000</v>
      </c>
      <c r="H97" s="21"/>
      <c r="I97" s="21">
        <v>250000</v>
      </c>
      <c r="J97" s="21">
        <f t="shared" si="7"/>
        <v>250000</v>
      </c>
      <c r="K97" s="21" t="s">
        <v>172</v>
      </c>
      <c r="L97" s="22">
        <f>MIN(500000,J97)</f>
        <v>250000</v>
      </c>
      <c r="M97" s="17"/>
    </row>
    <row r="98" spans="1:13" x14ac:dyDescent="0.25">
      <c r="A98" s="11">
        <v>96</v>
      </c>
      <c r="B98" s="12" t="s">
        <v>130</v>
      </c>
      <c r="C98" s="12" t="s">
        <v>131</v>
      </c>
      <c r="D98" s="12" t="s">
        <v>55</v>
      </c>
      <c r="E98" s="21">
        <v>500000</v>
      </c>
      <c r="F98" s="21"/>
      <c r="G98" s="21">
        <f t="shared" si="6"/>
        <v>500000</v>
      </c>
      <c r="H98" s="21"/>
      <c r="I98" s="21"/>
      <c r="J98" s="21">
        <f t="shared" si="7"/>
        <v>500000</v>
      </c>
      <c r="K98" s="21"/>
      <c r="L98" s="22">
        <f>MIN(500000,J98)</f>
        <v>500000</v>
      </c>
      <c r="M98" s="17"/>
    </row>
    <row r="99" spans="1:13" hidden="1" x14ac:dyDescent="0.25">
      <c r="A99" s="11">
        <v>97</v>
      </c>
      <c r="B99" s="12" t="s">
        <v>226</v>
      </c>
      <c r="C99" s="12" t="s">
        <v>57</v>
      </c>
      <c r="D99" s="12" t="s">
        <v>55</v>
      </c>
      <c r="E99" s="21"/>
      <c r="F99" s="21"/>
      <c r="G99" s="21">
        <f t="shared" ref="G99:G129" si="8">E99+F99</f>
        <v>0</v>
      </c>
      <c r="H99" s="21"/>
      <c r="I99" s="21"/>
      <c r="J99" s="21">
        <f t="shared" ref="J99:J129" si="9">G99-H99-I99</f>
        <v>0</v>
      </c>
      <c r="K99" s="21"/>
      <c r="L99" s="17"/>
      <c r="M99" s="17"/>
    </row>
    <row r="100" spans="1:13" x14ac:dyDescent="0.25">
      <c r="A100" s="11">
        <v>98</v>
      </c>
      <c r="B100" s="12" t="s">
        <v>132</v>
      </c>
      <c r="C100" s="12" t="s">
        <v>76</v>
      </c>
      <c r="D100" s="12" t="s">
        <v>55</v>
      </c>
      <c r="E100" s="21">
        <v>500000</v>
      </c>
      <c r="F100" s="21"/>
      <c r="G100" s="21">
        <f t="shared" si="8"/>
        <v>500000</v>
      </c>
      <c r="H100" s="21"/>
      <c r="I100" s="21"/>
      <c r="J100" s="21">
        <f t="shared" si="9"/>
        <v>500000</v>
      </c>
      <c r="K100" s="21"/>
      <c r="L100" s="22">
        <f>MIN(500000,J100)</f>
        <v>500000</v>
      </c>
      <c r="M100" s="17"/>
    </row>
    <row r="101" spans="1:13" x14ac:dyDescent="0.25">
      <c r="A101" s="11">
        <v>99</v>
      </c>
      <c r="B101" s="12" t="s">
        <v>133</v>
      </c>
      <c r="C101" s="12" t="s">
        <v>62</v>
      </c>
      <c r="D101" s="12" t="s">
        <v>55</v>
      </c>
      <c r="E101" s="21">
        <v>500000</v>
      </c>
      <c r="F101" s="21"/>
      <c r="G101" s="21">
        <f t="shared" si="8"/>
        <v>500000</v>
      </c>
      <c r="H101" s="21"/>
      <c r="I101" s="21"/>
      <c r="J101" s="21">
        <f t="shared" si="9"/>
        <v>500000</v>
      </c>
      <c r="K101" s="21"/>
      <c r="L101" s="22">
        <f>MIN(500000,J101)</f>
        <v>500000</v>
      </c>
      <c r="M101" s="17"/>
    </row>
    <row r="102" spans="1:13" x14ac:dyDescent="0.25">
      <c r="A102" s="11">
        <v>100</v>
      </c>
      <c r="B102" s="12" t="s">
        <v>134</v>
      </c>
      <c r="C102" s="12" t="s">
        <v>73</v>
      </c>
      <c r="D102" s="12" t="s">
        <v>55</v>
      </c>
      <c r="E102" s="21">
        <v>500000</v>
      </c>
      <c r="F102" s="21"/>
      <c r="G102" s="21">
        <f t="shared" si="8"/>
        <v>500000</v>
      </c>
      <c r="H102" s="21"/>
      <c r="I102" s="21">
        <v>250000</v>
      </c>
      <c r="J102" s="21">
        <f t="shared" si="9"/>
        <v>250000</v>
      </c>
      <c r="K102" s="21" t="s">
        <v>172</v>
      </c>
      <c r="L102" s="22">
        <f>MIN(500000,J102)</f>
        <v>250000</v>
      </c>
      <c r="M102" s="17"/>
    </row>
    <row r="103" spans="1:13" hidden="1" x14ac:dyDescent="0.25">
      <c r="A103" s="11">
        <v>101</v>
      </c>
      <c r="B103" s="12" t="s">
        <v>227</v>
      </c>
      <c r="C103" s="12" t="s">
        <v>57</v>
      </c>
      <c r="D103" s="12" t="s">
        <v>55</v>
      </c>
      <c r="E103" s="21"/>
      <c r="F103" s="21"/>
      <c r="G103" s="21">
        <f t="shared" si="8"/>
        <v>0</v>
      </c>
      <c r="H103" s="21"/>
      <c r="I103" s="21"/>
      <c r="J103" s="21">
        <f t="shared" si="9"/>
        <v>0</v>
      </c>
      <c r="K103" s="21"/>
      <c r="L103" s="17"/>
      <c r="M103" s="17"/>
    </row>
    <row r="104" spans="1:13" x14ac:dyDescent="0.25">
      <c r="A104" s="11">
        <v>102</v>
      </c>
      <c r="B104" s="12" t="s">
        <v>135</v>
      </c>
      <c r="C104" s="12" t="s">
        <v>136</v>
      </c>
      <c r="D104" s="12" t="s">
        <v>55</v>
      </c>
      <c r="E104" s="21">
        <v>500000</v>
      </c>
      <c r="F104" s="21"/>
      <c r="G104" s="21">
        <f t="shared" si="8"/>
        <v>500000</v>
      </c>
      <c r="H104" s="21"/>
      <c r="I104" s="21">
        <v>250000</v>
      </c>
      <c r="J104" s="21">
        <f t="shared" si="9"/>
        <v>250000</v>
      </c>
      <c r="K104" s="21" t="s">
        <v>172</v>
      </c>
      <c r="L104" s="22">
        <f>MIN(500000,J104)</f>
        <v>250000</v>
      </c>
      <c r="M104" s="17"/>
    </row>
    <row r="105" spans="1:13" hidden="1" x14ac:dyDescent="0.25">
      <c r="A105" s="11">
        <v>103</v>
      </c>
      <c r="B105" s="12" t="s">
        <v>228</v>
      </c>
      <c r="C105" s="12" t="s">
        <v>57</v>
      </c>
      <c r="D105" s="12" t="s">
        <v>55</v>
      </c>
      <c r="E105" s="21"/>
      <c r="F105" s="21"/>
      <c r="G105" s="21">
        <f t="shared" si="8"/>
        <v>0</v>
      </c>
      <c r="H105" s="21"/>
      <c r="I105" s="21"/>
      <c r="J105" s="21">
        <f t="shared" si="9"/>
        <v>0</v>
      </c>
      <c r="K105" s="21"/>
      <c r="L105" s="17"/>
      <c r="M105" s="17"/>
    </row>
    <row r="106" spans="1:13" hidden="1" x14ac:dyDescent="0.25">
      <c r="A106" s="11">
        <v>104</v>
      </c>
      <c r="B106" s="12" t="s">
        <v>229</v>
      </c>
      <c r="C106" s="12" t="s">
        <v>57</v>
      </c>
      <c r="D106" s="12" t="s">
        <v>55</v>
      </c>
      <c r="E106" s="21"/>
      <c r="F106" s="21"/>
      <c r="G106" s="21">
        <f t="shared" si="8"/>
        <v>0</v>
      </c>
      <c r="H106" s="21"/>
      <c r="I106" s="21"/>
      <c r="J106" s="21">
        <f t="shared" si="9"/>
        <v>0</v>
      </c>
      <c r="K106" s="21"/>
      <c r="L106" s="17"/>
      <c r="M106" s="17"/>
    </row>
    <row r="107" spans="1:13" hidden="1" x14ac:dyDescent="0.25">
      <c r="A107" s="11">
        <v>105</v>
      </c>
      <c r="B107" s="12" t="s">
        <v>230</v>
      </c>
      <c r="C107" s="12" t="s">
        <v>57</v>
      </c>
      <c r="D107" s="12" t="s">
        <v>55</v>
      </c>
      <c r="E107" s="21"/>
      <c r="F107" s="21"/>
      <c r="G107" s="21">
        <f t="shared" si="8"/>
        <v>0</v>
      </c>
      <c r="H107" s="21"/>
      <c r="I107" s="21"/>
      <c r="J107" s="21">
        <f t="shared" si="9"/>
        <v>0</v>
      </c>
      <c r="K107" s="21"/>
      <c r="L107" s="17"/>
      <c r="M107" s="17"/>
    </row>
    <row r="108" spans="1:13" x14ac:dyDescent="0.25">
      <c r="A108" s="11">
        <v>106</v>
      </c>
      <c r="B108" s="12" t="s">
        <v>137</v>
      </c>
      <c r="C108" s="12" t="s">
        <v>138</v>
      </c>
      <c r="D108" s="12" t="s">
        <v>55</v>
      </c>
      <c r="E108" s="21">
        <v>500000</v>
      </c>
      <c r="F108" s="21"/>
      <c r="G108" s="21">
        <f t="shared" si="8"/>
        <v>500000</v>
      </c>
      <c r="H108" s="21"/>
      <c r="I108" s="21"/>
      <c r="J108" s="21">
        <f t="shared" si="9"/>
        <v>500000</v>
      </c>
      <c r="K108" s="21"/>
      <c r="L108" s="22">
        <f>MIN(500000,J108)</f>
        <v>500000</v>
      </c>
      <c r="M108" s="17"/>
    </row>
    <row r="109" spans="1:13" x14ac:dyDescent="0.25">
      <c r="A109" s="11">
        <v>107</v>
      </c>
      <c r="B109" s="12" t="s">
        <v>139</v>
      </c>
      <c r="C109" s="12" t="s">
        <v>66</v>
      </c>
      <c r="D109" s="12" t="s">
        <v>55</v>
      </c>
      <c r="E109" s="21">
        <v>500000</v>
      </c>
      <c r="F109" s="21"/>
      <c r="G109" s="21">
        <f t="shared" si="8"/>
        <v>500000</v>
      </c>
      <c r="H109" s="21"/>
      <c r="I109" s="21"/>
      <c r="J109" s="21">
        <f t="shared" si="9"/>
        <v>500000</v>
      </c>
      <c r="K109" s="21"/>
      <c r="L109" s="22">
        <f>MIN(500000,J109)</f>
        <v>500000</v>
      </c>
      <c r="M109" s="17"/>
    </row>
    <row r="110" spans="1:13" x14ac:dyDescent="0.25">
      <c r="A110" s="11">
        <v>108</v>
      </c>
      <c r="B110" s="12" t="s">
        <v>140</v>
      </c>
      <c r="C110" s="12" t="s">
        <v>62</v>
      </c>
      <c r="D110" s="12" t="s">
        <v>55</v>
      </c>
      <c r="E110" s="21">
        <v>500000</v>
      </c>
      <c r="F110" s="21"/>
      <c r="G110" s="21">
        <f t="shared" si="8"/>
        <v>500000</v>
      </c>
      <c r="H110" s="21"/>
      <c r="I110" s="21">
        <v>250000</v>
      </c>
      <c r="J110" s="21">
        <f t="shared" si="9"/>
        <v>250000</v>
      </c>
      <c r="K110" s="21" t="s">
        <v>172</v>
      </c>
      <c r="L110" s="22">
        <v>500000</v>
      </c>
      <c r="M110" s="17" t="s">
        <v>231</v>
      </c>
    </row>
    <row r="111" spans="1:13" x14ac:dyDescent="0.25">
      <c r="A111" s="11">
        <v>109</v>
      </c>
      <c r="B111" s="12" t="s">
        <v>141</v>
      </c>
      <c r="C111" s="12" t="s">
        <v>62</v>
      </c>
      <c r="D111" s="12" t="s">
        <v>55</v>
      </c>
      <c r="E111" s="21">
        <v>500000</v>
      </c>
      <c r="F111" s="21">
        <f>1050000*0.9</f>
        <v>945000</v>
      </c>
      <c r="G111" s="21">
        <f t="shared" si="8"/>
        <v>1445000</v>
      </c>
      <c r="H111" s="21"/>
      <c r="I111" s="21">
        <v>250000</v>
      </c>
      <c r="J111" s="21">
        <f t="shared" si="9"/>
        <v>1195000</v>
      </c>
      <c r="K111" s="21" t="s">
        <v>172</v>
      </c>
      <c r="L111" s="22">
        <f t="shared" ref="L111:L129" si="10">MIN(500000,J111)</f>
        <v>500000</v>
      </c>
      <c r="M111" s="17" t="s">
        <v>190</v>
      </c>
    </row>
    <row r="112" spans="1:13" x14ac:dyDescent="0.25">
      <c r="A112" s="11">
        <v>110</v>
      </c>
      <c r="B112" s="12" t="s">
        <v>142</v>
      </c>
      <c r="C112" s="12" t="s">
        <v>59</v>
      </c>
      <c r="D112" s="12" t="s">
        <v>55</v>
      </c>
      <c r="E112" s="21">
        <v>500000</v>
      </c>
      <c r="F112" s="21">
        <v>1392000</v>
      </c>
      <c r="G112" s="21">
        <f t="shared" si="8"/>
        <v>1892000</v>
      </c>
      <c r="H112" s="21">
        <v>1392000</v>
      </c>
      <c r="I112" s="21"/>
      <c r="J112" s="21">
        <f t="shared" si="9"/>
        <v>500000</v>
      </c>
      <c r="K112" s="21"/>
      <c r="L112" s="22">
        <f t="shared" si="10"/>
        <v>500000</v>
      </c>
      <c r="M112" s="17"/>
    </row>
    <row r="113" spans="1:13" x14ac:dyDescent="0.25">
      <c r="A113" s="11">
        <v>111</v>
      </c>
      <c r="B113" s="12" t="s">
        <v>143</v>
      </c>
      <c r="C113" s="12" t="s">
        <v>109</v>
      </c>
      <c r="D113" s="12" t="s">
        <v>55</v>
      </c>
      <c r="E113" s="21">
        <v>500000</v>
      </c>
      <c r="F113" s="21">
        <v>230000</v>
      </c>
      <c r="G113" s="21">
        <f t="shared" si="8"/>
        <v>730000</v>
      </c>
      <c r="H113" s="21">
        <v>230000</v>
      </c>
      <c r="I113" s="21"/>
      <c r="J113" s="21">
        <f t="shared" si="9"/>
        <v>500000</v>
      </c>
      <c r="K113" s="21"/>
      <c r="L113" s="22">
        <f t="shared" si="10"/>
        <v>500000</v>
      </c>
      <c r="M113" s="17"/>
    </row>
    <row r="114" spans="1:13" x14ac:dyDescent="0.25">
      <c r="A114" s="11">
        <v>112</v>
      </c>
      <c r="B114" s="12" t="s">
        <v>144</v>
      </c>
      <c r="C114" s="12" t="s">
        <v>68</v>
      </c>
      <c r="D114" s="12" t="s">
        <v>55</v>
      </c>
      <c r="E114" s="21">
        <v>500000</v>
      </c>
      <c r="F114" s="21"/>
      <c r="G114" s="21">
        <f t="shared" si="8"/>
        <v>500000</v>
      </c>
      <c r="H114" s="21"/>
      <c r="I114" s="21">
        <v>250000</v>
      </c>
      <c r="J114" s="21">
        <f t="shared" si="9"/>
        <v>250000</v>
      </c>
      <c r="K114" s="21" t="s">
        <v>172</v>
      </c>
      <c r="L114" s="22">
        <f t="shared" si="10"/>
        <v>250000</v>
      </c>
      <c r="M114" s="17"/>
    </row>
    <row r="115" spans="1:13" x14ac:dyDescent="0.25">
      <c r="A115" s="11">
        <v>113</v>
      </c>
      <c r="B115" s="12" t="s">
        <v>145</v>
      </c>
      <c r="C115" s="12" t="s">
        <v>92</v>
      </c>
      <c r="D115" s="12" t="s">
        <v>55</v>
      </c>
      <c r="E115" s="21">
        <v>500000</v>
      </c>
      <c r="F115" s="21"/>
      <c r="G115" s="21">
        <f t="shared" si="8"/>
        <v>500000</v>
      </c>
      <c r="H115" s="21"/>
      <c r="I115" s="21">
        <v>250000</v>
      </c>
      <c r="J115" s="21">
        <f t="shared" si="9"/>
        <v>250000</v>
      </c>
      <c r="K115" s="21" t="s">
        <v>172</v>
      </c>
      <c r="L115" s="22">
        <f t="shared" si="10"/>
        <v>250000</v>
      </c>
      <c r="M115" s="17"/>
    </row>
    <row r="116" spans="1:13" x14ac:dyDescent="0.25">
      <c r="A116" s="11">
        <v>114</v>
      </c>
      <c r="B116" s="12" t="s">
        <v>146</v>
      </c>
      <c r="C116" s="12" t="s">
        <v>109</v>
      </c>
      <c r="D116" s="12" t="s">
        <v>55</v>
      </c>
      <c r="E116" s="21">
        <v>500000</v>
      </c>
      <c r="F116" s="21"/>
      <c r="G116" s="21">
        <f t="shared" si="8"/>
        <v>500000</v>
      </c>
      <c r="H116" s="21"/>
      <c r="I116" s="21">
        <v>250000</v>
      </c>
      <c r="J116" s="21">
        <f t="shared" si="9"/>
        <v>250000</v>
      </c>
      <c r="K116" s="21" t="s">
        <v>172</v>
      </c>
      <c r="L116" s="22">
        <f t="shared" si="10"/>
        <v>250000</v>
      </c>
      <c r="M116" s="17"/>
    </row>
    <row r="117" spans="1:13" x14ac:dyDescent="0.25">
      <c r="A117" s="11">
        <v>115</v>
      </c>
      <c r="B117" s="12" t="s">
        <v>147</v>
      </c>
      <c r="C117" s="12" t="s">
        <v>115</v>
      </c>
      <c r="D117" s="12" t="s">
        <v>60</v>
      </c>
      <c r="E117" s="21">
        <v>500000</v>
      </c>
      <c r="F117" s="21"/>
      <c r="G117" s="21">
        <f t="shared" si="8"/>
        <v>500000</v>
      </c>
      <c r="H117" s="21"/>
      <c r="I117" s="21">
        <v>250000</v>
      </c>
      <c r="J117" s="21">
        <f t="shared" si="9"/>
        <v>250000</v>
      </c>
      <c r="K117" s="21" t="s">
        <v>172</v>
      </c>
      <c r="L117" s="22">
        <f t="shared" si="10"/>
        <v>250000</v>
      </c>
      <c r="M117" s="17"/>
    </row>
    <row r="118" spans="1:13" x14ac:dyDescent="0.25">
      <c r="A118" s="11">
        <v>116</v>
      </c>
      <c r="B118" s="12" t="s">
        <v>148</v>
      </c>
      <c r="C118" s="12" t="s">
        <v>76</v>
      </c>
      <c r="D118" s="12" t="s">
        <v>55</v>
      </c>
      <c r="E118" s="21">
        <v>500000</v>
      </c>
      <c r="F118" s="21">
        <v>1392000</v>
      </c>
      <c r="G118" s="21">
        <f t="shared" si="8"/>
        <v>1892000</v>
      </c>
      <c r="H118" s="21">
        <v>1392000</v>
      </c>
      <c r="I118" s="21"/>
      <c r="J118" s="21">
        <f t="shared" si="9"/>
        <v>500000</v>
      </c>
      <c r="K118" s="21"/>
      <c r="L118" s="22">
        <f t="shared" si="10"/>
        <v>500000</v>
      </c>
      <c r="M118" s="17"/>
    </row>
    <row r="119" spans="1:13" x14ac:dyDescent="0.25">
      <c r="A119" s="11">
        <v>117</v>
      </c>
      <c r="B119" s="12" t="s">
        <v>149</v>
      </c>
      <c r="C119" s="12" t="s">
        <v>83</v>
      </c>
      <c r="D119" s="12" t="s">
        <v>55</v>
      </c>
      <c r="E119" s="21">
        <v>500000</v>
      </c>
      <c r="F119" s="21">
        <v>1022000</v>
      </c>
      <c r="G119" s="21">
        <f t="shared" si="8"/>
        <v>1522000</v>
      </c>
      <c r="H119" s="21">
        <v>1022000</v>
      </c>
      <c r="I119" s="21"/>
      <c r="J119" s="21">
        <f t="shared" si="9"/>
        <v>500000</v>
      </c>
      <c r="K119" s="21"/>
      <c r="L119" s="22">
        <f t="shared" si="10"/>
        <v>500000</v>
      </c>
      <c r="M119" s="17"/>
    </row>
    <row r="120" spans="1:13" x14ac:dyDescent="0.25">
      <c r="A120" s="11">
        <v>118</v>
      </c>
      <c r="B120" s="12" t="s">
        <v>150</v>
      </c>
      <c r="C120" s="12" t="s">
        <v>81</v>
      </c>
      <c r="D120" s="12" t="s">
        <v>55</v>
      </c>
      <c r="E120" s="21">
        <v>400000</v>
      </c>
      <c r="F120" s="21"/>
      <c r="G120" s="21">
        <f t="shared" si="8"/>
        <v>400000</v>
      </c>
      <c r="H120" s="21"/>
      <c r="I120" s="21">
        <v>50000</v>
      </c>
      <c r="J120" s="21">
        <f t="shared" si="9"/>
        <v>350000</v>
      </c>
      <c r="K120" s="21" t="s">
        <v>232</v>
      </c>
      <c r="L120" s="22">
        <f t="shared" si="10"/>
        <v>350000</v>
      </c>
      <c r="M120" s="17"/>
    </row>
    <row r="121" spans="1:13" x14ac:dyDescent="0.25">
      <c r="A121" s="11">
        <v>119</v>
      </c>
      <c r="B121" s="12" t="s">
        <v>151</v>
      </c>
      <c r="C121" s="12" t="s">
        <v>107</v>
      </c>
      <c r="D121" s="12" t="s">
        <v>55</v>
      </c>
      <c r="E121" s="21">
        <v>500000</v>
      </c>
      <c r="F121" s="21">
        <v>712000</v>
      </c>
      <c r="G121" s="21">
        <f t="shared" si="8"/>
        <v>1212000</v>
      </c>
      <c r="H121" s="21">
        <v>712000</v>
      </c>
      <c r="I121" s="21"/>
      <c r="J121" s="21">
        <f t="shared" si="9"/>
        <v>500000</v>
      </c>
      <c r="K121" s="21"/>
      <c r="L121" s="22">
        <f t="shared" si="10"/>
        <v>500000</v>
      </c>
      <c r="M121" s="17"/>
    </row>
    <row r="122" spans="1:13" ht="30" x14ac:dyDescent="0.25">
      <c r="A122" s="11">
        <v>120</v>
      </c>
      <c r="B122" s="12" t="s">
        <v>152</v>
      </c>
      <c r="C122" s="12" t="s">
        <v>233</v>
      </c>
      <c r="D122" s="12" t="s">
        <v>55</v>
      </c>
      <c r="E122" s="21">
        <v>500000</v>
      </c>
      <c r="F122" s="21">
        <v>450000</v>
      </c>
      <c r="G122" s="21">
        <f t="shared" si="8"/>
        <v>950000</v>
      </c>
      <c r="H122" s="21">
        <v>450000</v>
      </c>
      <c r="I122" s="21"/>
      <c r="J122" s="21">
        <f t="shared" si="9"/>
        <v>500000</v>
      </c>
      <c r="K122" s="21"/>
      <c r="L122" s="22">
        <f t="shared" si="10"/>
        <v>500000</v>
      </c>
      <c r="M122" s="17"/>
    </row>
    <row r="123" spans="1:13" x14ac:dyDescent="0.25">
      <c r="A123" s="11">
        <v>121</v>
      </c>
      <c r="B123" s="12" t="s">
        <v>153</v>
      </c>
      <c r="C123" s="12" t="s">
        <v>85</v>
      </c>
      <c r="D123" s="12" t="s">
        <v>55</v>
      </c>
      <c r="E123" s="21">
        <v>500000</v>
      </c>
      <c r="F123" s="21"/>
      <c r="G123" s="21">
        <f t="shared" si="8"/>
        <v>500000</v>
      </c>
      <c r="H123" s="21"/>
      <c r="I123" s="21"/>
      <c r="J123" s="21">
        <f t="shared" si="9"/>
        <v>500000</v>
      </c>
      <c r="K123" s="21"/>
      <c r="L123" s="22">
        <f t="shared" si="10"/>
        <v>500000</v>
      </c>
      <c r="M123" s="17"/>
    </row>
    <row r="124" spans="1:13" x14ac:dyDescent="0.25">
      <c r="A124" s="11">
        <v>122</v>
      </c>
      <c r="B124" s="12" t="s">
        <v>154</v>
      </c>
      <c r="C124" s="12" t="s">
        <v>85</v>
      </c>
      <c r="D124" s="12" t="s">
        <v>55</v>
      </c>
      <c r="E124" s="21">
        <v>500000</v>
      </c>
      <c r="F124" s="21"/>
      <c r="G124" s="21">
        <f t="shared" si="8"/>
        <v>500000</v>
      </c>
      <c r="H124" s="21"/>
      <c r="I124" s="21"/>
      <c r="J124" s="21">
        <f t="shared" si="9"/>
        <v>500000</v>
      </c>
      <c r="K124" s="21"/>
      <c r="L124" s="22">
        <f t="shared" si="10"/>
        <v>500000</v>
      </c>
      <c r="M124" s="17"/>
    </row>
    <row r="125" spans="1:13" x14ac:dyDescent="0.25">
      <c r="A125" s="11">
        <v>123</v>
      </c>
      <c r="B125" s="12" t="s">
        <v>155</v>
      </c>
      <c r="C125" s="12" t="s">
        <v>104</v>
      </c>
      <c r="D125" s="12" t="s">
        <v>55</v>
      </c>
      <c r="E125" s="21">
        <v>500000</v>
      </c>
      <c r="F125" s="21">
        <v>417000</v>
      </c>
      <c r="G125" s="21">
        <f t="shared" si="8"/>
        <v>917000</v>
      </c>
      <c r="H125" s="21">
        <v>417000</v>
      </c>
      <c r="I125" s="21"/>
      <c r="J125" s="21">
        <f t="shared" si="9"/>
        <v>500000</v>
      </c>
      <c r="K125" s="21"/>
      <c r="L125" s="22">
        <f t="shared" si="10"/>
        <v>500000</v>
      </c>
      <c r="M125" s="17"/>
    </row>
    <row r="126" spans="1:13" x14ac:dyDescent="0.25">
      <c r="A126" s="11">
        <v>124</v>
      </c>
      <c r="B126" s="12" t="s">
        <v>156</v>
      </c>
      <c r="C126" s="12" t="s">
        <v>92</v>
      </c>
      <c r="D126" s="12" t="s">
        <v>55</v>
      </c>
      <c r="E126" s="21">
        <v>500000</v>
      </c>
      <c r="F126" s="21">
        <v>102000</v>
      </c>
      <c r="G126" s="21">
        <f t="shared" si="8"/>
        <v>602000</v>
      </c>
      <c r="H126" s="21">
        <v>102000</v>
      </c>
      <c r="I126" s="21"/>
      <c r="J126" s="21">
        <f t="shared" si="9"/>
        <v>500000</v>
      </c>
      <c r="K126" s="21"/>
      <c r="L126" s="22">
        <f t="shared" si="10"/>
        <v>500000</v>
      </c>
      <c r="M126" s="17"/>
    </row>
    <row r="127" spans="1:13" ht="30" x14ac:dyDescent="0.25">
      <c r="A127" s="11">
        <v>125</v>
      </c>
      <c r="B127" s="12" t="s">
        <v>157</v>
      </c>
      <c r="C127" s="12" t="s">
        <v>234</v>
      </c>
      <c r="D127" s="12" t="s">
        <v>55</v>
      </c>
      <c r="E127" s="21">
        <v>500000</v>
      </c>
      <c r="F127" s="21"/>
      <c r="G127" s="21">
        <f t="shared" si="8"/>
        <v>500000</v>
      </c>
      <c r="H127" s="21"/>
      <c r="I127" s="21"/>
      <c r="J127" s="21">
        <f t="shared" si="9"/>
        <v>500000</v>
      </c>
      <c r="K127" s="21"/>
      <c r="L127" s="22">
        <f t="shared" si="10"/>
        <v>500000</v>
      </c>
      <c r="M127" s="17"/>
    </row>
    <row r="128" spans="1:13" x14ac:dyDescent="0.25">
      <c r="A128" s="11">
        <v>126</v>
      </c>
      <c r="B128" s="12" t="s">
        <v>158</v>
      </c>
      <c r="C128" s="12" t="s">
        <v>81</v>
      </c>
      <c r="D128" s="12" t="s">
        <v>55</v>
      </c>
      <c r="E128" s="21">
        <v>500000</v>
      </c>
      <c r="F128" s="21">
        <v>102000</v>
      </c>
      <c r="G128" s="21">
        <f t="shared" si="8"/>
        <v>602000</v>
      </c>
      <c r="H128" s="21">
        <v>102000</v>
      </c>
      <c r="I128" s="21"/>
      <c r="J128" s="21">
        <f t="shared" si="9"/>
        <v>500000</v>
      </c>
      <c r="K128" s="21"/>
      <c r="L128" s="22">
        <f t="shared" si="10"/>
        <v>500000</v>
      </c>
      <c r="M128" s="17"/>
    </row>
    <row r="129" spans="1:13" x14ac:dyDescent="0.25">
      <c r="A129" s="11">
        <v>127</v>
      </c>
      <c r="B129" s="12" t="s">
        <v>159</v>
      </c>
      <c r="C129" s="12" t="s">
        <v>122</v>
      </c>
      <c r="D129" s="12" t="s">
        <v>55</v>
      </c>
      <c r="E129" s="21">
        <v>500000</v>
      </c>
      <c r="F129" s="21">
        <v>209000</v>
      </c>
      <c r="G129" s="21">
        <f t="shared" si="8"/>
        <v>709000</v>
      </c>
      <c r="H129" s="21">
        <v>209000</v>
      </c>
      <c r="I129" s="21"/>
      <c r="J129" s="21">
        <f t="shared" si="9"/>
        <v>500000</v>
      </c>
      <c r="K129" s="21"/>
      <c r="L129" s="22">
        <f t="shared" si="10"/>
        <v>500000</v>
      </c>
      <c r="M129" s="17"/>
    </row>
    <row r="130" spans="1:13" x14ac:dyDescent="0.25">
      <c r="J130" s="23">
        <f>SUM(J3:J129)</f>
        <v>29338400</v>
      </c>
      <c r="L130" s="24">
        <f>SUM(L3:L129)</f>
        <v>27924400</v>
      </c>
    </row>
  </sheetData>
  <autoFilter ref="A2:M130" xr:uid="{D4D9A026-5AC9-460C-9288-ECFD26D3CFF6}">
    <filterColumn colId="11">
      <filters>
        <filter val="200.000"/>
        <filter val="250.000"/>
        <filter val="27.924.400"/>
        <filter val="350.000"/>
        <filter val="391.300"/>
        <filter val="400.000"/>
        <filter val="483.100"/>
        <filter val="500.000"/>
      </filters>
    </filterColumn>
  </autoFilter>
  <mergeCells count="2">
    <mergeCell ref="A1:D1"/>
    <mergeCell ref="E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98A9-1E2F-4944-ADF0-9F0DD09BCD93}">
  <dimension ref="A1:AZ79"/>
  <sheetViews>
    <sheetView tabSelected="1" topLeftCell="A73" workbookViewId="0">
      <pane xSplit="2" topLeftCell="C1" activePane="topRight" state="frozen"/>
      <selection activeCell="C25" sqref="C25"/>
      <selection pane="topRight" activeCell="BA84" sqref="BA84"/>
    </sheetView>
  </sheetViews>
  <sheetFormatPr defaultRowHeight="15" x14ac:dyDescent="0.25"/>
  <cols>
    <col min="1" max="1" width="9.140625" style="1"/>
    <col min="2" max="2" width="25" style="1" customWidth="1"/>
    <col min="3" max="3" width="10" style="1" customWidth="1"/>
    <col min="4" max="4" width="9.140625" style="1"/>
    <col min="5" max="47" width="15" style="1" hidden="1" customWidth="1"/>
    <col min="48" max="48" width="15.28515625" style="1" hidden="1" customWidth="1"/>
    <col min="49" max="49" width="15.28515625" style="1" bestFit="1" customWidth="1"/>
    <col min="50" max="50" width="13.42578125" style="1" customWidth="1"/>
    <col min="51" max="16384" width="9.140625" style="1"/>
  </cols>
  <sheetData>
    <row r="1" spans="1:52" x14ac:dyDescent="0.25">
      <c r="A1" s="29" t="s">
        <v>0</v>
      </c>
      <c r="B1" s="30"/>
      <c r="C1" s="30"/>
      <c r="D1" s="30"/>
      <c r="E1" s="29" t="s">
        <v>1</v>
      </c>
      <c r="F1" s="30"/>
      <c r="G1" s="30"/>
      <c r="H1" s="30"/>
      <c r="I1" s="30"/>
      <c r="J1" s="3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52" ht="85.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3" t="s">
        <v>7</v>
      </c>
      <c r="G2" s="3" t="s">
        <v>10</v>
      </c>
      <c r="H2" s="3" t="s">
        <v>11</v>
      </c>
      <c r="I2" s="3" t="s">
        <v>13</v>
      </c>
      <c r="J2" s="3" t="s">
        <v>18</v>
      </c>
      <c r="K2" s="3" t="s">
        <v>20</v>
      </c>
      <c r="L2" s="3" t="s">
        <v>21</v>
      </c>
      <c r="M2" s="3" t="s">
        <v>22</v>
      </c>
      <c r="N2" s="3" t="s">
        <v>23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19</v>
      </c>
      <c r="T2" s="4" t="s">
        <v>8</v>
      </c>
      <c r="U2" s="4" t="s">
        <v>12</v>
      </c>
      <c r="V2" s="4" t="s">
        <v>9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5" t="s">
        <v>48</v>
      </c>
      <c r="AV2" s="40" t="s">
        <v>49</v>
      </c>
      <c r="AW2" s="35" t="s">
        <v>160</v>
      </c>
      <c r="AX2" s="32" t="s">
        <v>161</v>
      </c>
    </row>
    <row r="3" spans="1:52" s="9" customFormat="1" x14ac:dyDescent="0.25">
      <c r="A3" s="38" t="s">
        <v>50</v>
      </c>
      <c r="B3" s="38"/>
      <c r="C3" s="38"/>
      <c r="D3" s="38"/>
      <c r="E3" s="6">
        <v>100000</v>
      </c>
      <c r="F3" s="6" t="s">
        <v>51</v>
      </c>
      <c r="G3" s="6">
        <v>93000</v>
      </c>
      <c r="H3" s="6">
        <v>100000</v>
      </c>
      <c r="I3" s="6">
        <v>50000</v>
      </c>
      <c r="J3" s="6">
        <v>60000</v>
      </c>
      <c r="K3" s="6">
        <v>40000</v>
      </c>
      <c r="L3" s="6">
        <v>25000</v>
      </c>
      <c r="M3" s="6">
        <v>50000</v>
      </c>
      <c r="N3" s="6">
        <v>75000</v>
      </c>
      <c r="O3" s="7">
        <v>187000</v>
      </c>
      <c r="P3" s="7">
        <v>230000</v>
      </c>
      <c r="Q3" s="7">
        <v>220000</v>
      </c>
      <c r="R3" s="7">
        <v>187000</v>
      </c>
      <c r="S3" s="7">
        <v>139000</v>
      </c>
      <c r="T3" s="7">
        <v>600000</v>
      </c>
      <c r="U3" s="7">
        <v>187000</v>
      </c>
      <c r="V3" s="7">
        <v>1200000</v>
      </c>
      <c r="W3" s="7">
        <v>71000</v>
      </c>
      <c r="X3" s="7">
        <v>182000</v>
      </c>
      <c r="Y3" s="7">
        <v>47000</v>
      </c>
      <c r="Z3" s="7">
        <v>192000</v>
      </c>
      <c r="AA3" s="7">
        <v>20000</v>
      </c>
      <c r="AB3" s="7">
        <v>47000</v>
      </c>
      <c r="AC3" s="7">
        <v>41000</v>
      </c>
      <c r="AD3" s="7">
        <v>30000</v>
      </c>
      <c r="AE3" s="7">
        <v>102000</v>
      </c>
      <c r="AF3" s="7">
        <v>41000</v>
      </c>
      <c r="AG3" s="7">
        <v>71000</v>
      </c>
      <c r="AH3" s="7">
        <v>138000</v>
      </c>
      <c r="AI3" s="7">
        <v>137000</v>
      </c>
      <c r="AJ3" s="7">
        <v>41000</v>
      </c>
      <c r="AK3" s="7">
        <v>169000</v>
      </c>
      <c r="AL3" s="7">
        <v>41000</v>
      </c>
      <c r="AM3" s="7">
        <v>59000</v>
      </c>
      <c r="AN3" s="7">
        <v>86000</v>
      </c>
      <c r="AO3" s="7">
        <v>208000</v>
      </c>
      <c r="AP3" s="7">
        <v>137000</v>
      </c>
      <c r="AQ3" s="7">
        <v>41000</v>
      </c>
      <c r="AR3" s="7">
        <v>41000</v>
      </c>
      <c r="AS3" s="7">
        <v>59000</v>
      </c>
      <c r="AT3" s="7">
        <v>123000</v>
      </c>
      <c r="AU3" s="8">
        <v>605000</v>
      </c>
      <c r="AV3" s="40"/>
      <c r="AW3" s="36"/>
      <c r="AX3" s="33"/>
    </row>
    <row r="4" spans="1:52" s="9" customFormat="1" x14ac:dyDescent="0.25">
      <c r="A4" s="38" t="s">
        <v>52</v>
      </c>
      <c r="B4" s="38"/>
      <c r="C4" s="38"/>
      <c r="D4" s="38"/>
      <c r="E4" s="6">
        <v>100000</v>
      </c>
      <c r="F4" s="6" t="s">
        <v>51</v>
      </c>
      <c r="G4" s="10">
        <f>G3*90%</f>
        <v>83700</v>
      </c>
      <c r="H4" s="6">
        <v>100000</v>
      </c>
      <c r="I4" s="6">
        <v>50000</v>
      </c>
      <c r="J4" s="6">
        <v>60000</v>
      </c>
      <c r="K4" s="6">
        <v>40000</v>
      </c>
      <c r="L4" s="6">
        <v>25000</v>
      </c>
      <c r="M4" s="6">
        <v>50000</v>
      </c>
      <c r="N4" s="6">
        <v>75000</v>
      </c>
      <c r="O4" s="8">
        <f>O3*90%</f>
        <v>168300</v>
      </c>
      <c r="P4" s="8">
        <f>P3*80%</f>
        <v>184000</v>
      </c>
      <c r="Q4" s="8">
        <f>Q3*80%</f>
        <v>176000</v>
      </c>
      <c r="R4" s="8">
        <f>R3*90%</f>
        <v>168300</v>
      </c>
      <c r="S4" s="8">
        <f>S3*90%</f>
        <v>125100</v>
      </c>
      <c r="T4" s="8">
        <f>T3*90%</f>
        <v>540000</v>
      </c>
      <c r="U4" s="8">
        <f>U3*90%</f>
        <v>168300</v>
      </c>
      <c r="V4" s="8">
        <f>V3*80%</f>
        <v>960000</v>
      </c>
      <c r="W4" s="8">
        <v>63900</v>
      </c>
      <c r="X4" s="8">
        <f t="shared" ref="X4:AT4" si="0">X3*90%</f>
        <v>163800</v>
      </c>
      <c r="Y4" s="8">
        <f t="shared" si="0"/>
        <v>42300</v>
      </c>
      <c r="Z4" s="8">
        <f t="shared" si="0"/>
        <v>172800</v>
      </c>
      <c r="AA4" s="8">
        <f t="shared" si="0"/>
        <v>18000</v>
      </c>
      <c r="AB4" s="8">
        <f t="shared" si="0"/>
        <v>42300</v>
      </c>
      <c r="AC4" s="8">
        <f t="shared" si="0"/>
        <v>36900</v>
      </c>
      <c r="AD4" s="8">
        <f t="shared" si="0"/>
        <v>27000</v>
      </c>
      <c r="AE4" s="8">
        <f t="shared" si="0"/>
        <v>91800</v>
      </c>
      <c r="AF4" s="8">
        <f t="shared" si="0"/>
        <v>36900</v>
      </c>
      <c r="AG4" s="8">
        <f t="shared" si="0"/>
        <v>63900</v>
      </c>
      <c r="AH4" s="8">
        <f t="shared" si="0"/>
        <v>124200</v>
      </c>
      <c r="AI4" s="8">
        <f t="shared" si="0"/>
        <v>123300</v>
      </c>
      <c r="AJ4" s="8">
        <f t="shared" si="0"/>
        <v>36900</v>
      </c>
      <c r="AK4" s="8">
        <f t="shared" si="0"/>
        <v>152100</v>
      </c>
      <c r="AL4" s="8">
        <f t="shared" si="0"/>
        <v>36900</v>
      </c>
      <c r="AM4" s="8">
        <f t="shared" si="0"/>
        <v>53100</v>
      </c>
      <c r="AN4" s="8">
        <f t="shared" si="0"/>
        <v>77400</v>
      </c>
      <c r="AO4" s="8">
        <f t="shared" si="0"/>
        <v>187200</v>
      </c>
      <c r="AP4" s="8">
        <f t="shared" si="0"/>
        <v>123300</v>
      </c>
      <c r="AQ4" s="8">
        <f t="shared" si="0"/>
        <v>36900</v>
      </c>
      <c r="AR4" s="8">
        <f t="shared" si="0"/>
        <v>36900</v>
      </c>
      <c r="AS4" s="8">
        <f t="shared" si="0"/>
        <v>53100</v>
      </c>
      <c r="AT4" s="8">
        <f t="shared" si="0"/>
        <v>110700</v>
      </c>
      <c r="AU4" s="8">
        <f>AU3*80%</f>
        <v>484000</v>
      </c>
      <c r="AV4" s="40"/>
      <c r="AW4" s="37"/>
      <c r="AX4" s="34"/>
    </row>
    <row r="5" spans="1:52" x14ac:dyDescent="0.25">
      <c r="A5" s="11">
        <v>1</v>
      </c>
      <c r="B5" s="12" t="s">
        <v>53</v>
      </c>
      <c r="C5" s="13" t="s">
        <v>54</v>
      </c>
      <c r="D5" s="12" t="s">
        <v>55</v>
      </c>
      <c r="E5" s="11" t="s">
        <v>56</v>
      </c>
      <c r="F5" s="11" t="s">
        <v>56</v>
      </c>
      <c r="G5" s="11" t="s">
        <v>57</v>
      </c>
      <c r="H5" s="11" t="s">
        <v>56</v>
      </c>
      <c r="I5" s="11" t="s">
        <v>57</v>
      </c>
      <c r="J5" s="11" t="s">
        <v>56</v>
      </c>
      <c r="K5" s="11" t="s">
        <v>56</v>
      </c>
      <c r="L5" s="11" t="s">
        <v>56</v>
      </c>
      <c r="M5" s="11" t="s">
        <v>56</v>
      </c>
      <c r="N5" s="11" t="s">
        <v>56</v>
      </c>
      <c r="O5" s="11" t="s">
        <v>57</v>
      </c>
      <c r="P5" s="11" t="s">
        <v>56</v>
      </c>
      <c r="Q5" s="11" t="s">
        <v>56</v>
      </c>
      <c r="R5" s="11" t="s">
        <v>57</v>
      </c>
      <c r="S5" s="11" t="s">
        <v>57</v>
      </c>
      <c r="T5" s="11" t="s">
        <v>57</v>
      </c>
      <c r="U5" s="11" t="s">
        <v>57</v>
      </c>
      <c r="V5" s="11" t="s">
        <v>57</v>
      </c>
      <c r="W5" s="11" t="s">
        <v>57</v>
      </c>
      <c r="X5" s="11" t="s">
        <v>57</v>
      </c>
      <c r="Y5" s="11" t="s">
        <v>57</v>
      </c>
      <c r="Z5" s="11" t="s">
        <v>57</v>
      </c>
      <c r="AA5" s="11" t="s">
        <v>57</v>
      </c>
      <c r="AB5" s="11" t="s">
        <v>57</v>
      </c>
      <c r="AC5" s="11" t="s">
        <v>57</v>
      </c>
      <c r="AD5" s="11" t="s">
        <v>57</v>
      </c>
      <c r="AE5" s="11" t="s">
        <v>57</v>
      </c>
      <c r="AF5" s="11" t="s">
        <v>57</v>
      </c>
      <c r="AG5" s="11" t="s">
        <v>57</v>
      </c>
      <c r="AH5" s="11" t="s">
        <v>57</v>
      </c>
      <c r="AI5" s="11" t="s">
        <v>57</v>
      </c>
      <c r="AJ5" s="11" t="s">
        <v>57</v>
      </c>
      <c r="AK5" s="11" t="s">
        <v>57</v>
      </c>
      <c r="AL5" s="11" t="s">
        <v>57</v>
      </c>
      <c r="AM5" s="11" t="s">
        <v>57</v>
      </c>
      <c r="AN5" s="11" t="s">
        <v>57</v>
      </c>
      <c r="AO5" s="11" t="s">
        <v>57</v>
      </c>
      <c r="AP5" s="11" t="s">
        <v>57</v>
      </c>
      <c r="AQ5" s="11" t="s">
        <v>57</v>
      </c>
      <c r="AR5" s="11" t="s">
        <v>57</v>
      </c>
      <c r="AS5" s="11" t="s">
        <v>57</v>
      </c>
      <c r="AT5" s="11" t="s">
        <v>57</v>
      </c>
      <c r="AU5" s="11" t="s">
        <v>57</v>
      </c>
      <c r="AV5" s="14">
        <f t="shared" ref="AV5:AV36" si="1">SUMIF(E5:AU5,"X",$E$4:$AU$4)</f>
        <v>810000</v>
      </c>
      <c r="AW5" s="14">
        <v>500000</v>
      </c>
      <c r="AX5" s="16"/>
      <c r="AY5" s="1">
        <f>VLOOKUP(B5,'TH KT'!$B$3:$L$129,11,0)</f>
        <v>250000</v>
      </c>
      <c r="AZ5" s="25">
        <f>AW5-AY5</f>
        <v>250000</v>
      </c>
    </row>
    <row r="6" spans="1:52" x14ac:dyDescent="0.25">
      <c r="A6" s="11">
        <v>2</v>
      </c>
      <c r="B6" s="12" t="s">
        <v>58</v>
      </c>
      <c r="C6" s="13" t="s">
        <v>59</v>
      </c>
      <c r="D6" s="12" t="s">
        <v>60</v>
      </c>
      <c r="E6" s="11" t="s">
        <v>57</v>
      </c>
      <c r="F6" s="11" t="s">
        <v>57</v>
      </c>
      <c r="G6" s="11" t="s">
        <v>57</v>
      </c>
      <c r="H6" s="11" t="s">
        <v>57</v>
      </c>
      <c r="I6" s="11" t="s">
        <v>57</v>
      </c>
      <c r="J6" s="11" t="s">
        <v>56</v>
      </c>
      <c r="K6" s="11" t="s">
        <v>56</v>
      </c>
      <c r="L6" s="11" t="s">
        <v>56</v>
      </c>
      <c r="M6" s="11" t="s">
        <v>56</v>
      </c>
      <c r="N6" s="11" t="s">
        <v>56</v>
      </c>
      <c r="O6" s="11" t="s">
        <v>57</v>
      </c>
      <c r="P6" s="11" t="s">
        <v>57</v>
      </c>
      <c r="Q6" s="11" t="s">
        <v>57</v>
      </c>
      <c r="R6" s="11" t="s">
        <v>57</v>
      </c>
      <c r="S6" s="11" t="s">
        <v>57</v>
      </c>
      <c r="T6" s="11" t="s">
        <v>57</v>
      </c>
      <c r="U6" s="11" t="s">
        <v>57</v>
      </c>
      <c r="V6" s="11" t="s">
        <v>57</v>
      </c>
      <c r="W6" s="11" t="s">
        <v>57</v>
      </c>
      <c r="X6" s="11" t="s">
        <v>57</v>
      </c>
      <c r="Y6" s="11" t="s">
        <v>57</v>
      </c>
      <c r="Z6" s="11" t="s">
        <v>57</v>
      </c>
      <c r="AA6" s="11" t="s">
        <v>57</v>
      </c>
      <c r="AB6" s="11" t="s">
        <v>57</v>
      </c>
      <c r="AC6" s="11" t="s">
        <v>57</v>
      </c>
      <c r="AD6" s="11" t="s">
        <v>57</v>
      </c>
      <c r="AE6" s="11" t="s">
        <v>57</v>
      </c>
      <c r="AF6" s="11" t="s">
        <v>57</v>
      </c>
      <c r="AG6" s="11" t="s">
        <v>57</v>
      </c>
      <c r="AH6" s="11" t="s">
        <v>57</v>
      </c>
      <c r="AI6" s="11" t="s">
        <v>57</v>
      </c>
      <c r="AJ6" s="11" t="s">
        <v>57</v>
      </c>
      <c r="AK6" s="11" t="s">
        <v>57</v>
      </c>
      <c r="AL6" s="11" t="s">
        <v>57</v>
      </c>
      <c r="AM6" s="11" t="s">
        <v>57</v>
      </c>
      <c r="AN6" s="11" t="s">
        <v>57</v>
      </c>
      <c r="AO6" s="11" t="s">
        <v>57</v>
      </c>
      <c r="AP6" s="11" t="s">
        <v>57</v>
      </c>
      <c r="AQ6" s="11" t="s">
        <v>57</v>
      </c>
      <c r="AR6" s="11" t="s">
        <v>57</v>
      </c>
      <c r="AS6" s="11" t="s">
        <v>57</v>
      </c>
      <c r="AT6" s="11" t="s">
        <v>57</v>
      </c>
      <c r="AU6" s="11" t="s">
        <v>57</v>
      </c>
      <c r="AV6" s="14">
        <f t="shared" si="1"/>
        <v>250000</v>
      </c>
      <c r="AW6" s="14">
        <v>250000</v>
      </c>
      <c r="AX6" s="16"/>
      <c r="AY6" s="1">
        <f>VLOOKUP(B6,'TH KT'!$B$3:$L$129,11,0)</f>
        <v>250000</v>
      </c>
      <c r="AZ6" s="25">
        <f t="shared" ref="AZ6:AZ69" si="2">AW6-AY6</f>
        <v>0</v>
      </c>
    </row>
    <row r="7" spans="1:52" x14ac:dyDescent="0.25">
      <c r="A7" s="11">
        <v>3</v>
      </c>
      <c r="B7" s="12" t="s">
        <v>61</v>
      </c>
      <c r="C7" s="13" t="s">
        <v>62</v>
      </c>
      <c r="D7" s="12" t="s">
        <v>60</v>
      </c>
      <c r="E7" s="11" t="s">
        <v>57</v>
      </c>
      <c r="F7" s="11" t="s">
        <v>57</v>
      </c>
      <c r="G7" s="11" t="s">
        <v>57</v>
      </c>
      <c r="H7" s="11" t="s">
        <v>57</v>
      </c>
      <c r="I7" s="11" t="s">
        <v>57</v>
      </c>
      <c r="J7" s="11" t="s">
        <v>56</v>
      </c>
      <c r="K7" s="11" t="s">
        <v>56</v>
      </c>
      <c r="L7" s="11" t="s">
        <v>56</v>
      </c>
      <c r="M7" s="11" t="s">
        <v>56</v>
      </c>
      <c r="N7" s="11" t="s">
        <v>56</v>
      </c>
      <c r="O7" s="11" t="s">
        <v>57</v>
      </c>
      <c r="P7" s="11" t="s">
        <v>57</v>
      </c>
      <c r="Q7" s="11" t="s">
        <v>57</v>
      </c>
      <c r="R7" s="11" t="s">
        <v>57</v>
      </c>
      <c r="S7" s="11" t="s">
        <v>57</v>
      </c>
      <c r="T7" s="11"/>
      <c r="U7" s="11" t="s">
        <v>57</v>
      </c>
      <c r="V7" s="11" t="s">
        <v>57</v>
      </c>
      <c r="W7" s="11" t="s">
        <v>57</v>
      </c>
      <c r="X7" s="11" t="s">
        <v>57</v>
      </c>
      <c r="Y7" s="11" t="s">
        <v>57</v>
      </c>
      <c r="Z7" s="11" t="s">
        <v>57</v>
      </c>
      <c r="AA7" s="11" t="s">
        <v>57</v>
      </c>
      <c r="AB7" s="11" t="s">
        <v>57</v>
      </c>
      <c r="AC7" s="11" t="s">
        <v>57</v>
      </c>
      <c r="AD7" s="11" t="s">
        <v>57</v>
      </c>
      <c r="AE7" s="11" t="s">
        <v>57</v>
      </c>
      <c r="AF7" s="11" t="s">
        <v>57</v>
      </c>
      <c r="AG7" s="11" t="s">
        <v>57</v>
      </c>
      <c r="AH7" s="11" t="s">
        <v>57</v>
      </c>
      <c r="AI7" s="11" t="s">
        <v>57</v>
      </c>
      <c r="AJ7" s="11" t="s">
        <v>57</v>
      </c>
      <c r="AK7" s="11" t="s">
        <v>57</v>
      </c>
      <c r="AL7" s="11" t="s">
        <v>57</v>
      </c>
      <c r="AM7" s="11" t="s">
        <v>57</v>
      </c>
      <c r="AN7" s="11" t="s">
        <v>57</v>
      </c>
      <c r="AO7" s="11" t="s">
        <v>57</v>
      </c>
      <c r="AP7" s="11" t="s">
        <v>57</v>
      </c>
      <c r="AQ7" s="11" t="s">
        <v>57</v>
      </c>
      <c r="AR7" s="11" t="s">
        <v>57</v>
      </c>
      <c r="AS7" s="11" t="s">
        <v>57</v>
      </c>
      <c r="AT7" s="11" t="s">
        <v>57</v>
      </c>
      <c r="AU7" s="11" t="s">
        <v>57</v>
      </c>
      <c r="AV7" s="14">
        <f t="shared" si="1"/>
        <v>250000</v>
      </c>
      <c r="AW7" s="14">
        <v>250000</v>
      </c>
      <c r="AX7" s="16"/>
      <c r="AY7" s="1">
        <f>VLOOKUP(B7,'TH KT'!$B$3:$L$129,11,0)</f>
        <v>250000</v>
      </c>
      <c r="AZ7" s="25">
        <f t="shared" si="2"/>
        <v>0</v>
      </c>
    </row>
    <row r="8" spans="1:52" x14ac:dyDescent="0.25">
      <c r="A8" s="11">
        <v>4</v>
      </c>
      <c r="B8" s="12" t="s">
        <v>63</v>
      </c>
      <c r="C8" s="13" t="s">
        <v>64</v>
      </c>
      <c r="D8" s="12" t="s">
        <v>60</v>
      </c>
      <c r="E8" s="11" t="s">
        <v>57</v>
      </c>
      <c r="F8" s="11" t="s">
        <v>57</v>
      </c>
      <c r="G8" s="11" t="s">
        <v>57</v>
      </c>
      <c r="H8" s="11" t="s">
        <v>57</v>
      </c>
      <c r="I8" s="11" t="s">
        <v>57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/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4">
        <f t="shared" si="1"/>
        <v>250000</v>
      </c>
      <c r="AW8" s="14">
        <v>250000</v>
      </c>
      <c r="AX8" s="16"/>
      <c r="AY8" s="1">
        <f>VLOOKUP(B8,'TH KT'!$B$3:$L$129,11,0)</f>
        <v>250000</v>
      </c>
      <c r="AZ8" s="25">
        <f t="shared" si="2"/>
        <v>0</v>
      </c>
    </row>
    <row r="9" spans="1:52" x14ac:dyDescent="0.25">
      <c r="A9" s="11">
        <v>5</v>
      </c>
      <c r="B9" s="12" t="s">
        <v>65</v>
      </c>
      <c r="C9" s="13" t="s">
        <v>66</v>
      </c>
      <c r="D9" s="12" t="s">
        <v>60</v>
      </c>
      <c r="E9" s="11" t="s">
        <v>57</v>
      </c>
      <c r="F9" s="11" t="s">
        <v>57</v>
      </c>
      <c r="G9" s="11" t="s">
        <v>57</v>
      </c>
      <c r="H9" s="11" t="s">
        <v>57</v>
      </c>
      <c r="I9" s="11" t="s">
        <v>57</v>
      </c>
      <c r="J9" s="11" t="s">
        <v>56</v>
      </c>
      <c r="K9" s="11" t="s">
        <v>56</v>
      </c>
      <c r="L9" s="11" t="s">
        <v>56</v>
      </c>
      <c r="M9" s="11" t="s">
        <v>56</v>
      </c>
      <c r="N9" s="11" t="s">
        <v>56</v>
      </c>
      <c r="O9" s="11" t="s">
        <v>57</v>
      </c>
      <c r="P9" s="11" t="s">
        <v>57</v>
      </c>
      <c r="Q9" s="11" t="s">
        <v>57</v>
      </c>
      <c r="R9" s="11" t="s">
        <v>57</v>
      </c>
      <c r="S9" s="11" t="s">
        <v>57</v>
      </c>
      <c r="T9" s="11" t="s">
        <v>57</v>
      </c>
      <c r="U9" s="11" t="s">
        <v>57</v>
      </c>
      <c r="V9" s="11" t="s">
        <v>57</v>
      </c>
      <c r="W9" s="11" t="s">
        <v>57</v>
      </c>
      <c r="X9" s="11" t="s">
        <v>57</v>
      </c>
      <c r="Y9" s="11" t="s">
        <v>57</v>
      </c>
      <c r="Z9" s="11" t="s">
        <v>57</v>
      </c>
      <c r="AA9" s="11" t="s">
        <v>57</v>
      </c>
      <c r="AB9" s="11" t="s">
        <v>57</v>
      </c>
      <c r="AC9" s="11" t="s">
        <v>57</v>
      </c>
      <c r="AD9" s="11" t="s">
        <v>57</v>
      </c>
      <c r="AE9" s="11" t="s">
        <v>57</v>
      </c>
      <c r="AF9" s="11" t="s">
        <v>57</v>
      </c>
      <c r="AG9" s="11" t="s">
        <v>57</v>
      </c>
      <c r="AH9" s="11" t="s">
        <v>57</v>
      </c>
      <c r="AI9" s="11" t="s">
        <v>57</v>
      </c>
      <c r="AJ9" s="11" t="s">
        <v>57</v>
      </c>
      <c r="AK9" s="11" t="s">
        <v>57</v>
      </c>
      <c r="AL9" s="11" t="s">
        <v>57</v>
      </c>
      <c r="AM9" s="11" t="s">
        <v>57</v>
      </c>
      <c r="AN9" s="11" t="s">
        <v>57</v>
      </c>
      <c r="AO9" s="11" t="s">
        <v>57</v>
      </c>
      <c r="AP9" s="11" t="s">
        <v>57</v>
      </c>
      <c r="AQ9" s="11" t="s">
        <v>57</v>
      </c>
      <c r="AR9" s="11" t="s">
        <v>57</v>
      </c>
      <c r="AS9" s="11" t="s">
        <v>57</v>
      </c>
      <c r="AT9" s="11" t="s">
        <v>57</v>
      </c>
      <c r="AU9" s="11" t="s">
        <v>57</v>
      </c>
      <c r="AV9" s="14">
        <f t="shared" si="1"/>
        <v>250000</v>
      </c>
      <c r="AW9" s="14">
        <v>250000</v>
      </c>
      <c r="AX9" s="16"/>
      <c r="AY9" s="1">
        <f>VLOOKUP(B9,'TH KT'!$B$3:$L$129,11,0)</f>
        <v>250000</v>
      </c>
      <c r="AZ9" s="25">
        <f t="shared" si="2"/>
        <v>0</v>
      </c>
    </row>
    <row r="10" spans="1:52" x14ac:dyDescent="0.25">
      <c r="A10" s="11">
        <v>6</v>
      </c>
      <c r="B10" s="12" t="s">
        <v>67</v>
      </c>
      <c r="C10" s="13" t="s">
        <v>68</v>
      </c>
      <c r="D10" s="12" t="s">
        <v>60</v>
      </c>
      <c r="E10" s="11" t="s">
        <v>57</v>
      </c>
      <c r="F10" s="11" t="s">
        <v>57</v>
      </c>
      <c r="G10" s="11" t="s">
        <v>57</v>
      </c>
      <c r="H10" s="11" t="s">
        <v>57</v>
      </c>
      <c r="I10" s="11" t="s">
        <v>57</v>
      </c>
      <c r="J10" s="11" t="s">
        <v>56</v>
      </c>
      <c r="K10" s="11" t="s">
        <v>56</v>
      </c>
      <c r="L10" s="11" t="s">
        <v>56</v>
      </c>
      <c r="M10" s="11" t="s">
        <v>56</v>
      </c>
      <c r="N10" s="11" t="s">
        <v>56</v>
      </c>
      <c r="O10" s="11" t="s">
        <v>57</v>
      </c>
      <c r="P10" s="11" t="s">
        <v>57</v>
      </c>
      <c r="Q10" s="11" t="s">
        <v>57</v>
      </c>
      <c r="R10" s="11" t="s">
        <v>57</v>
      </c>
      <c r="S10" s="11" t="s">
        <v>57</v>
      </c>
      <c r="T10" s="11" t="s">
        <v>57</v>
      </c>
      <c r="U10" s="11" t="s">
        <v>57</v>
      </c>
      <c r="V10" s="11" t="s">
        <v>57</v>
      </c>
      <c r="W10" s="11" t="s">
        <v>57</v>
      </c>
      <c r="X10" s="11" t="s">
        <v>57</v>
      </c>
      <c r="Y10" s="11" t="s">
        <v>57</v>
      </c>
      <c r="Z10" s="11" t="s">
        <v>57</v>
      </c>
      <c r="AA10" s="11" t="s">
        <v>57</v>
      </c>
      <c r="AB10" s="11" t="s">
        <v>57</v>
      </c>
      <c r="AC10" s="11" t="s">
        <v>57</v>
      </c>
      <c r="AD10" s="11" t="s">
        <v>57</v>
      </c>
      <c r="AE10" s="11" t="s">
        <v>57</v>
      </c>
      <c r="AF10" s="11" t="s">
        <v>57</v>
      </c>
      <c r="AG10" s="11" t="s">
        <v>57</v>
      </c>
      <c r="AH10" s="11" t="s">
        <v>57</v>
      </c>
      <c r="AI10" s="11" t="s">
        <v>57</v>
      </c>
      <c r="AJ10" s="11" t="s">
        <v>57</v>
      </c>
      <c r="AK10" s="11" t="s">
        <v>57</v>
      </c>
      <c r="AL10" s="11" t="s">
        <v>57</v>
      </c>
      <c r="AM10" s="11" t="s">
        <v>57</v>
      </c>
      <c r="AN10" s="11" t="s">
        <v>57</v>
      </c>
      <c r="AO10" s="11" t="s">
        <v>57</v>
      </c>
      <c r="AP10" s="11" t="s">
        <v>57</v>
      </c>
      <c r="AQ10" s="11" t="s">
        <v>57</v>
      </c>
      <c r="AR10" s="11" t="s">
        <v>57</v>
      </c>
      <c r="AS10" s="11" t="s">
        <v>57</v>
      </c>
      <c r="AT10" s="11" t="s">
        <v>57</v>
      </c>
      <c r="AU10" s="11" t="s">
        <v>57</v>
      </c>
      <c r="AV10" s="14">
        <f t="shared" si="1"/>
        <v>250000</v>
      </c>
      <c r="AW10" s="14">
        <v>250000</v>
      </c>
      <c r="AX10" s="16"/>
      <c r="AY10" s="1">
        <f>VLOOKUP(B10,'TH KT'!$B$3:$L$129,11,0)</f>
        <v>250000</v>
      </c>
      <c r="AZ10" s="25">
        <f t="shared" si="2"/>
        <v>0</v>
      </c>
    </row>
    <row r="11" spans="1:52" x14ac:dyDescent="0.25">
      <c r="A11" s="11">
        <v>7</v>
      </c>
      <c r="B11" s="12" t="s">
        <v>69</v>
      </c>
      <c r="C11" s="13" t="s">
        <v>64</v>
      </c>
      <c r="D11" s="12" t="s">
        <v>60</v>
      </c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4">
        <f t="shared" si="1"/>
        <v>250000</v>
      </c>
      <c r="AW11" s="14">
        <v>250000</v>
      </c>
      <c r="AX11" s="16"/>
      <c r="AY11" s="1">
        <f>VLOOKUP(B11,'TH KT'!$B$3:$L$129,11,0)</f>
        <v>250000</v>
      </c>
      <c r="AZ11" s="25">
        <f t="shared" si="2"/>
        <v>0</v>
      </c>
    </row>
    <row r="12" spans="1:52" x14ac:dyDescent="0.25">
      <c r="A12" s="11">
        <v>8</v>
      </c>
      <c r="B12" s="12" t="s">
        <v>70</v>
      </c>
      <c r="C12" s="13" t="s">
        <v>71</v>
      </c>
      <c r="D12" s="12" t="s">
        <v>60</v>
      </c>
      <c r="E12" s="11" t="s">
        <v>57</v>
      </c>
      <c r="F12" s="11" t="s">
        <v>57</v>
      </c>
      <c r="G12" s="11" t="s">
        <v>57</v>
      </c>
      <c r="H12" s="11" t="s">
        <v>57</v>
      </c>
      <c r="I12" s="11" t="s">
        <v>57</v>
      </c>
      <c r="J12" s="11" t="s">
        <v>56</v>
      </c>
      <c r="K12" s="11" t="s">
        <v>56</v>
      </c>
      <c r="L12" s="11" t="s">
        <v>56</v>
      </c>
      <c r="M12" s="11" t="s">
        <v>56</v>
      </c>
      <c r="N12" s="11" t="s">
        <v>56</v>
      </c>
      <c r="O12" s="11" t="s">
        <v>57</v>
      </c>
      <c r="P12" s="11" t="s">
        <v>57</v>
      </c>
      <c r="Q12" s="11" t="s">
        <v>57</v>
      </c>
      <c r="R12" s="11" t="s">
        <v>57</v>
      </c>
      <c r="S12" s="11" t="s">
        <v>57</v>
      </c>
      <c r="T12" s="11" t="s">
        <v>57</v>
      </c>
      <c r="U12" s="11" t="s">
        <v>57</v>
      </c>
      <c r="V12" s="11" t="s">
        <v>57</v>
      </c>
      <c r="W12" s="11" t="s">
        <v>57</v>
      </c>
      <c r="X12" s="11" t="s">
        <v>57</v>
      </c>
      <c r="Y12" s="11" t="s">
        <v>57</v>
      </c>
      <c r="Z12" s="11" t="s">
        <v>57</v>
      </c>
      <c r="AA12" s="11" t="s">
        <v>57</v>
      </c>
      <c r="AB12" s="11" t="s">
        <v>57</v>
      </c>
      <c r="AC12" s="11" t="s">
        <v>57</v>
      </c>
      <c r="AD12" s="11" t="s">
        <v>57</v>
      </c>
      <c r="AE12" s="11" t="s">
        <v>57</v>
      </c>
      <c r="AF12" s="11" t="s">
        <v>57</v>
      </c>
      <c r="AG12" s="11" t="s">
        <v>57</v>
      </c>
      <c r="AH12" s="11" t="s">
        <v>57</v>
      </c>
      <c r="AI12" s="11" t="s">
        <v>57</v>
      </c>
      <c r="AJ12" s="11" t="s">
        <v>57</v>
      </c>
      <c r="AK12" s="11" t="s">
        <v>57</v>
      </c>
      <c r="AL12" s="11" t="s">
        <v>57</v>
      </c>
      <c r="AM12" s="11" t="s">
        <v>57</v>
      </c>
      <c r="AN12" s="11" t="s">
        <v>57</v>
      </c>
      <c r="AO12" s="11" t="s">
        <v>57</v>
      </c>
      <c r="AP12" s="11" t="s">
        <v>57</v>
      </c>
      <c r="AQ12" s="11" t="s">
        <v>57</v>
      </c>
      <c r="AR12" s="11" t="s">
        <v>57</v>
      </c>
      <c r="AS12" s="11" t="s">
        <v>57</v>
      </c>
      <c r="AT12" s="11" t="s">
        <v>57</v>
      </c>
      <c r="AU12" s="11" t="s">
        <v>57</v>
      </c>
      <c r="AV12" s="14">
        <f t="shared" si="1"/>
        <v>250000</v>
      </c>
      <c r="AW12" s="14">
        <v>250000</v>
      </c>
      <c r="AX12" s="16"/>
      <c r="AY12" s="1">
        <f>VLOOKUP(B12,'TH KT'!$B$3:$L$129,11,0)</f>
        <v>250000</v>
      </c>
      <c r="AZ12" s="25">
        <f t="shared" si="2"/>
        <v>0</v>
      </c>
    </row>
    <row r="13" spans="1:52" x14ac:dyDescent="0.25">
      <c r="A13" s="11">
        <v>9</v>
      </c>
      <c r="B13" s="12" t="s">
        <v>72</v>
      </c>
      <c r="C13" s="13" t="s">
        <v>73</v>
      </c>
      <c r="D13" s="12" t="s">
        <v>60</v>
      </c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56</v>
      </c>
      <c r="K13" s="11" t="s">
        <v>56</v>
      </c>
      <c r="L13" s="11" t="s">
        <v>56</v>
      </c>
      <c r="M13" s="11" t="s">
        <v>56</v>
      </c>
      <c r="N13" s="11" t="s">
        <v>56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4">
        <f t="shared" si="1"/>
        <v>250000</v>
      </c>
      <c r="AW13" s="14">
        <v>250000</v>
      </c>
      <c r="AX13" s="16"/>
      <c r="AY13" s="1">
        <f>VLOOKUP(B13,'TH KT'!$B$3:$L$129,11,0)</f>
        <v>250000</v>
      </c>
      <c r="AZ13" s="25">
        <f t="shared" si="2"/>
        <v>0</v>
      </c>
    </row>
    <row r="14" spans="1:52" x14ac:dyDescent="0.25">
      <c r="A14" s="11">
        <v>10</v>
      </c>
      <c r="B14" s="12" t="s">
        <v>74</v>
      </c>
      <c r="C14" s="13" t="s">
        <v>64</v>
      </c>
      <c r="D14" s="12" t="s">
        <v>60</v>
      </c>
      <c r="E14" s="11" t="s">
        <v>57</v>
      </c>
      <c r="F14" s="11" t="s">
        <v>57</v>
      </c>
      <c r="G14" s="11" t="s">
        <v>57</v>
      </c>
      <c r="H14" s="11" t="s">
        <v>57</v>
      </c>
      <c r="I14" s="11" t="s">
        <v>57</v>
      </c>
      <c r="J14" s="11" t="s">
        <v>56</v>
      </c>
      <c r="K14" s="11" t="s">
        <v>56</v>
      </c>
      <c r="L14" s="11" t="s">
        <v>56</v>
      </c>
      <c r="M14" s="11" t="s">
        <v>56</v>
      </c>
      <c r="N14" s="11" t="s">
        <v>56</v>
      </c>
      <c r="O14" s="11" t="s">
        <v>57</v>
      </c>
      <c r="P14" s="11" t="s">
        <v>57</v>
      </c>
      <c r="Q14" s="11" t="s">
        <v>57</v>
      </c>
      <c r="R14" s="11" t="s">
        <v>57</v>
      </c>
      <c r="S14" s="11" t="s">
        <v>57</v>
      </c>
      <c r="T14" s="11" t="s">
        <v>57</v>
      </c>
      <c r="U14" s="11" t="s">
        <v>57</v>
      </c>
      <c r="V14" s="11" t="s">
        <v>57</v>
      </c>
      <c r="W14" s="11" t="s">
        <v>57</v>
      </c>
      <c r="X14" s="11" t="s">
        <v>57</v>
      </c>
      <c r="Y14" s="11" t="s">
        <v>57</v>
      </c>
      <c r="Z14" s="11" t="s">
        <v>57</v>
      </c>
      <c r="AA14" s="11" t="s">
        <v>57</v>
      </c>
      <c r="AB14" s="11" t="s">
        <v>57</v>
      </c>
      <c r="AC14" s="11" t="s">
        <v>57</v>
      </c>
      <c r="AD14" s="11" t="s">
        <v>57</v>
      </c>
      <c r="AE14" s="11" t="s">
        <v>57</v>
      </c>
      <c r="AF14" s="11" t="s">
        <v>57</v>
      </c>
      <c r="AG14" s="11" t="s">
        <v>57</v>
      </c>
      <c r="AH14" s="11" t="s">
        <v>57</v>
      </c>
      <c r="AI14" s="11" t="s">
        <v>57</v>
      </c>
      <c r="AJ14" s="11" t="s">
        <v>57</v>
      </c>
      <c r="AK14" s="11" t="s">
        <v>57</v>
      </c>
      <c r="AL14" s="11" t="s">
        <v>57</v>
      </c>
      <c r="AM14" s="11" t="s">
        <v>57</v>
      </c>
      <c r="AN14" s="11" t="s">
        <v>57</v>
      </c>
      <c r="AO14" s="11" t="s">
        <v>57</v>
      </c>
      <c r="AP14" s="11" t="s">
        <v>57</v>
      </c>
      <c r="AQ14" s="11" t="s">
        <v>57</v>
      </c>
      <c r="AR14" s="11" t="s">
        <v>57</v>
      </c>
      <c r="AS14" s="11" t="s">
        <v>57</v>
      </c>
      <c r="AT14" s="11" t="s">
        <v>57</v>
      </c>
      <c r="AU14" s="11" t="s">
        <v>57</v>
      </c>
      <c r="AV14" s="14">
        <f t="shared" si="1"/>
        <v>250000</v>
      </c>
      <c r="AW14" s="14">
        <v>250000</v>
      </c>
      <c r="AX14" s="16"/>
      <c r="AY14" s="1">
        <f>VLOOKUP(B14,'TH KT'!$B$3:$L$129,11,0)</f>
        <v>250000</v>
      </c>
      <c r="AZ14" s="25">
        <f t="shared" si="2"/>
        <v>0</v>
      </c>
    </row>
    <row r="15" spans="1:52" x14ac:dyDescent="0.25">
      <c r="A15" s="11">
        <v>11</v>
      </c>
      <c r="B15" s="12" t="s">
        <v>75</v>
      </c>
      <c r="C15" s="13" t="s">
        <v>76</v>
      </c>
      <c r="D15" s="12" t="s">
        <v>60</v>
      </c>
      <c r="E15" s="11" t="s">
        <v>56</v>
      </c>
      <c r="F15" s="11" t="s">
        <v>57</v>
      </c>
      <c r="G15" s="11" t="s">
        <v>57</v>
      </c>
      <c r="H15" s="11" t="s">
        <v>56</v>
      </c>
      <c r="I15" s="11" t="s">
        <v>56</v>
      </c>
      <c r="J15" s="11" t="s">
        <v>56</v>
      </c>
      <c r="K15" s="11" t="s">
        <v>56</v>
      </c>
      <c r="L15" s="11" t="s">
        <v>56</v>
      </c>
      <c r="M15" s="11" t="s">
        <v>56</v>
      </c>
      <c r="N15" s="11" t="s">
        <v>56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4">
        <f t="shared" si="1"/>
        <v>500000</v>
      </c>
      <c r="AW15" s="14">
        <v>500000</v>
      </c>
      <c r="AX15" s="16"/>
      <c r="AY15" s="1">
        <f>VLOOKUP(B15,'TH KT'!$B$3:$L$129,11,0)</f>
        <v>500000</v>
      </c>
      <c r="AZ15" s="25">
        <f t="shared" si="2"/>
        <v>0</v>
      </c>
    </row>
    <row r="16" spans="1:52" x14ac:dyDescent="0.25">
      <c r="A16" s="11">
        <v>12</v>
      </c>
      <c r="B16" s="12" t="s">
        <v>77</v>
      </c>
      <c r="C16" s="13" t="s">
        <v>78</v>
      </c>
      <c r="D16" s="12" t="s">
        <v>60</v>
      </c>
      <c r="E16" s="11" t="s">
        <v>56</v>
      </c>
      <c r="F16" s="11" t="s">
        <v>57</v>
      </c>
      <c r="G16" s="11" t="s">
        <v>57</v>
      </c>
      <c r="H16" s="11" t="s">
        <v>56</v>
      </c>
      <c r="I16" s="11" t="s">
        <v>56</v>
      </c>
      <c r="J16" s="11" t="s">
        <v>56</v>
      </c>
      <c r="K16" s="11" t="s">
        <v>56</v>
      </c>
      <c r="L16" s="11" t="s">
        <v>56</v>
      </c>
      <c r="M16" s="11" t="s">
        <v>56</v>
      </c>
      <c r="N16" s="11" t="s">
        <v>56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 t="s">
        <v>57</v>
      </c>
      <c r="AB16" s="11" t="s">
        <v>57</v>
      </c>
      <c r="AC16" s="11" t="s">
        <v>57</v>
      </c>
      <c r="AD16" s="11" t="s">
        <v>57</v>
      </c>
      <c r="AE16" s="11" t="s">
        <v>57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4">
        <f t="shared" si="1"/>
        <v>500000</v>
      </c>
      <c r="AW16" s="14">
        <v>500000</v>
      </c>
      <c r="AX16" s="16"/>
      <c r="AY16" s="1">
        <f>VLOOKUP(B16,'TH KT'!$B$3:$L$129,11,0)</f>
        <v>500000</v>
      </c>
      <c r="AZ16" s="25">
        <f t="shared" si="2"/>
        <v>0</v>
      </c>
    </row>
    <row r="17" spans="1:52" x14ac:dyDescent="0.25">
      <c r="A17" s="11">
        <v>13</v>
      </c>
      <c r="B17" s="12" t="s">
        <v>79</v>
      </c>
      <c r="C17" s="13" t="s">
        <v>64</v>
      </c>
      <c r="D17" s="12" t="s">
        <v>60</v>
      </c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56</v>
      </c>
      <c r="K17" s="11" t="s">
        <v>56</v>
      </c>
      <c r="L17" s="11" t="s">
        <v>56</v>
      </c>
      <c r="M17" s="11" t="s">
        <v>56</v>
      </c>
      <c r="N17" s="11" t="s">
        <v>56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4">
        <f t="shared" si="1"/>
        <v>250000</v>
      </c>
      <c r="AW17" s="14">
        <v>250000</v>
      </c>
      <c r="AX17" s="16"/>
      <c r="AY17" s="1">
        <f>VLOOKUP(B17,'TH KT'!$B$3:$L$129,11,0)</f>
        <v>250000</v>
      </c>
      <c r="AZ17" s="25">
        <f t="shared" si="2"/>
        <v>0</v>
      </c>
    </row>
    <row r="18" spans="1:52" x14ac:dyDescent="0.25">
      <c r="A18" s="11">
        <v>14</v>
      </c>
      <c r="B18" s="12" t="s">
        <v>80</v>
      </c>
      <c r="C18" s="13" t="s">
        <v>81</v>
      </c>
      <c r="D18" s="12" t="s">
        <v>55</v>
      </c>
      <c r="E18" s="11" t="s">
        <v>57</v>
      </c>
      <c r="F18" s="11" t="s">
        <v>57</v>
      </c>
      <c r="G18" s="11" t="s">
        <v>56</v>
      </c>
      <c r="H18" s="11" t="s">
        <v>57</v>
      </c>
      <c r="I18" s="11" t="s">
        <v>56</v>
      </c>
      <c r="J18" s="11" t="s">
        <v>56</v>
      </c>
      <c r="K18" s="11" t="s">
        <v>56</v>
      </c>
      <c r="L18" s="11" t="s">
        <v>56</v>
      </c>
      <c r="M18" s="11" t="s">
        <v>56</v>
      </c>
      <c r="N18" s="11" t="s">
        <v>56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 t="s">
        <v>57</v>
      </c>
      <c r="AD18" s="11" t="s">
        <v>57</v>
      </c>
      <c r="AE18" s="11" t="s">
        <v>57</v>
      </c>
      <c r="AF18" s="11" t="s">
        <v>57</v>
      </c>
      <c r="AG18" s="11" t="s">
        <v>57</v>
      </c>
      <c r="AH18" s="11" t="s">
        <v>57</v>
      </c>
      <c r="AI18" s="11" t="s">
        <v>57</v>
      </c>
      <c r="AJ18" s="11" t="s">
        <v>57</v>
      </c>
      <c r="AK18" s="11" t="s">
        <v>57</v>
      </c>
      <c r="AL18" s="11" t="s">
        <v>57</v>
      </c>
      <c r="AM18" s="11" t="s">
        <v>57</v>
      </c>
      <c r="AN18" s="11" t="s">
        <v>57</v>
      </c>
      <c r="AO18" s="11" t="s">
        <v>57</v>
      </c>
      <c r="AP18" s="11" t="s">
        <v>57</v>
      </c>
      <c r="AQ18" s="11" t="s">
        <v>57</v>
      </c>
      <c r="AR18" s="11" t="s">
        <v>57</v>
      </c>
      <c r="AS18" s="11" t="s">
        <v>57</v>
      </c>
      <c r="AT18" s="11" t="s">
        <v>57</v>
      </c>
      <c r="AU18" s="11" t="s">
        <v>57</v>
      </c>
      <c r="AV18" s="14">
        <f t="shared" si="1"/>
        <v>383700</v>
      </c>
      <c r="AW18" s="14">
        <v>400000</v>
      </c>
      <c r="AX18" s="16"/>
      <c r="AY18" s="1">
        <f>VLOOKUP(B18,'TH KT'!$B$3:$L$129,11,0)</f>
        <v>400000</v>
      </c>
      <c r="AZ18" s="25">
        <f t="shared" si="2"/>
        <v>0</v>
      </c>
    </row>
    <row r="19" spans="1:52" x14ac:dyDescent="0.25">
      <c r="A19" s="11">
        <v>15</v>
      </c>
      <c r="B19" s="12" t="s">
        <v>82</v>
      </c>
      <c r="C19" s="13" t="s">
        <v>83</v>
      </c>
      <c r="D19" s="12" t="s">
        <v>55</v>
      </c>
      <c r="E19" s="11" t="s">
        <v>56</v>
      </c>
      <c r="F19" s="11" t="s">
        <v>56</v>
      </c>
      <c r="G19" s="11" t="s">
        <v>57</v>
      </c>
      <c r="H19" s="11" t="s">
        <v>56</v>
      </c>
      <c r="I19" s="11" t="s">
        <v>56</v>
      </c>
      <c r="J19" s="11" t="s">
        <v>56</v>
      </c>
      <c r="K19" s="11" t="s">
        <v>56</v>
      </c>
      <c r="L19" s="11" t="s">
        <v>56</v>
      </c>
      <c r="M19" s="11" t="s">
        <v>56</v>
      </c>
      <c r="N19" s="11" t="s">
        <v>56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56</v>
      </c>
      <c r="Y19" s="11" t="s">
        <v>57</v>
      </c>
      <c r="Z19" s="11" t="s">
        <v>57</v>
      </c>
      <c r="AA19" s="11" t="s">
        <v>57</v>
      </c>
      <c r="AB19" s="11" t="s">
        <v>56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56</v>
      </c>
      <c r="AM19" s="11" t="s">
        <v>56</v>
      </c>
      <c r="AN19" s="11" t="s">
        <v>57</v>
      </c>
      <c r="AO19" s="11" t="s">
        <v>57</v>
      </c>
      <c r="AP19" s="11" t="s">
        <v>57</v>
      </c>
      <c r="AQ19" s="11" t="s">
        <v>56</v>
      </c>
      <c r="AR19" s="11" t="s">
        <v>57</v>
      </c>
      <c r="AS19" s="11" t="s">
        <v>56</v>
      </c>
      <c r="AT19" s="11" t="s">
        <v>57</v>
      </c>
      <c r="AU19" s="11" t="s">
        <v>57</v>
      </c>
      <c r="AV19" s="14">
        <f t="shared" si="1"/>
        <v>886100</v>
      </c>
      <c r="AW19" s="14">
        <v>500000</v>
      </c>
      <c r="AX19" s="16"/>
      <c r="AY19" s="1">
        <f>VLOOKUP(B19,'TH KT'!$B$3:$L$129,11,0)</f>
        <v>500000</v>
      </c>
      <c r="AZ19" s="25">
        <f t="shared" si="2"/>
        <v>0</v>
      </c>
    </row>
    <row r="20" spans="1:52" x14ac:dyDescent="0.25">
      <c r="A20" s="11">
        <v>16</v>
      </c>
      <c r="B20" s="12" t="s">
        <v>84</v>
      </c>
      <c r="C20" s="13" t="s">
        <v>85</v>
      </c>
      <c r="D20" s="12" t="s">
        <v>55</v>
      </c>
      <c r="E20" s="11" t="s">
        <v>57</v>
      </c>
      <c r="F20" s="11" t="s">
        <v>57</v>
      </c>
      <c r="G20" s="11" t="s">
        <v>57</v>
      </c>
      <c r="H20" s="11" t="s">
        <v>57</v>
      </c>
      <c r="I20" s="11" t="s">
        <v>57</v>
      </c>
      <c r="J20" s="11" t="s">
        <v>56</v>
      </c>
      <c r="K20" s="11" t="s">
        <v>56</v>
      </c>
      <c r="L20" s="11" t="s">
        <v>56</v>
      </c>
      <c r="M20" s="11" t="s">
        <v>56</v>
      </c>
      <c r="N20" s="11" t="s">
        <v>56</v>
      </c>
      <c r="O20" s="11" t="s">
        <v>57</v>
      </c>
      <c r="P20" s="11" t="s">
        <v>57</v>
      </c>
      <c r="Q20" s="11" t="s">
        <v>57</v>
      </c>
      <c r="R20" s="11" t="s">
        <v>57</v>
      </c>
      <c r="S20" s="11" t="s">
        <v>57</v>
      </c>
      <c r="T20" s="11" t="s">
        <v>57</v>
      </c>
      <c r="U20" s="11" t="s">
        <v>57</v>
      </c>
      <c r="V20" s="11" t="s">
        <v>57</v>
      </c>
      <c r="W20" s="11" t="s">
        <v>57</v>
      </c>
      <c r="X20" s="11" t="s">
        <v>57</v>
      </c>
      <c r="Y20" s="11" t="s">
        <v>57</v>
      </c>
      <c r="Z20" s="11" t="s">
        <v>57</v>
      </c>
      <c r="AA20" s="11" t="s">
        <v>57</v>
      </c>
      <c r="AB20" s="11" t="s">
        <v>57</v>
      </c>
      <c r="AC20" s="11" t="s">
        <v>57</v>
      </c>
      <c r="AD20" s="11" t="s">
        <v>57</v>
      </c>
      <c r="AE20" s="11" t="s">
        <v>57</v>
      </c>
      <c r="AF20" s="11" t="s">
        <v>57</v>
      </c>
      <c r="AG20" s="11" t="s">
        <v>57</v>
      </c>
      <c r="AH20" s="11" t="s">
        <v>57</v>
      </c>
      <c r="AI20" s="11" t="s">
        <v>57</v>
      </c>
      <c r="AJ20" s="11" t="s">
        <v>57</v>
      </c>
      <c r="AK20" s="11" t="s">
        <v>57</v>
      </c>
      <c r="AL20" s="11" t="s">
        <v>57</v>
      </c>
      <c r="AM20" s="11" t="s">
        <v>57</v>
      </c>
      <c r="AN20" s="11" t="s">
        <v>57</v>
      </c>
      <c r="AO20" s="11" t="s">
        <v>57</v>
      </c>
      <c r="AP20" s="11" t="s">
        <v>57</v>
      </c>
      <c r="AQ20" s="11" t="s">
        <v>57</v>
      </c>
      <c r="AR20" s="11" t="s">
        <v>57</v>
      </c>
      <c r="AS20" s="11" t="s">
        <v>57</v>
      </c>
      <c r="AT20" s="11" t="s">
        <v>57</v>
      </c>
      <c r="AU20" s="11" t="s">
        <v>57</v>
      </c>
      <c r="AV20" s="14">
        <f t="shared" si="1"/>
        <v>250000</v>
      </c>
      <c r="AW20" s="14">
        <v>250000</v>
      </c>
      <c r="AX20" s="16"/>
      <c r="AY20" s="1">
        <f>VLOOKUP(B20,'TH KT'!$B$3:$L$129,11,0)</f>
        <v>250000</v>
      </c>
      <c r="AZ20" s="25">
        <f t="shared" si="2"/>
        <v>0</v>
      </c>
    </row>
    <row r="21" spans="1:52" x14ac:dyDescent="0.25">
      <c r="A21" s="11">
        <v>17</v>
      </c>
      <c r="B21" s="12" t="s">
        <v>86</v>
      </c>
      <c r="C21" s="13" t="s">
        <v>87</v>
      </c>
      <c r="D21" s="12" t="s">
        <v>55</v>
      </c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56</v>
      </c>
      <c r="K21" s="11" t="s">
        <v>56</v>
      </c>
      <c r="L21" s="11" t="s">
        <v>56</v>
      </c>
      <c r="M21" s="11" t="s">
        <v>56</v>
      </c>
      <c r="N21" s="11" t="s">
        <v>56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4">
        <f t="shared" si="1"/>
        <v>250000</v>
      </c>
      <c r="AW21" s="14">
        <v>250000</v>
      </c>
      <c r="AX21" s="16"/>
      <c r="AY21" s="1">
        <f>VLOOKUP(B21,'TH KT'!$B$3:$L$129,11,0)</f>
        <v>250000</v>
      </c>
      <c r="AZ21" s="25">
        <f t="shared" si="2"/>
        <v>0</v>
      </c>
    </row>
    <row r="22" spans="1:52" x14ac:dyDescent="0.25">
      <c r="A22" s="11">
        <v>18</v>
      </c>
      <c r="B22" s="12" t="s">
        <v>88</v>
      </c>
      <c r="C22" s="13" t="s">
        <v>83</v>
      </c>
      <c r="D22" s="12" t="s">
        <v>55</v>
      </c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56</v>
      </c>
      <c r="K22" s="11" t="s">
        <v>56</v>
      </c>
      <c r="L22" s="11" t="s">
        <v>56</v>
      </c>
      <c r="M22" s="11" t="s">
        <v>56</v>
      </c>
      <c r="N22" s="11" t="s">
        <v>56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56</v>
      </c>
      <c r="AB22" s="11" t="s">
        <v>57</v>
      </c>
      <c r="AC22" s="11" t="s">
        <v>57</v>
      </c>
      <c r="AD22" s="11" t="s">
        <v>56</v>
      </c>
      <c r="AE22" s="11" t="s">
        <v>57</v>
      </c>
      <c r="AF22" s="11" t="s">
        <v>57</v>
      </c>
      <c r="AG22" s="11" t="s">
        <v>56</v>
      </c>
      <c r="AH22" s="11" t="s">
        <v>56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4">
        <f t="shared" si="1"/>
        <v>483100</v>
      </c>
      <c r="AW22" s="14">
        <v>483100</v>
      </c>
      <c r="AX22" s="16"/>
      <c r="AY22" s="1">
        <f>VLOOKUP(B22,'TH KT'!$B$3:$L$129,11,0)</f>
        <v>483100</v>
      </c>
      <c r="AZ22" s="25">
        <f t="shared" si="2"/>
        <v>0</v>
      </c>
    </row>
    <row r="23" spans="1:52" x14ac:dyDescent="0.25">
      <c r="A23" s="11">
        <v>19</v>
      </c>
      <c r="B23" s="12" t="s">
        <v>89</v>
      </c>
      <c r="C23" s="13" t="s">
        <v>90</v>
      </c>
      <c r="D23" s="12" t="s">
        <v>55</v>
      </c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4">
        <f t="shared" si="1"/>
        <v>250000</v>
      </c>
      <c r="AW23" s="14">
        <v>250000</v>
      </c>
      <c r="AX23" s="16"/>
      <c r="AY23" s="1">
        <f>VLOOKUP(B23,'TH KT'!$B$3:$L$129,11,0)</f>
        <v>250000</v>
      </c>
      <c r="AZ23" s="25">
        <f t="shared" si="2"/>
        <v>0</v>
      </c>
    </row>
    <row r="24" spans="1:52" x14ac:dyDescent="0.25">
      <c r="A24" s="11">
        <v>20</v>
      </c>
      <c r="B24" s="12" t="s">
        <v>91</v>
      </c>
      <c r="C24" s="13" t="s">
        <v>92</v>
      </c>
      <c r="D24" s="12" t="s">
        <v>55</v>
      </c>
      <c r="E24" s="11" t="s">
        <v>56</v>
      </c>
      <c r="F24" s="11" t="s">
        <v>56</v>
      </c>
      <c r="G24" s="11" t="s">
        <v>57</v>
      </c>
      <c r="H24" s="11" t="s">
        <v>56</v>
      </c>
      <c r="I24" s="11" t="s">
        <v>56</v>
      </c>
      <c r="J24" s="11" t="s">
        <v>56</v>
      </c>
      <c r="K24" s="11" t="s">
        <v>56</v>
      </c>
      <c r="L24" s="11" t="s">
        <v>56</v>
      </c>
      <c r="M24" s="11" t="s">
        <v>56</v>
      </c>
      <c r="N24" s="11" t="s">
        <v>56</v>
      </c>
      <c r="O24" s="11" t="s">
        <v>56</v>
      </c>
      <c r="P24" s="11" t="s">
        <v>57</v>
      </c>
      <c r="Q24" s="11" t="s">
        <v>56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 t="s">
        <v>57</v>
      </c>
      <c r="AF24" s="11" t="s">
        <v>57</v>
      </c>
      <c r="AG24" s="11" t="s">
        <v>57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 t="s">
        <v>57</v>
      </c>
      <c r="AU24" s="11" t="s">
        <v>57</v>
      </c>
      <c r="AV24" s="14">
        <f t="shared" si="1"/>
        <v>844300</v>
      </c>
      <c r="AW24" s="14">
        <v>500000</v>
      </c>
      <c r="AX24" s="16"/>
      <c r="AY24" s="1">
        <f>VLOOKUP(B24,'TH KT'!$B$3:$L$129,11,0)</f>
        <v>500000</v>
      </c>
      <c r="AZ24" s="25">
        <f t="shared" si="2"/>
        <v>0</v>
      </c>
    </row>
    <row r="25" spans="1:52" x14ac:dyDescent="0.25">
      <c r="A25" s="11">
        <v>21</v>
      </c>
      <c r="B25" s="12" t="s">
        <v>93</v>
      </c>
      <c r="C25" s="13" t="s">
        <v>87</v>
      </c>
      <c r="D25" s="12" t="s">
        <v>55</v>
      </c>
      <c r="E25" s="11" t="s">
        <v>56</v>
      </c>
      <c r="F25" s="11" t="s">
        <v>56</v>
      </c>
      <c r="G25" s="11" t="s">
        <v>57</v>
      </c>
      <c r="H25" s="11" t="s">
        <v>56</v>
      </c>
      <c r="I25" s="11" t="s">
        <v>56</v>
      </c>
      <c r="J25" s="11" t="s">
        <v>56</v>
      </c>
      <c r="K25" s="11" t="s">
        <v>56</v>
      </c>
      <c r="L25" s="11" t="s">
        <v>56</v>
      </c>
      <c r="M25" s="11" t="s">
        <v>56</v>
      </c>
      <c r="N25" s="11" t="s">
        <v>56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56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4">
        <f t="shared" si="1"/>
        <v>652100</v>
      </c>
      <c r="AW25" s="14">
        <v>500000</v>
      </c>
      <c r="AX25" s="16"/>
      <c r="AY25" s="1">
        <f>VLOOKUP(B25,'TH KT'!$B$3:$L$129,11,0)</f>
        <v>500000</v>
      </c>
      <c r="AZ25" s="25">
        <f t="shared" si="2"/>
        <v>0</v>
      </c>
    </row>
    <row r="26" spans="1:52" x14ac:dyDescent="0.25">
      <c r="A26" s="11">
        <v>22</v>
      </c>
      <c r="B26" s="12" t="s">
        <v>94</v>
      </c>
      <c r="C26" s="13" t="s">
        <v>95</v>
      </c>
      <c r="D26" s="12" t="s">
        <v>55</v>
      </c>
      <c r="E26" s="11" t="s">
        <v>56</v>
      </c>
      <c r="F26" s="11" t="s">
        <v>56</v>
      </c>
      <c r="G26" s="11" t="s">
        <v>57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56</v>
      </c>
      <c r="M26" s="11" t="s">
        <v>56</v>
      </c>
      <c r="N26" s="11" t="s">
        <v>56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56</v>
      </c>
      <c r="AV26" s="14">
        <f t="shared" si="1"/>
        <v>984000</v>
      </c>
      <c r="AW26" s="14">
        <v>500000</v>
      </c>
      <c r="AX26" s="16"/>
      <c r="AY26" s="1">
        <f>VLOOKUP(B26,'TH KT'!$B$3:$L$129,11,0)</f>
        <v>500000</v>
      </c>
      <c r="AZ26" s="25">
        <f t="shared" si="2"/>
        <v>0</v>
      </c>
    </row>
    <row r="27" spans="1:52" x14ac:dyDescent="0.25">
      <c r="A27" s="11">
        <v>23</v>
      </c>
      <c r="B27" s="12" t="s">
        <v>96</v>
      </c>
      <c r="C27" s="13" t="s">
        <v>95</v>
      </c>
      <c r="D27" s="12" t="s">
        <v>55</v>
      </c>
      <c r="E27" s="11" t="s">
        <v>56</v>
      </c>
      <c r="F27" s="11" t="s">
        <v>56</v>
      </c>
      <c r="G27" s="11" t="s">
        <v>57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56</v>
      </c>
      <c r="M27" s="11" t="s">
        <v>56</v>
      </c>
      <c r="N27" s="11" t="s">
        <v>56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56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56</v>
      </c>
      <c r="AB27" s="11" t="s">
        <v>56</v>
      </c>
      <c r="AC27" s="11" t="s">
        <v>57</v>
      </c>
      <c r="AD27" s="11" t="s">
        <v>56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56</v>
      </c>
      <c r="AJ27" s="11" t="s">
        <v>57</v>
      </c>
      <c r="AK27" s="11" t="s">
        <v>56</v>
      </c>
      <c r="AL27" s="11" t="s">
        <v>56</v>
      </c>
      <c r="AM27" s="11" t="s">
        <v>56</v>
      </c>
      <c r="AN27" s="11" t="s">
        <v>57</v>
      </c>
      <c r="AO27" s="11" t="s">
        <v>57</v>
      </c>
      <c r="AP27" s="11" t="s">
        <v>56</v>
      </c>
      <c r="AQ27" s="11" t="s">
        <v>56</v>
      </c>
      <c r="AR27" s="11" t="s">
        <v>56</v>
      </c>
      <c r="AS27" s="11" t="s">
        <v>57</v>
      </c>
      <c r="AT27" s="11" t="s">
        <v>57</v>
      </c>
      <c r="AU27" s="11" t="s">
        <v>57</v>
      </c>
      <c r="AV27" s="14">
        <f t="shared" si="1"/>
        <v>1689800</v>
      </c>
      <c r="AW27" s="14">
        <v>500000</v>
      </c>
      <c r="AX27" s="16"/>
      <c r="AY27" s="1">
        <f>VLOOKUP(B27,'TH KT'!$B$3:$L$129,11,0)</f>
        <v>500000</v>
      </c>
      <c r="AZ27" s="25">
        <f t="shared" si="2"/>
        <v>0</v>
      </c>
    </row>
    <row r="28" spans="1:52" x14ac:dyDescent="0.25">
      <c r="A28" s="11">
        <v>24</v>
      </c>
      <c r="B28" s="12" t="s">
        <v>97</v>
      </c>
      <c r="C28" s="13" t="s">
        <v>66</v>
      </c>
      <c r="D28" s="12" t="s">
        <v>55</v>
      </c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56</v>
      </c>
      <c r="K28" s="11" t="s">
        <v>56</v>
      </c>
      <c r="L28" s="11" t="s">
        <v>56</v>
      </c>
      <c r="M28" s="11" t="s">
        <v>56</v>
      </c>
      <c r="N28" s="11" t="s">
        <v>56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56</v>
      </c>
      <c r="AB28" s="11" t="s">
        <v>57</v>
      </c>
      <c r="AC28" s="11" t="s">
        <v>57</v>
      </c>
      <c r="AD28" s="11" t="s">
        <v>56</v>
      </c>
      <c r="AE28" s="11" t="s">
        <v>57</v>
      </c>
      <c r="AF28" s="11" t="s">
        <v>56</v>
      </c>
      <c r="AG28" s="11" t="s">
        <v>56</v>
      </c>
      <c r="AH28" s="11" t="s">
        <v>56</v>
      </c>
      <c r="AI28" s="11" t="s">
        <v>57</v>
      </c>
      <c r="AJ28" s="11" t="s">
        <v>57</v>
      </c>
      <c r="AK28" s="11" t="s">
        <v>56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 t="s">
        <v>57</v>
      </c>
      <c r="AR28" s="11" t="s">
        <v>57</v>
      </c>
      <c r="AS28" s="11" t="s">
        <v>57</v>
      </c>
      <c r="AT28" s="11" t="s">
        <v>57</v>
      </c>
      <c r="AU28" s="11" t="s">
        <v>57</v>
      </c>
      <c r="AV28" s="14">
        <f t="shared" si="1"/>
        <v>672100</v>
      </c>
      <c r="AW28" s="14">
        <v>500000</v>
      </c>
      <c r="AX28" s="16">
        <f>AV28-AW28</f>
        <v>172100</v>
      </c>
      <c r="AY28" s="1">
        <f>VLOOKUP(B28,'TH KT'!$B$3:$L$129,11,0)</f>
        <v>500000</v>
      </c>
      <c r="AZ28" s="25">
        <f t="shared" si="2"/>
        <v>0</v>
      </c>
    </row>
    <row r="29" spans="1:52" x14ac:dyDescent="0.25">
      <c r="A29" s="11">
        <v>25</v>
      </c>
      <c r="B29" s="12" t="s">
        <v>98</v>
      </c>
      <c r="C29" s="13" t="s">
        <v>68</v>
      </c>
      <c r="D29" s="12" t="s">
        <v>55</v>
      </c>
      <c r="E29" s="11" t="s">
        <v>56</v>
      </c>
      <c r="F29" s="11" t="s">
        <v>56</v>
      </c>
      <c r="G29" s="11" t="s">
        <v>57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56</v>
      </c>
      <c r="AB29" s="11" t="s">
        <v>57</v>
      </c>
      <c r="AC29" s="11" t="s">
        <v>57</v>
      </c>
      <c r="AD29" s="11" t="s">
        <v>56</v>
      </c>
      <c r="AE29" s="11" t="s">
        <v>57</v>
      </c>
      <c r="AF29" s="11" t="s">
        <v>57</v>
      </c>
      <c r="AG29" s="11" t="s">
        <v>56</v>
      </c>
      <c r="AH29" s="11" t="s">
        <v>56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4">
        <f t="shared" si="1"/>
        <v>733100</v>
      </c>
      <c r="AW29" s="14">
        <v>500000</v>
      </c>
      <c r="AX29" s="17"/>
      <c r="AY29" s="1">
        <f>VLOOKUP(B29,'TH KT'!$B$3:$L$129,11,0)</f>
        <v>500000</v>
      </c>
      <c r="AZ29" s="25">
        <f t="shared" si="2"/>
        <v>0</v>
      </c>
    </row>
    <row r="30" spans="1:52" x14ac:dyDescent="0.25">
      <c r="A30" s="11">
        <v>26</v>
      </c>
      <c r="B30" s="12" t="s">
        <v>99</v>
      </c>
      <c r="C30" s="13" t="s">
        <v>66</v>
      </c>
      <c r="D30" s="12" t="s">
        <v>55</v>
      </c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4">
        <f t="shared" si="1"/>
        <v>250000</v>
      </c>
      <c r="AW30" s="14">
        <v>250000</v>
      </c>
      <c r="AX30" s="17"/>
      <c r="AY30" s="1">
        <f>VLOOKUP(B30,'TH KT'!$B$3:$L$129,11,0)</f>
        <v>250000</v>
      </c>
      <c r="AZ30" s="25">
        <f t="shared" si="2"/>
        <v>0</v>
      </c>
    </row>
    <row r="31" spans="1:52" x14ac:dyDescent="0.25">
      <c r="A31" s="11">
        <v>27</v>
      </c>
      <c r="B31" s="12" t="s">
        <v>100</v>
      </c>
      <c r="C31" s="13" t="s">
        <v>101</v>
      </c>
      <c r="D31" s="12" t="s">
        <v>55</v>
      </c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56</v>
      </c>
      <c r="K31" s="11" t="s">
        <v>56</v>
      </c>
      <c r="L31" s="11" t="s">
        <v>56</v>
      </c>
      <c r="M31" s="11" t="s">
        <v>56</v>
      </c>
      <c r="N31" s="11" t="s">
        <v>56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56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56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4">
        <f t="shared" si="1"/>
        <v>391300</v>
      </c>
      <c r="AW31" s="14">
        <v>391300</v>
      </c>
      <c r="AX31" s="17"/>
      <c r="AY31" s="1">
        <f>VLOOKUP(B31,'TH KT'!$B$3:$L$129,11,0)</f>
        <v>391300</v>
      </c>
      <c r="AZ31" s="25">
        <f t="shared" si="2"/>
        <v>0</v>
      </c>
    </row>
    <row r="32" spans="1:52" x14ac:dyDescent="0.25">
      <c r="A32" s="11">
        <v>28</v>
      </c>
      <c r="B32" s="12" t="s">
        <v>102</v>
      </c>
      <c r="C32" s="13" t="s">
        <v>59</v>
      </c>
      <c r="D32" s="12" t="s">
        <v>55</v>
      </c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56</v>
      </c>
      <c r="K32" s="11" t="s">
        <v>56</v>
      </c>
      <c r="L32" s="11" t="s">
        <v>56</v>
      </c>
      <c r="M32" s="11" t="s">
        <v>56</v>
      </c>
      <c r="N32" s="11" t="s">
        <v>56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4">
        <f t="shared" si="1"/>
        <v>250000</v>
      </c>
      <c r="AW32" s="14">
        <v>250000</v>
      </c>
      <c r="AX32" s="17"/>
      <c r="AY32" s="1">
        <f>VLOOKUP(B32,'TH KT'!$B$3:$L$129,11,0)</f>
        <v>250000</v>
      </c>
      <c r="AZ32" s="25">
        <f t="shared" si="2"/>
        <v>0</v>
      </c>
    </row>
    <row r="33" spans="1:52" x14ac:dyDescent="0.25">
      <c r="A33" s="11">
        <v>29</v>
      </c>
      <c r="B33" s="12" t="s">
        <v>103</v>
      </c>
      <c r="C33" s="13" t="s">
        <v>104</v>
      </c>
      <c r="D33" s="12" t="s">
        <v>55</v>
      </c>
      <c r="E33" s="11" t="s">
        <v>56</v>
      </c>
      <c r="F33" s="11" t="s">
        <v>56</v>
      </c>
      <c r="G33" s="11" t="s">
        <v>57</v>
      </c>
      <c r="H33" s="11" t="s">
        <v>56</v>
      </c>
      <c r="I33" s="11" t="s">
        <v>56</v>
      </c>
      <c r="J33" s="11" t="s">
        <v>56</v>
      </c>
      <c r="K33" s="11" t="s">
        <v>56</v>
      </c>
      <c r="L33" s="11" t="s">
        <v>56</v>
      </c>
      <c r="M33" s="11" t="s">
        <v>56</v>
      </c>
      <c r="N33" s="11" t="s">
        <v>56</v>
      </c>
      <c r="O33" s="11" t="s">
        <v>57</v>
      </c>
      <c r="P33" s="11" t="s">
        <v>56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56</v>
      </c>
      <c r="AE33" s="11" t="s">
        <v>57</v>
      </c>
      <c r="AF33" s="11" t="s">
        <v>57</v>
      </c>
      <c r="AG33" s="11" t="s">
        <v>56</v>
      </c>
      <c r="AH33" s="11" t="s">
        <v>56</v>
      </c>
      <c r="AI33" s="11" t="s">
        <v>56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56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4">
        <f t="shared" si="1"/>
        <v>1145700</v>
      </c>
      <c r="AW33" s="14">
        <v>500000</v>
      </c>
      <c r="AX33" s="17"/>
      <c r="AY33" s="1">
        <f>VLOOKUP(B33,'TH KT'!$B$3:$L$129,11,0)</f>
        <v>500000</v>
      </c>
      <c r="AZ33" s="25">
        <f t="shared" si="2"/>
        <v>0</v>
      </c>
    </row>
    <row r="34" spans="1:52" x14ac:dyDescent="0.25">
      <c r="A34" s="11">
        <v>30</v>
      </c>
      <c r="B34" s="12" t="s">
        <v>105</v>
      </c>
      <c r="C34" s="13" t="s">
        <v>68</v>
      </c>
      <c r="D34" s="12" t="s">
        <v>55</v>
      </c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56</v>
      </c>
      <c r="K34" s="11" t="s">
        <v>56</v>
      </c>
      <c r="L34" s="11" t="s">
        <v>56</v>
      </c>
      <c r="M34" s="11" t="s">
        <v>56</v>
      </c>
      <c r="N34" s="11" t="s">
        <v>56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4">
        <f t="shared" si="1"/>
        <v>250000</v>
      </c>
      <c r="AW34" s="14">
        <v>250000</v>
      </c>
      <c r="AX34" s="17"/>
      <c r="AY34" s="1">
        <f>VLOOKUP(B34,'TH KT'!$B$3:$L$129,11,0)</f>
        <v>250000</v>
      </c>
      <c r="AZ34" s="25">
        <f t="shared" si="2"/>
        <v>0</v>
      </c>
    </row>
    <row r="35" spans="1:52" x14ac:dyDescent="0.25">
      <c r="A35" s="11">
        <v>31</v>
      </c>
      <c r="B35" s="12" t="s">
        <v>106</v>
      </c>
      <c r="C35" s="13" t="s">
        <v>107</v>
      </c>
      <c r="D35" s="12" t="s">
        <v>55</v>
      </c>
      <c r="E35" s="11" t="s">
        <v>56</v>
      </c>
      <c r="F35" s="11" t="s">
        <v>56</v>
      </c>
      <c r="G35" s="11" t="s">
        <v>57</v>
      </c>
      <c r="H35" s="11" t="s">
        <v>56</v>
      </c>
      <c r="I35" s="11" t="s">
        <v>56</v>
      </c>
      <c r="J35" s="11" t="s">
        <v>56</v>
      </c>
      <c r="K35" s="11" t="s">
        <v>56</v>
      </c>
      <c r="L35" s="11" t="s">
        <v>56</v>
      </c>
      <c r="M35" s="11" t="s">
        <v>56</v>
      </c>
      <c r="N35" s="11" t="s">
        <v>56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4">
        <f t="shared" si="1"/>
        <v>500000</v>
      </c>
      <c r="AW35" s="14">
        <v>500000</v>
      </c>
      <c r="AX35" s="17"/>
      <c r="AY35" s="1">
        <f>VLOOKUP(B35,'TH KT'!$B$3:$L$129,11,0)</f>
        <v>500000</v>
      </c>
      <c r="AZ35" s="25">
        <f t="shared" si="2"/>
        <v>0</v>
      </c>
    </row>
    <row r="36" spans="1:52" x14ac:dyDescent="0.25">
      <c r="A36" s="11">
        <v>32</v>
      </c>
      <c r="B36" s="12" t="s">
        <v>108</v>
      </c>
      <c r="C36" s="13" t="s">
        <v>109</v>
      </c>
      <c r="D36" s="12" t="s">
        <v>55</v>
      </c>
      <c r="E36" s="11" t="s">
        <v>56</v>
      </c>
      <c r="F36" s="11" t="s">
        <v>56</v>
      </c>
      <c r="G36" s="11" t="s">
        <v>57</v>
      </c>
      <c r="H36" s="11" t="s">
        <v>56</v>
      </c>
      <c r="I36" s="11" t="s">
        <v>56</v>
      </c>
      <c r="J36" s="11" t="s">
        <v>56</v>
      </c>
      <c r="K36" s="11" t="s">
        <v>56</v>
      </c>
      <c r="L36" s="11" t="s">
        <v>56</v>
      </c>
      <c r="M36" s="11" t="s">
        <v>56</v>
      </c>
      <c r="N36" s="11" t="s">
        <v>56</v>
      </c>
      <c r="O36" s="11" t="s">
        <v>57</v>
      </c>
      <c r="P36" s="11" t="s">
        <v>56</v>
      </c>
      <c r="Q36" s="11" t="s">
        <v>56</v>
      </c>
      <c r="R36" s="11" t="s">
        <v>57</v>
      </c>
      <c r="S36" s="11" t="s">
        <v>57</v>
      </c>
      <c r="T36" s="11" t="s">
        <v>57</v>
      </c>
      <c r="U36" s="11" t="s">
        <v>57</v>
      </c>
      <c r="V36" s="11" t="s">
        <v>57</v>
      </c>
      <c r="W36" s="11" t="s">
        <v>57</v>
      </c>
      <c r="X36" s="11" t="s">
        <v>57</v>
      </c>
      <c r="Y36" s="11" t="s">
        <v>57</v>
      </c>
      <c r="Z36" s="11" t="s">
        <v>57</v>
      </c>
      <c r="AA36" s="11" t="s">
        <v>57</v>
      </c>
      <c r="AB36" s="11" t="s">
        <v>57</v>
      </c>
      <c r="AC36" s="11" t="s">
        <v>57</v>
      </c>
      <c r="AD36" s="11" t="s">
        <v>57</v>
      </c>
      <c r="AE36" s="11" t="s">
        <v>57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4">
        <f t="shared" si="1"/>
        <v>860000</v>
      </c>
      <c r="AW36" s="14">
        <v>500000</v>
      </c>
      <c r="AX36" s="17"/>
      <c r="AY36" s="1">
        <f>VLOOKUP(B36,'TH KT'!$B$3:$L$129,11,0)</f>
        <v>500000</v>
      </c>
      <c r="AZ36" s="25">
        <f t="shared" si="2"/>
        <v>0</v>
      </c>
    </row>
    <row r="37" spans="1:52" x14ac:dyDescent="0.25">
      <c r="A37" s="11">
        <v>33</v>
      </c>
      <c r="B37" s="12" t="s">
        <v>110</v>
      </c>
      <c r="C37" s="13" t="s">
        <v>111</v>
      </c>
      <c r="D37" s="12" t="s">
        <v>55</v>
      </c>
      <c r="E37" s="11" t="s">
        <v>56</v>
      </c>
      <c r="F37" s="11" t="s">
        <v>56</v>
      </c>
      <c r="G37" s="11" t="s">
        <v>57</v>
      </c>
      <c r="H37" s="11" t="s">
        <v>56</v>
      </c>
      <c r="I37" s="11" t="s">
        <v>56</v>
      </c>
      <c r="J37" s="11" t="s">
        <v>56</v>
      </c>
      <c r="K37" s="11" t="s">
        <v>56</v>
      </c>
      <c r="L37" s="11" t="s">
        <v>56</v>
      </c>
      <c r="M37" s="11" t="s">
        <v>56</v>
      </c>
      <c r="N37" s="11" t="s">
        <v>56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4">
        <f t="shared" ref="AV37:AV67" si="3">SUMIF(E37:AU37,"X",$E$4:$AU$4)</f>
        <v>500000</v>
      </c>
      <c r="AW37" s="14">
        <v>500000</v>
      </c>
      <c r="AX37" s="17"/>
      <c r="AY37" s="1">
        <f>VLOOKUP(B37,'TH KT'!$B$3:$L$129,11,0)</f>
        <v>500000</v>
      </c>
      <c r="AZ37" s="25">
        <f t="shared" si="2"/>
        <v>0</v>
      </c>
    </row>
    <row r="38" spans="1:52" x14ac:dyDescent="0.25">
      <c r="A38" s="11">
        <v>34</v>
      </c>
      <c r="B38" s="12" t="s">
        <v>112</v>
      </c>
      <c r="C38" s="13" t="s">
        <v>87</v>
      </c>
      <c r="D38" s="12" t="s">
        <v>55</v>
      </c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56</v>
      </c>
      <c r="K38" s="11" t="s">
        <v>56</v>
      </c>
      <c r="L38" s="11" t="s">
        <v>56</v>
      </c>
      <c r="M38" s="11" t="s">
        <v>56</v>
      </c>
      <c r="N38" s="11" t="s">
        <v>56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 t="s">
        <v>57</v>
      </c>
      <c r="AL38" s="11" t="s">
        <v>57</v>
      </c>
      <c r="AM38" s="11" t="s">
        <v>57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4">
        <f t="shared" si="3"/>
        <v>250000</v>
      </c>
      <c r="AW38" s="14">
        <v>250000</v>
      </c>
      <c r="AX38" s="17"/>
      <c r="AY38" s="1">
        <f>VLOOKUP(B38,'TH KT'!$B$3:$L$129,11,0)</f>
        <v>250000</v>
      </c>
      <c r="AZ38" s="25">
        <f t="shared" si="2"/>
        <v>0</v>
      </c>
    </row>
    <row r="39" spans="1:52" x14ac:dyDescent="0.25">
      <c r="A39" s="11">
        <v>35</v>
      </c>
      <c r="B39" s="12" t="s">
        <v>113</v>
      </c>
      <c r="C39" s="13" t="s">
        <v>62</v>
      </c>
      <c r="D39" s="12" t="s">
        <v>55</v>
      </c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56</v>
      </c>
      <c r="K39" s="11" t="s">
        <v>56</v>
      </c>
      <c r="L39" s="11" t="s">
        <v>56</v>
      </c>
      <c r="M39" s="11" t="s">
        <v>57</v>
      </c>
      <c r="N39" s="11" t="s">
        <v>56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56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56</v>
      </c>
      <c r="AM39" s="11" t="s">
        <v>56</v>
      </c>
      <c r="AN39" s="11" t="s">
        <v>57</v>
      </c>
      <c r="AO39" s="11" t="s">
        <v>57</v>
      </c>
      <c r="AP39" s="11" t="s">
        <v>57</v>
      </c>
      <c r="AQ39" s="11" t="s">
        <v>56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4">
        <f t="shared" si="3"/>
        <v>369200</v>
      </c>
      <c r="AW39" s="14">
        <v>200000</v>
      </c>
      <c r="AX39" s="17"/>
      <c r="AY39" s="1">
        <f>VLOOKUP(B39,'TH KT'!$B$3:$L$129,11,0)</f>
        <v>200000</v>
      </c>
      <c r="AZ39" s="25">
        <f t="shared" si="2"/>
        <v>0</v>
      </c>
    </row>
    <row r="40" spans="1:52" x14ac:dyDescent="0.25">
      <c r="A40" s="11">
        <v>36</v>
      </c>
      <c r="B40" s="12" t="s">
        <v>114</v>
      </c>
      <c r="C40" s="13" t="s">
        <v>115</v>
      </c>
      <c r="D40" s="12" t="s">
        <v>55</v>
      </c>
      <c r="E40" s="11" t="s">
        <v>56</v>
      </c>
      <c r="F40" s="11" t="s">
        <v>56</v>
      </c>
      <c r="G40" s="11" t="s">
        <v>57</v>
      </c>
      <c r="H40" s="11" t="s">
        <v>56</v>
      </c>
      <c r="I40" s="11" t="s">
        <v>56</v>
      </c>
      <c r="J40" s="11" t="s">
        <v>56</v>
      </c>
      <c r="K40" s="11" t="s">
        <v>56</v>
      </c>
      <c r="L40" s="11" t="s">
        <v>56</v>
      </c>
      <c r="M40" s="11" t="s">
        <v>56</v>
      </c>
      <c r="N40" s="11" t="s">
        <v>56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56</v>
      </c>
      <c r="AV40" s="14">
        <f t="shared" si="3"/>
        <v>984000</v>
      </c>
      <c r="AW40" s="14">
        <v>500000</v>
      </c>
      <c r="AX40" s="17"/>
      <c r="AY40" s="1">
        <f>VLOOKUP(B40,'TH KT'!$B$3:$L$129,11,0)</f>
        <v>500000</v>
      </c>
      <c r="AZ40" s="25">
        <f t="shared" si="2"/>
        <v>0</v>
      </c>
    </row>
    <row r="41" spans="1:52" x14ac:dyDescent="0.25">
      <c r="A41" s="11">
        <v>37</v>
      </c>
      <c r="B41" s="12" t="s">
        <v>116</v>
      </c>
      <c r="C41" s="13" t="s">
        <v>85</v>
      </c>
      <c r="D41" s="12" t="s">
        <v>55</v>
      </c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56</v>
      </c>
      <c r="K41" s="11" t="s">
        <v>56</v>
      </c>
      <c r="L41" s="11" t="s">
        <v>56</v>
      </c>
      <c r="M41" s="11" t="s">
        <v>56</v>
      </c>
      <c r="N41" s="11" t="s">
        <v>56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4">
        <f t="shared" si="3"/>
        <v>250000</v>
      </c>
      <c r="AW41" s="14">
        <v>250000</v>
      </c>
      <c r="AX41" s="17"/>
      <c r="AY41" s="1">
        <f>VLOOKUP(B41,'TH KT'!$B$3:$L$129,11,0)</f>
        <v>250000</v>
      </c>
      <c r="AZ41" s="25">
        <f t="shared" si="2"/>
        <v>0</v>
      </c>
    </row>
    <row r="42" spans="1:52" x14ac:dyDescent="0.25">
      <c r="A42" s="11">
        <v>38</v>
      </c>
      <c r="B42" s="12" t="s">
        <v>117</v>
      </c>
      <c r="C42" s="13" t="s">
        <v>68</v>
      </c>
      <c r="D42" s="12" t="s">
        <v>55</v>
      </c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56</v>
      </c>
      <c r="K42" s="11" t="s">
        <v>56</v>
      </c>
      <c r="L42" s="11" t="s">
        <v>56</v>
      </c>
      <c r="M42" s="11" t="s">
        <v>56</v>
      </c>
      <c r="N42" s="11" t="s">
        <v>56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4">
        <f t="shared" si="3"/>
        <v>250000</v>
      </c>
      <c r="AW42" s="14">
        <v>250000</v>
      </c>
      <c r="AX42" s="17"/>
      <c r="AY42" s="1">
        <f>VLOOKUP(B42,'TH KT'!$B$3:$L$129,11,0)</f>
        <v>250000</v>
      </c>
      <c r="AZ42" s="25">
        <f t="shared" si="2"/>
        <v>0</v>
      </c>
    </row>
    <row r="43" spans="1:52" x14ac:dyDescent="0.25">
      <c r="A43" s="11">
        <v>39</v>
      </c>
      <c r="B43" s="12" t="s">
        <v>118</v>
      </c>
      <c r="C43" s="13" t="s">
        <v>119</v>
      </c>
      <c r="D43" s="12" t="s">
        <v>55</v>
      </c>
      <c r="E43" s="11" t="s">
        <v>56</v>
      </c>
      <c r="F43" s="11" t="s">
        <v>56</v>
      </c>
      <c r="G43" s="11" t="s">
        <v>57</v>
      </c>
      <c r="H43" s="11" t="s">
        <v>57</v>
      </c>
      <c r="I43" s="11" t="s">
        <v>56</v>
      </c>
      <c r="J43" s="11" t="s">
        <v>56</v>
      </c>
      <c r="K43" s="11" t="s">
        <v>56</v>
      </c>
      <c r="L43" s="11" t="s">
        <v>56</v>
      </c>
      <c r="M43" s="11" t="s">
        <v>56</v>
      </c>
      <c r="N43" s="11" t="s">
        <v>56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4">
        <f t="shared" si="3"/>
        <v>400000</v>
      </c>
      <c r="AW43" s="14">
        <v>400000</v>
      </c>
      <c r="AX43" s="17"/>
      <c r="AY43" s="1">
        <f>VLOOKUP(B43,'TH KT'!$B$3:$L$129,11,0)</f>
        <v>400000</v>
      </c>
      <c r="AZ43" s="25">
        <f t="shared" si="2"/>
        <v>0</v>
      </c>
    </row>
    <row r="44" spans="1:52" x14ac:dyDescent="0.25">
      <c r="A44" s="11">
        <v>40</v>
      </c>
      <c r="B44" s="12" t="s">
        <v>120</v>
      </c>
      <c r="C44" s="13" t="s">
        <v>111</v>
      </c>
      <c r="D44" s="12" t="s">
        <v>55</v>
      </c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56</v>
      </c>
      <c r="K44" s="11" t="s">
        <v>56</v>
      </c>
      <c r="L44" s="11" t="s">
        <v>56</v>
      </c>
      <c r="M44" s="11" t="s">
        <v>56</v>
      </c>
      <c r="N44" s="11" t="s">
        <v>56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4">
        <f t="shared" si="3"/>
        <v>250000</v>
      </c>
      <c r="AW44" s="14">
        <v>250000</v>
      </c>
      <c r="AX44" s="17"/>
      <c r="AY44" s="1">
        <f>VLOOKUP(B44,'TH KT'!$B$3:$L$129,11,0)</f>
        <v>250000</v>
      </c>
      <c r="AZ44" s="25">
        <f t="shared" si="2"/>
        <v>0</v>
      </c>
    </row>
    <row r="45" spans="1:52" x14ac:dyDescent="0.25">
      <c r="A45" s="11">
        <v>41</v>
      </c>
      <c r="B45" s="12" t="s">
        <v>121</v>
      </c>
      <c r="C45" s="13" t="s">
        <v>122</v>
      </c>
      <c r="D45" s="12" t="s">
        <v>55</v>
      </c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56</v>
      </c>
      <c r="K45" s="11" t="s">
        <v>56</v>
      </c>
      <c r="L45" s="11" t="s">
        <v>56</v>
      </c>
      <c r="M45" s="11" t="s">
        <v>56</v>
      </c>
      <c r="N45" s="11" t="s">
        <v>56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4">
        <f t="shared" si="3"/>
        <v>250000</v>
      </c>
      <c r="AW45" s="14">
        <v>250000</v>
      </c>
      <c r="AX45" s="17"/>
      <c r="AY45" s="1">
        <f>VLOOKUP(B45,'TH KT'!$B$3:$L$129,11,0)</f>
        <v>250000</v>
      </c>
      <c r="AZ45" s="25">
        <f t="shared" si="2"/>
        <v>0</v>
      </c>
    </row>
    <row r="46" spans="1:52" x14ac:dyDescent="0.25">
      <c r="A46" s="11">
        <v>42</v>
      </c>
      <c r="B46" s="12" t="s">
        <v>123</v>
      </c>
      <c r="C46" s="13" t="s">
        <v>71</v>
      </c>
      <c r="D46" s="12" t="s">
        <v>55</v>
      </c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56</v>
      </c>
      <c r="K46" s="11" t="s">
        <v>56</v>
      </c>
      <c r="L46" s="11" t="s">
        <v>56</v>
      </c>
      <c r="M46" s="11" t="s">
        <v>56</v>
      </c>
      <c r="N46" s="11" t="s">
        <v>56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56</v>
      </c>
      <c r="AB46" s="11" t="s">
        <v>57</v>
      </c>
      <c r="AC46" s="11" t="s">
        <v>57</v>
      </c>
      <c r="AD46" s="11" t="s">
        <v>56</v>
      </c>
      <c r="AE46" s="11" t="s">
        <v>57</v>
      </c>
      <c r="AF46" s="11" t="s">
        <v>57</v>
      </c>
      <c r="AG46" s="11" t="s">
        <v>56</v>
      </c>
      <c r="AH46" s="11" t="s">
        <v>56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4">
        <f t="shared" si="3"/>
        <v>483100</v>
      </c>
      <c r="AW46" s="14">
        <v>250000</v>
      </c>
      <c r="AX46" s="17"/>
      <c r="AY46" s="1">
        <f>VLOOKUP(B46,'TH KT'!$B$3:$L$129,11,0)</f>
        <v>250000</v>
      </c>
      <c r="AZ46" s="25">
        <f t="shared" si="2"/>
        <v>0</v>
      </c>
    </row>
    <row r="47" spans="1:52" x14ac:dyDescent="0.25">
      <c r="A47" s="11">
        <v>43</v>
      </c>
      <c r="B47" s="12" t="s">
        <v>124</v>
      </c>
      <c r="C47" s="13" t="s">
        <v>62</v>
      </c>
      <c r="D47" s="12" t="s">
        <v>55</v>
      </c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56</v>
      </c>
      <c r="K47" s="11" t="s">
        <v>56</v>
      </c>
      <c r="L47" s="11" t="s">
        <v>56</v>
      </c>
      <c r="M47" s="11" t="s">
        <v>56</v>
      </c>
      <c r="N47" s="11" t="s">
        <v>56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4">
        <f t="shared" si="3"/>
        <v>250000</v>
      </c>
      <c r="AW47" s="14">
        <v>250000</v>
      </c>
      <c r="AX47" s="17"/>
      <c r="AY47" s="1">
        <f>VLOOKUP(B47,'TH KT'!$B$3:$L$129,11,0)</f>
        <v>250000</v>
      </c>
      <c r="AZ47" s="25">
        <f t="shared" si="2"/>
        <v>0</v>
      </c>
    </row>
    <row r="48" spans="1:52" x14ac:dyDescent="0.25">
      <c r="A48" s="11">
        <v>44</v>
      </c>
      <c r="B48" s="12" t="s">
        <v>125</v>
      </c>
      <c r="C48" s="13" t="s">
        <v>92</v>
      </c>
      <c r="D48" s="12" t="s">
        <v>55</v>
      </c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56</v>
      </c>
      <c r="K48" s="11" t="s">
        <v>56</v>
      </c>
      <c r="L48" s="11" t="s">
        <v>56</v>
      </c>
      <c r="M48" s="11" t="s">
        <v>56</v>
      </c>
      <c r="N48" s="11" t="s">
        <v>56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4">
        <f t="shared" si="3"/>
        <v>250000</v>
      </c>
      <c r="AW48" s="14">
        <v>250000</v>
      </c>
      <c r="AX48" s="17"/>
      <c r="AY48" s="1">
        <f>VLOOKUP(B48,'TH KT'!$B$3:$L$129,11,0)</f>
        <v>250000</v>
      </c>
      <c r="AZ48" s="25">
        <f t="shared" si="2"/>
        <v>0</v>
      </c>
    </row>
    <row r="49" spans="1:52" x14ac:dyDescent="0.25">
      <c r="A49" s="11">
        <v>45</v>
      </c>
      <c r="B49" s="12" t="s">
        <v>126</v>
      </c>
      <c r="C49" s="13" t="s">
        <v>119</v>
      </c>
      <c r="D49" s="12" t="s">
        <v>55</v>
      </c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56</v>
      </c>
      <c r="K49" s="11" t="s">
        <v>56</v>
      </c>
      <c r="L49" s="11" t="s">
        <v>56</v>
      </c>
      <c r="M49" s="11" t="s">
        <v>57</v>
      </c>
      <c r="N49" s="11" t="s">
        <v>56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4">
        <f t="shared" si="3"/>
        <v>200000</v>
      </c>
      <c r="AW49" s="14">
        <v>200000</v>
      </c>
      <c r="AX49" s="17"/>
      <c r="AY49" s="1">
        <f>VLOOKUP(B49,'TH KT'!$B$3:$L$129,11,0)</f>
        <v>200000</v>
      </c>
      <c r="AZ49" s="25">
        <f t="shared" si="2"/>
        <v>0</v>
      </c>
    </row>
    <row r="50" spans="1:52" x14ac:dyDescent="0.25">
      <c r="A50" s="11">
        <v>46</v>
      </c>
      <c r="B50" s="12" t="s">
        <v>127</v>
      </c>
      <c r="C50" s="13" t="s">
        <v>128</v>
      </c>
      <c r="D50" s="12" t="s">
        <v>55</v>
      </c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56</v>
      </c>
      <c r="K50" s="11" t="s">
        <v>56</v>
      </c>
      <c r="L50" s="11" t="s">
        <v>56</v>
      </c>
      <c r="M50" s="11" t="s">
        <v>56</v>
      </c>
      <c r="N50" s="11" t="s">
        <v>56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4">
        <f t="shared" si="3"/>
        <v>250000</v>
      </c>
      <c r="AW50" s="14">
        <v>250000</v>
      </c>
      <c r="AX50" s="17"/>
      <c r="AY50" s="1">
        <f>VLOOKUP(B50,'TH KT'!$B$3:$L$129,11,0)</f>
        <v>250000</v>
      </c>
      <c r="AZ50" s="25">
        <f t="shared" si="2"/>
        <v>0</v>
      </c>
    </row>
    <row r="51" spans="1:52" x14ac:dyDescent="0.25">
      <c r="A51" s="11">
        <v>47</v>
      </c>
      <c r="B51" s="12" t="s">
        <v>129</v>
      </c>
      <c r="C51" s="13" t="s">
        <v>83</v>
      </c>
      <c r="D51" s="12" t="s">
        <v>55</v>
      </c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56</v>
      </c>
      <c r="K51" s="11" t="s">
        <v>56</v>
      </c>
      <c r="L51" s="11" t="s">
        <v>56</v>
      </c>
      <c r="M51" s="11" t="s">
        <v>56</v>
      </c>
      <c r="N51" s="11" t="s">
        <v>56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4">
        <f t="shared" si="3"/>
        <v>250000</v>
      </c>
      <c r="AW51" s="14">
        <v>250000</v>
      </c>
      <c r="AX51" s="17"/>
      <c r="AY51" s="1">
        <f>VLOOKUP(B51,'TH KT'!$B$3:$L$129,11,0)</f>
        <v>250000</v>
      </c>
      <c r="AZ51" s="25">
        <f t="shared" si="2"/>
        <v>0</v>
      </c>
    </row>
    <row r="52" spans="1:52" x14ac:dyDescent="0.25">
      <c r="A52" s="11">
        <v>48</v>
      </c>
      <c r="B52" s="12" t="s">
        <v>130</v>
      </c>
      <c r="C52" s="13" t="s">
        <v>131</v>
      </c>
      <c r="D52" s="12" t="s">
        <v>55</v>
      </c>
      <c r="E52" s="11" t="s">
        <v>56</v>
      </c>
      <c r="F52" s="11" t="s">
        <v>56</v>
      </c>
      <c r="G52" s="11" t="s">
        <v>57</v>
      </c>
      <c r="H52" s="11" t="s">
        <v>56</v>
      </c>
      <c r="I52" s="11" t="s">
        <v>56</v>
      </c>
      <c r="J52" s="11" t="s">
        <v>56</v>
      </c>
      <c r="K52" s="11" t="s">
        <v>56</v>
      </c>
      <c r="L52" s="11" t="s">
        <v>56</v>
      </c>
      <c r="M52" s="11" t="s">
        <v>56</v>
      </c>
      <c r="N52" s="11" t="s">
        <v>56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4">
        <f t="shared" si="3"/>
        <v>500000</v>
      </c>
      <c r="AW52" s="14">
        <v>500000</v>
      </c>
      <c r="AX52" s="17"/>
      <c r="AY52" s="1">
        <f>VLOOKUP(B52,'TH KT'!$B$3:$L$129,11,0)</f>
        <v>500000</v>
      </c>
      <c r="AZ52" s="25">
        <f t="shared" si="2"/>
        <v>0</v>
      </c>
    </row>
    <row r="53" spans="1:52" x14ac:dyDescent="0.25">
      <c r="A53" s="11">
        <v>49</v>
      </c>
      <c r="B53" s="12" t="s">
        <v>132</v>
      </c>
      <c r="C53" s="13" t="s">
        <v>76</v>
      </c>
      <c r="D53" s="12" t="s">
        <v>55</v>
      </c>
      <c r="E53" s="11" t="s">
        <v>56</v>
      </c>
      <c r="F53" s="11" t="s">
        <v>56</v>
      </c>
      <c r="G53" s="11" t="s">
        <v>57</v>
      </c>
      <c r="H53" s="11" t="s">
        <v>56</v>
      </c>
      <c r="I53" s="11" t="s">
        <v>56</v>
      </c>
      <c r="J53" s="11" t="s">
        <v>56</v>
      </c>
      <c r="K53" s="11" t="s">
        <v>56</v>
      </c>
      <c r="L53" s="11" t="s">
        <v>56</v>
      </c>
      <c r="M53" s="11" t="s">
        <v>56</v>
      </c>
      <c r="N53" s="11" t="s">
        <v>56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4">
        <f t="shared" si="3"/>
        <v>500000</v>
      </c>
      <c r="AW53" s="14">
        <v>500000</v>
      </c>
      <c r="AX53" s="17"/>
      <c r="AY53" s="1">
        <f>VLOOKUP(B53,'TH KT'!$B$3:$L$129,11,0)</f>
        <v>500000</v>
      </c>
      <c r="AZ53" s="25">
        <f t="shared" si="2"/>
        <v>0</v>
      </c>
    </row>
    <row r="54" spans="1:52" x14ac:dyDescent="0.25">
      <c r="A54" s="11">
        <v>50</v>
      </c>
      <c r="B54" s="12" t="s">
        <v>133</v>
      </c>
      <c r="C54" s="13" t="s">
        <v>62</v>
      </c>
      <c r="D54" s="12" t="s">
        <v>55</v>
      </c>
      <c r="E54" s="11" t="s">
        <v>56</v>
      </c>
      <c r="F54" s="11" t="s">
        <v>56</v>
      </c>
      <c r="G54" s="11" t="s">
        <v>57</v>
      </c>
      <c r="H54" s="11" t="s">
        <v>56</v>
      </c>
      <c r="I54" s="11" t="s">
        <v>56</v>
      </c>
      <c r="J54" s="11" t="s">
        <v>56</v>
      </c>
      <c r="K54" s="11" t="s">
        <v>56</v>
      </c>
      <c r="L54" s="11" t="s">
        <v>56</v>
      </c>
      <c r="M54" s="11" t="s">
        <v>56</v>
      </c>
      <c r="N54" s="11" t="s">
        <v>56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4">
        <f t="shared" si="3"/>
        <v>500000</v>
      </c>
      <c r="AW54" s="14">
        <v>500000</v>
      </c>
      <c r="AX54" s="17"/>
      <c r="AY54" s="1">
        <f>VLOOKUP(B54,'TH KT'!$B$3:$L$129,11,0)</f>
        <v>500000</v>
      </c>
      <c r="AZ54" s="25">
        <f t="shared" si="2"/>
        <v>0</v>
      </c>
    </row>
    <row r="55" spans="1:52" x14ac:dyDescent="0.25">
      <c r="A55" s="11">
        <v>51</v>
      </c>
      <c r="B55" s="12" t="s">
        <v>134</v>
      </c>
      <c r="C55" s="13" t="s">
        <v>73</v>
      </c>
      <c r="D55" s="12" t="s">
        <v>55</v>
      </c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56</v>
      </c>
      <c r="K55" s="11" t="s">
        <v>56</v>
      </c>
      <c r="L55" s="11" t="s">
        <v>56</v>
      </c>
      <c r="M55" s="11" t="s">
        <v>56</v>
      </c>
      <c r="N55" s="11" t="s">
        <v>56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4">
        <f t="shared" si="3"/>
        <v>250000</v>
      </c>
      <c r="AW55" s="14">
        <v>250000</v>
      </c>
      <c r="AX55" s="17"/>
      <c r="AY55" s="1">
        <f>VLOOKUP(B55,'TH KT'!$B$3:$L$129,11,0)</f>
        <v>250000</v>
      </c>
      <c r="AZ55" s="25">
        <f t="shared" si="2"/>
        <v>0</v>
      </c>
    </row>
    <row r="56" spans="1:52" x14ac:dyDescent="0.25">
      <c r="A56" s="11">
        <v>52</v>
      </c>
      <c r="B56" s="12" t="s">
        <v>135</v>
      </c>
      <c r="C56" s="13" t="s">
        <v>136</v>
      </c>
      <c r="D56" s="12" t="s">
        <v>55</v>
      </c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56</v>
      </c>
      <c r="K56" s="11" t="s">
        <v>56</v>
      </c>
      <c r="L56" s="11" t="s">
        <v>56</v>
      </c>
      <c r="M56" s="11" t="s">
        <v>56</v>
      </c>
      <c r="N56" s="11" t="s">
        <v>56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4">
        <f t="shared" si="3"/>
        <v>250000</v>
      </c>
      <c r="AW56" s="14">
        <v>250000</v>
      </c>
      <c r="AX56" s="17"/>
      <c r="AY56" s="1">
        <f>VLOOKUP(B56,'TH KT'!$B$3:$L$129,11,0)</f>
        <v>250000</v>
      </c>
      <c r="AZ56" s="25">
        <f t="shared" si="2"/>
        <v>0</v>
      </c>
    </row>
    <row r="57" spans="1:52" x14ac:dyDescent="0.25">
      <c r="A57" s="11">
        <v>53</v>
      </c>
      <c r="B57" s="12" t="s">
        <v>137</v>
      </c>
      <c r="C57" s="13" t="s">
        <v>138</v>
      </c>
      <c r="D57" s="12" t="s">
        <v>55</v>
      </c>
      <c r="E57" s="11" t="s">
        <v>56</v>
      </c>
      <c r="F57" s="11" t="s">
        <v>56</v>
      </c>
      <c r="G57" s="11" t="s">
        <v>57</v>
      </c>
      <c r="H57" s="11" t="s">
        <v>56</v>
      </c>
      <c r="I57" s="11" t="s">
        <v>56</v>
      </c>
      <c r="J57" s="11" t="s">
        <v>56</v>
      </c>
      <c r="K57" s="11" t="s">
        <v>56</v>
      </c>
      <c r="L57" s="11" t="s">
        <v>56</v>
      </c>
      <c r="M57" s="11" t="s">
        <v>56</v>
      </c>
      <c r="N57" s="11" t="s">
        <v>56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4">
        <f t="shared" si="3"/>
        <v>500000</v>
      </c>
      <c r="AW57" s="14">
        <v>500000</v>
      </c>
      <c r="AX57" s="17"/>
      <c r="AY57" s="1">
        <f>VLOOKUP(B57,'TH KT'!$B$3:$L$129,11,0)</f>
        <v>500000</v>
      </c>
      <c r="AZ57" s="25">
        <f t="shared" si="2"/>
        <v>0</v>
      </c>
    </row>
    <row r="58" spans="1:52" x14ac:dyDescent="0.25">
      <c r="A58" s="11">
        <v>54</v>
      </c>
      <c r="B58" s="12" t="s">
        <v>139</v>
      </c>
      <c r="C58" s="13" t="s">
        <v>66</v>
      </c>
      <c r="D58" s="12" t="s">
        <v>55</v>
      </c>
      <c r="E58" s="11" t="s">
        <v>56</v>
      </c>
      <c r="F58" s="11" t="s">
        <v>56</v>
      </c>
      <c r="G58" s="11" t="s">
        <v>57</v>
      </c>
      <c r="H58" s="11" t="s">
        <v>56</v>
      </c>
      <c r="I58" s="11" t="s">
        <v>56</v>
      </c>
      <c r="J58" s="11" t="s">
        <v>56</v>
      </c>
      <c r="K58" s="11" t="s">
        <v>56</v>
      </c>
      <c r="L58" s="11" t="s">
        <v>56</v>
      </c>
      <c r="M58" s="11" t="s">
        <v>56</v>
      </c>
      <c r="N58" s="11" t="s">
        <v>56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4">
        <f t="shared" si="3"/>
        <v>500000</v>
      </c>
      <c r="AW58" s="14">
        <v>500000</v>
      </c>
      <c r="AX58" s="17"/>
      <c r="AY58" s="1">
        <f>VLOOKUP(B58,'TH KT'!$B$3:$L$129,11,0)</f>
        <v>500000</v>
      </c>
      <c r="AZ58" s="25">
        <f t="shared" si="2"/>
        <v>0</v>
      </c>
    </row>
    <row r="59" spans="1:52" x14ac:dyDescent="0.25">
      <c r="A59" s="11">
        <v>55</v>
      </c>
      <c r="B59" s="12" t="s">
        <v>140</v>
      </c>
      <c r="C59" s="13" t="s">
        <v>62</v>
      </c>
      <c r="D59" s="12" t="s">
        <v>55</v>
      </c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56</v>
      </c>
      <c r="K59" s="11" t="s">
        <v>56</v>
      </c>
      <c r="L59" s="11" t="s">
        <v>56</v>
      </c>
      <c r="M59" s="11" t="s">
        <v>56</v>
      </c>
      <c r="N59" s="11" t="s">
        <v>56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56</v>
      </c>
      <c r="Z59" s="11" t="s">
        <v>57</v>
      </c>
      <c r="AA59" s="11" t="s">
        <v>57</v>
      </c>
      <c r="AB59" s="11" t="s">
        <v>56</v>
      </c>
      <c r="AC59" s="11" t="s">
        <v>56</v>
      </c>
      <c r="AD59" s="11" t="s">
        <v>57</v>
      </c>
      <c r="AE59" s="11" t="s">
        <v>57</v>
      </c>
      <c r="AF59" s="11" t="s">
        <v>56</v>
      </c>
      <c r="AG59" s="11" t="s">
        <v>57</v>
      </c>
      <c r="AH59" s="11" t="s">
        <v>57</v>
      </c>
      <c r="AI59" s="11" t="s">
        <v>56</v>
      </c>
      <c r="AJ59" s="11" t="s">
        <v>56</v>
      </c>
      <c r="AK59" s="11" t="s">
        <v>56</v>
      </c>
      <c r="AL59" s="11" t="s">
        <v>56</v>
      </c>
      <c r="AM59" s="11" t="s">
        <v>56</v>
      </c>
      <c r="AN59" s="11" t="s">
        <v>57</v>
      </c>
      <c r="AO59" s="11" t="s">
        <v>56</v>
      </c>
      <c r="AP59" s="11" t="s">
        <v>56</v>
      </c>
      <c r="AQ59" s="11" t="s">
        <v>56</v>
      </c>
      <c r="AR59" s="11" t="s">
        <v>57</v>
      </c>
      <c r="AS59" s="11" t="s">
        <v>56</v>
      </c>
      <c r="AT59" s="11" t="s">
        <v>57</v>
      </c>
      <c r="AU59" s="11" t="s">
        <v>57</v>
      </c>
      <c r="AV59" s="14">
        <f t="shared" si="3"/>
        <v>1211200</v>
      </c>
      <c r="AW59" s="14">
        <v>500000</v>
      </c>
      <c r="AX59" s="18">
        <f>AV59-AW59</f>
        <v>711200</v>
      </c>
      <c r="AY59" s="1">
        <f>VLOOKUP(B59,'TH KT'!$B$3:$L$129,11,0)</f>
        <v>500000</v>
      </c>
      <c r="AZ59" s="25">
        <f t="shared" si="2"/>
        <v>0</v>
      </c>
    </row>
    <row r="60" spans="1:52" x14ac:dyDescent="0.25">
      <c r="A60" s="11">
        <v>56</v>
      </c>
      <c r="B60" s="12" t="s">
        <v>141</v>
      </c>
      <c r="C60" s="13" t="s">
        <v>62</v>
      </c>
      <c r="D60" s="12" t="s">
        <v>55</v>
      </c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56</v>
      </c>
      <c r="K60" s="11" t="s">
        <v>56</v>
      </c>
      <c r="L60" s="11" t="s">
        <v>56</v>
      </c>
      <c r="M60" s="11" t="s">
        <v>56</v>
      </c>
      <c r="N60" s="11" t="s">
        <v>56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56</v>
      </c>
      <c r="Z60" s="11" t="s">
        <v>57</v>
      </c>
      <c r="AA60" s="11" t="s">
        <v>57</v>
      </c>
      <c r="AB60" s="11" t="s">
        <v>56</v>
      </c>
      <c r="AC60" s="11" t="s">
        <v>56</v>
      </c>
      <c r="AD60" s="11" t="s">
        <v>57</v>
      </c>
      <c r="AE60" s="11" t="s">
        <v>57</v>
      </c>
      <c r="AF60" s="11" t="s">
        <v>56</v>
      </c>
      <c r="AG60" s="11" t="s">
        <v>57</v>
      </c>
      <c r="AH60" s="11" t="s">
        <v>57</v>
      </c>
      <c r="AI60" s="11" t="s">
        <v>56</v>
      </c>
      <c r="AJ60" s="11" t="s">
        <v>56</v>
      </c>
      <c r="AK60" s="11" t="s">
        <v>56</v>
      </c>
      <c r="AL60" s="11" t="s">
        <v>56</v>
      </c>
      <c r="AM60" s="11" t="s">
        <v>56</v>
      </c>
      <c r="AN60" s="11" t="s">
        <v>57</v>
      </c>
      <c r="AO60" s="11" t="s">
        <v>56</v>
      </c>
      <c r="AP60" s="11" t="s">
        <v>56</v>
      </c>
      <c r="AQ60" s="11" t="s">
        <v>56</v>
      </c>
      <c r="AR60" s="11" t="s">
        <v>56</v>
      </c>
      <c r="AS60" s="11" t="s">
        <v>57</v>
      </c>
      <c r="AT60" s="11" t="s">
        <v>57</v>
      </c>
      <c r="AU60" s="11" t="s">
        <v>57</v>
      </c>
      <c r="AV60" s="14">
        <f t="shared" si="3"/>
        <v>1195000</v>
      </c>
      <c r="AW60" s="14">
        <v>500000</v>
      </c>
      <c r="AX60" s="16">
        <v>695000</v>
      </c>
      <c r="AY60" s="1">
        <f>VLOOKUP(B60,'TH KT'!$B$3:$L$129,11,0)</f>
        <v>500000</v>
      </c>
      <c r="AZ60" s="25">
        <f t="shared" si="2"/>
        <v>0</v>
      </c>
    </row>
    <row r="61" spans="1:52" x14ac:dyDescent="0.25">
      <c r="A61" s="11">
        <v>57</v>
      </c>
      <c r="B61" s="12" t="s">
        <v>142</v>
      </c>
      <c r="C61" s="13" t="s">
        <v>59</v>
      </c>
      <c r="D61" s="12" t="s">
        <v>55</v>
      </c>
      <c r="E61" s="11" t="s">
        <v>56</v>
      </c>
      <c r="F61" s="11" t="s">
        <v>56</v>
      </c>
      <c r="G61" s="11" t="s">
        <v>57</v>
      </c>
      <c r="H61" s="11" t="s">
        <v>56</v>
      </c>
      <c r="I61" s="11" t="s">
        <v>56</v>
      </c>
      <c r="J61" s="11" t="s">
        <v>56</v>
      </c>
      <c r="K61" s="11" t="s">
        <v>56</v>
      </c>
      <c r="L61" s="11" t="s">
        <v>56</v>
      </c>
      <c r="M61" s="11" t="s">
        <v>56</v>
      </c>
      <c r="N61" s="11" t="s">
        <v>56</v>
      </c>
      <c r="O61" s="11" t="s">
        <v>57</v>
      </c>
      <c r="P61" s="11" t="s">
        <v>56</v>
      </c>
      <c r="Q61" s="11" t="s">
        <v>57</v>
      </c>
      <c r="R61" s="11" t="s">
        <v>57</v>
      </c>
      <c r="S61" s="11" t="s">
        <v>56</v>
      </c>
      <c r="T61" s="11" t="s">
        <v>57</v>
      </c>
      <c r="U61" s="11" t="s">
        <v>57</v>
      </c>
      <c r="V61" s="11" t="s">
        <v>57</v>
      </c>
      <c r="W61" s="11" t="s">
        <v>56</v>
      </c>
      <c r="X61" s="11" t="s">
        <v>57</v>
      </c>
      <c r="Y61" s="11" t="s">
        <v>57</v>
      </c>
      <c r="Z61" s="11" t="s">
        <v>57</v>
      </c>
      <c r="AA61" s="11" t="s">
        <v>56</v>
      </c>
      <c r="AB61" s="11" t="s">
        <v>57</v>
      </c>
      <c r="AC61" s="11" t="s">
        <v>56</v>
      </c>
      <c r="AD61" s="11" t="s">
        <v>56</v>
      </c>
      <c r="AE61" s="11" t="s">
        <v>57</v>
      </c>
      <c r="AF61" s="11" t="s">
        <v>57</v>
      </c>
      <c r="AG61" s="11" t="s">
        <v>56</v>
      </c>
      <c r="AH61" s="11" t="s">
        <v>56</v>
      </c>
      <c r="AI61" s="11" t="s">
        <v>56</v>
      </c>
      <c r="AJ61" s="11" t="s">
        <v>57</v>
      </c>
      <c r="AK61" s="11" t="s">
        <v>56</v>
      </c>
      <c r="AL61" s="11" t="s">
        <v>57</v>
      </c>
      <c r="AM61" s="11" t="s">
        <v>57</v>
      </c>
      <c r="AN61" s="11" t="s">
        <v>56</v>
      </c>
      <c r="AO61" s="11" t="s">
        <v>57</v>
      </c>
      <c r="AP61" s="11" t="s">
        <v>56</v>
      </c>
      <c r="AQ61" s="11" t="s">
        <v>57</v>
      </c>
      <c r="AR61" s="11" t="s">
        <v>57</v>
      </c>
      <c r="AS61" s="11" t="s">
        <v>57</v>
      </c>
      <c r="AT61" s="11" t="s">
        <v>56</v>
      </c>
      <c r="AU61" s="11" t="s">
        <v>57</v>
      </c>
      <c r="AV61" s="14">
        <f t="shared" si="3"/>
        <v>1729800</v>
      </c>
      <c r="AW61" s="14">
        <v>500000</v>
      </c>
      <c r="AX61" s="17"/>
      <c r="AY61" s="1">
        <f>VLOOKUP(B61,'TH KT'!$B$3:$L$129,11,0)</f>
        <v>500000</v>
      </c>
      <c r="AZ61" s="25">
        <f t="shared" si="2"/>
        <v>0</v>
      </c>
    </row>
    <row r="62" spans="1:52" x14ac:dyDescent="0.25">
      <c r="A62" s="11">
        <v>58</v>
      </c>
      <c r="B62" s="12" t="s">
        <v>143</v>
      </c>
      <c r="C62" s="13" t="s">
        <v>109</v>
      </c>
      <c r="D62" s="12" t="s">
        <v>55</v>
      </c>
      <c r="E62" s="11" t="s">
        <v>56</v>
      </c>
      <c r="F62" s="11" t="s">
        <v>56</v>
      </c>
      <c r="G62" s="11" t="s">
        <v>57</v>
      </c>
      <c r="H62" s="11" t="s">
        <v>56</v>
      </c>
      <c r="I62" s="11" t="s">
        <v>56</v>
      </c>
      <c r="J62" s="11" t="s">
        <v>56</v>
      </c>
      <c r="K62" s="11" t="s">
        <v>56</v>
      </c>
      <c r="L62" s="11" t="s">
        <v>56</v>
      </c>
      <c r="M62" s="11" t="s">
        <v>56</v>
      </c>
      <c r="N62" s="11" t="s">
        <v>56</v>
      </c>
      <c r="O62" s="11" t="s">
        <v>57</v>
      </c>
      <c r="P62" s="11" t="s">
        <v>56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 t="s">
        <v>57</v>
      </c>
      <c r="AU62" s="11" t="s">
        <v>57</v>
      </c>
      <c r="AV62" s="14">
        <f t="shared" si="3"/>
        <v>684000</v>
      </c>
      <c r="AW62" s="14">
        <v>500000</v>
      </c>
      <c r="AX62" s="17"/>
      <c r="AY62" s="1">
        <f>VLOOKUP(B62,'TH KT'!$B$3:$L$129,11,0)</f>
        <v>500000</v>
      </c>
      <c r="AZ62" s="25">
        <f t="shared" si="2"/>
        <v>0</v>
      </c>
    </row>
    <row r="63" spans="1:52" x14ac:dyDescent="0.25">
      <c r="A63" s="11">
        <v>59</v>
      </c>
      <c r="B63" s="12" t="s">
        <v>144</v>
      </c>
      <c r="C63" s="13" t="s">
        <v>68</v>
      </c>
      <c r="D63" s="12" t="s">
        <v>55</v>
      </c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56</v>
      </c>
      <c r="K63" s="11" t="s">
        <v>56</v>
      </c>
      <c r="L63" s="11" t="s">
        <v>56</v>
      </c>
      <c r="M63" s="11" t="s">
        <v>56</v>
      </c>
      <c r="N63" s="11" t="s">
        <v>56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4">
        <f t="shared" si="3"/>
        <v>250000</v>
      </c>
      <c r="AW63" s="14">
        <v>250000</v>
      </c>
      <c r="AX63" s="17"/>
      <c r="AY63" s="1">
        <f>VLOOKUP(B63,'TH KT'!$B$3:$L$129,11,0)</f>
        <v>250000</v>
      </c>
      <c r="AZ63" s="25">
        <f t="shared" si="2"/>
        <v>0</v>
      </c>
    </row>
    <row r="64" spans="1:52" x14ac:dyDescent="0.25">
      <c r="A64" s="11">
        <v>60</v>
      </c>
      <c r="B64" s="12" t="s">
        <v>145</v>
      </c>
      <c r="C64" s="13" t="s">
        <v>92</v>
      </c>
      <c r="D64" s="12" t="s">
        <v>55</v>
      </c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56</v>
      </c>
      <c r="K64" s="11" t="s">
        <v>56</v>
      </c>
      <c r="L64" s="11" t="s">
        <v>56</v>
      </c>
      <c r="M64" s="11" t="s">
        <v>56</v>
      </c>
      <c r="N64" s="11" t="s">
        <v>56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4">
        <f t="shared" si="3"/>
        <v>250000</v>
      </c>
      <c r="AW64" s="14">
        <v>250000</v>
      </c>
      <c r="AX64" s="17"/>
      <c r="AY64" s="1">
        <f>VLOOKUP(B64,'TH KT'!$B$3:$L$129,11,0)</f>
        <v>250000</v>
      </c>
      <c r="AZ64" s="25">
        <f t="shared" si="2"/>
        <v>0</v>
      </c>
    </row>
    <row r="65" spans="1:52" x14ac:dyDescent="0.25">
      <c r="A65" s="11">
        <v>61</v>
      </c>
      <c r="B65" s="12" t="s">
        <v>146</v>
      </c>
      <c r="C65" s="13" t="s">
        <v>109</v>
      </c>
      <c r="D65" s="12" t="s">
        <v>55</v>
      </c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56</v>
      </c>
      <c r="K65" s="11" t="s">
        <v>56</v>
      </c>
      <c r="L65" s="11" t="s">
        <v>56</v>
      </c>
      <c r="M65" s="11" t="s">
        <v>56</v>
      </c>
      <c r="N65" s="11" t="s">
        <v>56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4">
        <f t="shared" si="3"/>
        <v>250000</v>
      </c>
      <c r="AW65" s="14">
        <v>250000</v>
      </c>
      <c r="AX65" s="17"/>
      <c r="AY65" s="1">
        <f>VLOOKUP(B65,'TH KT'!$B$3:$L$129,11,0)</f>
        <v>250000</v>
      </c>
      <c r="AZ65" s="25">
        <f t="shared" si="2"/>
        <v>0</v>
      </c>
    </row>
    <row r="66" spans="1:52" x14ac:dyDescent="0.25">
      <c r="A66" s="11">
        <v>62</v>
      </c>
      <c r="B66" s="12" t="s">
        <v>147</v>
      </c>
      <c r="C66" s="13" t="s">
        <v>115</v>
      </c>
      <c r="D66" s="12" t="s">
        <v>60</v>
      </c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56</v>
      </c>
      <c r="K66" s="11" t="s">
        <v>56</v>
      </c>
      <c r="L66" s="11" t="s">
        <v>56</v>
      </c>
      <c r="M66" s="11" t="s">
        <v>56</v>
      </c>
      <c r="N66" s="11" t="s">
        <v>56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4">
        <f t="shared" si="3"/>
        <v>250000</v>
      </c>
      <c r="AW66" s="14">
        <v>250000</v>
      </c>
      <c r="AX66" s="17"/>
      <c r="AY66" s="1">
        <f>VLOOKUP(B66,'TH KT'!$B$3:$L$129,11,0)</f>
        <v>250000</v>
      </c>
      <c r="AZ66" s="25">
        <f t="shared" si="2"/>
        <v>0</v>
      </c>
    </row>
    <row r="67" spans="1:52" x14ac:dyDescent="0.25">
      <c r="A67" s="11">
        <v>63</v>
      </c>
      <c r="B67" s="12" t="s">
        <v>148</v>
      </c>
      <c r="C67" s="13" t="s">
        <v>76</v>
      </c>
      <c r="D67" s="12" t="s">
        <v>55</v>
      </c>
      <c r="E67" s="11" t="s">
        <v>56</v>
      </c>
      <c r="F67" s="11" t="s">
        <v>56</v>
      </c>
      <c r="G67" s="11" t="s">
        <v>57</v>
      </c>
      <c r="H67" s="11" t="s">
        <v>56</v>
      </c>
      <c r="I67" s="11" t="s">
        <v>56</v>
      </c>
      <c r="J67" s="11" t="s">
        <v>56</v>
      </c>
      <c r="K67" s="11" t="s">
        <v>56</v>
      </c>
      <c r="L67" s="11" t="s">
        <v>56</v>
      </c>
      <c r="M67" s="11" t="s">
        <v>56</v>
      </c>
      <c r="N67" s="11" t="s">
        <v>56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56</v>
      </c>
      <c r="W67" s="11" t="s">
        <v>57</v>
      </c>
      <c r="X67" s="11" t="s">
        <v>57</v>
      </c>
      <c r="Y67" s="11" t="s">
        <v>57</v>
      </c>
      <c r="Z67" s="11" t="s">
        <v>56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4">
        <f t="shared" si="3"/>
        <v>1632800</v>
      </c>
      <c r="AW67" s="14">
        <v>500000</v>
      </c>
      <c r="AX67" s="17"/>
      <c r="AY67" s="1">
        <f>VLOOKUP(B67,'TH KT'!$B$3:$L$129,11,0)</f>
        <v>500000</v>
      </c>
      <c r="AZ67" s="25">
        <f t="shared" si="2"/>
        <v>0</v>
      </c>
    </row>
    <row r="68" spans="1:52" x14ac:dyDescent="0.25">
      <c r="A68" s="11">
        <v>64</v>
      </c>
      <c r="B68" s="12" t="s">
        <v>149</v>
      </c>
      <c r="C68" s="13" t="s">
        <v>83</v>
      </c>
      <c r="D68" s="12" t="s">
        <v>55</v>
      </c>
      <c r="E68" s="11" t="s">
        <v>56</v>
      </c>
      <c r="F68" s="11" t="s">
        <v>56</v>
      </c>
      <c r="G68" s="11" t="s">
        <v>57</v>
      </c>
      <c r="H68" s="11" t="s">
        <v>56</v>
      </c>
      <c r="I68" s="11" t="s">
        <v>56</v>
      </c>
      <c r="J68" s="11" t="s">
        <v>56</v>
      </c>
      <c r="K68" s="11" t="s">
        <v>56</v>
      </c>
      <c r="L68" s="11" t="s">
        <v>56</v>
      </c>
      <c r="M68" s="11" t="s">
        <v>56</v>
      </c>
      <c r="N68" s="11" t="s">
        <v>56</v>
      </c>
      <c r="O68" s="11" t="s">
        <v>57</v>
      </c>
      <c r="P68" s="11" t="s">
        <v>56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56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56</v>
      </c>
      <c r="AV68" s="14">
        <f t="shared" ref="AV68:AV78" si="4">SUMIF(E68:AU68,"X",$E$4:$AU$4)</f>
        <v>1336300</v>
      </c>
      <c r="AW68" s="14">
        <v>500000</v>
      </c>
      <c r="AX68" s="17"/>
      <c r="AY68" s="1">
        <f>VLOOKUP(B68,'TH KT'!$B$3:$L$129,11,0)</f>
        <v>500000</v>
      </c>
      <c r="AZ68" s="25">
        <f t="shared" si="2"/>
        <v>0</v>
      </c>
    </row>
    <row r="69" spans="1:52" x14ac:dyDescent="0.25">
      <c r="A69" s="11">
        <v>65</v>
      </c>
      <c r="B69" s="12" t="s">
        <v>150</v>
      </c>
      <c r="C69" s="13" t="s">
        <v>81</v>
      </c>
      <c r="D69" s="12" t="s">
        <v>55</v>
      </c>
      <c r="E69" s="11" t="s">
        <v>56</v>
      </c>
      <c r="F69" s="11" t="s">
        <v>56</v>
      </c>
      <c r="G69" s="11" t="s">
        <v>57</v>
      </c>
      <c r="H69" s="11" t="s">
        <v>57</v>
      </c>
      <c r="I69" s="11" t="s">
        <v>56</v>
      </c>
      <c r="J69" s="11" t="s">
        <v>56</v>
      </c>
      <c r="K69" s="11" t="s">
        <v>56</v>
      </c>
      <c r="L69" s="11" t="s">
        <v>56</v>
      </c>
      <c r="M69" s="11" t="s">
        <v>57</v>
      </c>
      <c r="N69" s="11" t="s">
        <v>56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4">
        <f t="shared" si="4"/>
        <v>350000</v>
      </c>
      <c r="AW69" s="14">
        <v>350000</v>
      </c>
      <c r="AX69" s="17"/>
      <c r="AY69" s="1">
        <f>VLOOKUP(B69,'TH KT'!$B$3:$L$129,11,0)</f>
        <v>350000</v>
      </c>
      <c r="AZ69" s="25">
        <f t="shared" si="2"/>
        <v>0</v>
      </c>
    </row>
    <row r="70" spans="1:52" x14ac:dyDescent="0.25">
      <c r="A70" s="11">
        <v>66</v>
      </c>
      <c r="B70" s="12" t="s">
        <v>151</v>
      </c>
      <c r="C70" s="13" t="s">
        <v>107</v>
      </c>
      <c r="D70" s="12" t="s">
        <v>55</v>
      </c>
      <c r="E70" s="11" t="s">
        <v>56</v>
      </c>
      <c r="F70" s="11" t="s">
        <v>56</v>
      </c>
      <c r="G70" s="11" t="s">
        <v>57</v>
      </c>
      <c r="H70" s="11" t="s">
        <v>56</v>
      </c>
      <c r="I70" s="11" t="s">
        <v>56</v>
      </c>
      <c r="J70" s="11" t="s">
        <v>56</v>
      </c>
      <c r="K70" s="11" t="s">
        <v>56</v>
      </c>
      <c r="L70" s="11" t="s">
        <v>56</v>
      </c>
      <c r="M70" s="11" t="s">
        <v>56</v>
      </c>
      <c r="N70" s="11" t="s">
        <v>56</v>
      </c>
      <c r="O70" s="11" t="s">
        <v>57</v>
      </c>
      <c r="P70" s="11" t="s">
        <v>56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56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56</v>
      </c>
      <c r="AP70" s="11" t="s">
        <v>56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4">
        <f t="shared" si="4"/>
        <v>1117800</v>
      </c>
      <c r="AW70" s="14">
        <v>500000</v>
      </c>
      <c r="AX70" s="17"/>
      <c r="AY70" s="1">
        <f>VLOOKUP(B70,'TH KT'!$B$3:$L$129,11,0)</f>
        <v>500000</v>
      </c>
      <c r="AZ70" s="25">
        <f t="shared" ref="AZ70:AZ78" si="5">AW70-AY70</f>
        <v>0</v>
      </c>
    </row>
    <row r="71" spans="1:52" x14ac:dyDescent="0.25">
      <c r="A71" s="11">
        <v>67</v>
      </c>
      <c r="B71" s="12" t="s">
        <v>152</v>
      </c>
      <c r="C71" s="13">
        <v>1978</v>
      </c>
      <c r="D71" s="12" t="s">
        <v>55</v>
      </c>
      <c r="E71" s="11" t="s">
        <v>56</v>
      </c>
      <c r="F71" s="11" t="s">
        <v>56</v>
      </c>
      <c r="G71" s="11" t="s">
        <v>57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11" t="s">
        <v>56</v>
      </c>
      <c r="O71" s="11" t="s">
        <v>57</v>
      </c>
      <c r="P71" s="11" t="s">
        <v>56</v>
      </c>
      <c r="Q71" s="11" t="s">
        <v>56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4">
        <f t="shared" si="4"/>
        <v>860000</v>
      </c>
      <c r="AW71" s="14">
        <v>500000</v>
      </c>
      <c r="AX71" s="17"/>
      <c r="AY71" s="1">
        <f>VLOOKUP(B71,'TH KT'!$B$3:$L$129,11,0)</f>
        <v>500000</v>
      </c>
      <c r="AZ71" s="25">
        <f t="shared" si="5"/>
        <v>0</v>
      </c>
    </row>
    <row r="72" spans="1:52" x14ac:dyDescent="0.25">
      <c r="A72" s="11">
        <v>68</v>
      </c>
      <c r="B72" s="12" t="s">
        <v>153</v>
      </c>
      <c r="C72" s="13" t="s">
        <v>85</v>
      </c>
      <c r="D72" s="12" t="s">
        <v>55</v>
      </c>
      <c r="E72" s="11" t="s">
        <v>56</v>
      </c>
      <c r="F72" s="11" t="s">
        <v>56</v>
      </c>
      <c r="G72" s="11" t="s">
        <v>57</v>
      </c>
      <c r="H72" s="11" t="s">
        <v>56</v>
      </c>
      <c r="I72" s="11" t="s">
        <v>56</v>
      </c>
      <c r="J72" s="11" t="s">
        <v>56</v>
      </c>
      <c r="K72" s="11" t="s">
        <v>56</v>
      </c>
      <c r="L72" s="11" t="s">
        <v>56</v>
      </c>
      <c r="M72" s="11" t="s">
        <v>56</v>
      </c>
      <c r="N72" s="11" t="s">
        <v>56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4">
        <f t="shared" si="4"/>
        <v>500000</v>
      </c>
      <c r="AW72" s="14">
        <v>500000</v>
      </c>
      <c r="AX72" s="17"/>
      <c r="AY72" s="1">
        <f>VLOOKUP(B72,'TH KT'!$B$3:$L$129,11,0)</f>
        <v>500000</v>
      </c>
      <c r="AZ72" s="25">
        <f t="shared" si="5"/>
        <v>0</v>
      </c>
    </row>
    <row r="73" spans="1:52" x14ac:dyDescent="0.25">
      <c r="A73" s="11">
        <v>69</v>
      </c>
      <c r="B73" s="12" t="s">
        <v>154</v>
      </c>
      <c r="C73" s="13" t="s">
        <v>85</v>
      </c>
      <c r="D73" s="12" t="s">
        <v>55</v>
      </c>
      <c r="E73" s="11" t="s">
        <v>56</v>
      </c>
      <c r="F73" s="11" t="s">
        <v>56</v>
      </c>
      <c r="G73" s="11" t="s">
        <v>57</v>
      </c>
      <c r="H73" s="11" t="s">
        <v>56</v>
      </c>
      <c r="I73" s="11" t="s">
        <v>56</v>
      </c>
      <c r="J73" s="11" t="s">
        <v>56</v>
      </c>
      <c r="K73" s="11" t="s">
        <v>56</v>
      </c>
      <c r="L73" s="11" t="s">
        <v>56</v>
      </c>
      <c r="M73" s="11" t="s">
        <v>56</v>
      </c>
      <c r="N73" s="11" t="s">
        <v>56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4">
        <f t="shared" si="4"/>
        <v>500000</v>
      </c>
      <c r="AW73" s="14">
        <v>500000</v>
      </c>
      <c r="AX73" s="17"/>
      <c r="AY73" s="1">
        <f>VLOOKUP(B73,'TH KT'!$B$3:$L$129,11,0)</f>
        <v>500000</v>
      </c>
      <c r="AZ73" s="25">
        <f t="shared" si="5"/>
        <v>0</v>
      </c>
    </row>
    <row r="74" spans="1:52" x14ac:dyDescent="0.25">
      <c r="A74" s="11">
        <v>70</v>
      </c>
      <c r="B74" s="12" t="s">
        <v>155</v>
      </c>
      <c r="C74" s="13" t="s">
        <v>104</v>
      </c>
      <c r="D74" s="12" t="s">
        <v>55</v>
      </c>
      <c r="E74" s="11" t="s">
        <v>56</v>
      </c>
      <c r="F74" s="11" t="s">
        <v>56</v>
      </c>
      <c r="G74" s="11" t="s">
        <v>57</v>
      </c>
      <c r="H74" s="11" t="s">
        <v>56</v>
      </c>
      <c r="I74" s="11" t="s">
        <v>56</v>
      </c>
      <c r="J74" s="11" t="s">
        <v>56</v>
      </c>
      <c r="K74" s="11" t="s">
        <v>56</v>
      </c>
      <c r="L74" s="11" t="s">
        <v>56</v>
      </c>
      <c r="M74" s="11" t="s">
        <v>56</v>
      </c>
      <c r="N74" s="11" t="s">
        <v>56</v>
      </c>
      <c r="O74" s="11" t="s">
        <v>57</v>
      </c>
      <c r="P74" s="11" t="s">
        <v>56</v>
      </c>
      <c r="Q74" s="11" t="s">
        <v>57</v>
      </c>
      <c r="R74" s="11" t="s">
        <v>56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4">
        <f t="shared" si="4"/>
        <v>852300</v>
      </c>
      <c r="AW74" s="14">
        <v>500000</v>
      </c>
      <c r="AX74" s="17"/>
      <c r="AY74" s="1">
        <f>VLOOKUP(B74,'TH KT'!$B$3:$L$129,11,0)</f>
        <v>500000</v>
      </c>
      <c r="AZ74" s="25">
        <f t="shared" si="5"/>
        <v>0</v>
      </c>
    </row>
    <row r="75" spans="1:52" x14ac:dyDescent="0.25">
      <c r="A75" s="11">
        <v>71</v>
      </c>
      <c r="B75" s="12" t="s">
        <v>156</v>
      </c>
      <c r="C75" s="13" t="s">
        <v>92</v>
      </c>
      <c r="D75" s="12" t="s">
        <v>55</v>
      </c>
      <c r="E75" s="11" t="s">
        <v>56</v>
      </c>
      <c r="F75" s="11" t="s">
        <v>56</v>
      </c>
      <c r="G75" s="11" t="s">
        <v>57</v>
      </c>
      <c r="H75" s="11" t="s">
        <v>56</v>
      </c>
      <c r="I75" s="11" t="s">
        <v>56</v>
      </c>
      <c r="J75" s="11" t="s">
        <v>56</v>
      </c>
      <c r="K75" s="11" t="s">
        <v>56</v>
      </c>
      <c r="L75" s="11" t="s">
        <v>56</v>
      </c>
      <c r="M75" s="11" t="s">
        <v>56</v>
      </c>
      <c r="N75" s="11" t="s">
        <v>56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56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4">
        <f t="shared" si="4"/>
        <v>591800</v>
      </c>
      <c r="AW75" s="14">
        <v>500000</v>
      </c>
      <c r="AX75" s="17"/>
      <c r="AY75" s="1">
        <f>VLOOKUP(B75,'TH KT'!$B$3:$L$129,11,0)</f>
        <v>500000</v>
      </c>
      <c r="AZ75" s="25">
        <f t="shared" si="5"/>
        <v>0</v>
      </c>
    </row>
    <row r="76" spans="1:52" x14ac:dyDescent="0.25">
      <c r="A76" s="11">
        <v>72</v>
      </c>
      <c r="B76" s="12" t="s">
        <v>157</v>
      </c>
      <c r="C76" s="13">
        <v>1996</v>
      </c>
      <c r="D76" s="12" t="s">
        <v>55</v>
      </c>
      <c r="E76" s="11" t="s">
        <v>56</v>
      </c>
      <c r="F76" s="11" t="s">
        <v>56</v>
      </c>
      <c r="G76" s="11" t="s">
        <v>57</v>
      </c>
      <c r="H76" s="11" t="s">
        <v>56</v>
      </c>
      <c r="I76" s="11" t="s">
        <v>56</v>
      </c>
      <c r="J76" s="11" t="s">
        <v>56</v>
      </c>
      <c r="K76" s="11" t="s">
        <v>56</v>
      </c>
      <c r="L76" s="11" t="s">
        <v>56</v>
      </c>
      <c r="M76" s="11" t="s">
        <v>56</v>
      </c>
      <c r="N76" s="11" t="s">
        <v>56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 t="s">
        <v>57</v>
      </c>
      <c r="AB76" s="11" t="s">
        <v>57</v>
      </c>
      <c r="AC76" s="11" t="s">
        <v>57</v>
      </c>
      <c r="AD76" s="11" t="s">
        <v>57</v>
      </c>
      <c r="AE76" s="11" t="s">
        <v>57</v>
      </c>
      <c r="AF76" s="11" t="s">
        <v>57</v>
      </c>
      <c r="AG76" s="11" t="s">
        <v>57</v>
      </c>
      <c r="AH76" s="11" t="s">
        <v>57</v>
      </c>
      <c r="AI76" s="11" t="s">
        <v>57</v>
      </c>
      <c r="AJ76" s="11" t="s">
        <v>57</v>
      </c>
      <c r="AK76" s="11" t="s">
        <v>57</v>
      </c>
      <c r="AL76" s="11" t="s">
        <v>57</v>
      </c>
      <c r="AM76" s="11" t="s">
        <v>57</v>
      </c>
      <c r="AN76" s="11" t="s">
        <v>57</v>
      </c>
      <c r="AO76" s="11" t="s">
        <v>57</v>
      </c>
      <c r="AP76" s="11" t="s">
        <v>57</v>
      </c>
      <c r="AQ76" s="11" t="s">
        <v>57</v>
      </c>
      <c r="AR76" s="11" t="s">
        <v>57</v>
      </c>
      <c r="AS76" s="11" t="s">
        <v>57</v>
      </c>
      <c r="AT76" s="11" t="s">
        <v>57</v>
      </c>
      <c r="AU76" s="11" t="s">
        <v>57</v>
      </c>
      <c r="AV76" s="14">
        <f t="shared" si="4"/>
        <v>500000</v>
      </c>
      <c r="AW76" s="14">
        <v>500000</v>
      </c>
      <c r="AX76" s="17"/>
      <c r="AY76" s="1">
        <f>VLOOKUP(B76,'TH KT'!$B$3:$L$129,11,0)</f>
        <v>500000</v>
      </c>
      <c r="AZ76" s="25">
        <f t="shared" si="5"/>
        <v>0</v>
      </c>
    </row>
    <row r="77" spans="1:52" x14ac:dyDescent="0.25">
      <c r="A77" s="11">
        <v>73</v>
      </c>
      <c r="B77" s="12" t="s">
        <v>158</v>
      </c>
      <c r="C77" s="13" t="s">
        <v>81</v>
      </c>
      <c r="D77" s="12" t="s">
        <v>55</v>
      </c>
      <c r="E77" s="11" t="s">
        <v>56</v>
      </c>
      <c r="F77" s="11" t="s">
        <v>56</v>
      </c>
      <c r="G77" s="11" t="s">
        <v>57</v>
      </c>
      <c r="H77" s="11" t="s">
        <v>56</v>
      </c>
      <c r="I77" s="11" t="s">
        <v>56</v>
      </c>
      <c r="J77" s="11" t="s">
        <v>56</v>
      </c>
      <c r="K77" s="11" t="s">
        <v>56</v>
      </c>
      <c r="L77" s="11" t="s">
        <v>56</v>
      </c>
      <c r="M77" s="11" t="s">
        <v>56</v>
      </c>
      <c r="N77" s="11" t="s">
        <v>56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56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4">
        <f t="shared" si="4"/>
        <v>591800</v>
      </c>
      <c r="AW77" s="14">
        <v>500000</v>
      </c>
      <c r="AX77" s="17"/>
      <c r="AY77" s="1">
        <f>VLOOKUP(B77,'TH KT'!$B$3:$L$129,11,0)</f>
        <v>500000</v>
      </c>
      <c r="AZ77" s="25">
        <f t="shared" si="5"/>
        <v>0</v>
      </c>
    </row>
    <row r="78" spans="1:52" x14ac:dyDescent="0.25">
      <c r="A78" s="11">
        <v>74</v>
      </c>
      <c r="B78" s="12" t="s">
        <v>159</v>
      </c>
      <c r="C78" s="13" t="s">
        <v>122</v>
      </c>
      <c r="D78" s="12" t="s">
        <v>55</v>
      </c>
      <c r="E78" s="11" t="s">
        <v>56</v>
      </c>
      <c r="F78" s="11" t="s">
        <v>56</v>
      </c>
      <c r="G78" s="11" t="s">
        <v>57</v>
      </c>
      <c r="H78" s="11" t="s">
        <v>56</v>
      </c>
      <c r="I78" s="11" t="s">
        <v>56</v>
      </c>
      <c r="J78" s="11" t="s">
        <v>56</v>
      </c>
      <c r="K78" s="11" t="s">
        <v>56</v>
      </c>
      <c r="L78" s="11" t="s">
        <v>56</v>
      </c>
      <c r="M78" s="11" t="s">
        <v>56</v>
      </c>
      <c r="N78" s="11" t="s">
        <v>56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 t="s">
        <v>57</v>
      </c>
      <c r="AF78" s="11" t="s">
        <v>57</v>
      </c>
      <c r="AG78" s="11" t="s">
        <v>56</v>
      </c>
      <c r="AH78" s="11" t="s">
        <v>56</v>
      </c>
      <c r="AI78" s="11" t="s">
        <v>57</v>
      </c>
      <c r="AJ78" s="11" t="s">
        <v>57</v>
      </c>
      <c r="AK78" s="11" t="s">
        <v>57</v>
      </c>
      <c r="AL78" s="11" t="s">
        <v>57</v>
      </c>
      <c r="AM78" s="11" t="s">
        <v>57</v>
      </c>
      <c r="AN78" s="11" t="s">
        <v>57</v>
      </c>
      <c r="AO78" s="11" t="s">
        <v>57</v>
      </c>
      <c r="AP78" s="11" t="s">
        <v>57</v>
      </c>
      <c r="AQ78" s="11" t="s">
        <v>57</v>
      </c>
      <c r="AR78" s="11" t="s">
        <v>57</v>
      </c>
      <c r="AS78" s="11" t="s">
        <v>57</v>
      </c>
      <c r="AT78" s="11" t="s">
        <v>57</v>
      </c>
      <c r="AU78" s="11" t="s">
        <v>57</v>
      </c>
      <c r="AV78" s="14">
        <f t="shared" si="4"/>
        <v>688100</v>
      </c>
      <c r="AW78" s="14">
        <v>500000</v>
      </c>
      <c r="AX78" s="17"/>
      <c r="AY78" s="1">
        <f>VLOOKUP(B78,'TH KT'!$B$3:$L$129,11,0)</f>
        <v>500000</v>
      </c>
      <c r="AZ78" s="25">
        <f t="shared" si="5"/>
        <v>0</v>
      </c>
    </row>
    <row r="79" spans="1:52" x14ac:dyDescent="0.25">
      <c r="AV79" s="15">
        <f>SUM(AV5:AV78)</f>
        <v>39562500</v>
      </c>
      <c r="AW79" s="19">
        <f>SUM(AW5:AW78)</f>
        <v>27924400</v>
      </c>
    </row>
  </sheetData>
  <autoFilter ref="A2:AX79" xr:uid="{643D98A9-1E2F-4944-ADF0-9F0DD09BCD93}"/>
  <mergeCells count="9">
    <mergeCell ref="AX2:AX4"/>
    <mergeCell ref="AW2:AW4"/>
    <mergeCell ref="A3:D3"/>
    <mergeCell ref="A4:D4"/>
    <mergeCell ref="A1:D1"/>
    <mergeCell ref="E1:F1"/>
    <mergeCell ref="G1:I1"/>
    <mergeCell ref="J1:AU1"/>
    <mergeCell ref="AV2:AV4"/>
  </mergeCells>
  <conditionalFormatting sqref="B1:B2 B5:B1048576">
    <cfRule type="duplicateValues" dxfId="1" priority="2"/>
  </conditionalFormatting>
  <conditionalFormatting sqref="B1:B1048576">
    <cfRule type="duplicateValues" dxfId="0" priority="3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opLeftCell="A73" workbookViewId="0">
      <selection activeCell="G66" sqref="G66"/>
    </sheetView>
  </sheetViews>
  <sheetFormatPr defaultRowHeight="15" x14ac:dyDescent="0.25"/>
  <cols>
    <col min="1" max="1" width="9.28515625" bestFit="1" customWidth="1"/>
    <col min="2" max="2" width="22.5703125" bestFit="1" customWidth="1"/>
    <col min="3" max="3" width="11.28515625" bestFit="1" customWidth="1"/>
  </cols>
  <sheetData>
    <row r="1" spans="1:3" x14ac:dyDescent="0.25">
      <c r="A1" s="26" t="s">
        <v>2</v>
      </c>
      <c r="B1" s="26" t="s">
        <v>237</v>
      </c>
      <c r="C1" s="26" t="s">
        <v>238</v>
      </c>
    </row>
    <row r="2" spans="1:3" x14ac:dyDescent="0.25">
      <c r="A2" s="11">
        <v>1</v>
      </c>
      <c r="B2" s="11" t="s">
        <v>53</v>
      </c>
      <c r="C2" s="27">
        <v>500000</v>
      </c>
    </row>
    <row r="3" spans="1:3" x14ac:dyDescent="0.25">
      <c r="A3" s="11">
        <v>2</v>
      </c>
      <c r="B3" s="11" t="s">
        <v>58</v>
      </c>
      <c r="C3" s="27">
        <v>250000</v>
      </c>
    </row>
    <row r="4" spans="1:3" x14ac:dyDescent="0.25">
      <c r="A4" s="11">
        <v>3</v>
      </c>
      <c r="B4" s="11" t="s">
        <v>61</v>
      </c>
      <c r="C4" s="27">
        <v>250000</v>
      </c>
    </row>
    <row r="5" spans="1:3" x14ac:dyDescent="0.25">
      <c r="A5" s="11">
        <v>4</v>
      </c>
      <c r="B5" s="11" t="s">
        <v>63</v>
      </c>
      <c r="C5" s="27">
        <v>250000</v>
      </c>
    </row>
    <row r="6" spans="1:3" x14ac:dyDescent="0.25">
      <c r="A6" s="11">
        <v>5</v>
      </c>
      <c r="B6" s="11" t="s">
        <v>65</v>
      </c>
      <c r="C6" s="27">
        <v>250000</v>
      </c>
    </row>
    <row r="7" spans="1:3" x14ac:dyDescent="0.25">
      <c r="A7" s="11">
        <v>6</v>
      </c>
      <c r="B7" s="11" t="s">
        <v>67</v>
      </c>
      <c r="C7" s="27">
        <v>250000</v>
      </c>
    </row>
    <row r="8" spans="1:3" x14ac:dyDescent="0.25">
      <c r="A8" s="11">
        <v>7</v>
      </c>
      <c r="B8" s="11" t="s">
        <v>69</v>
      </c>
      <c r="C8" s="27">
        <v>250000</v>
      </c>
    </row>
    <row r="9" spans="1:3" x14ac:dyDescent="0.25">
      <c r="A9" s="11">
        <v>8</v>
      </c>
      <c r="B9" s="11" t="s">
        <v>70</v>
      </c>
      <c r="C9" s="27">
        <v>250000</v>
      </c>
    </row>
    <row r="10" spans="1:3" x14ac:dyDescent="0.25">
      <c r="A10" s="11">
        <v>9</v>
      </c>
      <c r="B10" s="11" t="s">
        <v>72</v>
      </c>
      <c r="C10" s="27">
        <v>250000</v>
      </c>
    </row>
    <row r="11" spans="1:3" x14ac:dyDescent="0.25">
      <c r="A11" s="11">
        <v>10</v>
      </c>
      <c r="B11" s="11" t="s">
        <v>74</v>
      </c>
      <c r="C11" s="27">
        <v>250000</v>
      </c>
    </row>
    <row r="12" spans="1:3" x14ac:dyDescent="0.25">
      <c r="A12" s="11">
        <v>11</v>
      </c>
      <c r="B12" s="11" t="s">
        <v>75</v>
      </c>
      <c r="C12" s="27">
        <v>500000</v>
      </c>
    </row>
    <row r="13" spans="1:3" x14ac:dyDescent="0.25">
      <c r="A13" s="11">
        <v>12</v>
      </c>
      <c r="B13" s="11" t="s">
        <v>77</v>
      </c>
      <c r="C13" s="27">
        <v>500000</v>
      </c>
    </row>
    <row r="14" spans="1:3" x14ac:dyDescent="0.25">
      <c r="A14" s="11">
        <v>13</v>
      </c>
      <c r="B14" s="11" t="s">
        <v>79</v>
      </c>
      <c r="C14" s="27">
        <v>250000</v>
      </c>
    </row>
    <row r="15" spans="1:3" x14ac:dyDescent="0.25">
      <c r="A15" s="11">
        <v>14</v>
      </c>
      <c r="B15" s="11" t="s">
        <v>80</v>
      </c>
      <c r="C15" s="27">
        <v>400000</v>
      </c>
    </row>
    <row r="16" spans="1:3" x14ac:dyDescent="0.25">
      <c r="A16" s="11">
        <v>15</v>
      </c>
      <c r="B16" s="11" t="s">
        <v>82</v>
      </c>
      <c r="C16" s="27">
        <v>500000</v>
      </c>
    </row>
    <row r="17" spans="1:3" x14ac:dyDescent="0.25">
      <c r="A17" s="11">
        <v>16</v>
      </c>
      <c r="B17" s="11" t="s">
        <v>84</v>
      </c>
      <c r="C17" s="27">
        <v>250000</v>
      </c>
    </row>
    <row r="18" spans="1:3" x14ac:dyDescent="0.25">
      <c r="A18" s="11">
        <v>17</v>
      </c>
      <c r="B18" s="11" t="s">
        <v>86</v>
      </c>
      <c r="C18" s="27">
        <v>250000</v>
      </c>
    </row>
    <row r="19" spans="1:3" x14ac:dyDescent="0.25">
      <c r="A19" s="11">
        <v>18</v>
      </c>
      <c r="B19" s="11" t="s">
        <v>88</v>
      </c>
      <c r="C19" s="27">
        <v>483100</v>
      </c>
    </row>
    <row r="20" spans="1:3" x14ac:dyDescent="0.25">
      <c r="A20" s="11">
        <v>19</v>
      </c>
      <c r="B20" s="11" t="s">
        <v>89</v>
      </c>
      <c r="C20" s="27">
        <v>250000</v>
      </c>
    </row>
    <row r="21" spans="1:3" x14ac:dyDescent="0.25">
      <c r="A21" s="11">
        <v>20</v>
      </c>
      <c r="B21" s="11" t="s">
        <v>91</v>
      </c>
      <c r="C21" s="27">
        <v>500000</v>
      </c>
    </row>
    <row r="22" spans="1:3" x14ac:dyDescent="0.25">
      <c r="A22" s="11">
        <v>21</v>
      </c>
      <c r="B22" s="11" t="s">
        <v>93</v>
      </c>
      <c r="C22" s="27">
        <v>500000</v>
      </c>
    </row>
    <row r="23" spans="1:3" x14ac:dyDescent="0.25">
      <c r="A23" s="11">
        <v>22</v>
      </c>
      <c r="B23" s="11" t="s">
        <v>94</v>
      </c>
      <c r="C23" s="27">
        <v>500000</v>
      </c>
    </row>
    <row r="24" spans="1:3" x14ac:dyDescent="0.25">
      <c r="A24" s="11">
        <v>23</v>
      </c>
      <c r="B24" s="11" t="s">
        <v>96</v>
      </c>
      <c r="C24" s="27">
        <v>500000</v>
      </c>
    </row>
    <row r="25" spans="1:3" x14ac:dyDescent="0.25">
      <c r="A25" s="11">
        <v>24</v>
      </c>
      <c r="B25" s="11" t="s">
        <v>97</v>
      </c>
      <c r="C25" s="27">
        <v>500000</v>
      </c>
    </row>
    <row r="26" spans="1:3" x14ac:dyDescent="0.25">
      <c r="A26" s="11">
        <v>25</v>
      </c>
      <c r="B26" s="11" t="s">
        <v>98</v>
      </c>
      <c r="C26" s="27">
        <v>500000</v>
      </c>
    </row>
    <row r="27" spans="1:3" x14ac:dyDescent="0.25">
      <c r="A27" s="11">
        <v>26</v>
      </c>
      <c r="B27" s="11" t="s">
        <v>99</v>
      </c>
      <c r="C27" s="27">
        <v>250000</v>
      </c>
    </row>
    <row r="28" spans="1:3" x14ac:dyDescent="0.25">
      <c r="A28" s="11">
        <v>27</v>
      </c>
      <c r="B28" s="11" t="s">
        <v>100</v>
      </c>
      <c r="C28" s="27">
        <v>391300</v>
      </c>
    </row>
    <row r="29" spans="1:3" x14ac:dyDescent="0.25">
      <c r="A29" s="11">
        <v>28</v>
      </c>
      <c r="B29" s="11" t="s">
        <v>102</v>
      </c>
      <c r="C29" s="27">
        <v>250000</v>
      </c>
    </row>
    <row r="30" spans="1:3" x14ac:dyDescent="0.25">
      <c r="A30" s="11">
        <v>29</v>
      </c>
      <c r="B30" s="11" t="s">
        <v>103</v>
      </c>
      <c r="C30" s="27">
        <v>500000</v>
      </c>
    </row>
    <row r="31" spans="1:3" x14ac:dyDescent="0.25">
      <c r="A31" s="11">
        <v>30</v>
      </c>
      <c r="B31" s="11" t="s">
        <v>105</v>
      </c>
      <c r="C31" s="27">
        <v>250000</v>
      </c>
    </row>
    <row r="32" spans="1:3" x14ac:dyDescent="0.25">
      <c r="A32" s="11">
        <v>31</v>
      </c>
      <c r="B32" s="11" t="s">
        <v>106</v>
      </c>
      <c r="C32" s="27">
        <v>500000</v>
      </c>
    </row>
    <row r="33" spans="1:3" x14ac:dyDescent="0.25">
      <c r="A33" s="11">
        <v>32</v>
      </c>
      <c r="B33" s="11" t="s">
        <v>108</v>
      </c>
      <c r="C33" s="27">
        <v>500000</v>
      </c>
    </row>
    <row r="34" spans="1:3" x14ac:dyDescent="0.25">
      <c r="A34" s="11">
        <v>33</v>
      </c>
      <c r="B34" s="11" t="s">
        <v>110</v>
      </c>
      <c r="C34" s="27">
        <v>500000</v>
      </c>
    </row>
    <row r="35" spans="1:3" x14ac:dyDescent="0.25">
      <c r="A35" s="11">
        <v>34</v>
      </c>
      <c r="B35" s="11" t="s">
        <v>112</v>
      </c>
      <c r="C35" s="27">
        <v>250000</v>
      </c>
    </row>
    <row r="36" spans="1:3" x14ac:dyDescent="0.25">
      <c r="A36" s="11">
        <v>35</v>
      </c>
      <c r="B36" s="11" t="s">
        <v>113</v>
      </c>
      <c r="C36" s="27">
        <v>200000</v>
      </c>
    </row>
    <row r="37" spans="1:3" x14ac:dyDescent="0.25">
      <c r="A37" s="11">
        <v>36</v>
      </c>
      <c r="B37" s="11" t="s">
        <v>114</v>
      </c>
      <c r="C37" s="27">
        <v>500000</v>
      </c>
    </row>
    <row r="38" spans="1:3" x14ac:dyDescent="0.25">
      <c r="A38" s="11">
        <v>37</v>
      </c>
      <c r="B38" s="11" t="s">
        <v>116</v>
      </c>
      <c r="C38" s="27">
        <v>250000</v>
      </c>
    </row>
    <row r="39" spans="1:3" x14ac:dyDescent="0.25">
      <c r="A39" s="11">
        <v>38</v>
      </c>
      <c r="B39" s="11" t="s">
        <v>117</v>
      </c>
      <c r="C39" s="27">
        <v>250000</v>
      </c>
    </row>
    <row r="40" spans="1:3" x14ac:dyDescent="0.25">
      <c r="A40" s="11">
        <v>39</v>
      </c>
      <c r="B40" s="11" t="s">
        <v>118</v>
      </c>
      <c r="C40" s="27">
        <v>400000</v>
      </c>
    </row>
    <row r="41" spans="1:3" x14ac:dyDescent="0.25">
      <c r="A41" s="11">
        <v>40</v>
      </c>
      <c r="B41" s="11" t="s">
        <v>120</v>
      </c>
      <c r="C41" s="27">
        <v>250000</v>
      </c>
    </row>
    <row r="42" spans="1:3" x14ac:dyDescent="0.25">
      <c r="A42" s="11">
        <v>41</v>
      </c>
      <c r="B42" s="11" t="s">
        <v>121</v>
      </c>
      <c r="C42" s="27">
        <v>250000</v>
      </c>
    </row>
    <row r="43" spans="1:3" x14ac:dyDescent="0.25">
      <c r="A43" s="11">
        <v>42</v>
      </c>
      <c r="B43" s="11" t="s">
        <v>123</v>
      </c>
      <c r="C43" s="27">
        <v>250000</v>
      </c>
    </row>
    <row r="44" spans="1:3" x14ac:dyDescent="0.25">
      <c r="A44" s="11">
        <v>43</v>
      </c>
      <c r="B44" s="11" t="s">
        <v>124</v>
      </c>
      <c r="C44" s="27">
        <v>250000</v>
      </c>
    </row>
    <row r="45" spans="1:3" x14ac:dyDescent="0.25">
      <c r="A45" s="11">
        <v>44</v>
      </c>
      <c r="B45" s="11" t="s">
        <v>125</v>
      </c>
      <c r="C45" s="27">
        <v>250000</v>
      </c>
    </row>
    <row r="46" spans="1:3" x14ac:dyDescent="0.25">
      <c r="A46" s="11">
        <v>45</v>
      </c>
      <c r="B46" s="11" t="s">
        <v>126</v>
      </c>
      <c r="C46" s="27">
        <v>200000</v>
      </c>
    </row>
    <row r="47" spans="1:3" x14ac:dyDescent="0.25">
      <c r="A47" s="11">
        <v>46</v>
      </c>
      <c r="B47" s="11" t="s">
        <v>127</v>
      </c>
      <c r="C47" s="27">
        <v>250000</v>
      </c>
    </row>
    <row r="48" spans="1:3" x14ac:dyDescent="0.25">
      <c r="A48" s="11">
        <v>47</v>
      </c>
      <c r="B48" s="11" t="s">
        <v>129</v>
      </c>
      <c r="C48" s="27">
        <v>250000</v>
      </c>
    </row>
    <row r="49" spans="1:3" x14ac:dyDescent="0.25">
      <c r="A49" s="11">
        <v>48</v>
      </c>
      <c r="B49" s="11" t="s">
        <v>130</v>
      </c>
      <c r="C49" s="27">
        <v>500000</v>
      </c>
    </row>
    <row r="50" spans="1:3" x14ac:dyDescent="0.25">
      <c r="A50" s="11">
        <v>49</v>
      </c>
      <c r="B50" s="11" t="s">
        <v>132</v>
      </c>
      <c r="C50" s="27">
        <v>500000</v>
      </c>
    </row>
    <row r="51" spans="1:3" x14ac:dyDescent="0.25">
      <c r="A51" s="11">
        <v>50</v>
      </c>
      <c r="B51" s="11" t="s">
        <v>133</v>
      </c>
      <c r="C51" s="27">
        <v>500000</v>
      </c>
    </row>
    <row r="52" spans="1:3" x14ac:dyDescent="0.25">
      <c r="A52" s="11">
        <v>51</v>
      </c>
      <c r="B52" s="11" t="s">
        <v>134</v>
      </c>
      <c r="C52" s="27">
        <v>250000</v>
      </c>
    </row>
    <row r="53" spans="1:3" x14ac:dyDescent="0.25">
      <c r="A53" s="11">
        <v>52</v>
      </c>
      <c r="B53" s="11" t="s">
        <v>135</v>
      </c>
      <c r="C53" s="27">
        <v>250000</v>
      </c>
    </row>
    <row r="54" spans="1:3" x14ac:dyDescent="0.25">
      <c r="A54" s="11">
        <v>53</v>
      </c>
      <c r="B54" s="11" t="s">
        <v>137</v>
      </c>
      <c r="C54" s="27">
        <v>500000</v>
      </c>
    </row>
    <row r="55" spans="1:3" x14ac:dyDescent="0.25">
      <c r="A55" s="11">
        <v>54</v>
      </c>
      <c r="B55" s="11" t="s">
        <v>139</v>
      </c>
      <c r="C55" s="27">
        <v>500000</v>
      </c>
    </row>
    <row r="56" spans="1:3" x14ac:dyDescent="0.25">
      <c r="A56" s="11">
        <v>55</v>
      </c>
      <c r="B56" s="11" t="s">
        <v>140</v>
      </c>
      <c r="C56" s="27">
        <v>500000</v>
      </c>
    </row>
    <row r="57" spans="1:3" x14ac:dyDescent="0.25">
      <c r="A57" s="11">
        <v>56</v>
      </c>
      <c r="B57" s="11" t="s">
        <v>141</v>
      </c>
      <c r="C57" s="27">
        <v>500000</v>
      </c>
    </row>
    <row r="58" spans="1:3" x14ac:dyDescent="0.25">
      <c r="A58" s="11">
        <v>57</v>
      </c>
      <c r="B58" s="11" t="s">
        <v>142</v>
      </c>
      <c r="C58" s="27">
        <v>500000</v>
      </c>
    </row>
    <row r="59" spans="1:3" x14ac:dyDescent="0.25">
      <c r="A59" s="11">
        <v>58</v>
      </c>
      <c r="B59" s="11" t="s">
        <v>143</v>
      </c>
      <c r="C59" s="27">
        <v>500000</v>
      </c>
    </row>
    <row r="60" spans="1:3" x14ac:dyDescent="0.25">
      <c r="A60" s="11">
        <v>59</v>
      </c>
      <c r="B60" s="11" t="s">
        <v>144</v>
      </c>
      <c r="C60" s="27">
        <v>250000</v>
      </c>
    </row>
    <row r="61" spans="1:3" x14ac:dyDescent="0.25">
      <c r="A61" s="11">
        <v>60</v>
      </c>
      <c r="B61" s="11" t="s">
        <v>145</v>
      </c>
      <c r="C61" s="27">
        <v>250000</v>
      </c>
    </row>
    <row r="62" spans="1:3" x14ac:dyDescent="0.25">
      <c r="A62" s="11">
        <v>61</v>
      </c>
      <c r="B62" s="11" t="s">
        <v>146</v>
      </c>
      <c r="C62" s="27">
        <v>250000</v>
      </c>
    </row>
    <row r="63" spans="1:3" x14ac:dyDescent="0.25">
      <c r="A63" s="11">
        <v>62</v>
      </c>
      <c r="B63" s="11" t="s">
        <v>147</v>
      </c>
      <c r="C63" s="27">
        <v>250000</v>
      </c>
    </row>
    <row r="64" spans="1:3" x14ac:dyDescent="0.25">
      <c r="A64" s="11">
        <v>63</v>
      </c>
      <c r="B64" s="11" t="s">
        <v>148</v>
      </c>
      <c r="C64" s="27">
        <v>500000</v>
      </c>
    </row>
    <row r="65" spans="1:3" x14ac:dyDescent="0.25">
      <c r="A65" s="11">
        <v>64</v>
      </c>
      <c r="B65" s="11" t="s">
        <v>149</v>
      </c>
      <c r="C65" s="27">
        <v>500000</v>
      </c>
    </row>
    <row r="66" spans="1:3" x14ac:dyDescent="0.25">
      <c r="A66" s="11">
        <v>65</v>
      </c>
      <c r="B66" s="11" t="s">
        <v>150</v>
      </c>
      <c r="C66" s="27">
        <v>350000</v>
      </c>
    </row>
    <row r="67" spans="1:3" x14ac:dyDescent="0.25">
      <c r="A67" s="11">
        <v>66</v>
      </c>
      <c r="B67" s="11" t="s">
        <v>151</v>
      </c>
      <c r="C67" s="27">
        <v>500000</v>
      </c>
    </row>
    <row r="68" spans="1:3" x14ac:dyDescent="0.25">
      <c r="A68" s="11">
        <v>67</v>
      </c>
      <c r="B68" s="11" t="s">
        <v>152</v>
      </c>
      <c r="C68" s="27">
        <v>500000</v>
      </c>
    </row>
    <row r="69" spans="1:3" x14ac:dyDescent="0.25">
      <c r="A69" s="11">
        <v>68</v>
      </c>
      <c r="B69" s="11" t="s">
        <v>153</v>
      </c>
      <c r="C69" s="27">
        <v>500000</v>
      </c>
    </row>
    <row r="70" spans="1:3" x14ac:dyDescent="0.25">
      <c r="A70" s="11">
        <v>69</v>
      </c>
      <c r="B70" s="11" t="s">
        <v>154</v>
      </c>
      <c r="C70" s="27">
        <v>500000</v>
      </c>
    </row>
    <row r="71" spans="1:3" x14ac:dyDescent="0.25">
      <c r="A71" s="11">
        <v>70</v>
      </c>
      <c r="B71" s="11" t="s">
        <v>155</v>
      </c>
      <c r="C71" s="27">
        <v>500000</v>
      </c>
    </row>
    <row r="72" spans="1:3" x14ac:dyDescent="0.25">
      <c r="A72" s="11">
        <v>71</v>
      </c>
      <c r="B72" s="11" t="s">
        <v>156</v>
      </c>
      <c r="C72" s="27">
        <v>500000</v>
      </c>
    </row>
    <row r="73" spans="1:3" x14ac:dyDescent="0.25">
      <c r="A73" s="11">
        <v>72</v>
      </c>
      <c r="B73" s="11" t="s">
        <v>157</v>
      </c>
      <c r="C73" s="27">
        <v>500000</v>
      </c>
    </row>
    <row r="74" spans="1:3" x14ac:dyDescent="0.25">
      <c r="A74" s="11">
        <v>73</v>
      </c>
      <c r="B74" s="11" t="s">
        <v>158</v>
      </c>
      <c r="C74" s="27">
        <v>500000</v>
      </c>
    </row>
    <row r="75" spans="1:3" x14ac:dyDescent="0.25">
      <c r="A75" s="11">
        <v>74</v>
      </c>
      <c r="B75" s="11" t="s">
        <v>159</v>
      </c>
      <c r="C75" s="27">
        <v>500000</v>
      </c>
    </row>
    <row r="76" spans="1:3" x14ac:dyDescent="0.25">
      <c r="A76" s="41" t="s">
        <v>162</v>
      </c>
      <c r="B76" s="41"/>
      <c r="C76" s="28">
        <f>SUM(C2:C75)</f>
        <v>27924400</v>
      </c>
    </row>
  </sheetData>
  <mergeCells count="1">
    <mergeCell ref="A76:B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 KT</vt:lpstr>
      <vt:lpstr>Tổng hợp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2025-01-07T03:42:02Z</dcterms:modified>
</cp:coreProperties>
</file>