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2025\VẬN CHUYỂN QUỐC TẾ\"/>
    </mc:Choice>
  </mc:AlternateContent>
  <xr:revisionPtr revIDLastSave="0" documentId="13_ncr:1_{6F7884F7-C1CB-49E9-B85A-8BD128BD43EC}" xr6:coauthVersionLast="47" xr6:coauthVersionMax="47" xr10:uidLastSave="{00000000-0000-0000-0000-000000000000}"/>
  <bookViews>
    <workbookView xWindow="-110" yWindow="-110" windowWidth="25820" windowHeight="13900" xr2:uid="{00000000-000D-0000-FFFF-FFFF00000000}"/>
  </bookViews>
  <sheets>
    <sheet name="Tổng hợp" sheetId="1" r:id="rId1"/>
    <sheet name="Sheet1"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2" l="1"/>
  <c r="AQ5" i="1"/>
  <c r="AQ6" i="1"/>
  <c r="AR6" i="1" s="1"/>
  <c r="AQ7" i="1"/>
  <c r="AQ8" i="1"/>
  <c r="AQ9" i="1"/>
  <c r="AQ10" i="1"/>
  <c r="AQ11" i="1"/>
  <c r="AQ12" i="1"/>
  <c r="AQ13" i="1"/>
  <c r="AQ14" i="1"/>
  <c r="AQ15" i="1"/>
  <c r="AQ16" i="1"/>
  <c r="AQ17" i="1"/>
  <c r="AQ18" i="1"/>
  <c r="AQ4" i="1"/>
  <c r="AP5" i="1" l="1"/>
  <c r="AP6" i="1"/>
  <c r="AP8" i="1"/>
  <c r="AP11" i="1"/>
  <c r="AP13" i="1"/>
  <c r="AP14" i="1"/>
  <c r="AP15" i="1"/>
  <c r="AP16" i="1"/>
  <c r="AP17" i="1"/>
  <c r="AP18" i="1"/>
  <c r="AO5" i="1"/>
  <c r="AR5" i="1" s="1"/>
  <c r="AO7" i="1"/>
  <c r="AR7" i="1" s="1"/>
  <c r="AO8" i="1"/>
  <c r="AR8" i="1" s="1"/>
  <c r="AO9" i="1"/>
  <c r="AR9" i="1" s="1"/>
  <c r="AO10" i="1"/>
  <c r="AR10" i="1" s="1"/>
  <c r="AO11" i="1"/>
  <c r="AR11" i="1" s="1"/>
  <c r="AO12" i="1"/>
  <c r="AR12" i="1" s="1"/>
  <c r="AO13" i="1"/>
  <c r="AR13" i="1" s="1"/>
  <c r="AO14" i="1"/>
  <c r="AR14" i="1" s="1"/>
  <c r="AO15" i="1"/>
  <c r="AR15" i="1" s="1"/>
  <c r="AO16" i="1"/>
  <c r="AR16" i="1" s="1"/>
  <c r="AO17" i="1"/>
  <c r="AR17" i="1" s="1"/>
  <c r="AO18" i="1"/>
  <c r="AR18" i="1" s="1"/>
  <c r="AO4" i="1"/>
  <c r="AR4" i="1" s="1"/>
  <c r="AF3" i="1"/>
  <c r="AG3" i="1"/>
  <c r="AH3" i="1"/>
  <c r="AI3" i="1"/>
  <c r="AJ3" i="1"/>
  <c r="AK3" i="1"/>
  <c r="AL3" i="1"/>
  <c r="AM3" i="1"/>
  <c r="AN3" i="1"/>
  <c r="AE3" i="1"/>
  <c r="AP9" i="1" s="1"/>
  <c r="AP12" i="1" l="1"/>
  <c r="AP10" i="1"/>
  <c r="AP7" i="1"/>
  <c r="AP4" i="1"/>
</calcChain>
</file>

<file path=xl/sharedStrings.xml><?xml version="1.0" encoding="utf-8"?>
<sst xmlns="http://schemas.openxmlformats.org/spreadsheetml/2006/main" count="708" uniqueCount="186">
  <si>
    <t>STT</t>
  </si>
  <si>
    <t>Họ và tên</t>
  </si>
  <si>
    <t>Ngày sinh</t>
  </si>
  <si>
    <t>Giới tính</t>
  </si>
  <si>
    <t>Mã nhân viên</t>
  </si>
  <si>
    <t>Khám phụ khoa</t>
  </si>
  <si>
    <t>Khám vú</t>
  </si>
  <si>
    <t>Tổng Kết Hồ Sơ Khám Sức Khỏe (TT32_BYT)</t>
  </si>
  <si>
    <t>Chụp Cột sống cổ (T+N) (XQ số hóa 1 phim)</t>
  </si>
  <si>
    <t>Chụp Cột sống thắt lưng(T+N) (XQ số hóa 1 phim)</t>
  </si>
  <si>
    <t>Chụp CT Scanner Ngực</t>
  </si>
  <si>
    <t>Chụp nhũ ảnh 2D- kĩ thuât số Mammomat inspiration-siemens hai vú</t>
  </si>
  <si>
    <t>Chụp X-quang tim phổi kỹ thuật số (hãng Fuji-Nhật)</t>
  </si>
  <si>
    <t>Điện tâm đồ/ECG</t>
  </si>
  <si>
    <t>Siêu âm màu Bụng Tổng Quát (Máy GE LOGIQ S7 Expert)</t>
  </si>
  <si>
    <t>Siêu âm màu Tuyến Giáp</t>
  </si>
  <si>
    <t>Siêu âm màu Tuyến Vú</t>
  </si>
  <si>
    <t>Anti HBs (ECLIA)</t>
  </si>
  <si>
    <t>Cholesterol TP</t>
  </si>
  <si>
    <t>Định lượng ACID URIC máu</t>
  </si>
  <si>
    <t>Định lượng Ca++ máu (Calci ion hoá)</t>
  </si>
  <si>
    <t>Định lượng CREATINIE máu</t>
  </si>
  <si>
    <t>Định lượng GLUCOSE máu</t>
  </si>
  <si>
    <t>Free T4</t>
  </si>
  <si>
    <t>Gamma GT</t>
  </si>
  <si>
    <t>HbA1C</t>
  </si>
  <si>
    <t>HBeAg (ECLIA)</t>
  </si>
  <si>
    <t>HDL-Cholesterol</t>
  </si>
  <si>
    <t>LDL-cholesterol</t>
  </si>
  <si>
    <t>NƯỚC TIỂU 10 THÔNG SỐ (KSK)</t>
  </si>
  <si>
    <t>Nhuộm phiến đồ tế bào theo Papanicolaou</t>
  </si>
  <si>
    <t>Soi tươi (Soi trực tiếp nhuộm gram) : Dịch âm đạo</t>
  </si>
  <si>
    <t>Total PSA, Free PSA và Tỷ lệ %</t>
  </si>
  <si>
    <t>Total T3</t>
  </si>
  <si>
    <t>Tổng phân tích tế bào máu bằng máy laser</t>
  </si>
  <si>
    <t>TSH</t>
  </si>
  <si>
    <t>Triglyceride</t>
  </si>
  <si>
    <t>Urea</t>
  </si>
  <si>
    <t>Xác định DNA trong viêm gan B (HBV - DNA)</t>
  </si>
  <si>
    <t>Xét nghiệm HBsAg (ECLIA)</t>
  </si>
  <si>
    <t/>
  </si>
  <si>
    <t>Trần Đình Bắc</t>
  </si>
  <si>
    <t>15/01/1956</t>
  </si>
  <si>
    <t>Nam</t>
  </si>
  <si>
    <t>GN01</t>
  </si>
  <si>
    <t>X</t>
  </si>
  <si>
    <t>Võ Văn Khiêm</t>
  </si>
  <si>
    <t>1988</t>
  </si>
  <si>
    <t>GN02</t>
  </si>
  <si>
    <t>Trần Thị Thảo</t>
  </si>
  <si>
    <t>1990</t>
  </si>
  <si>
    <t>Nữ</t>
  </si>
  <si>
    <t>GN04</t>
  </si>
  <si>
    <t>Đào Thị Luân</t>
  </si>
  <si>
    <t>1960</t>
  </si>
  <si>
    <t>GN05</t>
  </si>
  <si>
    <t>Huỳnh Văn Bảy</t>
  </si>
  <si>
    <t>1971</t>
  </si>
  <si>
    <t>GN06</t>
  </si>
  <si>
    <t>Võ Văn Cước</t>
  </si>
  <si>
    <t>1983</t>
  </si>
  <si>
    <t>GN07</t>
  </si>
  <si>
    <t>Lê Thị Thanh Thảo</t>
  </si>
  <si>
    <t>GN08</t>
  </si>
  <si>
    <t>Trần Quang Huy</t>
  </si>
  <si>
    <t>1995</t>
  </si>
  <si>
    <t>GN09</t>
  </si>
  <si>
    <t>Nguyễn Thanh Trà</t>
  </si>
  <si>
    <t>29/09/1999</t>
  </si>
  <si>
    <t>GN10</t>
  </si>
  <si>
    <t>Ngô Minh Trác</t>
  </si>
  <si>
    <t>2002</t>
  </si>
  <si>
    <t>QT11</t>
  </si>
  <si>
    <t>Phạm Khánh Đoan</t>
  </si>
  <si>
    <t>2001</t>
  </si>
  <si>
    <t>GN12</t>
  </si>
  <si>
    <t>Nguyễn Phan Thu Thủy</t>
  </si>
  <si>
    <t>1981</t>
  </si>
  <si>
    <t>GN13</t>
  </si>
  <si>
    <t>Trần Thị Thu Thảo</t>
  </si>
  <si>
    <t>1997</t>
  </si>
  <si>
    <t>QT14</t>
  </si>
  <si>
    <t>Đặng Thị Như Quỳnh</t>
  </si>
  <si>
    <t>QT15</t>
  </si>
  <si>
    <t>Nguyễn Thị Thanh Lâm</t>
  </si>
  <si>
    <t>1975</t>
  </si>
  <si>
    <t>GN03</t>
  </si>
  <si>
    <t>Khám 5 chuyên khoa (TT32_BYT)</t>
  </si>
  <si>
    <t>Giá niêm yết (VND)</t>
  </si>
  <si>
    <t>Giá ưu đãi (VND)</t>
  </si>
  <si>
    <t>Ưu đãi trong gói khám</t>
  </si>
  <si>
    <t>AST (SGOT) &amp; ALT (SGPT)</t>
  </si>
  <si>
    <t>Ưu  đãi trong gói khám</t>
  </si>
  <si>
    <t>CHI PHÍ TRONG GÓI</t>
  </si>
  <si>
    <t>CHI PHÁT SINH THÊM</t>
  </si>
  <si>
    <t>KẾ TOÁN</t>
  </si>
  <si>
    <t>NOTE</t>
  </si>
  <si>
    <t>KHÔNG KHÁM</t>
  </si>
  <si>
    <t>KD-KT</t>
  </si>
  <si>
    <t>Danh mục khám</t>
  </si>
  <si>
    <t>Chức năng khám</t>
  </si>
  <si>
    <t>Đơn giá niêm yết (VND)</t>
  </si>
  <si>
    <t>Đơn giá ưu đãi cho đơn vị (VND)</t>
  </si>
  <si>
    <t>Ghi chú</t>
  </si>
  <si>
    <t xml:space="preserve">Nữ </t>
  </si>
  <si>
    <t>CÁC HẠNG MỤC THEO THÔNG TƯ 14 CỦA BỘ Y TẾ</t>
  </si>
  <si>
    <t>Khám tổng quát</t>
  </si>
  <si>
    <t>Khám chuyên khoa Nội, ngoại tổng quát, Chuyên khoa TMH, Chuyên Khoa RMH, Chuyên khoa mắt, chuyên khoa da liễu, Phụ khoa, khám vú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</si>
  <si>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</si>
  <si>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</si>
  <si>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</si>
  <si>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</si>
  <si>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</si>
  <si>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</si>
  <si>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</si>
  <si>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</si>
  <si>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</si>
  <si>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</si>
  <si>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</si>
  <si>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</si>
  <si>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</si>
  <si>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</si>
  <si>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</si>
  <si>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</si>
  <si>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</si>
  <si>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</si>
  <si>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</si>
  <si>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</si>
  <si>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</si>
  <si>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viêm gan do rượu bia</t>
  </si>
  <si>
    <t>Gamma GT  (Hãng Roche - Thụy sỹ - Hóa chất chính hãng - Hóa chất chính hãng)</t>
  </si>
  <si>
    <t>Phát hiện tình trạng viêm gan do độc gan, đặc biệt do bia rượu.</t>
  </si>
  <si>
    <t>Kiểm tra chức năng thận</t>
  </si>
  <si>
    <t>Định lượng CREATINIE máu (Hãng Roche - Thụy sỹ - Hóa chất chính hãng - Hóa chất chính hãng)</t>
  </si>
  <si>
    <t>Đánh giá chức năng thận.</t>
  </si>
  <si>
    <t>Định lượng nồng độ Urea Nitrogen có trong máu</t>
  </si>
  <si>
    <t>CÁC HẠNG MỤC XÉT NGHIỆM THÊM</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</si>
  <si>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</si>
  <si>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</si>
  <si>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</si>
  <si>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</si>
  <si>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</si>
  <si>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</si>
  <si>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</si>
  <si>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</si>
  <si>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</si>
  <si>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Kiểm tra gout</t>
  </si>
  <si>
    <t>Định lượng ACID URIC máu (Hãng Roche - Thụy sỹ - Hóa chất chính hãng - Hóa chất chính hãng)</t>
  </si>
  <si>
    <t>Phát hiện bệnh Goutte.</t>
  </si>
  <si>
    <t>Tầm soát ung thư</t>
  </si>
  <si>
    <t>Total PSA và Free PSA  trong máu (Hãng Roche - Thụy sỹ - Hóa chất chính hãng)</t>
  </si>
  <si>
    <t>Chỉ điểm ung thư tiền liệt tuyến</t>
  </si>
  <si>
    <t xml:space="preserve"> </t>
  </si>
  <si>
    <t>Viêm gan B</t>
  </si>
  <si>
    <t>Xét nghiệm HBsAg (ELISA) (Hãng Roche - Thụy sỹ - Hóa chất chính hãng)</t>
  </si>
  <si>
    <t>Phát hiện có nhiễm viêm gan B hay không? (Định lượng - Nồng độ khánh nguyên bề mặt của Virut).</t>
  </si>
  <si>
    <t>Chọn 1 trong 2 dịch vụ này</t>
  </si>
  <si>
    <t>Anti HBs (Hãng Roche - Thụy sỹ - Hóa chất chính hãng)</t>
  </si>
  <si>
    <t>Phát hiện có kháng thể miễn nhiễm viêm gan B hay không? (Định lượng - Nồng độ).</t>
  </si>
  <si>
    <t>Định lượng Can xi ion tự do trong máu</t>
  </si>
  <si>
    <t>Phát hiện tình trạng thiếu Calci</t>
  </si>
  <si>
    <t>Tặng kèm</t>
  </si>
  <si>
    <t>CHẨN ĐOÁN HÌNH ẢNH</t>
  </si>
  <si>
    <t>Chụp XQ cột sống thắt lưng thẳng nghiêng kỹ thuật sô (Hãng Fuji - Nhật)</t>
  </si>
  <si>
    <t>Phát hiện tình trạng thoái hóa cột sống, bệnh lý xương cột sống thắt lưng</t>
  </si>
  <si>
    <t>Điện tâm đồ. (Đo điện tim) 12 kênh (Hãng GE - Mỹ)</t>
  </si>
  <si>
    <t>Phát hiện sớm các bệnh lý thiếu máu cơ tim, rối loạn nhịp tim</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</si>
  <si>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</si>
  <si>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</si>
  <si>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</si>
  <si>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</si>
  <si>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CÁC HẠNG MỤC CHO NỮ</t>
  </si>
  <si>
    <t>Phát hiện các bệnh lý sơ bộ về vú</t>
  </si>
  <si>
    <t>Phát hiện các bệnh lý về sản phụ khoa.</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</si>
  <si>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</si>
  <si>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</si>
  <si>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</si>
  <si>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</si>
  <si>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 xml:space="preserve">Tổng kết và tư vấn sức khỏe </t>
  </si>
  <si>
    <t xml:space="preserve">Tư vấn điều trị toàn bộ các kết quả khám </t>
  </si>
  <si>
    <t xml:space="preserve">Tặng 1 phiếu thức uống miễn phí tại Café Sân Vườn của Thiện Nhân </t>
  </si>
  <si>
    <t>TỔNG CỘNG</t>
  </si>
  <si>
    <t>LỆCH DO XQ TN LẤY  GIÁ 157.000đ, HBSAG ANTIHBS KHÔNG TÍNH VÀO (VÌ KẾ TOÁN SẼ CHỈ CHỌN HOÀN THÀNH NHƯNG KHI UP SẼ CÓ CÁI KHÔNG CÓ GIÁ)</t>
  </si>
  <si>
    <t>XQ TN LẤY GIÁ 157.000Đ</t>
  </si>
  <si>
    <t>KHÔNG TÍNH HBSAG VS ANTI-HBS</t>
  </si>
  <si>
    <t>BỎ KHÔNG LÀM HBSAG vs ANTI HBS. SAU ĐĂNG KÝ LẠI XN HBSAG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</si>
</sst>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name val="Calibri"/>
    </font>
    <font>
      <b/>
      <sz val="11"/>
      <name val="Times New Roman"/>
      <family val="1"/>
    </font>
    <font>
      <sz val="11"/>
      <name val="Times New Roman"/>
      <family val="1"/>
    </font>
    <font>
      <b/>
      <sz val="11"/>
      <name val="Times New Roman"/>
      <family val="1"/>
      <scheme val="major"/>
    </font>
    <font>
      <sz val="11"/>
      <name val="Times New Roman"/>
      <family val="1"/>
      <scheme val="major"/>
    </font>
    <font>
      <b/>
      <sz val="11"/>
      <color rgb="FF000000"/>
      <name val="Times New Roman"/>
      <family val="1"/>
    </font>
    <font>
      <b/>
      <sz val="11"/>
      <color rgb="FFFF0000"/>
      <name val="Times New Roman"/>
      <family val="1"/>
    </font>
    <font>
      <sz val="11"/>
      <color rgb="FF000000"/>
      <name val="Times New Roman"/>
      <family val="1"/>
    </font>
    <font>
      <sz val="11"/>
      <color rgb="FFFF0000"/>
      <name val="Times New Roman"/>
      <family val="1"/>
    </font>
    <font>
      <b/>
      <i/>
      <sz val="11"/>
      <color rgb="FF000000"/>
      <name val="Times New Roman"/>
      <family val="1"/>
    </font>
    <font>
      <sz val="11"/>
      <color rgb="FFFF0000"/>
      <name val="Times New Roman"/>
      <family val="1"/>
      <scheme val="major"/>
    </font>
  </fonts>
  <fills count="11">
    <fill>
      <patternFill patternType="none"/>
    </fill>
    <fill>
      <patternFill patternType="gray125"/>
    </fill>
    <fill>
      <patternFill patternType="solid">
        <fgColor rgb="FFFFC000"/>
        <bgColor indexed="64"/>
      </patternFill>
    </fill>
    <fill>
      <patternFill patternType="solid">
        <fgColor rgb="FF8EA9DB"/>
        <bgColor indexed="64"/>
      </patternFill>
    </fill>
    <fill>
      <patternFill patternType="solid">
        <fgColor rgb="FFFFFFFF"/>
        <bgColor indexed="64"/>
      </patternFill>
    </fill>
    <fill>
      <patternFill patternType="solid">
        <fgColor rgb="FFBFBFBF"/>
        <bgColor indexed="64"/>
      </patternFill>
    </fill>
    <fill>
      <patternFill patternType="solid">
        <fgColor rgb="FFFFD966"/>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03">
    <xf numFmtId="0" fontId="0" fillId="0" borderId="0" xfId="0"/>
    <xf numFmtId="3"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5" fillId="3" borderId="8" xfId="0" applyFont="1" applyFill="1" applyBorder="1" applyAlignment="1">
      <alignment vertical="center" wrapText="1"/>
    </xf>
    <xf numFmtId="0" fontId="5" fillId="3" borderId="9" xfId="0" applyFont="1" applyFill="1" applyBorder="1" applyAlignment="1">
      <alignment vertical="center" wrapText="1"/>
    </xf>
    <xf numFmtId="0" fontId="6" fillId="3" borderId="9" xfId="0" applyFont="1" applyFill="1" applyBorder="1" applyAlignment="1">
      <alignment vertical="center" wrapText="1"/>
    </xf>
    <xf numFmtId="0" fontId="7" fillId="0" borderId="9" xfId="0" applyFont="1" applyBorder="1" applyAlignment="1">
      <alignment vertical="center" wrapText="1"/>
    </xf>
    <xf numFmtId="0" fontId="7" fillId="0" borderId="8" xfId="0" applyFont="1" applyBorder="1" applyAlignment="1">
      <alignment horizontal="center" vertical="center"/>
    </xf>
    <xf numFmtId="0" fontId="5" fillId="0" borderId="9" xfId="0" applyFont="1" applyBorder="1" applyAlignment="1">
      <alignment horizontal="center" vertical="center" wrapText="1"/>
    </xf>
    <xf numFmtId="0" fontId="2" fillId="0" borderId="9" xfId="0" applyFont="1" applyBorder="1" applyAlignment="1">
      <alignment vertical="center" wrapText="1"/>
    </xf>
    <xf numFmtId="3" fontId="7" fillId="0" borderId="9" xfId="0" applyNumberFormat="1" applyFont="1" applyBorder="1" applyAlignment="1">
      <alignment horizontal="center" vertical="center" wrapText="1"/>
    </xf>
    <xf numFmtId="3" fontId="8" fillId="0" borderId="9" xfId="0" applyNumberFormat="1" applyFont="1" applyBorder="1" applyAlignment="1">
      <alignment horizontal="center" vertical="center" wrapText="1"/>
    </xf>
    <xf numFmtId="0" fontId="6" fillId="0" borderId="9" xfId="0" applyFont="1" applyBorder="1" applyAlignment="1">
      <alignment vertical="center" wrapText="1"/>
    </xf>
    <xf numFmtId="0" fontId="7" fillId="4" borderId="9" xfId="0" applyFont="1" applyFill="1" applyBorder="1" applyAlignment="1">
      <alignment vertical="center" wrapText="1"/>
    </xf>
    <xf numFmtId="3" fontId="7" fillId="4" borderId="9" xfId="0" applyNumberFormat="1" applyFont="1" applyFill="1" applyBorder="1" applyAlignment="1">
      <alignment horizontal="center" vertical="center"/>
    </xf>
    <xf numFmtId="3" fontId="8" fillId="4" borderId="9" xfId="0" applyNumberFormat="1" applyFont="1" applyFill="1" applyBorder="1" applyAlignment="1">
      <alignment horizontal="center" vertical="center"/>
    </xf>
    <xf numFmtId="0" fontId="7" fillId="0" borderId="9" xfId="0" applyFont="1" applyBorder="1" applyAlignment="1">
      <alignment vertical="center"/>
    </xf>
    <xf numFmtId="3" fontId="7" fillId="0" borderId="9" xfId="0" applyNumberFormat="1" applyFont="1" applyBorder="1" applyAlignment="1">
      <alignment horizontal="center" vertical="center"/>
    </xf>
    <xf numFmtId="0" fontId="5" fillId="3" borderId="8" xfId="0" applyFont="1" applyFill="1" applyBorder="1" applyAlignment="1">
      <alignment vertical="center"/>
    </xf>
    <xf numFmtId="0" fontId="5" fillId="3" borderId="9" xfId="0" applyFont="1" applyFill="1" applyBorder="1" applyAlignment="1">
      <alignment vertical="center"/>
    </xf>
    <xf numFmtId="0" fontId="6" fillId="3" borderId="9" xfId="0" applyFont="1" applyFill="1" applyBorder="1" applyAlignment="1">
      <alignment vertical="center"/>
    </xf>
    <xf numFmtId="3" fontId="1" fillId="0" borderId="9" xfId="0" applyNumberFormat="1" applyFont="1" applyBorder="1" applyAlignment="1">
      <alignment horizontal="center" vertical="center" wrapText="1"/>
    </xf>
    <xf numFmtId="0" fontId="8" fillId="5" borderId="9" xfId="0" applyFont="1" applyFill="1" applyBorder="1" applyAlignment="1">
      <alignment horizontal="center" vertical="center"/>
    </xf>
    <xf numFmtId="0" fontId="8" fillId="4" borderId="9" xfId="0" applyFont="1" applyFill="1" applyBorder="1" applyAlignment="1">
      <alignment horizontal="center" vertical="center"/>
    </xf>
    <xf numFmtId="0" fontId="6" fillId="0" borderId="9" xfId="0" applyFont="1" applyBorder="1" applyAlignment="1">
      <alignment horizontal="center" vertical="center" wrapText="1"/>
    </xf>
    <xf numFmtId="0" fontId="5" fillId="4" borderId="9" xfId="0" applyFont="1" applyFill="1" applyBorder="1" applyAlignment="1">
      <alignment vertical="center"/>
    </xf>
    <xf numFmtId="3" fontId="8" fillId="0" borderId="9" xfId="0" applyNumberFormat="1" applyFont="1" applyBorder="1" applyAlignment="1">
      <alignment horizontal="center" vertical="center"/>
    </xf>
    <xf numFmtId="3" fontId="2" fillId="0" borderId="9" xfId="0" applyNumberFormat="1" applyFont="1" applyBorder="1" applyAlignment="1">
      <alignment horizontal="center" vertical="center"/>
    </xf>
    <xf numFmtId="0" fontId="7" fillId="0" borderId="9" xfId="0" applyFont="1" applyBorder="1" applyAlignment="1">
      <alignment horizontal="center" vertical="center"/>
    </xf>
    <xf numFmtId="3" fontId="7" fillId="0" borderId="9" xfId="0" applyNumberFormat="1" applyFont="1" applyBorder="1" applyAlignment="1">
      <alignment vertical="center"/>
    </xf>
    <xf numFmtId="0" fontId="8" fillId="5" borderId="9" xfId="0" applyFont="1" applyFill="1" applyBorder="1" applyAlignment="1">
      <alignment vertical="center"/>
    </xf>
    <xf numFmtId="0" fontId="8" fillId="0" borderId="9" xfId="0" applyFont="1" applyBorder="1" applyAlignment="1">
      <alignment horizontal="center" vertical="center"/>
    </xf>
    <xf numFmtId="0" fontId="5" fillId="0" borderId="9" xfId="0" applyFont="1" applyBorder="1" applyAlignment="1">
      <alignment horizontal="center" vertical="center"/>
    </xf>
    <xf numFmtId="0" fontId="7" fillId="4" borderId="9" xfId="0" applyFont="1" applyFill="1" applyBorder="1" applyAlignment="1">
      <alignment horizontal="center" vertical="center"/>
    </xf>
    <xf numFmtId="0" fontId="7" fillId="6" borderId="9" xfId="0" applyFont="1" applyFill="1" applyBorder="1" applyAlignment="1">
      <alignment horizontal="center" vertical="center"/>
    </xf>
    <xf numFmtId="3" fontId="6" fillId="6" borderId="9" xfId="0" applyNumberFormat="1" applyFont="1" applyFill="1" applyBorder="1" applyAlignment="1">
      <alignment horizontal="center" vertical="center"/>
    </xf>
    <xf numFmtId="0" fontId="7" fillId="6" borderId="9" xfId="0" applyFont="1" applyFill="1" applyBorder="1" applyAlignment="1">
      <alignment vertical="center"/>
    </xf>
    <xf numFmtId="0" fontId="5" fillId="2" borderId="1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3" fontId="7" fillId="0" borderId="12" xfId="0" applyNumberFormat="1" applyFont="1" applyBorder="1" applyAlignment="1">
      <alignment horizontal="center" vertical="center" wrapText="1"/>
    </xf>
    <xf numFmtId="3" fontId="7" fillId="0" borderId="10"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3" fontId="8" fillId="0" borderId="12" xfId="0" applyNumberFormat="1" applyFont="1" applyBorder="1" applyAlignment="1">
      <alignment horizontal="center" vertical="center" wrapText="1"/>
    </xf>
    <xf numFmtId="3" fontId="8" fillId="0" borderId="10"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0" fontId="6" fillId="0" borderId="12" xfId="0" applyFont="1" applyBorder="1" applyAlignment="1">
      <alignment horizontal="center" vertic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3" fontId="7" fillId="4" borderId="12" xfId="0" applyNumberFormat="1" applyFont="1" applyFill="1" applyBorder="1" applyAlignment="1">
      <alignment horizontal="center" vertical="center" wrapText="1"/>
    </xf>
    <xf numFmtId="3" fontId="7" fillId="4" borderId="8" xfId="0" applyNumberFormat="1" applyFont="1" applyFill="1" applyBorder="1" applyAlignment="1">
      <alignment horizontal="center" vertical="center" wrapText="1"/>
    </xf>
    <xf numFmtId="3" fontId="8" fillId="4" borderId="12" xfId="0" applyNumberFormat="1" applyFont="1" applyFill="1" applyBorder="1" applyAlignment="1">
      <alignment horizontal="center" vertical="center" wrapText="1"/>
    </xf>
    <xf numFmtId="3" fontId="8" fillId="4" borderId="8" xfId="0" applyNumberFormat="1"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8" xfId="0" applyFont="1" applyBorder="1" applyAlignment="1">
      <alignment horizontal="center" vertical="center" wrapText="1"/>
    </xf>
    <xf numFmtId="0" fontId="5" fillId="3" borderId="11"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8" xfId="0" applyFont="1" applyBorder="1" applyAlignment="1">
      <alignment horizontal="center" vertical="center"/>
    </xf>
    <xf numFmtId="0" fontId="6" fillId="0" borderId="12" xfId="0" applyFont="1" applyBorder="1" applyAlignment="1">
      <alignment vertical="center" wrapText="1"/>
    </xf>
    <xf numFmtId="0" fontId="6" fillId="0" borderId="10" xfId="0" applyFont="1" applyBorder="1" applyAlignment="1">
      <alignment vertical="center" wrapText="1"/>
    </xf>
    <xf numFmtId="0" fontId="6" fillId="0" borderId="8" xfId="0" applyFont="1" applyBorder="1" applyAlignment="1">
      <alignment vertical="center" wrapText="1"/>
    </xf>
    <xf numFmtId="3" fontId="8" fillId="4" borderId="12" xfId="0" applyNumberFormat="1" applyFont="1" applyFill="1" applyBorder="1" applyAlignment="1">
      <alignment horizontal="center" vertical="center"/>
    </xf>
    <xf numFmtId="3" fontId="8" fillId="4" borderId="8" xfId="0" applyNumberFormat="1" applyFont="1" applyFill="1" applyBorder="1" applyAlignment="1">
      <alignment horizontal="center" vertical="center"/>
    </xf>
    <xf numFmtId="0" fontId="7" fillId="4" borderId="11" xfId="0" applyFont="1" applyFill="1" applyBorder="1" applyAlignment="1">
      <alignment vertical="center" wrapText="1"/>
    </xf>
    <xf numFmtId="0" fontId="7" fillId="4" borderId="6" xfId="0" applyFont="1" applyFill="1" applyBorder="1" applyAlignment="1">
      <alignment vertical="center" wrapText="1"/>
    </xf>
    <xf numFmtId="0" fontId="9" fillId="4" borderId="11" xfId="0" applyFont="1" applyFill="1" applyBorder="1" applyAlignment="1">
      <alignment vertical="center" wrapText="1"/>
    </xf>
    <xf numFmtId="0" fontId="9" fillId="4" borderId="7" xfId="0" applyFont="1" applyFill="1" applyBorder="1" applyAlignment="1">
      <alignment vertical="center" wrapText="1"/>
    </xf>
    <xf numFmtId="0" fontId="9" fillId="4" borderId="6" xfId="0" applyFont="1" applyFill="1" applyBorder="1" applyAlignment="1">
      <alignment vertical="center" wrapText="1"/>
    </xf>
    <xf numFmtId="0" fontId="5" fillId="6" borderId="11"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6" xfId="0" applyFont="1" applyFill="1" applyBorder="1" applyAlignment="1">
      <alignment horizontal="center" vertical="center"/>
    </xf>
    <xf numFmtId="0" fontId="10" fillId="0" borderId="4" xfId="0" applyFont="1" applyBorder="1" applyAlignment="1">
      <alignment horizontal="center" vertical="center" wrapText="1"/>
    </xf>
    <xf numFmtId="0" fontId="3" fillId="7" borderId="4" xfId="0" applyFont="1" applyFill="1" applyBorder="1" applyAlignment="1">
      <alignment horizontal="center" vertical="center" wrapText="1"/>
    </xf>
    <xf numFmtId="3" fontId="3" fillId="7" borderId="4" xfId="0" applyNumberFormat="1" applyFont="1" applyFill="1" applyBorder="1" applyAlignment="1">
      <alignment horizontal="center" vertical="center" wrapText="1"/>
    </xf>
    <xf numFmtId="3" fontId="3" fillId="7" borderId="1" xfId="0" applyNumberFormat="1" applyFont="1" applyFill="1" applyBorder="1" applyAlignment="1">
      <alignment horizontal="center" vertical="center" wrapText="1"/>
    </xf>
    <xf numFmtId="0" fontId="3" fillId="8" borderId="4" xfId="0" applyFont="1" applyFill="1" applyBorder="1" applyAlignment="1">
      <alignment horizontal="center" vertical="center" wrapText="1"/>
    </xf>
    <xf numFmtId="3" fontId="3" fillId="8" borderId="4" xfId="0" applyNumberFormat="1"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i%20ph&#237;%20-%20C&#212;NG%20TY%20V&#7852;N%20CHUY&#7874;N%20QU&#7888;C%20T&#7870;%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
      <sheetName val="Sheet1"/>
    </sheetNames>
    <sheetDataSet>
      <sheetData sheetId="0"/>
      <sheetData sheetId="1">
        <row r="3">
          <cell r="E3" t="str">
            <v>GN01</v>
          </cell>
          <cell r="F3" t="str">
            <v>1.450.000</v>
          </cell>
          <cell r="G3">
            <v>359.1</v>
          </cell>
          <cell r="H3" t="str">
            <v>1.809.100</v>
          </cell>
          <cell r="I3" t="str">
            <v>1.332.000</v>
          </cell>
        </row>
        <row r="4">
          <cell r="E4" t="str">
            <v>GN02</v>
          </cell>
          <cell r="F4" t="str">
            <v>1.450.000</v>
          </cell>
          <cell r="G4">
            <v>876.6</v>
          </cell>
          <cell r="H4" t="str">
            <v>2.326.600</v>
          </cell>
          <cell r="I4" t="str">
            <v>1.450.000</v>
          </cell>
        </row>
        <row r="5">
          <cell r="E5" t="str">
            <v>GN04</v>
          </cell>
          <cell r="F5">
            <v>150</v>
          </cell>
          <cell r="H5">
            <v>150</v>
          </cell>
        </row>
        <row r="6">
          <cell r="E6" t="str">
            <v>GN05</v>
          </cell>
          <cell r="F6" t="str">
            <v>1.600.000</v>
          </cell>
          <cell r="G6">
            <v>899.1</v>
          </cell>
          <cell r="H6" t="str">
            <v>2.499.100</v>
          </cell>
          <cell r="I6" t="str">
            <v>1.482.000</v>
          </cell>
        </row>
        <row r="7">
          <cell r="E7" t="str">
            <v>GN06</v>
          </cell>
          <cell r="F7" t="str">
            <v>1.450.000</v>
          </cell>
          <cell r="H7" t="str">
            <v>1.450.000</v>
          </cell>
          <cell r="I7" t="str">
            <v>1.450.000</v>
          </cell>
        </row>
        <row r="8">
          <cell r="E8" t="str">
            <v>GN07</v>
          </cell>
          <cell r="F8" t="str">
            <v>1.450.000</v>
          </cell>
          <cell r="H8" t="str">
            <v>1.450.000</v>
          </cell>
          <cell r="I8" t="str">
            <v>1.332.000</v>
          </cell>
        </row>
        <row r="9">
          <cell r="E9" t="str">
            <v>GN08</v>
          </cell>
          <cell r="F9" t="str">
            <v>1.600.000</v>
          </cell>
          <cell r="G9">
            <v>640.79999999999995</v>
          </cell>
          <cell r="H9" t="str">
            <v>2.240.800</v>
          </cell>
          <cell r="I9" t="str">
            <v>1.482.000</v>
          </cell>
        </row>
        <row r="10">
          <cell r="E10" t="str">
            <v>GN09</v>
          </cell>
          <cell r="F10" t="str">
            <v>1.332.000</v>
          </cell>
          <cell r="G10">
            <v>110.7</v>
          </cell>
          <cell r="H10" t="str">
            <v>1.442.700</v>
          </cell>
          <cell r="I10" t="str">
            <v>1.332.000</v>
          </cell>
        </row>
        <row r="11">
          <cell r="E11" t="str">
            <v>GN10</v>
          </cell>
          <cell r="F11" t="str">
            <v>1.600.000</v>
          </cell>
          <cell r="G11">
            <v>906.3</v>
          </cell>
          <cell r="H11" t="str">
            <v>2.506.300</v>
          </cell>
          <cell r="I11" t="str">
            <v>1.600.000</v>
          </cell>
        </row>
        <row r="12">
          <cell r="E12" t="str">
            <v>QT11</v>
          </cell>
          <cell r="F12" t="str">
            <v>1.450.000</v>
          </cell>
          <cell r="H12" t="str">
            <v>1.450.000</v>
          </cell>
          <cell r="I12" t="str">
            <v>1.332.000</v>
          </cell>
        </row>
        <row r="13">
          <cell r="E13" t="str">
            <v>GN12</v>
          </cell>
          <cell r="F13" t="str">
            <v>1.375.000</v>
          </cell>
          <cell r="H13" t="str">
            <v>1.375.000</v>
          </cell>
          <cell r="I13" t="str">
            <v>1.375.000</v>
          </cell>
        </row>
        <row r="14">
          <cell r="E14" t="str">
            <v>GN13</v>
          </cell>
          <cell r="F14" t="str">
            <v>1.482.000</v>
          </cell>
          <cell r="H14" t="str">
            <v>1.482.000</v>
          </cell>
          <cell r="I14" t="str">
            <v>1.482.000</v>
          </cell>
        </row>
        <row r="15">
          <cell r="E15" t="str">
            <v>QT14</v>
          </cell>
          <cell r="F15" t="str">
            <v>1.600.000</v>
          </cell>
          <cell r="H15" t="str">
            <v>1.600.000</v>
          </cell>
          <cell r="I15" t="str">
            <v>1.363.000</v>
          </cell>
        </row>
        <row r="16">
          <cell r="E16" t="str">
            <v>QT15</v>
          </cell>
          <cell r="F16" t="str">
            <v>1.375.000</v>
          </cell>
          <cell r="H16" t="str">
            <v>1.375.000</v>
          </cell>
          <cell r="I16" t="str">
            <v>1.375.000</v>
          </cell>
        </row>
        <row r="17">
          <cell r="E17" t="str">
            <v>GN03</v>
          </cell>
          <cell r="F17" t="str">
            <v>1.600.000</v>
          </cell>
          <cell r="H17" t="str">
            <v>1.600.000</v>
          </cell>
          <cell r="I17" t="str">
            <v>1.600.000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8"/>
  <sheetViews>
    <sheetView tabSelected="1" zoomScale="70" zoomScaleNormal="70" workbookViewId="0">
      <pane xSplit="5" topLeftCell="AC1" activePane="topRight" state="frozen"/>
      <selection pane="topRight" activeCell="AT11" sqref="AT11"/>
    </sheetView>
  </sheetViews>
  <sheetFormatPr defaultRowHeight="14.5" x14ac:dyDescent="0.35"/>
  <cols>
    <col min="2" max="2" width="25" customWidth="1"/>
    <col min="3" max="3" width="10" customWidth="1"/>
    <col min="5" max="40" width="15" customWidth="1"/>
    <col min="41" max="44" width="11.26953125" customWidth="1"/>
    <col min="45" max="45" width="18.81640625" customWidth="1"/>
  </cols>
  <sheetData>
    <row r="1" spans="1:45" ht="70" x14ac:dyDescent="0.35">
      <c r="A1" s="99" t="s">
        <v>0</v>
      </c>
      <c r="B1" s="99" t="s">
        <v>1</v>
      </c>
      <c r="C1" s="99" t="s">
        <v>2</v>
      </c>
      <c r="D1" s="99" t="s">
        <v>3</v>
      </c>
      <c r="E1" s="99" t="s">
        <v>4</v>
      </c>
      <c r="F1" s="90" t="s">
        <v>87</v>
      </c>
      <c r="G1" s="90" t="s">
        <v>12</v>
      </c>
      <c r="H1" s="90" t="s">
        <v>29</v>
      </c>
      <c r="I1" s="90" t="s">
        <v>34</v>
      </c>
      <c r="J1" s="90" t="s">
        <v>22</v>
      </c>
      <c r="K1" s="90" t="s">
        <v>91</v>
      </c>
      <c r="L1" s="90" t="s">
        <v>24</v>
      </c>
      <c r="M1" s="90" t="s">
        <v>21</v>
      </c>
      <c r="N1" s="90" t="s">
        <v>37</v>
      </c>
      <c r="O1" s="90" t="s">
        <v>27</v>
      </c>
      <c r="P1" s="90" t="s">
        <v>28</v>
      </c>
      <c r="Q1" s="90" t="s">
        <v>18</v>
      </c>
      <c r="R1" s="90" t="s">
        <v>36</v>
      </c>
      <c r="S1" s="90" t="s">
        <v>19</v>
      </c>
      <c r="T1" s="90" t="s">
        <v>32</v>
      </c>
      <c r="U1" s="90" t="s">
        <v>39</v>
      </c>
      <c r="V1" s="90" t="s">
        <v>17</v>
      </c>
      <c r="W1" s="90" t="s">
        <v>20</v>
      </c>
      <c r="X1" s="90" t="s">
        <v>8</v>
      </c>
      <c r="Y1" s="90" t="s">
        <v>13</v>
      </c>
      <c r="Z1" s="90" t="s">
        <v>14</v>
      </c>
      <c r="AA1" s="90" t="s">
        <v>7</v>
      </c>
      <c r="AB1" s="90" t="s">
        <v>16</v>
      </c>
      <c r="AC1" s="90" t="s">
        <v>30</v>
      </c>
      <c r="AD1" s="90" t="s">
        <v>31</v>
      </c>
      <c r="AE1" s="93" t="s">
        <v>9</v>
      </c>
      <c r="AF1" s="93" t="s">
        <v>10</v>
      </c>
      <c r="AG1" s="93" t="s">
        <v>11</v>
      </c>
      <c r="AH1" s="93" t="s">
        <v>15</v>
      </c>
      <c r="AI1" s="93" t="s">
        <v>23</v>
      </c>
      <c r="AJ1" s="93" t="s">
        <v>25</v>
      </c>
      <c r="AK1" s="93" t="s">
        <v>26</v>
      </c>
      <c r="AL1" s="93" t="s">
        <v>33</v>
      </c>
      <c r="AM1" s="93" t="s">
        <v>35</v>
      </c>
      <c r="AN1" s="93" t="s">
        <v>38</v>
      </c>
      <c r="AO1" s="95" t="s">
        <v>93</v>
      </c>
      <c r="AP1" s="95" t="s">
        <v>94</v>
      </c>
      <c r="AQ1" s="95" t="s">
        <v>95</v>
      </c>
      <c r="AR1" s="96" t="s">
        <v>98</v>
      </c>
      <c r="AS1" s="95" t="s">
        <v>96</v>
      </c>
    </row>
    <row r="2" spans="1:45" ht="28" customHeight="1" x14ac:dyDescent="0.35">
      <c r="A2" s="100" t="s">
        <v>88</v>
      </c>
      <c r="B2" s="100"/>
      <c r="C2" s="100"/>
      <c r="D2" s="100"/>
      <c r="E2" s="100"/>
      <c r="F2" s="91">
        <v>150000</v>
      </c>
      <c r="G2" s="91">
        <v>82000</v>
      </c>
      <c r="H2" s="91">
        <v>50000</v>
      </c>
      <c r="I2" s="91">
        <v>64000</v>
      </c>
      <c r="J2" s="91">
        <v>23000</v>
      </c>
      <c r="K2" s="91">
        <v>51000</v>
      </c>
      <c r="L2" s="91">
        <v>35000</v>
      </c>
      <c r="M2" s="91">
        <v>35000</v>
      </c>
      <c r="N2" s="91">
        <v>35000</v>
      </c>
      <c r="O2" s="91">
        <v>35000</v>
      </c>
      <c r="P2" s="91">
        <v>50000</v>
      </c>
      <c r="Q2" s="91">
        <v>40000</v>
      </c>
      <c r="R2" s="91">
        <v>35000</v>
      </c>
      <c r="S2" s="91">
        <v>35000</v>
      </c>
      <c r="T2" s="91">
        <v>230000</v>
      </c>
      <c r="U2" s="91">
        <v>118000</v>
      </c>
      <c r="V2" s="91">
        <v>118000</v>
      </c>
      <c r="W2" s="92" t="s">
        <v>92</v>
      </c>
      <c r="X2" s="91">
        <v>80000</v>
      </c>
      <c r="Y2" s="91">
        <v>70000</v>
      </c>
      <c r="Z2" s="91">
        <v>155000</v>
      </c>
      <c r="AA2" s="91" t="s">
        <v>90</v>
      </c>
      <c r="AB2" s="91">
        <v>155000</v>
      </c>
      <c r="AC2" s="91">
        <v>167000</v>
      </c>
      <c r="AD2" s="91">
        <v>58000</v>
      </c>
      <c r="AE2" s="94">
        <v>157000</v>
      </c>
      <c r="AF2" s="94">
        <v>700000</v>
      </c>
      <c r="AG2" s="94">
        <v>600000</v>
      </c>
      <c r="AH2" s="94">
        <v>230000</v>
      </c>
      <c r="AI2" s="94">
        <v>137000</v>
      </c>
      <c r="AJ2" s="94">
        <v>169000</v>
      </c>
      <c r="AK2" s="94">
        <v>139000</v>
      </c>
      <c r="AL2" s="94">
        <v>208000</v>
      </c>
      <c r="AM2" s="94">
        <v>137000</v>
      </c>
      <c r="AN2" s="94">
        <v>868000</v>
      </c>
      <c r="AO2" s="95"/>
      <c r="AP2" s="95"/>
      <c r="AQ2" s="95"/>
      <c r="AR2" s="97"/>
      <c r="AS2" s="95"/>
    </row>
    <row r="3" spans="1:45" ht="28" x14ac:dyDescent="0.35">
      <c r="A3" s="100" t="s">
        <v>89</v>
      </c>
      <c r="B3" s="100"/>
      <c r="C3" s="100"/>
      <c r="D3" s="100"/>
      <c r="E3" s="100"/>
      <c r="F3" s="91">
        <v>150000</v>
      </c>
      <c r="G3" s="91">
        <v>82000</v>
      </c>
      <c r="H3" s="91">
        <v>50000</v>
      </c>
      <c r="I3" s="91">
        <v>64000</v>
      </c>
      <c r="J3" s="91">
        <v>23000</v>
      </c>
      <c r="K3" s="91">
        <v>51000</v>
      </c>
      <c r="L3" s="91">
        <v>35000</v>
      </c>
      <c r="M3" s="91">
        <v>35000</v>
      </c>
      <c r="N3" s="91">
        <v>35000</v>
      </c>
      <c r="O3" s="91">
        <v>35000</v>
      </c>
      <c r="P3" s="91">
        <v>50000</v>
      </c>
      <c r="Q3" s="91">
        <v>40000</v>
      </c>
      <c r="R3" s="91">
        <v>35000</v>
      </c>
      <c r="S3" s="91">
        <v>35000</v>
      </c>
      <c r="T3" s="91">
        <v>230000</v>
      </c>
      <c r="U3" s="91">
        <v>118000</v>
      </c>
      <c r="V3" s="91">
        <v>118000</v>
      </c>
      <c r="W3" s="92" t="s">
        <v>92</v>
      </c>
      <c r="X3" s="91">
        <v>80000</v>
      </c>
      <c r="Y3" s="91">
        <v>70000</v>
      </c>
      <c r="Z3" s="91">
        <v>155000</v>
      </c>
      <c r="AA3" s="91" t="s">
        <v>90</v>
      </c>
      <c r="AB3" s="91">
        <v>155000</v>
      </c>
      <c r="AC3" s="91">
        <v>167000</v>
      </c>
      <c r="AD3" s="91">
        <v>58000</v>
      </c>
      <c r="AE3" s="94">
        <f>AE2*0.9</f>
        <v>141300</v>
      </c>
      <c r="AF3" s="94">
        <f t="shared" ref="AF3:AN3" si="0">AF2*0.9</f>
        <v>630000</v>
      </c>
      <c r="AG3" s="94">
        <f t="shared" si="0"/>
        <v>540000</v>
      </c>
      <c r="AH3" s="94">
        <f t="shared" si="0"/>
        <v>207000</v>
      </c>
      <c r="AI3" s="94">
        <f t="shared" si="0"/>
        <v>123300</v>
      </c>
      <c r="AJ3" s="94">
        <f t="shared" si="0"/>
        <v>152100</v>
      </c>
      <c r="AK3" s="94">
        <f t="shared" si="0"/>
        <v>125100</v>
      </c>
      <c r="AL3" s="94">
        <f t="shared" si="0"/>
        <v>187200</v>
      </c>
      <c r="AM3" s="94">
        <f t="shared" si="0"/>
        <v>123300</v>
      </c>
      <c r="AN3" s="94">
        <f t="shared" si="0"/>
        <v>781200</v>
      </c>
      <c r="AO3" s="95"/>
      <c r="AP3" s="95"/>
      <c r="AQ3" s="95"/>
      <c r="AR3" s="98"/>
      <c r="AS3" s="95"/>
    </row>
    <row r="4" spans="1:45" ht="126" x14ac:dyDescent="0.35">
      <c r="A4" s="101">
        <v>1</v>
      </c>
      <c r="B4" s="102" t="s">
        <v>41</v>
      </c>
      <c r="C4" s="102" t="s">
        <v>42</v>
      </c>
      <c r="D4" s="102" t="s">
        <v>43</v>
      </c>
      <c r="E4" s="102" t="s">
        <v>44</v>
      </c>
      <c r="F4" s="2" t="s">
        <v>45</v>
      </c>
      <c r="G4" s="2" t="s">
        <v>45</v>
      </c>
      <c r="H4" s="2" t="s">
        <v>45</v>
      </c>
      <c r="I4" s="2" t="s">
        <v>45</v>
      </c>
      <c r="J4" s="2" t="s">
        <v>45</v>
      </c>
      <c r="K4" s="2" t="s">
        <v>45</v>
      </c>
      <c r="L4" s="2" t="s">
        <v>45</v>
      </c>
      <c r="M4" s="2" t="s">
        <v>45</v>
      </c>
      <c r="N4" s="2" t="s">
        <v>45</v>
      </c>
      <c r="O4" s="2" t="s">
        <v>45</v>
      </c>
      <c r="P4" s="2" t="s">
        <v>45</v>
      </c>
      <c r="Q4" s="2" t="s">
        <v>45</v>
      </c>
      <c r="R4" s="2" t="s">
        <v>45</v>
      </c>
      <c r="S4" s="2" t="s">
        <v>45</v>
      </c>
      <c r="T4" s="2" t="s">
        <v>45</v>
      </c>
      <c r="U4" s="2"/>
      <c r="V4" s="2" t="s">
        <v>45</v>
      </c>
      <c r="W4" s="2" t="s">
        <v>45</v>
      </c>
      <c r="X4" s="2" t="s">
        <v>45</v>
      </c>
      <c r="Y4" s="2" t="s">
        <v>45</v>
      </c>
      <c r="Z4" s="2" t="s">
        <v>45</v>
      </c>
      <c r="AA4" s="2" t="s">
        <v>45</v>
      </c>
      <c r="AB4" s="2" t="s">
        <v>40</v>
      </c>
      <c r="AC4" s="2" t="s">
        <v>40</v>
      </c>
      <c r="AD4" s="2" t="s">
        <v>40</v>
      </c>
      <c r="AE4" s="2" t="s">
        <v>40</v>
      </c>
      <c r="AF4" s="2" t="s">
        <v>40</v>
      </c>
      <c r="AG4" s="2" t="s">
        <v>40</v>
      </c>
      <c r="AH4" s="2" t="s">
        <v>45</v>
      </c>
      <c r="AI4" s="2" t="s">
        <v>40</v>
      </c>
      <c r="AJ4" s="2" t="s">
        <v>45</v>
      </c>
      <c r="AK4" s="2" t="s">
        <v>40</v>
      </c>
      <c r="AL4" s="2" t="s">
        <v>40</v>
      </c>
      <c r="AM4" s="2" t="s">
        <v>40</v>
      </c>
      <c r="AN4" s="2" t="s">
        <v>40</v>
      </c>
      <c r="AO4" s="1">
        <f>SUMIF(F4:AD4,"X",$F$3:$AD$3)</f>
        <v>1373000</v>
      </c>
      <c r="AP4" s="1">
        <f>SUMIF(AE4:AN4,"X",$AE$3:$AN$3)</f>
        <v>359100</v>
      </c>
      <c r="AQ4" s="2" t="str">
        <f>VLOOKUP(E4,[1]Sheet1!$E$3:$I$17,5,0)</f>
        <v>1.332.000</v>
      </c>
      <c r="AR4" s="1">
        <f>AO4-AQ4</f>
        <v>41000</v>
      </c>
      <c r="AS4" s="89" t="s">
        <v>182</v>
      </c>
    </row>
    <row r="5" spans="1:45" ht="28" x14ac:dyDescent="0.35">
      <c r="A5" s="101">
        <v>2</v>
      </c>
      <c r="B5" s="102" t="s">
        <v>46</v>
      </c>
      <c r="C5" s="102" t="s">
        <v>47</v>
      </c>
      <c r="D5" s="102" t="s">
        <v>43</v>
      </c>
      <c r="E5" s="102" t="s">
        <v>48</v>
      </c>
      <c r="F5" s="2" t="s">
        <v>45</v>
      </c>
      <c r="G5" s="2" t="s">
        <v>45</v>
      </c>
      <c r="H5" s="2" t="s">
        <v>45</v>
      </c>
      <c r="I5" s="2" t="s">
        <v>45</v>
      </c>
      <c r="J5" s="2" t="s">
        <v>45</v>
      </c>
      <c r="K5" s="2" t="s">
        <v>45</v>
      </c>
      <c r="L5" s="2" t="s">
        <v>45</v>
      </c>
      <c r="M5" s="2" t="s">
        <v>45</v>
      </c>
      <c r="N5" s="2" t="s">
        <v>45</v>
      </c>
      <c r="O5" s="2" t="s">
        <v>45</v>
      </c>
      <c r="P5" s="2" t="s">
        <v>45</v>
      </c>
      <c r="Q5" s="2" t="s">
        <v>45</v>
      </c>
      <c r="R5" s="2" t="s">
        <v>45</v>
      </c>
      <c r="S5" s="2" t="s">
        <v>45</v>
      </c>
      <c r="T5" s="2" t="s">
        <v>45</v>
      </c>
      <c r="U5" s="2" t="s">
        <v>45</v>
      </c>
      <c r="V5" s="2" t="s">
        <v>40</v>
      </c>
      <c r="W5" s="2" t="s">
        <v>45</v>
      </c>
      <c r="X5" s="2" t="s">
        <v>45</v>
      </c>
      <c r="Y5" s="2" t="s">
        <v>45</v>
      </c>
      <c r="Z5" s="2" t="s">
        <v>45</v>
      </c>
      <c r="AA5" s="2" t="s">
        <v>45</v>
      </c>
      <c r="AB5" s="2" t="s">
        <v>40</v>
      </c>
      <c r="AC5" s="2" t="s">
        <v>40</v>
      </c>
      <c r="AD5" s="2" t="s">
        <v>40</v>
      </c>
      <c r="AE5" s="2" t="s">
        <v>40</v>
      </c>
      <c r="AF5" s="2" t="s">
        <v>45</v>
      </c>
      <c r="AG5" s="2" t="s">
        <v>40</v>
      </c>
      <c r="AH5" s="2" t="s">
        <v>40</v>
      </c>
      <c r="AI5" s="2" t="s">
        <v>45</v>
      </c>
      <c r="AJ5" s="2" t="s">
        <v>40</v>
      </c>
      <c r="AK5" s="2" t="s">
        <v>40</v>
      </c>
      <c r="AL5" s="2" t="s">
        <v>40</v>
      </c>
      <c r="AM5" s="2" t="s">
        <v>45</v>
      </c>
      <c r="AN5" s="2" t="s">
        <v>40</v>
      </c>
      <c r="AO5" s="1">
        <f>SUMIF(F5:AD5,"X",$F$3:$AD$3)</f>
        <v>1373000</v>
      </c>
      <c r="AP5" s="1">
        <f t="shared" ref="AP5:AP18" si="1">SUMIF(AE5:AN5,"X",$AE$3:$AN$3)</f>
        <v>876600</v>
      </c>
      <c r="AQ5" s="2" t="str">
        <f>VLOOKUP(E5,[1]Sheet1!$E$3:$I$17,5,0)</f>
        <v>1.450.000</v>
      </c>
      <c r="AR5" s="1">
        <f t="shared" ref="AR5:AR18" si="2">AO5-AQ5</f>
        <v>-77000</v>
      </c>
      <c r="AS5" s="89" t="s">
        <v>183</v>
      </c>
    </row>
    <row r="6" spans="1:45" x14ac:dyDescent="0.35">
      <c r="A6" s="101">
        <v>3</v>
      </c>
      <c r="B6" s="102" t="s">
        <v>49</v>
      </c>
      <c r="C6" s="102" t="s">
        <v>50</v>
      </c>
      <c r="D6" s="102" t="s">
        <v>51</v>
      </c>
      <c r="E6" s="102" t="s">
        <v>52</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1">
        <v>0</v>
      </c>
      <c r="AP6" s="1">
        <f t="shared" si="1"/>
        <v>0</v>
      </c>
      <c r="AQ6" s="2">
        <f>VLOOKUP(E6,[1]Sheet1!$E$3:$I$17,5,0)</f>
        <v>0</v>
      </c>
      <c r="AR6" s="1">
        <f t="shared" si="2"/>
        <v>0</v>
      </c>
      <c r="AS6" s="89" t="s">
        <v>97</v>
      </c>
    </row>
    <row r="7" spans="1:45" ht="42" x14ac:dyDescent="0.35">
      <c r="A7" s="101">
        <v>4</v>
      </c>
      <c r="B7" s="102" t="s">
        <v>53</v>
      </c>
      <c r="C7" s="102" t="s">
        <v>54</v>
      </c>
      <c r="D7" s="102" t="s">
        <v>51</v>
      </c>
      <c r="E7" s="102" t="s">
        <v>55</v>
      </c>
      <c r="F7" s="2" t="s">
        <v>45</v>
      </c>
      <c r="G7" s="2" t="s">
        <v>45</v>
      </c>
      <c r="H7" s="2" t="s">
        <v>45</v>
      </c>
      <c r="I7" s="2" t="s">
        <v>45</v>
      </c>
      <c r="J7" s="2" t="s">
        <v>45</v>
      </c>
      <c r="K7" s="2" t="s">
        <v>45</v>
      </c>
      <c r="L7" s="2" t="s">
        <v>45</v>
      </c>
      <c r="M7" s="2" t="s">
        <v>45</v>
      </c>
      <c r="N7" s="2" t="s">
        <v>45</v>
      </c>
      <c r="O7" s="2" t="s">
        <v>45</v>
      </c>
      <c r="P7" s="2" t="s">
        <v>45</v>
      </c>
      <c r="Q7" s="2" t="s">
        <v>45</v>
      </c>
      <c r="R7" s="2" t="s">
        <v>45</v>
      </c>
      <c r="S7" s="2" t="s">
        <v>45</v>
      </c>
      <c r="T7" s="2" t="s">
        <v>40</v>
      </c>
      <c r="U7" s="2"/>
      <c r="V7" s="2" t="s">
        <v>45</v>
      </c>
      <c r="W7" s="2" t="s">
        <v>45</v>
      </c>
      <c r="X7" s="2" t="s">
        <v>45</v>
      </c>
      <c r="Y7" s="2" t="s">
        <v>45</v>
      </c>
      <c r="Z7" s="2" t="s">
        <v>45</v>
      </c>
      <c r="AA7" s="2" t="s">
        <v>45</v>
      </c>
      <c r="AB7" s="2" t="s">
        <v>45</v>
      </c>
      <c r="AC7" s="2" t="s">
        <v>45</v>
      </c>
      <c r="AD7" s="2" t="s">
        <v>45</v>
      </c>
      <c r="AE7" s="2" t="s">
        <v>40</v>
      </c>
      <c r="AF7" s="2" t="s">
        <v>40</v>
      </c>
      <c r="AG7" s="2" t="s">
        <v>45</v>
      </c>
      <c r="AH7" s="2" t="s">
        <v>45</v>
      </c>
      <c r="AI7" s="2" t="s">
        <v>40</v>
      </c>
      <c r="AJ7" s="2" t="s">
        <v>45</v>
      </c>
      <c r="AK7" s="2" t="s">
        <v>40</v>
      </c>
      <c r="AL7" s="2" t="s">
        <v>40</v>
      </c>
      <c r="AM7" s="2" t="s">
        <v>40</v>
      </c>
      <c r="AN7" s="2" t="s">
        <v>40</v>
      </c>
      <c r="AO7" s="1">
        <f>SUMIF(F7:AD7,"X",$F$3:$AD$3)</f>
        <v>1523000</v>
      </c>
      <c r="AP7" s="1">
        <f t="shared" si="1"/>
        <v>899100</v>
      </c>
      <c r="AQ7" s="2" t="str">
        <f>VLOOKUP(E7,[1]Sheet1!$E$3:$I$17,5,0)</f>
        <v>1.482.000</v>
      </c>
      <c r="AR7" s="1">
        <f t="shared" si="2"/>
        <v>41000</v>
      </c>
      <c r="AS7" s="89" t="s">
        <v>184</v>
      </c>
    </row>
    <row r="8" spans="1:45" ht="28" x14ac:dyDescent="0.35">
      <c r="A8" s="101">
        <v>5</v>
      </c>
      <c r="B8" s="102" t="s">
        <v>56</v>
      </c>
      <c r="C8" s="102" t="s">
        <v>57</v>
      </c>
      <c r="D8" s="102" t="s">
        <v>43</v>
      </c>
      <c r="E8" s="102" t="s">
        <v>58</v>
      </c>
      <c r="F8" s="2" t="s">
        <v>45</v>
      </c>
      <c r="G8" s="2" t="s">
        <v>45</v>
      </c>
      <c r="H8" s="2" t="s">
        <v>45</v>
      </c>
      <c r="I8" s="2" t="s">
        <v>45</v>
      </c>
      <c r="J8" s="2" t="s">
        <v>45</v>
      </c>
      <c r="K8" s="2" t="s">
        <v>45</v>
      </c>
      <c r="L8" s="2" t="s">
        <v>45</v>
      </c>
      <c r="M8" s="2" t="s">
        <v>45</v>
      </c>
      <c r="N8" s="2" t="s">
        <v>45</v>
      </c>
      <c r="O8" s="2" t="s">
        <v>45</v>
      </c>
      <c r="P8" s="2" t="s">
        <v>45</v>
      </c>
      <c r="Q8" s="2" t="s">
        <v>45</v>
      </c>
      <c r="R8" s="2" t="s">
        <v>45</v>
      </c>
      <c r="S8" s="2" t="s">
        <v>45</v>
      </c>
      <c r="T8" s="2" t="s">
        <v>45</v>
      </c>
      <c r="U8" s="2" t="s">
        <v>45</v>
      </c>
      <c r="V8" s="2"/>
      <c r="W8" s="2" t="s">
        <v>45</v>
      </c>
      <c r="X8" s="2" t="s">
        <v>45</v>
      </c>
      <c r="Y8" s="2" t="s">
        <v>45</v>
      </c>
      <c r="Z8" s="2" t="s">
        <v>45</v>
      </c>
      <c r="AA8" s="2" t="s">
        <v>45</v>
      </c>
      <c r="AB8" s="2" t="s">
        <v>40</v>
      </c>
      <c r="AC8" s="2" t="s">
        <v>40</v>
      </c>
      <c r="AD8" s="2" t="s">
        <v>40</v>
      </c>
      <c r="AE8" s="2" t="s">
        <v>40</v>
      </c>
      <c r="AF8" s="2" t="s">
        <v>40</v>
      </c>
      <c r="AG8" s="2" t="s">
        <v>40</v>
      </c>
      <c r="AH8" s="2" t="s">
        <v>40</v>
      </c>
      <c r="AI8" s="2" t="s">
        <v>40</v>
      </c>
      <c r="AJ8" s="2" t="s">
        <v>40</v>
      </c>
      <c r="AK8" s="2" t="s">
        <v>40</v>
      </c>
      <c r="AL8" s="2" t="s">
        <v>40</v>
      </c>
      <c r="AM8" s="2" t="s">
        <v>40</v>
      </c>
      <c r="AN8" s="2" t="s">
        <v>40</v>
      </c>
      <c r="AO8" s="1">
        <f>SUMIF(F8:AD8,"X",$F$3:$AD$3)</f>
        <v>1373000</v>
      </c>
      <c r="AP8" s="1">
        <f t="shared" si="1"/>
        <v>0</v>
      </c>
      <c r="AQ8" s="2" t="str">
        <f>VLOOKUP(E8,[1]Sheet1!$E$3:$I$17,5,0)</f>
        <v>1.450.000</v>
      </c>
      <c r="AR8" s="1">
        <f t="shared" si="2"/>
        <v>-77000</v>
      </c>
      <c r="AS8" s="89" t="s">
        <v>183</v>
      </c>
    </row>
    <row r="9" spans="1:45" ht="42" x14ac:dyDescent="0.35">
      <c r="A9" s="101">
        <v>6</v>
      </c>
      <c r="B9" s="102" t="s">
        <v>59</v>
      </c>
      <c r="C9" s="102" t="s">
        <v>60</v>
      </c>
      <c r="D9" s="102" t="s">
        <v>43</v>
      </c>
      <c r="E9" s="102" t="s">
        <v>61</v>
      </c>
      <c r="F9" s="2" t="s">
        <v>45</v>
      </c>
      <c r="G9" s="2" t="s">
        <v>45</v>
      </c>
      <c r="H9" s="2" t="s">
        <v>45</v>
      </c>
      <c r="I9" s="2" t="s">
        <v>45</v>
      </c>
      <c r="J9" s="2" t="s">
        <v>45</v>
      </c>
      <c r="K9" s="2" t="s">
        <v>45</v>
      </c>
      <c r="L9" s="2" t="s">
        <v>45</v>
      </c>
      <c r="M9" s="2" t="s">
        <v>45</v>
      </c>
      <c r="N9" s="2" t="s">
        <v>45</v>
      </c>
      <c r="O9" s="2" t="s">
        <v>45</v>
      </c>
      <c r="P9" s="2" t="s">
        <v>45</v>
      </c>
      <c r="Q9" s="2" t="s">
        <v>45</v>
      </c>
      <c r="R9" s="2" t="s">
        <v>45</v>
      </c>
      <c r="S9" s="2" t="s">
        <v>45</v>
      </c>
      <c r="T9" s="2" t="s">
        <v>45</v>
      </c>
      <c r="U9" s="2" t="s">
        <v>45</v>
      </c>
      <c r="V9" s="2"/>
      <c r="W9" s="2" t="s">
        <v>45</v>
      </c>
      <c r="X9" s="2" t="s">
        <v>45</v>
      </c>
      <c r="Y9" s="2" t="s">
        <v>45</v>
      </c>
      <c r="Z9" s="2" t="s">
        <v>45</v>
      </c>
      <c r="AA9" s="2" t="s">
        <v>45</v>
      </c>
      <c r="AB9" s="2" t="s">
        <v>40</v>
      </c>
      <c r="AC9" s="2" t="s">
        <v>40</v>
      </c>
      <c r="AD9" s="2" t="s">
        <v>40</v>
      </c>
      <c r="AE9" s="2" t="s">
        <v>45</v>
      </c>
      <c r="AF9" s="2" t="s">
        <v>40</v>
      </c>
      <c r="AG9" s="2" t="s">
        <v>40</v>
      </c>
      <c r="AH9" s="2" t="s">
        <v>40</v>
      </c>
      <c r="AI9" s="2" t="s">
        <v>40</v>
      </c>
      <c r="AJ9" s="2" t="s">
        <v>40</v>
      </c>
      <c r="AK9" s="2" t="s">
        <v>40</v>
      </c>
      <c r="AL9" s="2" t="s">
        <v>40</v>
      </c>
      <c r="AM9" s="2" t="s">
        <v>40</v>
      </c>
      <c r="AN9" s="2" t="s">
        <v>40</v>
      </c>
      <c r="AO9" s="1">
        <f>SUMIF(F9:AD9,"X",$F$3:$AD$3)</f>
        <v>1373000</v>
      </c>
      <c r="AP9" s="1">
        <f t="shared" si="1"/>
        <v>141300</v>
      </c>
      <c r="AQ9" s="2" t="str">
        <f>VLOOKUP(E9,[1]Sheet1!$E$3:$I$17,5,0)</f>
        <v>1.332.000</v>
      </c>
      <c r="AR9" s="1">
        <f t="shared" si="2"/>
        <v>41000</v>
      </c>
      <c r="AS9" s="89" t="s">
        <v>184</v>
      </c>
    </row>
    <row r="10" spans="1:45" ht="42" x14ac:dyDescent="0.35">
      <c r="A10" s="101">
        <v>7</v>
      </c>
      <c r="B10" s="102" t="s">
        <v>62</v>
      </c>
      <c r="C10" s="102" t="s">
        <v>50</v>
      </c>
      <c r="D10" s="102" t="s">
        <v>51</v>
      </c>
      <c r="E10" s="102" t="s">
        <v>63</v>
      </c>
      <c r="F10" s="2" t="s">
        <v>45</v>
      </c>
      <c r="G10" s="2" t="s">
        <v>45</v>
      </c>
      <c r="H10" s="2" t="s">
        <v>45</v>
      </c>
      <c r="I10" s="2" t="s">
        <v>45</v>
      </c>
      <c r="J10" s="2" t="s">
        <v>45</v>
      </c>
      <c r="K10" s="2" t="s">
        <v>45</v>
      </c>
      <c r="L10" s="2" t="s">
        <v>45</v>
      </c>
      <c r="M10" s="2" t="s">
        <v>45</v>
      </c>
      <c r="N10" s="2" t="s">
        <v>45</v>
      </c>
      <c r="O10" s="2" t="s">
        <v>45</v>
      </c>
      <c r="P10" s="2" t="s">
        <v>45</v>
      </c>
      <c r="Q10" s="2" t="s">
        <v>45</v>
      </c>
      <c r="R10" s="2" t="s">
        <v>45</v>
      </c>
      <c r="S10" s="2" t="s">
        <v>45</v>
      </c>
      <c r="T10" s="2" t="s">
        <v>40</v>
      </c>
      <c r="U10" s="2"/>
      <c r="V10" s="2" t="s">
        <v>45</v>
      </c>
      <c r="W10" s="2" t="s">
        <v>45</v>
      </c>
      <c r="X10" s="2" t="s">
        <v>45</v>
      </c>
      <c r="Y10" s="2" t="s">
        <v>45</v>
      </c>
      <c r="Z10" s="2" t="s">
        <v>45</v>
      </c>
      <c r="AA10" s="2" t="s">
        <v>45</v>
      </c>
      <c r="AB10" s="2" t="s">
        <v>45</v>
      </c>
      <c r="AC10" s="2" t="s">
        <v>45</v>
      </c>
      <c r="AD10" s="2" t="s">
        <v>45</v>
      </c>
      <c r="AE10" s="2" t="s">
        <v>40</v>
      </c>
      <c r="AF10" s="2" t="s">
        <v>40</v>
      </c>
      <c r="AG10" s="2" t="s">
        <v>40</v>
      </c>
      <c r="AH10" s="2" t="s">
        <v>45</v>
      </c>
      <c r="AI10" s="2" t="s">
        <v>45</v>
      </c>
      <c r="AJ10" s="2" t="s">
        <v>40</v>
      </c>
      <c r="AK10" s="2" t="s">
        <v>40</v>
      </c>
      <c r="AL10" s="2" t="s">
        <v>45</v>
      </c>
      <c r="AM10" s="2" t="s">
        <v>45</v>
      </c>
      <c r="AN10" s="2" t="s">
        <v>40</v>
      </c>
      <c r="AO10" s="1">
        <f>SUMIF(F10:AD10,"X",$F$3:$AD$3)</f>
        <v>1523000</v>
      </c>
      <c r="AP10" s="1">
        <f t="shared" si="1"/>
        <v>640800</v>
      </c>
      <c r="AQ10" s="2" t="str">
        <f>VLOOKUP(E10,[1]Sheet1!$E$3:$I$17,5,0)</f>
        <v>1.482.000</v>
      </c>
      <c r="AR10" s="1">
        <f t="shared" si="2"/>
        <v>41000</v>
      </c>
      <c r="AS10" s="89" t="s">
        <v>184</v>
      </c>
    </row>
    <row r="11" spans="1:45" ht="56" x14ac:dyDescent="0.35">
      <c r="A11" s="101">
        <v>8</v>
      </c>
      <c r="B11" s="102" t="s">
        <v>64</v>
      </c>
      <c r="C11" s="102" t="s">
        <v>65</v>
      </c>
      <c r="D11" s="102" t="s">
        <v>43</v>
      </c>
      <c r="E11" s="102" t="s">
        <v>66</v>
      </c>
      <c r="F11" s="2" t="s">
        <v>45</v>
      </c>
      <c r="G11" s="2" t="s">
        <v>45</v>
      </c>
      <c r="H11" s="2" t="s">
        <v>45</v>
      </c>
      <c r="I11" s="2" t="s">
        <v>45</v>
      </c>
      <c r="J11" s="2" t="s">
        <v>45</v>
      </c>
      <c r="K11" s="2" t="s">
        <v>45</v>
      </c>
      <c r="L11" s="2" t="s">
        <v>45</v>
      </c>
      <c r="M11" s="2" t="s">
        <v>45</v>
      </c>
      <c r="N11" s="2" t="s">
        <v>45</v>
      </c>
      <c r="O11" s="2" t="s">
        <v>45</v>
      </c>
      <c r="P11" s="2" t="s">
        <v>45</v>
      </c>
      <c r="Q11" s="2" t="s">
        <v>45</v>
      </c>
      <c r="R11" s="2" t="s">
        <v>45</v>
      </c>
      <c r="S11" s="2" t="s">
        <v>45</v>
      </c>
      <c r="T11" s="2" t="s">
        <v>45</v>
      </c>
      <c r="U11" s="2" t="s">
        <v>45</v>
      </c>
      <c r="V11" s="2" t="s">
        <v>45</v>
      </c>
      <c r="W11" s="2" t="s">
        <v>45</v>
      </c>
      <c r="X11" s="2" t="s">
        <v>45</v>
      </c>
      <c r="Y11" s="2" t="s">
        <v>45</v>
      </c>
      <c r="Z11" s="2" t="s">
        <v>45</v>
      </c>
      <c r="AA11" s="2" t="s">
        <v>45</v>
      </c>
      <c r="AB11" s="2" t="s">
        <v>40</v>
      </c>
      <c r="AC11" s="2" t="s">
        <v>40</v>
      </c>
      <c r="AD11" s="2" t="s">
        <v>40</v>
      </c>
      <c r="AE11" s="2" t="s">
        <v>40</v>
      </c>
      <c r="AF11" s="2" t="s">
        <v>40</v>
      </c>
      <c r="AG11" s="2" t="s">
        <v>40</v>
      </c>
      <c r="AH11" s="2" t="s">
        <v>40</v>
      </c>
      <c r="AI11" s="2" t="s">
        <v>40</v>
      </c>
      <c r="AJ11" s="2" t="s">
        <v>40</v>
      </c>
      <c r="AK11" s="2" t="s">
        <v>40</v>
      </c>
      <c r="AL11" s="2" t="s">
        <v>40</v>
      </c>
      <c r="AM11" s="2" t="s">
        <v>40</v>
      </c>
      <c r="AN11" s="2" t="s">
        <v>40</v>
      </c>
      <c r="AO11" s="1">
        <f>SUMIF(F11:AD11,"X",$F$3:$AD$3)</f>
        <v>1491000</v>
      </c>
      <c r="AP11" s="1">
        <f t="shared" si="1"/>
        <v>0</v>
      </c>
      <c r="AQ11" s="2" t="str">
        <f>VLOOKUP(E11,[1]Sheet1!$E$3:$I$17,5,0)</f>
        <v>1.332.000</v>
      </c>
      <c r="AR11" s="1">
        <f t="shared" si="2"/>
        <v>159000</v>
      </c>
      <c r="AS11" s="89" t="s">
        <v>185</v>
      </c>
    </row>
    <row r="12" spans="1:45" ht="28" x14ac:dyDescent="0.35">
      <c r="A12" s="101">
        <v>9</v>
      </c>
      <c r="B12" s="102" t="s">
        <v>67</v>
      </c>
      <c r="C12" s="102" t="s">
        <v>68</v>
      </c>
      <c r="D12" s="102" t="s">
        <v>51</v>
      </c>
      <c r="E12" s="102" t="s">
        <v>69</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40</v>
      </c>
      <c r="U12" s="2" t="s">
        <v>45</v>
      </c>
      <c r="V12" s="2" t="s">
        <v>40</v>
      </c>
      <c r="W12" s="2" t="s">
        <v>45</v>
      </c>
      <c r="X12" s="2" t="s">
        <v>45</v>
      </c>
      <c r="Y12" s="2" t="s">
        <v>45</v>
      </c>
      <c r="Z12" s="2" t="s">
        <v>45</v>
      </c>
      <c r="AA12" s="2" t="s">
        <v>45</v>
      </c>
      <c r="AB12" s="2" t="s">
        <v>45</v>
      </c>
      <c r="AC12" s="2" t="s">
        <v>45</v>
      </c>
      <c r="AD12" s="2" t="s">
        <v>45</v>
      </c>
      <c r="AE12" s="2" t="s">
        <v>40</v>
      </c>
      <c r="AF12" s="2" t="s">
        <v>40</v>
      </c>
      <c r="AG12" s="2" t="s">
        <v>40</v>
      </c>
      <c r="AH12" s="2" t="s">
        <v>40</v>
      </c>
      <c r="AI12" s="2" t="s">
        <v>40</v>
      </c>
      <c r="AJ12" s="2" t="s">
        <v>40</v>
      </c>
      <c r="AK12" s="2" t="s">
        <v>45</v>
      </c>
      <c r="AL12" s="2" t="s">
        <v>40</v>
      </c>
      <c r="AM12" s="2" t="s">
        <v>40</v>
      </c>
      <c r="AN12" s="2" t="s">
        <v>45</v>
      </c>
      <c r="AO12" s="1">
        <f>SUMIF(F12:AD12,"X",$F$3:$AD$3)</f>
        <v>1523000</v>
      </c>
      <c r="AP12" s="1">
        <f t="shared" si="1"/>
        <v>906300</v>
      </c>
      <c r="AQ12" s="2" t="str">
        <f>VLOOKUP(E12,[1]Sheet1!$E$3:$I$17,5,0)</f>
        <v>1.600.000</v>
      </c>
      <c r="AR12" s="1">
        <f t="shared" si="2"/>
        <v>-77000</v>
      </c>
      <c r="AS12" s="89" t="s">
        <v>183</v>
      </c>
    </row>
    <row r="13" spans="1:45" ht="42" x14ac:dyDescent="0.35">
      <c r="A13" s="101">
        <v>10</v>
      </c>
      <c r="B13" s="102" t="s">
        <v>70</v>
      </c>
      <c r="C13" s="102" t="s">
        <v>71</v>
      </c>
      <c r="D13" s="102" t="s">
        <v>43</v>
      </c>
      <c r="E13" s="102" t="s">
        <v>72</v>
      </c>
      <c r="F13" s="2" t="s">
        <v>45</v>
      </c>
      <c r="G13" s="2" t="s">
        <v>45</v>
      </c>
      <c r="H13" s="2" t="s">
        <v>45</v>
      </c>
      <c r="I13" s="2" t="s">
        <v>45</v>
      </c>
      <c r="J13" s="2" t="s">
        <v>45</v>
      </c>
      <c r="K13" s="2" t="s">
        <v>45</v>
      </c>
      <c r="L13" s="2" t="s">
        <v>45</v>
      </c>
      <c r="M13" s="2" t="s">
        <v>45</v>
      </c>
      <c r="N13" s="2" t="s">
        <v>45</v>
      </c>
      <c r="O13" s="2" t="s">
        <v>45</v>
      </c>
      <c r="P13" s="2" t="s">
        <v>45</v>
      </c>
      <c r="Q13" s="2" t="s">
        <v>45</v>
      </c>
      <c r="R13" s="2" t="s">
        <v>45</v>
      </c>
      <c r="S13" s="2" t="s">
        <v>45</v>
      </c>
      <c r="T13" s="2" t="s">
        <v>45</v>
      </c>
      <c r="U13" s="2"/>
      <c r="V13" s="2" t="s">
        <v>45</v>
      </c>
      <c r="W13" s="2" t="s">
        <v>45</v>
      </c>
      <c r="X13" s="2" t="s">
        <v>45</v>
      </c>
      <c r="Y13" s="2" t="s">
        <v>45</v>
      </c>
      <c r="Z13" s="2" t="s">
        <v>45</v>
      </c>
      <c r="AA13" s="2" t="s">
        <v>45</v>
      </c>
      <c r="AB13" s="2" t="s">
        <v>40</v>
      </c>
      <c r="AC13" s="2" t="s">
        <v>40</v>
      </c>
      <c r="AD13" s="2" t="s">
        <v>40</v>
      </c>
      <c r="AE13" s="2" t="s">
        <v>40</v>
      </c>
      <c r="AF13" s="2" t="s">
        <v>40</v>
      </c>
      <c r="AG13" s="2" t="s">
        <v>40</v>
      </c>
      <c r="AH13" s="2" t="s">
        <v>40</v>
      </c>
      <c r="AI13" s="2" t="s">
        <v>40</v>
      </c>
      <c r="AJ13" s="2" t="s">
        <v>40</v>
      </c>
      <c r="AK13" s="2" t="s">
        <v>40</v>
      </c>
      <c r="AL13" s="2" t="s">
        <v>40</v>
      </c>
      <c r="AM13" s="2" t="s">
        <v>40</v>
      </c>
      <c r="AN13" s="2" t="s">
        <v>40</v>
      </c>
      <c r="AO13" s="1">
        <f>SUMIF(F13:AD13,"X",$F$3:$AD$3)</f>
        <v>1373000</v>
      </c>
      <c r="AP13" s="1">
        <f t="shared" si="1"/>
        <v>0</v>
      </c>
      <c r="AQ13" s="2" t="str">
        <f>VLOOKUP(E13,[1]Sheet1!$E$3:$I$17,5,0)</f>
        <v>1.332.000</v>
      </c>
      <c r="AR13" s="1">
        <f t="shared" si="2"/>
        <v>41000</v>
      </c>
      <c r="AS13" s="89" t="s">
        <v>184</v>
      </c>
    </row>
    <row r="14" spans="1:45" ht="28" x14ac:dyDescent="0.35">
      <c r="A14" s="101">
        <v>11</v>
      </c>
      <c r="B14" s="102" t="s">
        <v>73</v>
      </c>
      <c r="C14" s="102" t="s">
        <v>74</v>
      </c>
      <c r="D14" s="102" t="s">
        <v>51</v>
      </c>
      <c r="E14" s="102" t="s">
        <v>75</v>
      </c>
      <c r="F14" s="2" t="s">
        <v>45</v>
      </c>
      <c r="G14" s="2" t="s">
        <v>45</v>
      </c>
      <c r="H14" s="2" t="s">
        <v>45</v>
      </c>
      <c r="I14" s="2" t="s">
        <v>45</v>
      </c>
      <c r="J14" s="2" t="s">
        <v>45</v>
      </c>
      <c r="K14" s="2" t="s">
        <v>45</v>
      </c>
      <c r="L14" s="2" t="s">
        <v>45</v>
      </c>
      <c r="M14" s="2" t="s">
        <v>45</v>
      </c>
      <c r="N14" s="2" t="s">
        <v>45</v>
      </c>
      <c r="O14" s="2" t="s">
        <v>45</v>
      </c>
      <c r="P14" s="2" t="s">
        <v>45</v>
      </c>
      <c r="Q14" s="2" t="s">
        <v>45</v>
      </c>
      <c r="R14" s="2" t="s">
        <v>45</v>
      </c>
      <c r="S14" s="2" t="s">
        <v>45</v>
      </c>
      <c r="T14" s="2" t="s">
        <v>40</v>
      </c>
      <c r="U14" s="2" t="s">
        <v>45</v>
      </c>
      <c r="V14" s="2" t="s">
        <v>40</v>
      </c>
      <c r="W14" s="2" t="s">
        <v>45</v>
      </c>
      <c r="X14" s="2" t="s">
        <v>45</v>
      </c>
      <c r="Y14" s="2" t="s">
        <v>45</v>
      </c>
      <c r="Z14" s="2" t="s">
        <v>45</v>
      </c>
      <c r="AA14" s="2" t="s">
        <v>45</v>
      </c>
      <c r="AB14" s="2" t="s">
        <v>45</v>
      </c>
      <c r="AC14" s="2" t="s">
        <v>40</v>
      </c>
      <c r="AD14" s="2" t="s">
        <v>40</v>
      </c>
      <c r="AE14" s="2" t="s">
        <v>40</v>
      </c>
      <c r="AF14" s="2" t="s">
        <v>40</v>
      </c>
      <c r="AG14" s="2" t="s">
        <v>40</v>
      </c>
      <c r="AH14" s="2" t="s">
        <v>40</v>
      </c>
      <c r="AI14" s="2" t="s">
        <v>40</v>
      </c>
      <c r="AJ14" s="2" t="s">
        <v>40</v>
      </c>
      <c r="AK14" s="2" t="s">
        <v>40</v>
      </c>
      <c r="AL14" s="2" t="s">
        <v>40</v>
      </c>
      <c r="AM14" s="2" t="s">
        <v>40</v>
      </c>
      <c r="AN14" s="2" t="s">
        <v>40</v>
      </c>
      <c r="AO14" s="1">
        <f>SUMIF(F14:AD14,"X",$F$3:$AD$3)</f>
        <v>1298000</v>
      </c>
      <c r="AP14" s="1">
        <f t="shared" si="1"/>
        <v>0</v>
      </c>
      <c r="AQ14" s="2" t="str">
        <f>VLOOKUP(E14,[1]Sheet1!$E$3:$I$17,5,0)</f>
        <v>1.375.000</v>
      </c>
      <c r="AR14" s="1">
        <f t="shared" si="2"/>
        <v>-77000</v>
      </c>
      <c r="AS14" s="89" t="s">
        <v>183</v>
      </c>
    </row>
    <row r="15" spans="1:45" ht="42" x14ac:dyDescent="0.35">
      <c r="A15" s="101">
        <v>12</v>
      </c>
      <c r="B15" s="102" t="s">
        <v>76</v>
      </c>
      <c r="C15" s="102" t="s">
        <v>77</v>
      </c>
      <c r="D15" s="102" t="s">
        <v>51</v>
      </c>
      <c r="E15" s="102" t="s">
        <v>78</v>
      </c>
      <c r="F15" s="2" t="s">
        <v>45</v>
      </c>
      <c r="G15" s="2" t="s">
        <v>45</v>
      </c>
      <c r="H15" s="2" t="s">
        <v>45</v>
      </c>
      <c r="I15" s="2" t="s">
        <v>45</v>
      </c>
      <c r="J15" s="2" t="s">
        <v>45</v>
      </c>
      <c r="K15" s="2" t="s">
        <v>45</v>
      </c>
      <c r="L15" s="2" t="s">
        <v>45</v>
      </c>
      <c r="M15" s="2" t="s">
        <v>45</v>
      </c>
      <c r="N15" s="2" t="s">
        <v>45</v>
      </c>
      <c r="O15" s="2" t="s">
        <v>45</v>
      </c>
      <c r="P15" s="2" t="s">
        <v>45</v>
      </c>
      <c r="Q15" s="2" t="s">
        <v>45</v>
      </c>
      <c r="R15" s="2" t="s">
        <v>45</v>
      </c>
      <c r="S15" s="2" t="s">
        <v>45</v>
      </c>
      <c r="T15" s="2" t="s">
        <v>40</v>
      </c>
      <c r="U15" s="2" t="s">
        <v>40</v>
      </c>
      <c r="V15" s="2" t="s">
        <v>45</v>
      </c>
      <c r="W15" s="2" t="s">
        <v>45</v>
      </c>
      <c r="X15" s="2" t="s">
        <v>45</v>
      </c>
      <c r="Y15" s="2" t="s">
        <v>45</v>
      </c>
      <c r="Z15" s="2" t="s">
        <v>45</v>
      </c>
      <c r="AA15" s="2" t="s">
        <v>45</v>
      </c>
      <c r="AB15" s="2" t="s">
        <v>45</v>
      </c>
      <c r="AC15" s="2" t="s">
        <v>45</v>
      </c>
      <c r="AD15" s="2" t="s">
        <v>45</v>
      </c>
      <c r="AE15" s="2" t="s">
        <v>40</v>
      </c>
      <c r="AF15" s="2" t="s">
        <v>40</v>
      </c>
      <c r="AG15" s="2" t="s">
        <v>40</v>
      </c>
      <c r="AH15" s="2" t="s">
        <v>40</v>
      </c>
      <c r="AI15" s="2" t="s">
        <v>40</v>
      </c>
      <c r="AJ15" s="2" t="s">
        <v>40</v>
      </c>
      <c r="AK15" s="2" t="s">
        <v>40</v>
      </c>
      <c r="AL15" s="2" t="s">
        <v>40</v>
      </c>
      <c r="AM15" s="2" t="s">
        <v>40</v>
      </c>
      <c r="AN15" s="2" t="s">
        <v>40</v>
      </c>
      <c r="AO15" s="1">
        <f>SUMIF(F15:AD15,"X",$F$3:$AD$3)</f>
        <v>1523000</v>
      </c>
      <c r="AP15" s="1">
        <f t="shared" si="1"/>
        <v>0</v>
      </c>
      <c r="AQ15" s="2" t="str">
        <f>VLOOKUP(E15,[1]Sheet1!$E$3:$I$17,5,0)</f>
        <v>1.482.000</v>
      </c>
      <c r="AR15" s="1">
        <f t="shared" si="2"/>
        <v>41000</v>
      </c>
      <c r="AS15" s="89" t="s">
        <v>184</v>
      </c>
    </row>
    <row r="16" spans="1:45" ht="56" x14ac:dyDescent="0.35">
      <c r="A16" s="101">
        <v>13</v>
      </c>
      <c r="B16" s="102" t="s">
        <v>79</v>
      </c>
      <c r="C16" s="102" t="s">
        <v>80</v>
      </c>
      <c r="D16" s="102" t="s">
        <v>51</v>
      </c>
      <c r="E16" s="102" t="s">
        <v>81</v>
      </c>
      <c r="F16" s="2" t="s">
        <v>45</v>
      </c>
      <c r="G16" s="2" t="s">
        <v>45</v>
      </c>
      <c r="H16" s="2" t="s">
        <v>45</v>
      </c>
      <c r="I16" s="2" t="s">
        <v>45</v>
      </c>
      <c r="J16" s="2" t="s">
        <v>45</v>
      </c>
      <c r="K16" s="2" t="s">
        <v>45</v>
      </c>
      <c r="L16" s="2" t="s">
        <v>45</v>
      </c>
      <c r="M16" s="2" t="s">
        <v>45</v>
      </c>
      <c r="N16" s="2" t="s">
        <v>45</v>
      </c>
      <c r="O16" s="2" t="s">
        <v>45</v>
      </c>
      <c r="P16" s="2" t="s">
        <v>45</v>
      </c>
      <c r="Q16" s="2" t="s">
        <v>45</v>
      </c>
      <c r="R16" s="2" t="s">
        <v>45</v>
      </c>
      <c r="S16" s="2" t="s">
        <v>45</v>
      </c>
      <c r="T16" s="2" t="s">
        <v>40</v>
      </c>
      <c r="U16" s="2" t="s">
        <v>45</v>
      </c>
      <c r="V16" s="2" t="s">
        <v>40</v>
      </c>
      <c r="W16" s="2" t="s">
        <v>45</v>
      </c>
      <c r="X16" s="2" t="s">
        <v>45</v>
      </c>
      <c r="Y16" s="2" t="s">
        <v>45</v>
      </c>
      <c r="Z16" s="2" t="s">
        <v>45</v>
      </c>
      <c r="AA16" s="2" t="s">
        <v>45</v>
      </c>
      <c r="AB16" s="2" t="s">
        <v>45</v>
      </c>
      <c r="AC16" s="2" t="s">
        <v>45</v>
      </c>
      <c r="AD16" s="2" t="s">
        <v>45</v>
      </c>
      <c r="AE16" s="2" t="s">
        <v>40</v>
      </c>
      <c r="AF16" s="2" t="s">
        <v>40</v>
      </c>
      <c r="AG16" s="2" t="s">
        <v>40</v>
      </c>
      <c r="AH16" s="2" t="s">
        <v>40</v>
      </c>
      <c r="AI16" s="2" t="s">
        <v>40</v>
      </c>
      <c r="AJ16" s="2" t="s">
        <v>40</v>
      </c>
      <c r="AK16" s="2" t="s">
        <v>40</v>
      </c>
      <c r="AL16" s="2" t="s">
        <v>40</v>
      </c>
      <c r="AM16" s="2" t="s">
        <v>40</v>
      </c>
      <c r="AN16" s="2" t="s">
        <v>40</v>
      </c>
      <c r="AO16" s="1">
        <f>SUMIF(F16:AD16,"X",$F$3:$AD$3)</f>
        <v>1523000</v>
      </c>
      <c r="AP16" s="1">
        <f t="shared" si="1"/>
        <v>0</v>
      </c>
      <c r="AQ16" s="2" t="str">
        <f>VLOOKUP(E16,[1]Sheet1!$E$3:$I$17,5,0)</f>
        <v>1.363.000</v>
      </c>
      <c r="AR16" s="1">
        <f t="shared" si="2"/>
        <v>160000</v>
      </c>
      <c r="AS16" s="89" t="s">
        <v>185</v>
      </c>
    </row>
    <row r="17" spans="1:45" ht="28" x14ac:dyDescent="0.35">
      <c r="A17" s="101">
        <v>14</v>
      </c>
      <c r="B17" s="102" t="s">
        <v>82</v>
      </c>
      <c r="C17" s="102" t="s">
        <v>71</v>
      </c>
      <c r="D17" s="102" t="s">
        <v>51</v>
      </c>
      <c r="E17" s="102" t="s">
        <v>83</v>
      </c>
      <c r="F17" s="2" t="s">
        <v>45</v>
      </c>
      <c r="G17" s="2" t="s">
        <v>45</v>
      </c>
      <c r="H17" s="2" t="s">
        <v>45</v>
      </c>
      <c r="I17" s="2" t="s">
        <v>45</v>
      </c>
      <c r="J17" s="2" t="s">
        <v>45</v>
      </c>
      <c r="K17" s="2" t="s">
        <v>45</v>
      </c>
      <c r="L17" s="2" t="s">
        <v>45</v>
      </c>
      <c r="M17" s="2" t="s">
        <v>45</v>
      </c>
      <c r="N17" s="2" t="s">
        <v>45</v>
      </c>
      <c r="O17" s="2" t="s">
        <v>45</v>
      </c>
      <c r="P17" s="2" t="s">
        <v>45</v>
      </c>
      <c r="Q17" s="2" t="s">
        <v>45</v>
      </c>
      <c r="R17" s="2" t="s">
        <v>45</v>
      </c>
      <c r="S17" s="2" t="s">
        <v>45</v>
      </c>
      <c r="T17" s="2" t="s">
        <v>40</v>
      </c>
      <c r="U17" s="2" t="s">
        <v>45</v>
      </c>
      <c r="V17" s="2" t="s">
        <v>40</v>
      </c>
      <c r="W17" s="2" t="s">
        <v>45</v>
      </c>
      <c r="X17" s="2" t="s">
        <v>45</v>
      </c>
      <c r="Y17" s="2" t="s">
        <v>45</v>
      </c>
      <c r="Z17" s="2" t="s">
        <v>45</v>
      </c>
      <c r="AA17" s="2" t="s">
        <v>45</v>
      </c>
      <c r="AB17" s="2" t="s">
        <v>45</v>
      </c>
      <c r="AC17" s="2" t="s">
        <v>40</v>
      </c>
      <c r="AD17" s="2" t="s">
        <v>40</v>
      </c>
      <c r="AE17" s="2" t="s">
        <v>40</v>
      </c>
      <c r="AF17" s="2" t="s">
        <v>40</v>
      </c>
      <c r="AG17" s="2" t="s">
        <v>40</v>
      </c>
      <c r="AH17" s="2" t="s">
        <v>40</v>
      </c>
      <c r="AI17" s="2" t="s">
        <v>40</v>
      </c>
      <c r="AJ17" s="2" t="s">
        <v>40</v>
      </c>
      <c r="AK17" s="2" t="s">
        <v>40</v>
      </c>
      <c r="AL17" s="2" t="s">
        <v>40</v>
      </c>
      <c r="AM17" s="2" t="s">
        <v>40</v>
      </c>
      <c r="AN17" s="2" t="s">
        <v>40</v>
      </c>
      <c r="AO17" s="1">
        <f>SUMIF(F17:AD17,"X",$F$3:$AD$3)</f>
        <v>1298000</v>
      </c>
      <c r="AP17" s="1">
        <f t="shared" si="1"/>
        <v>0</v>
      </c>
      <c r="AQ17" s="2" t="str">
        <f>VLOOKUP(E17,[1]Sheet1!$E$3:$I$17,5,0)</f>
        <v>1.375.000</v>
      </c>
      <c r="AR17" s="1">
        <f t="shared" si="2"/>
        <v>-77000</v>
      </c>
      <c r="AS17" s="89" t="s">
        <v>183</v>
      </c>
    </row>
    <row r="18" spans="1:45" ht="28" x14ac:dyDescent="0.35">
      <c r="A18" s="101">
        <v>15</v>
      </c>
      <c r="B18" s="102" t="s">
        <v>84</v>
      </c>
      <c r="C18" s="102" t="s">
        <v>85</v>
      </c>
      <c r="D18" s="102" t="s">
        <v>51</v>
      </c>
      <c r="E18" s="102" t="s">
        <v>86</v>
      </c>
      <c r="F18" s="2" t="s">
        <v>45</v>
      </c>
      <c r="G18" s="2" t="s">
        <v>45</v>
      </c>
      <c r="H18" s="2" t="s">
        <v>45</v>
      </c>
      <c r="I18" s="2" t="s">
        <v>45</v>
      </c>
      <c r="J18" s="2" t="s">
        <v>45</v>
      </c>
      <c r="K18" s="2" t="s">
        <v>45</v>
      </c>
      <c r="L18" s="2" t="s">
        <v>45</v>
      </c>
      <c r="M18" s="2" t="s">
        <v>45</v>
      </c>
      <c r="N18" s="2" t="s">
        <v>45</v>
      </c>
      <c r="O18" s="2" t="s">
        <v>45</v>
      </c>
      <c r="P18" s="2" t="s">
        <v>45</v>
      </c>
      <c r="Q18" s="2" t="s">
        <v>45</v>
      </c>
      <c r="R18" s="2" t="s">
        <v>45</v>
      </c>
      <c r="S18" s="2" t="s">
        <v>45</v>
      </c>
      <c r="T18" s="2" t="s">
        <v>40</v>
      </c>
      <c r="U18" s="2" t="s">
        <v>45</v>
      </c>
      <c r="V18" s="2" t="s">
        <v>40</v>
      </c>
      <c r="W18" s="2" t="s">
        <v>45</v>
      </c>
      <c r="X18" s="2" t="s">
        <v>45</v>
      </c>
      <c r="Y18" s="2" t="s">
        <v>45</v>
      </c>
      <c r="Z18" s="2" t="s">
        <v>45</v>
      </c>
      <c r="AA18" s="2" t="s">
        <v>45</v>
      </c>
      <c r="AB18" s="2" t="s">
        <v>45</v>
      </c>
      <c r="AC18" s="2" t="s">
        <v>45</v>
      </c>
      <c r="AD18" s="2" t="s">
        <v>45</v>
      </c>
      <c r="AE18" s="2" t="s">
        <v>40</v>
      </c>
      <c r="AF18" s="2" t="s">
        <v>40</v>
      </c>
      <c r="AG18" s="2" t="s">
        <v>40</v>
      </c>
      <c r="AH18" s="2" t="s">
        <v>40</v>
      </c>
      <c r="AI18" s="2" t="s">
        <v>40</v>
      </c>
      <c r="AJ18" s="2" t="s">
        <v>40</v>
      </c>
      <c r="AK18" s="2" t="s">
        <v>40</v>
      </c>
      <c r="AL18" s="2" t="s">
        <v>40</v>
      </c>
      <c r="AM18" s="2" t="s">
        <v>40</v>
      </c>
      <c r="AN18" s="2" t="s">
        <v>40</v>
      </c>
      <c r="AO18" s="1">
        <f>SUMIF(F18:AD18,"X",$F$3:$AD$3)</f>
        <v>1523000</v>
      </c>
      <c r="AP18" s="1">
        <f t="shared" si="1"/>
        <v>0</v>
      </c>
      <c r="AQ18" s="2" t="str">
        <f>VLOOKUP(E18,[1]Sheet1!$E$3:$I$17,5,0)</f>
        <v>1.600.000</v>
      </c>
      <c r="AR18" s="1">
        <f t="shared" si="2"/>
        <v>-77000</v>
      </c>
      <c r="AS18" s="89" t="s">
        <v>183</v>
      </c>
    </row>
  </sheetData>
  <mergeCells count="7">
    <mergeCell ref="A2:E2"/>
    <mergeCell ref="A3:E3"/>
    <mergeCell ref="AO1:AO3"/>
    <mergeCell ref="AP1:AP3"/>
    <mergeCell ref="AQ1:AQ3"/>
    <mergeCell ref="AS1:AS3"/>
    <mergeCell ref="AR1:AR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F3DDC-CE00-4D32-9CF7-9B02908C41BF}">
  <dimension ref="A1:H40"/>
  <sheetViews>
    <sheetView topLeftCell="A19" workbookViewId="0">
      <selection activeCell="F24" sqref="F24"/>
    </sheetView>
  </sheetViews>
  <sheetFormatPr defaultRowHeight="14.5" x14ac:dyDescent="0.35"/>
  <cols>
    <col min="1" max="1" width="10.36328125" customWidth="1"/>
    <col min="2" max="2" width="18.54296875" customWidth="1"/>
    <col min="3" max="3" width="38.36328125" customWidth="1"/>
    <col min="4" max="4" width="39.453125" customWidth="1"/>
    <col min="5" max="8" width="10.36328125" customWidth="1"/>
  </cols>
  <sheetData>
    <row r="1" spans="1:8" ht="42.5" thickBot="1" x14ac:dyDescent="0.4">
      <c r="A1" s="3" t="s">
        <v>0</v>
      </c>
      <c r="B1" s="42" t="s">
        <v>99</v>
      </c>
      <c r="C1" s="43"/>
      <c r="D1" s="4" t="s">
        <v>100</v>
      </c>
      <c r="E1" s="4" t="s">
        <v>101</v>
      </c>
      <c r="F1" s="44" t="s">
        <v>102</v>
      </c>
      <c r="G1" s="45"/>
      <c r="H1" s="4" t="s">
        <v>103</v>
      </c>
    </row>
    <row r="2" spans="1:8" ht="15" thickBot="1" x14ac:dyDescent="0.4">
      <c r="A2" s="5"/>
      <c r="B2" s="6"/>
      <c r="C2" s="6"/>
      <c r="D2" s="6"/>
      <c r="E2" s="6"/>
      <c r="F2" s="7" t="s">
        <v>43</v>
      </c>
      <c r="G2" s="7" t="s">
        <v>104</v>
      </c>
      <c r="H2" s="6"/>
    </row>
    <row r="3" spans="1:8" ht="15" thickBot="1" x14ac:dyDescent="0.4">
      <c r="A3" s="8"/>
      <c r="B3" s="46" t="s">
        <v>105</v>
      </c>
      <c r="C3" s="47"/>
      <c r="D3" s="48"/>
      <c r="E3" s="9"/>
      <c r="F3" s="10"/>
      <c r="G3" s="10"/>
      <c r="H3" s="9"/>
    </row>
    <row r="4" spans="1:8" ht="42.5" thickBot="1" x14ac:dyDescent="0.4">
      <c r="A4" s="50">
        <v>1</v>
      </c>
      <c r="B4" s="52" t="s">
        <v>106</v>
      </c>
      <c r="C4" s="50" t="s">
        <v>107</v>
      </c>
      <c r="D4" s="11" t="s">
        <v>108</v>
      </c>
      <c r="E4" s="55">
        <v>200000</v>
      </c>
      <c r="F4" s="58">
        <v>150000</v>
      </c>
      <c r="G4" s="58">
        <v>150000</v>
      </c>
      <c r="H4" s="61"/>
    </row>
    <row r="5" spans="1:8" ht="42.5" thickBot="1" x14ac:dyDescent="0.4">
      <c r="A5" s="49"/>
      <c r="B5" s="53"/>
      <c r="C5" s="49"/>
      <c r="D5" s="11" t="s">
        <v>109</v>
      </c>
      <c r="E5" s="56"/>
      <c r="F5" s="59"/>
      <c r="G5" s="59"/>
      <c r="H5" s="62"/>
    </row>
    <row r="6" spans="1:8" ht="28.5" thickBot="1" x14ac:dyDescent="0.4">
      <c r="A6" s="49"/>
      <c r="B6" s="53"/>
      <c r="C6" s="49"/>
      <c r="D6" s="11" t="s">
        <v>110</v>
      </c>
      <c r="E6" s="56"/>
      <c r="F6" s="59"/>
      <c r="G6" s="59"/>
      <c r="H6" s="62"/>
    </row>
    <row r="7" spans="1:8" ht="15" thickBot="1" x14ac:dyDescent="0.4">
      <c r="A7" s="49"/>
      <c r="B7" s="53"/>
      <c r="C7" s="49"/>
      <c r="D7" s="11" t="s">
        <v>111</v>
      </c>
      <c r="E7" s="56"/>
      <c r="F7" s="59"/>
      <c r="G7" s="59"/>
      <c r="H7" s="62"/>
    </row>
    <row r="8" spans="1:8" ht="15" thickBot="1" x14ac:dyDescent="0.4">
      <c r="A8" s="51"/>
      <c r="B8" s="54"/>
      <c r="C8" s="51"/>
      <c r="D8" s="11" t="s">
        <v>112</v>
      </c>
      <c r="E8" s="57"/>
      <c r="F8" s="60"/>
      <c r="G8" s="60"/>
      <c r="H8" s="63"/>
    </row>
    <row r="9" spans="1:8" ht="28.5" thickBot="1" x14ac:dyDescent="0.4">
      <c r="A9" s="12">
        <v>2</v>
      </c>
      <c r="B9" s="13" t="s">
        <v>113</v>
      </c>
      <c r="C9" s="11" t="s">
        <v>114</v>
      </c>
      <c r="D9" s="14" t="s">
        <v>115</v>
      </c>
      <c r="E9" s="15">
        <v>102000</v>
      </c>
      <c r="F9" s="16">
        <v>82000</v>
      </c>
      <c r="G9" s="16">
        <v>82000</v>
      </c>
      <c r="H9" s="17"/>
    </row>
    <row r="10" spans="1:8" ht="56.5" thickBot="1" x14ac:dyDescent="0.4">
      <c r="A10" s="12">
        <v>3</v>
      </c>
      <c r="B10" s="13" t="s">
        <v>116</v>
      </c>
      <c r="C10" s="11" t="s">
        <v>117</v>
      </c>
      <c r="D10" s="11" t="s">
        <v>118</v>
      </c>
      <c r="E10" s="15">
        <v>59000</v>
      </c>
      <c r="F10" s="16">
        <v>50000</v>
      </c>
      <c r="G10" s="16">
        <v>50000</v>
      </c>
      <c r="H10" s="17"/>
    </row>
    <row r="11" spans="1:8" ht="56.5" thickBot="1" x14ac:dyDescent="0.4">
      <c r="A11" s="12">
        <v>4</v>
      </c>
      <c r="B11" s="13" t="s">
        <v>119</v>
      </c>
      <c r="C11" s="11" t="s">
        <v>120</v>
      </c>
      <c r="D11" s="11" t="s">
        <v>121</v>
      </c>
      <c r="E11" s="15">
        <v>75000</v>
      </c>
      <c r="F11" s="16">
        <v>64000</v>
      </c>
      <c r="G11" s="16">
        <v>64000</v>
      </c>
      <c r="H11" s="17"/>
    </row>
    <row r="12" spans="1:8" ht="42.5" thickBot="1" x14ac:dyDescent="0.4">
      <c r="A12" s="12">
        <v>5</v>
      </c>
      <c r="B12" s="13" t="s">
        <v>122</v>
      </c>
      <c r="C12" s="11" t="s">
        <v>123</v>
      </c>
      <c r="D12" s="11" t="s">
        <v>124</v>
      </c>
      <c r="E12" s="15">
        <v>27000</v>
      </c>
      <c r="F12" s="16">
        <v>23000</v>
      </c>
      <c r="G12" s="16">
        <v>23000</v>
      </c>
      <c r="H12" s="17"/>
    </row>
    <row r="13" spans="1:8" ht="28.5" thickBot="1" x14ac:dyDescent="0.4">
      <c r="A13" s="12">
        <v>6</v>
      </c>
      <c r="B13" s="52" t="s">
        <v>125</v>
      </c>
      <c r="C13" s="11" t="s">
        <v>126</v>
      </c>
      <c r="D13" s="18" t="s">
        <v>127</v>
      </c>
      <c r="E13" s="64">
        <v>60000</v>
      </c>
      <c r="F13" s="66">
        <v>51000</v>
      </c>
      <c r="G13" s="66">
        <v>51000</v>
      </c>
      <c r="H13" s="68"/>
    </row>
    <row r="14" spans="1:8" ht="28.5" thickBot="1" x14ac:dyDescent="0.4">
      <c r="A14" s="12">
        <v>7</v>
      </c>
      <c r="B14" s="54"/>
      <c r="C14" s="11" t="s">
        <v>128</v>
      </c>
      <c r="D14" s="18" t="s">
        <v>127</v>
      </c>
      <c r="E14" s="65"/>
      <c r="F14" s="67"/>
      <c r="G14" s="67"/>
      <c r="H14" s="69"/>
    </row>
    <row r="15" spans="1:8" ht="28.5" thickBot="1" x14ac:dyDescent="0.4">
      <c r="A15" s="12">
        <v>8</v>
      </c>
      <c r="B15" s="13" t="s">
        <v>129</v>
      </c>
      <c r="C15" s="11" t="s">
        <v>130</v>
      </c>
      <c r="D15" s="18" t="s">
        <v>131</v>
      </c>
      <c r="E15" s="19">
        <v>41000</v>
      </c>
      <c r="F15" s="20">
        <v>35000</v>
      </c>
      <c r="G15" s="20">
        <v>35000</v>
      </c>
      <c r="H15" s="17"/>
    </row>
    <row r="16" spans="1:8" ht="42.5" thickBot="1" x14ac:dyDescent="0.4">
      <c r="A16" s="12">
        <v>9</v>
      </c>
      <c r="B16" s="52" t="s">
        <v>132</v>
      </c>
      <c r="C16" s="11" t="s">
        <v>133</v>
      </c>
      <c r="D16" s="21" t="s">
        <v>134</v>
      </c>
      <c r="E16" s="22">
        <v>41000</v>
      </c>
      <c r="F16" s="20">
        <v>35000</v>
      </c>
      <c r="G16" s="20">
        <v>35000</v>
      </c>
      <c r="H16" s="17"/>
    </row>
    <row r="17" spans="1:8" ht="28.5" thickBot="1" x14ac:dyDescent="0.4">
      <c r="A17" s="12">
        <v>10</v>
      </c>
      <c r="B17" s="54"/>
      <c r="C17" s="11" t="s">
        <v>37</v>
      </c>
      <c r="D17" s="18" t="s">
        <v>135</v>
      </c>
      <c r="E17" s="19">
        <v>41000</v>
      </c>
      <c r="F17" s="20">
        <v>35000</v>
      </c>
      <c r="G17" s="20">
        <v>35000</v>
      </c>
      <c r="H17" s="17"/>
    </row>
    <row r="18" spans="1:8" ht="15" thickBot="1" x14ac:dyDescent="0.4">
      <c r="A18" s="23"/>
      <c r="B18" s="70" t="s">
        <v>136</v>
      </c>
      <c r="C18" s="71"/>
      <c r="D18" s="72"/>
      <c r="E18" s="24"/>
      <c r="F18" s="25"/>
      <c r="G18" s="25"/>
      <c r="H18" s="24"/>
    </row>
    <row r="19" spans="1:8" ht="28.5" thickBot="1" x14ac:dyDescent="0.4">
      <c r="A19" s="12">
        <v>11</v>
      </c>
      <c r="B19" s="73" t="s">
        <v>137</v>
      </c>
      <c r="C19" s="18" t="s">
        <v>138</v>
      </c>
      <c r="D19" s="21" t="s">
        <v>139</v>
      </c>
      <c r="E19" s="19">
        <v>41000</v>
      </c>
      <c r="F19" s="20">
        <v>35000</v>
      </c>
      <c r="G19" s="20">
        <v>35000</v>
      </c>
      <c r="H19" s="76"/>
    </row>
    <row r="20" spans="1:8" ht="28.5" thickBot="1" x14ac:dyDescent="0.4">
      <c r="A20" s="12">
        <v>12</v>
      </c>
      <c r="B20" s="74"/>
      <c r="C20" s="18" t="s">
        <v>140</v>
      </c>
      <c r="D20" s="21" t="s">
        <v>141</v>
      </c>
      <c r="E20" s="19">
        <v>59000</v>
      </c>
      <c r="F20" s="20">
        <v>50000</v>
      </c>
      <c r="G20" s="20">
        <v>50000</v>
      </c>
      <c r="H20" s="77"/>
    </row>
    <row r="21" spans="1:8" ht="28.5" thickBot="1" x14ac:dyDescent="0.4">
      <c r="A21" s="12">
        <v>13</v>
      </c>
      <c r="B21" s="74"/>
      <c r="C21" s="18" t="s">
        <v>142</v>
      </c>
      <c r="D21" s="21" t="s">
        <v>143</v>
      </c>
      <c r="E21" s="19">
        <v>47000</v>
      </c>
      <c r="F21" s="20">
        <v>40000</v>
      </c>
      <c r="G21" s="20">
        <v>40000</v>
      </c>
      <c r="H21" s="77"/>
    </row>
    <row r="22" spans="1:8" ht="28.5" thickBot="1" x14ac:dyDescent="0.4">
      <c r="A22" s="12">
        <v>14</v>
      </c>
      <c r="B22" s="75"/>
      <c r="C22" s="18" t="s">
        <v>144</v>
      </c>
      <c r="D22" s="21" t="s">
        <v>145</v>
      </c>
      <c r="E22" s="19">
        <v>41000</v>
      </c>
      <c r="F22" s="20">
        <v>35000</v>
      </c>
      <c r="G22" s="20">
        <v>35000</v>
      </c>
      <c r="H22" s="78"/>
    </row>
    <row r="23" spans="1:8" ht="42.5" thickBot="1" x14ac:dyDescent="0.4">
      <c r="A23" s="12">
        <v>15</v>
      </c>
      <c r="B23" s="13" t="s">
        <v>146</v>
      </c>
      <c r="C23" s="11" t="s">
        <v>147</v>
      </c>
      <c r="D23" s="21" t="s">
        <v>148</v>
      </c>
      <c r="E23" s="22">
        <v>41000</v>
      </c>
      <c r="F23" s="20">
        <v>35000</v>
      </c>
      <c r="G23" s="20">
        <v>35000</v>
      </c>
      <c r="H23" s="17"/>
    </row>
    <row r="24" spans="1:8" ht="28.5" thickBot="1" x14ac:dyDescent="0.4">
      <c r="A24" s="12">
        <v>16</v>
      </c>
      <c r="B24" s="13" t="s">
        <v>149</v>
      </c>
      <c r="C24" s="14" t="s">
        <v>150</v>
      </c>
      <c r="D24" s="14" t="s">
        <v>151</v>
      </c>
      <c r="E24" s="26">
        <v>290000</v>
      </c>
      <c r="F24" s="20">
        <v>230000</v>
      </c>
      <c r="G24" s="27"/>
      <c r="H24" s="17" t="s">
        <v>152</v>
      </c>
    </row>
    <row r="25" spans="1:8" ht="42.5" thickBot="1" x14ac:dyDescent="0.4">
      <c r="A25" s="12">
        <v>17</v>
      </c>
      <c r="B25" s="52" t="s">
        <v>153</v>
      </c>
      <c r="C25" s="11" t="s">
        <v>154</v>
      </c>
      <c r="D25" s="11" t="s">
        <v>155</v>
      </c>
      <c r="E25" s="15">
        <v>139000</v>
      </c>
      <c r="F25" s="79">
        <v>118000</v>
      </c>
      <c r="G25" s="79">
        <v>118000</v>
      </c>
      <c r="H25" s="68" t="s">
        <v>156</v>
      </c>
    </row>
    <row r="26" spans="1:8" ht="28.5" thickBot="1" x14ac:dyDescent="0.4">
      <c r="A26" s="12">
        <v>18</v>
      </c>
      <c r="B26" s="54"/>
      <c r="C26" s="11" t="s">
        <v>157</v>
      </c>
      <c r="D26" s="11" t="s">
        <v>158</v>
      </c>
      <c r="E26" s="15">
        <v>139000</v>
      </c>
      <c r="F26" s="80"/>
      <c r="G26" s="80"/>
      <c r="H26" s="69"/>
    </row>
    <row r="27" spans="1:8" ht="15" thickBot="1" x14ac:dyDescent="0.4">
      <c r="A27" s="12">
        <v>19</v>
      </c>
      <c r="B27" s="13"/>
      <c r="C27" s="11" t="s">
        <v>159</v>
      </c>
      <c r="D27" s="11" t="s">
        <v>160</v>
      </c>
      <c r="E27" s="15">
        <v>30000</v>
      </c>
      <c r="F27" s="28" t="s">
        <v>161</v>
      </c>
      <c r="G27" s="28" t="s">
        <v>161</v>
      </c>
      <c r="H27" s="29"/>
    </row>
    <row r="28" spans="1:8" ht="15" thickBot="1" x14ac:dyDescent="0.4">
      <c r="A28" s="23"/>
      <c r="B28" s="70" t="s">
        <v>162</v>
      </c>
      <c r="C28" s="71"/>
      <c r="D28" s="72"/>
      <c r="E28" s="24"/>
      <c r="F28" s="25"/>
      <c r="G28" s="25"/>
      <c r="H28" s="24"/>
    </row>
    <row r="29" spans="1:8" ht="28.5" thickBot="1" x14ac:dyDescent="0.4">
      <c r="A29" s="12">
        <v>20</v>
      </c>
      <c r="B29" s="30"/>
      <c r="C29" s="11" t="s">
        <v>163</v>
      </c>
      <c r="D29" s="11" t="s">
        <v>164</v>
      </c>
      <c r="E29" s="15">
        <v>157000</v>
      </c>
      <c r="F29" s="31">
        <v>157000</v>
      </c>
      <c r="G29" s="31">
        <v>157000</v>
      </c>
      <c r="H29" s="21"/>
    </row>
    <row r="30" spans="1:8" ht="28.5" thickBot="1" x14ac:dyDescent="0.4">
      <c r="A30" s="12">
        <v>21</v>
      </c>
      <c r="B30" s="30"/>
      <c r="C30" s="14" t="s">
        <v>165</v>
      </c>
      <c r="D30" s="14" t="s">
        <v>166</v>
      </c>
      <c r="E30" s="32">
        <v>140000</v>
      </c>
      <c r="F30" s="20">
        <v>70000</v>
      </c>
      <c r="G30" s="31">
        <v>70000</v>
      </c>
      <c r="H30" s="17"/>
    </row>
    <row r="31" spans="1:8" ht="42.5" thickBot="1" x14ac:dyDescent="0.4">
      <c r="A31" s="12">
        <v>22</v>
      </c>
      <c r="B31" s="13"/>
      <c r="C31" s="14" t="s">
        <v>167</v>
      </c>
      <c r="D31" s="14" t="s">
        <v>168</v>
      </c>
      <c r="E31" s="32">
        <v>230000</v>
      </c>
      <c r="F31" s="20">
        <v>155000</v>
      </c>
      <c r="G31" s="31">
        <v>155000</v>
      </c>
      <c r="H31" s="17"/>
    </row>
    <row r="32" spans="1:8" ht="42.5" thickBot="1" x14ac:dyDescent="0.4">
      <c r="A32" s="12">
        <v>23</v>
      </c>
      <c r="B32" s="13"/>
      <c r="C32" s="14" t="s">
        <v>169</v>
      </c>
      <c r="D32" s="14" t="s">
        <v>170</v>
      </c>
      <c r="E32" s="32">
        <v>220000</v>
      </c>
      <c r="F32" s="27"/>
      <c r="G32" s="31">
        <v>155000</v>
      </c>
      <c r="H32" s="17"/>
    </row>
    <row r="33" spans="1:8" ht="15" thickBot="1" x14ac:dyDescent="0.4">
      <c r="A33" s="23"/>
      <c r="B33" s="70" t="s">
        <v>171</v>
      </c>
      <c r="C33" s="71"/>
      <c r="D33" s="72"/>
      <c r="E33" s="24"/>
      <c r="F33" s="25"/>
      <c r="G33" s="25"/>
      <c r="H33" s="24"/>
    </row>
    <row r="34" spans="1:8" ht="15" thickBot="1" x14ac:dyDescent="0.4">
      <c r="A34" s="12">
        <v>24</v>
      </c>
      <c r="B34" s="33"/>
      <c r="C34" s="21" t="s">
        <v>6</v>
      </c>
      <c r="D34" s="21" t="s">
        <v>172</v>
      </c>
      <c r="E34" s="34">
        <v>165000</v>
      </c>
      <c r="F34" s="35"/>
      <c r="G34" s="36" t="s">
        <v>161</v>
      </c>
      <c r="H34" s="21"/>
    </row>
    <row r="35" spans="1:8" ht="15" thickBot="1" x14ac:dyDescent="0.4">
      <c r="A35" s="12">
        <v>25</v>
      </c>
      <c r="B35" s="33"/>
      <c r="C35" s="21" t="s">
        <v>5</v>
      </c>
      <c r="D35" s="21" t="s">
        <v>173</v>
      </c>
      <c r="E35" s="34">
        <v>165000</v>
      </c>
      <c r="F35" s="35"/>
      <c r="G35" s="36" t="s">
        <v>161</v>
      </c>
      <c r="H35" s="21"/>
    </row>
    <row r="36" spans="1:8" ht="28.5" thickBot="1" x14ac:dyDescent="0.4">
      <c r="A36" s="12">
        <v>26</v>
      </c>
      <c r="B36" s="37"/>
      <c r="C36" s="14" t="s">
        <v>174</v>
      </c>
      <c r="D36" s="14" t="s">
        <v>175</v>
      </c>
      <c r="E36" s="32">
        <v>72000</v>
      </c>
      <c r="F36" s="27"/>
      <c r="G36" s="31">
        <v>58000</v>
      </c>
      <c r="H36" s="17"/>
    </row>
    <row r="37" spans="1:8" ht="28.5" thickBot="1" x14ac:dyDescent="0.4">
      <c r="A37" s="12">
        <v>27</v>
      </c>
      <c r="B37" s="37"/>
      <c r="C37" s="14" t="s">
        <v>176</v>
      </c>
      <c r="D37" s="14" t="s">
        <v>177</v>
      </c>
      <c r="E37" s="32">
        <v>329000</v>
      </c>
      <c r="F37" s="27"/>
      <c r="G37" s="31">
        <v>167000</v>
      </c>
      <c r="H37" s="17"/>
    </row>
    <row r="38" spans="1:8" ht="15" thickBot="1" x14ac:dyDescent="0.4">
      <c r="A38" s="12">
        <v>28</v>
      </c>
      <c r="B38" s="81" t="s">
        <v>178</v>
      </c>
      <c r="C38" s="82"/>
      <c r="D38" s="18" t="s">
        <v>179</v>
      </c>
      <c r="E38" s="38" t="s">
        <v>161</v>
      </c>
      <c r="F38" s="28" t="s">
        <v>161</v>
      </c>
      <c r="G38" s="36" t="s">
        <v>161</v>
      </c>
      <c r="H38" s="17"/>
    </row>
    <row r="39" spans="1:8" ht="15" thickBot="1" x14ac:dyDescent="0.4">
      <c r="A39" s="12">
        <v>28</v>
      </c>
      <c r="B39" s="83" t="s">
        <v>180</v>
      </c>
      <c r="C39" s="84"/>
      <c r="D39" s="85"/>
      <c r="E39" s="38" t="s">
        <v>161</v>
      </c>
      <c r="F39" s="28" t="s">
        <v>161</v>
      </c>
      <c r="G39" s="36" t="s">
        <v>161</v>
      </c>
      <c r="H39" s="21"/>
    </row>
    <row r="40" spans="1:8" ht="15" thickBot="1" x14ac:dyDescent="0.4">
      <c r="A40" s="86" t="s">
        <v>181</v>
      </c>
      <c r="B40" s="87"/>
      <c r="C40" s="87"/>
      <c r="D40" s="88"/>
      <c r="E40" s="39"/>
      <c r="F40" s="40">
        <f>SUM(F4:F39)</f>
        <v>1450000</v>
      </c>
      <c r="G40" s="40">
        <v>1600000</v>
      </c>
      <c r="H40" s="41"/>
    </row>
  </sheetData>
  <mergeCells count="28">
    <mergeCell ref="B28:D28"/>
    <mergeCell ref="B33:D33"/>
    <mergeCell ref="B38:C38"/>
    <mergeCell ref="B39:D39"/>
    <mergeCell ref="A40:D40"/>
    <mergeCell ref="B16:B17"/>
    <mergeCell ref="B18:D18"/>
    <mergeCell ref="B19:B22"/>
    <mergeCell ref="H19:H22"/>
    <mergeCell ref="B25:B26"/>
    <mergeCell ref="F25:F26"/>
    <mergeCell ref="G25:G26"/>
    <mergeCell ref="H25:H26"/>
    <mergeCell ref="H4:H8"/>
    <mergeCell ref="B13:B14"/>
    <mergeCell ref="E13:E14"/>
    <mergeCell ref="F13:F14"/>
    <mergeCell ref="G13:G14"/>
    <mergeCell ref="H13:H14"/>
    <mergeCell ref="B1:C1"/>
    <mergeCell ref="F1:G1"/>
    <mergeCell ref="B3:D3"/>
    <mergeCell ref="A4:A8"/>
    <mergeCell ref="B4:B8"/>
    <mergeCell ref="C4:C8"/>
    <mergeCell ref="E4:E8"/>
    <mergeCell ref="F4:F8"/>
    <mergeCell ref="G4: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Tổng hợp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Hoàng Nguyễn Bá Đức</cp:lastModifiedBy>
  <dcterms:modified xsi:type="dcterms:W3CDTF">2025-04-23T01:28:24Z</dcterms:modified>
</cp:coreProperties>
</file>