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SALE\ĐƠN VỊ THỰC HIỆN\CÔNG TY TNHH MICROTEC VIỆT NAM\2024\"/>
    </mc:Choice>
  </mc:AlternateContent>
  <xr:revisionPtr revIDLastSave="0" documentId="13_ncr:1_{EAD4D4D9-6B9F-4FE4-ACC2-C0EC113FB84F}" xr6:coauthVersionLast="47" xr6:coauthVersionMax="47" xr10:uidLastSave="{00000000-0000-0000-0000-000000000000}"/>
  <bookViews>
    <workbookView xWindow="-120" yWindow="-120" windowWidth="20730" windowHeight="11160" xr2:uid="{C6E25771-A4D0-4A75-A67E-FB64C40D1FE6}"/>
  </bookViews>
  <sheets>
    <sheet name="Thiện Nhân (1)" sheetId="1" r:id="rId1"/>
    <sheet name="DS khám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1" hidden="1">'DS khám'!$A$1:$R$27</definedName>
    <definedName name="_Hlk205960024" localSheetId="0">'Thiện Nhân (1)'!#REF!</definedName>
    <definedName name="bhtn">[1]ThamSo!$D$28</definedName>
    <definedName name="bhxhyt">[1]ThamSo!$D$25</definedName>
    <definedName name="cty_bp">[1]L!$Q$1</definedName>
    <definedName name="Chuyen_khoa">[2]!Table2[Chuyên khoa]</definedName>
    <definedName name="DANH_MUC_KY_THUAT">'[3]Danh mục kỹ thuật'!$A$1:$A$111</definedName>
    <definedName name="DanhSachBP">[4]!BoPhan[Danh sách bộ phận]</definedName>
    <definedName name="DM_Bophan">'[5]Phiếu chi dinh'!$F$1:$F$10</definedName>
    <definedName name="Doi_tuong">[2]!Table4[Đối tượng]</definedName>
    <definedName name="Don_vi">[2]!Table3[Đơn vị]</definedName>
    <definedName name="Loai">[4]Sign!$A$2:$A$4</definedName>
    <definedName name="ma_pid" localSheetId="1">#REF!</definedName>
    <definedName name="ma_pid">#REF!</definedName>
    <definedName name="MaChungTu">[4]!Master[Mã chứng từ]</definedName>
    <definedName name="MaDichVu" localSheetId="1">#REF!</definedName>
    <definedName name="MaDichVu">#REF!</definedName>
    <definedName name="Nhom_dich_vu" localSheetId="1">#REF!</definedName>
    <definedName name="Nhom_dich_vu">#REF!</definedName>
    <definedName name="Nhom_dich_vu1" localSheetId="1">#REF!</definedName>
    <definedName name="Nhom_dich_vu1">#REF!</definedName>
    <definedName name="OLE_LINK4" localSheetId="0">'Thiện Nhân (1)'!#REF!</definedName>
    <definedName name="OPD" localSheetId="1">#REF!</definedName>
    <definedName name="OPD">#REF!</definedName>
    <definedName name="Status">[6]Codes!$A$2:$A$5</definedName>
    <definedName name="Ten_kythuat">[2]!Table6[Tên dịch vụ kỹ thuật]</definedName>
    <definedName name="TT_ho_so">[2]!Table5[Tình trạng hồ sơ]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7" i="2"/>
  <c r="K18" i="2"/>
  <c r="K21" i="2"/>
  <c r="K22" i="2"/>
  <c r="K23" i="2"/>
  <c r="K24" i="2"/>
  <c r="K25" i="2"/>
  <c r="K26" i="2"/>
  <c r="K27" i="2"/>
  <c r="K2" i="2"/>
  <c r="C2" i="2"/>
  <c r="E2" i="2"/>
  <c r="D2" i="2" s="1"/>
  <c r="C3" i="2"/>
  <c r="E3" i="2"/>
  <c r="D3" i="2" s="1"/>
  <c r="C4" i="2"/>
  <c r="E4" i="2"/>
  <c r="D4" i="2" s="1"/>
  <c r="C5" i="2"/>
  <c r="E5" i="2"/>
  <c r="D5" i="2" s="1"/>
  <c r="C6" i="2"/>
  <c r="E6" i="2"/>
  <c r="C7" i="2"/>
  <c r="E7" i="2"/>
  <c r="D7" i="2" s="1"/>
  <c r="C8" i="2"/>
  <c r="E8" i="2"/>
  <c r="D8" i="2" s="1"/>
  <c r="C9" i="2"/>
  <c r="E9" i="2"/>
  <c r="D9" i="2" s="1"/>
  <c r="C10" i="2"/>
  <c r="E10" i="2"/>
  <c r="D10" i="2" s="1"/>
  <c r="C11" i="2"/>
  <c r="E11" i="2"/>
  <c r="C12" i="2"/>
  <c r="E12" i="2"/>
  <c r="D12" i="2" s="1"/>
  <c r="C13" i="2"/>
  <c r="E13" i="2"/>
  <c r="D13" i="2" s="1"/>
  <c r="C14" i="2"/>
  <c r="E14" i="2"/>
  <c r="D14" i="2" s="1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J20" i="2"/>
  <c r="K20" i="2" s="1"/>
  <c r="J19" i="2"/>
  <c r="K19" i="2" s="1"/>
  <c r="J16" i="2"/>
  <c r="K16" i="2" s="1"/>
  <c r="G31" i="1"/>
  <c r="G32" i="1" s="1"/>
  <c r="D37" i="1" s="1"/>
  <c r="F31" i="1"/>
  <c r="F32" i="1" s="1"/>
  <c r="D36" i="1" s="1"/>
  <c r="E31" i="1"/>
  <c r="E32" i="1" s="1"/>
  <c r="D35" i="1" s="1"/>
  <c r="D19" i="1"/>
  <c r="D31" i="1" s="1"/>
  <c r="D32" i="1" s="1"/>
  <c r="D34" i="1" s="1"/>
  <c r="A9" i="1"/>
  <c r="A7" i="1"/>
  <c r="D26" i="2" l="1"/>
  <c r="D24" i="2"/>
  <c r="D27" i="2"/>
  <c r="D20" i="2"/>
  <c r="D23" i="2"/>
  <c r="D19" i="2"/>
  <c r="D22" i="2"/>
  <c r="D18" i="2"/>
  <c r="D25" i="2"/>
  <c r="D17" i="2"/>
  <c r="D21" i="2"/>
  <c r="D11" i="2"/>
  <c r="D16" i="2"/>
  <c r="D6" i="2"/>
  <c r="D15" i="2"/>
  <c r="D38" i="1"/>
  <c r="D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family</author>
    <author>Dell</author>
  </authors>
  <commentList>
    <comment ref="B6" authorId="0" shapeId="0" xr:uid="{48559A36-0AEE-4677-BFE1-CB714F9363DB}">
      <text>
        <r>
          <rPr>
            <b/>
            <u/>
            <sz val="13"/>
            <rFont val="Times New Roman"/>
            <family val="1"/>
          </rPr>
          <t>PHẦN BẮT BUỘC:</t>
        </r>
        <r>
          <rPr>
            <sz val="13"/>
            <rFont val="Times New Roman"/>
            <family val="1"/>
          </rPr>
          <t xml:space="preserve"> Đo chiều cao, cân nặng, huyết áp, BMI, Khám nội tổng quát, Tai mũi họng, Răng hàm mặt, Mắt. Tổng hợp, kết luận kết quả khám và phân loại sức khỏe.
</t>
        </r>
      </text>
    </comment>
    <comment ref="D7" authorId="1" shapeId="0" xr:uid="{E682FD47-2F94-4593-BDF0-07FFE32660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(Hãng Fuji - Nhật)</t>
        </r>
      </text>
    </comment>
    <comment ref="D8" authorId="1" shapeId="0" xr:uid="{DB5006AC-1A6F-4B94-A295-629343C8AAF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Tổng phân tích tế bào máu bằng máy Laser. (Xét nghiệm công thức máu toàn phần) (Hãng Sysmec -  Thụy Sỹ - Hóa chất chính hãng)</t>
        </r>
      </text>
    </comment>
    <comment ref="D9" authorId="1" shapeId="0" xr:uid="{6305F9DB-D611-40E4-8109-6AAF64C48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(Hãng Roche - Thụy sỹ - Hóa chất chính hãng - Hóa chất chính hãng)</t>
        </r>
      </text>
    </comment>
    <comment ref="D10" authorId="1" shapeId="0" xr:uid="{39193DE6-57BB-48CE-A222-63C88C4D20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(Xét nghiệm nước tiểu toàn phần) (Hãng Roche - Thụy sỹ - Hóa chất chính hãng - Hóa chất chính hãng - Hóa chất chính hãng)</t>
        </r>
      </text>
    </comment>
    <comment ref="D12" authorId="1" shapeId="0" xr:uid="{DF8E9E34-F2C5-4191-89AB-4F0676E5D96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(Máy GE LOGIQ S7 Expert Công  nghệ XDclear đầu dò ma trận siêu nông - Mỹ )</t>
        </r>
      </text>
    </comment>
    <comment ref="D14" authorId="1" shapeId="0" xr:uid="{4113E848-1500-416A-B1A9-CC320023B9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(Đo điện tim) 12 kênh (Hãng GE - Mỹ)</t>
        </r>
      </text>
    </comment>
    <comment ref="D16" authorId="1" shapeId="0" xr:uid="{72636C81-D68C-4E03-8FF1-0A8CB3FBCD8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VLDL - cholesterol   (Hãng Roche - Thụy sỹ - Hóa chất chính hãng)  </t>
        </r>
      </text>
    </comment>
    <comment ref="D19" authorId="1" shapeId="0" xr:uid="{0EB4968A-0646-4532-A8D7-4078CF859A7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(Hãng Roche - Thụy sỹ - Hóa chất chính hãng - Hóa chất chính hãng)</t>
        </r>
      </text>
    </comment>
    <comment ref="D20" authorId="1" shapeId="0" xr:uid="{173D2A97-98D9-43EE-AD3F-62A9F8D1B31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(Hãng Roche - Thụy sỹ - Hóa chất chính hãng - Hóa chất chính hãng)</t>
        </r>
      </text>
    </comment>
    <comment ref="D25" authorId="1" shapeId="0" xr:uid="{F53D9A5C-AFD2-4705-9F9B-82E2BEA3BAC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(Hãng Roche - Thụy sỹ - Hóa chất chính hãng)</t>
        </r>
      </text>
    </comment>
    <comment ref="D26" authorId="1" shapeId="0" xr:uid="{DC8CE3DC-3577-4445-979F-330E044F74D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(Hãng Roche - Thụy sỹ - Hóa chất chính hãng)</t>
        </r>
      </text>
    </comment>
    <comment ref="D27" authorId="1" shapeId="0" xr:uid="{555F2EEE-A37D-462E-962E-5653DE18F73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(Hãng Roche - Thụy sỹ - Hóa chất chính hãng)</t>
        </r>
      </text>
    </comment>
    <comment ref="E27" authorId="1" shapeId="0" xr:uid="{59F417E9-49EC-463E-89EE-7DEBF7AC972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(Hãng Roche - Thụy sỹ - Hóa chất chính hãng)</t>
        </r>
      </text>
    </comment>
    <comment ref="F27" authorId="1" shapeId="0" xr:uid="{CA8EB419-4D4D-45E2-A3F6-F04FCA0E286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(Hãng Roche - Thụy sỹ - Hóa chất chính hãng)</t>
        </r>
      </text>
    </comment>
    <comment ref="G27" authorId="1" shapeId="0" xr:uid="{19932FEB-E045-483F-B7E7-98C19D7B17F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(Hãng Roche - Thụy sỹ - Hóa chất chính hãng)</t>
        </r>
      </text>
    </comment>
    <comment ref="D28" authorId="1" shapeId="0" xr:uid="{88FCD966-1134-47C4-AA7E-1898A59B001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(Hãng Roche - Thụy sỹ - Hóa chất chính hãng)</t>
        </r>
      </text>
    </comment>
  </commentList>
</comments>
</file>

<file path=xl/sharedStrings.xml><?xml version="1.0" encoding="utf-8"?>
<sst xmlns="http://schemas.openxmlformats.org/spreadsheetml/2006/main" count="234" uniqueCount="186">
  <si>
    <t>HEALTH CHECK UP QUOTATION 2024 - MIC DN</t>
  </si>
  <si>
    <t>Date: 19Feb24</t>
  </si>
  <si>
    <t>STT</t>
  </si>
  <si>
    <t>DANH MỤC KHÁM</t>
  </si>
  <si>
    <t>THIỆN NHÂN HOSPITAL (1)</t>
  </si>
  <si>
    <t>NAM thường</t>
  </si>
  <si>
    <t>Nam Kỹ thuật</t>
  </si>
  <si>
    <t>Nữ có Gia đình</t>
  </si>
  <si>
    <t>Nữ độc thân</t>
  </si>
  <si>
    <t>Khám tổng quát</t>
  </si>
  <si>
    <t>Khám chuyên khoa Nội, ngoại tổng quát, Chuyên khoa TMH, Chuyên Khoa RMH, Chuyên khoa mắt, cân đo, huyết áp,….</t>
  </si>
  <si>
    <t>XQKTS Tim Phổi</t>
  </si>
  <si>
    <t xml:space="preserve">Phát hiện các bệnh về lao, phổi, u, … </t>
  </si>
  <si>
    <t>Tổng phân tích tế máu</t>
  </si>
  <si>
    <t>Phân tích hồng cầu, bạch cầu, tiểu cầu, huyết sắc tố, hematocrit, công thức bạch cầu … để phát hiện các bệnh về máu, viêm nhiễm, thiếu máu…</t>
  </si>
  <si>
    <t>Glucose (Serum)</t>
  </si>
  <si>
    <t>Phát hiện các bất thường về đường máu</t>
  </si>
  <si>
    <t>Tổng phân tích nước tiểu</t>
  </si>
  <si>
    <t xml:space="preserve">Phát hiện bệnh tiểu đường, các bệnh thận, viêm cầu thận, viêm đường tiết niệu và các bệnh lý của các cơ quan khác trong cơ thể </t>
  </si>
  <si>
    <t>SIÊU ÂM MÀU</t>
  </si>
  <si>
    <t>Siêu âm màu Bụng tổng quát - Giáp - Vú</t>
  </si>
  <si>
    <t>Đánh giá các bất thường ở ổ bụng: gan, thận, mật, tử cung buồng trứng (đối với nữ), tuyến tiền liệt (đối với nam)</t>
  </si>
  <si>
    <t>ĐIỆN CHẨN ĐOÁN</t>
  </si>
  <si>
    <t>t</t>
  </si>
  <si>
    <t>Điện tâm đồ</t>
  </si>
  <si>
    <t>Phát hiện sớm các bệnh lý thiếu máu cơ tim, rối loạn nhịp tim</t>
  </si>
  <si>
    <t>XÉT NGHIỆM</t>
  </si>
  <si>
    <t>Bộ mỡ máu (Cholesterol, Triglycerite, HDL-C, LDL-C)</t>
  </si>
  <si>
    <t>Đánh giá rối loạn lipid máu</t>
  </si>
  <si>
    <t>Axit Uric</t>
  </si>
  <si>
    <t>Bệnh gout và chức năng thận</t>
  </si>
  <si>
    <t>Đo loãng xương</t>
  </si>
  <si>
    <t>Phát hiện tình trạng loãng xương toàn thân</t>
  </si>
  <si>
    <t>Men gan (SGOT, SGPT, Gamma GT)</t>
  </si>
  <si>
    <t>đánh giá chức năng gan</t>
  </si>
  <si>
    <t>Chức năng thận (Creatinin)</t>
  </si>
  <si>
    <t>Đánh giá chức năng thận</t>
  </si>
  <si>
    <t xml:space="preserve">Anti HCV Định tính </t>
  </si>
  <si>
    <t>test nhanh</t>
  </si>
  <si>
    <t>CA 19-9</t>
  </si>
  <si>
    <t>Dấu ấn ung thư tụy, đường mật</t>
  </si>
  <si>
    <t>Định lượng chì trong máu: Pb/blood (chì/máu)</t>
  </si>
  <si>
    <t>Sắt huyết thanh</t>
  </si>
  <si>
    <t>Kiểm tra lượng sắt trong cơ thể</t>
  </si>
  <si>
    <t>Định lượng Cyfra 21- 1</t>
  </si>
  <si>
    <t>Dầu ấn ung thư phồi</t>
  </si>
  <si>
    <t>Định lượng CEA (Carcino Embryonic Antigen)</t>
  </si>
  <si>
    <t>Dấu ấn ung thư đường tiêu hóa (đại tràng, trực tràng)</t>
  </si>
  <si>
    <t>Định lượng CA 72 - 4 (Cancer Antigen 72- 4)</t>
  </si>
  <si>
    <t>Dấu ấn ung thư dạ dày</t>
  </si>
  <si>
    <t>Định lượng AFP (Alpha Fetoproteine)</t>
  </si>
  <si>
    <t>Dấu ấn ung thư gan</t>
  </si>
  <si>
    <t>Pap Smear</t>
  </si>
  <si>
    <t>Phát hiện TB ung thư cổ tử cung</t>
  </si>
  <si>
    <t>Tổng giá lẻ:</t>
  </si>
  <si>
    <t>Giá gói ưu đãi tại Bệnh viện / Discount Price</t>
  </si>
  <si>
    <t>Male (Normal): 16 people</t>
  </si>
  <si>
    <t>Male (Technician): 06 people</t>
  </si>
  <si>
    <t>Female (Married): 3 people</t>
  </si>
  <si>
    <t>Female (Single): 1 people</t>
  </si>
  <si>
    <t>Total (26 people)</t>
  </si>
  <si>
    <t xml:space="preserve">Average </t>
  </si>
  <si>
    <t>Họ</t>
  </si>
  <si>
    <t>Chữ Lót</t>
  </si>
  <si>
    <t>Tên</t>
  </si>
  <si>
    <t>Ngày tháng năm sinh/D.O.B</t>
  </si>
  <si>
    <t>Ngày tháng năm sinh</t>
  </si>
  <si>
    <t>Người Thân/
Relatives</t>
  </si>
  <si>
    <t>Gói khám</t>
  </si>
  <si>
    <t>Giá trị gói khám</t>
  </si>
  <si>
    <t>Ghi chú</t>
  </si>
  <si>
    <t>Lê Phương Nam</t>
  </si>
  <si>
    <t>Nam</t>
  </si>
  <si>
    <t>090 3515 889</t>
  </si>
  <si>
    <t>001075026514</t>
  </si>
  <si>
    <t>154/14 Lý Tự Trọng, Q Hải Châu, TP Đà Nẵng</t>
  </si>
  <si>
    <t>Trần Khắc Tiến</t>
  </si>
  <si>
    <t>0989 89 66 32</t>
  </si>
  <si>
    <t>045086005904</t>
  </si>
  <si>
    <t>K38/9A Nguyễn Duy Hiệu, Q Sơn Trà, Đà Nẵng</t>
  </si>
  <si>
    <t>Lê Thăng Long</t>
  </si>
  <si>
    <t>0973 733 993</t>
  </si>
  <si>
    <t>049088000842</t>
  </si>
  <si>
    <t>Lô 71, LK4A, khu đô thị Hòa Quý, Ngũ Hành Sơn, Đà Nẵng</t>
  </si>
  <si>
    <t>Phạm Thanh Hưng</t>
  </si>
  <si>
    <t>0905 103 105</t>
  </si>
  <si>
    <t>038079029128</t>
  </si>
  <si>
    <t>K338/90B Hoàng Diệu, Hải Châu, Đà Nẵng</t>
  </si>
  <si>
    <t>Trần Minh Vũ</t>
  </si>
  <si>
    <t>0935 515 255</t>
  </si>
  <si>
    <t>048087005673</t>
  </si>
  <si>
    <t>K166/38 Nguyễn Lương Bằng, Liên Chiểu, Đà Nẵng</t>
  </si>
  <si>
    <t>Bạch Trung Tiến</t>
  </si>
  <si>
    <t>0905 105 411</t>
  </si>
  <si>
    <t>051091003227</t>
  </si>
  <si>
    <t>K266/14/19 Hoàng Diệu, Hải Châu, Đà Nẵng</t>
  </si>
  <si>
    <t>Nguyễn Thanh Hải Bằng</t>
  </si>
  <si>
    <t>0931 577 837</t>
  </si>
  <si>
    <t>048085008321</t>
  </si>
  <si>
    <t>K1092/06 Ngô Quyền , Sơn Trà, Đà Nẵng</t>
  </si>
  <si>
    <t>Nguyễn Anh Phúc</t>
  </si>
  <si>
    <t>0905 168 272</t>
  </si>
  <si>
    <t>34/H19/1 Thi Sách, Hải Châu, Đà nẵng</t>
  </si>
  <si>
    <t>Đặng Quốc Trung</t>
  </si>
  <si>
    <t>0973 851 262</t>
  </si>
  <si>
    <t>048083000496</t>
  </si>
  <si>
    <t>67 Hồ Huân Nghiệp, Q Ngũ Hành Sơn, Đà Nẵng</t>
  </si>
  <si>
    <t>Đào Minh Hiếu</t>
  </si>
  <si>
    <t>0905 959 256</t>
  </si>
  <si>
    <t>68 Phạm Như Xương, Liên Chiểu, Đà Nẵng</t>
  </si>
  <si>
    <t>Võ Văn Nam</t>
  </si>
  <si>
    <t>0906 44 77 94</t>
  </si>
  <si>
    <t>P405, khu chung cư 3A, Sơn Trà, Đà Nẵng</t>
  </si>
  <si>
    <t>Nguyễn Tấn Vũ</t>
  </si>
  <si>
    <t>0977 934 954</t>
  </si>
  <si>
    <t>064089012951</t>
  </si>
  <si>
    <t>Diệp Minh Anh</t>
  </si>
  <si>
    <t>0905 534 300</t>
  </si>
  <si>
    <t>048087006580</t>
  </si>
  <si>
    <t>72 Đỗ Đức Dục, Thanh Khê, Đà Nẵng</t>
  </si>
  <si>
    <t>Lữ Đức Cường</t>
  </si>
  <si>
    <t>0917 389 357</t>
  </si>
  <si>
    <t>048088007700</t>
  </si>
  <si>
    <t>Tổ 61, P Hòa Minh, Q Liên Chiểu, TP Đà Nẵng</t>
  </si>
  <si>
    <t>Nguyễn Phương Thùy</t>
  </si>
  <si>
    <t>Nữ</t>
  </si>
  <si>
    <t>0989 539050</t>
  </si>
  <si>
    <t>44 Cồn Dầu 8, Cẩm Lệ, Đà Nẵng</t>
  </si>
  <si>
    <t>Nguyễn T Thanh Hiền</t>
  </si>
  <si>
    <t>0706 146 822</t>
  </si>
  <si>
    <t>048194005883</t>
  </si>
  <si>
    <t>K6/6 Thanh Sơn, Hải Châu, Đà Nẵng</t>
  </si>
  <si>
    <t>Lê Thị Bảy</t>
  </si>
  <si>
    <t>079 9331 425</t>
  </si>
  <si>
    <t>049172005312</t>
  </si>
  <si>
    <t>Tổ 11, P Vĩnh Trung, Q Thanh Khê, Đà Nẵng</t>
  </si>
  <si>
    <t>Nguyễn Phùng</t>
  </si>
  <si>
    <t>0914 249 898</t>
  </si>
  <si>
    <t>049055010429</t>
  </si>
  <si>
    <t>K408/71 Trưng Nữ Vương, Hải Châu, Đà Nẵng</t>
  </si>
  <si>
    <t>Nguyễn Thị Vân</t>
  </si>
  <si>
    <t>078 233 0097</t>
  </si>
  <si>
    <t>049155012689</t>
  </si>
  <si>
    <t>Dương Thế Huân</t>
  </si>
  <si>
    <t xml:space="preserve">  0935 166 661</t>
  </si>
  <si>
    <t>064089005678</t>
  </si>
  <si>
    <t xml:space="preserve"> 273 Trường Chinh, TP Pleiku, tỉnh Gia Lai</t>
  </si>
  <si>
    <t>Châu Tường Bách</t>
  </si>
  <si>
    <t>0908 433 619</t>
  </si>
  <si>
    <t>046083008378</t>
  </si>
  <si>
    <t>2A/246 Hùng Vương, TP Huế</t>
  </si>
  <si>
    <t>Nguyễn Đình Tùng</t>
  </si>
  <si>
    <t>0909 383034</t>
  </si>
  <si>
    <t>064079001186</t>
  </si>
  <si>
    <t>338/22 Trường Chinh, TP PleiKu, tỉnh Gia Lai</t>
  </si>
  <si>
    <t>Lâm Lý Phương Nam</t>
  </si>
  <si>
    <t xml:space="preserve">0985 254 959 </t>
  </si>
  <si>
    <t>052089017360</t>
  </si>
  <si>
    <t>16 Thanh Niên, TX An Nhơn, tỉnh Bình Định</t>
  </si>
  <si>
    <t>Trần Ngọc Cường</t>
  </si>
  <si>
    <t>0943 060 429</t>
  </si>
  <si>
    <t>044091001435</t>
  </si>
  <si>
    <t>Thôn 6, xã Lộc Ninh, TP Đồng Hới, tỉnh Quảng Bình</t>
  </si>
  <si>
    <t>Đào Tấn Phát</t>
  </si>
  <si>
    <t>0904 305 687</t>
  </si>
  <si>
    <t>052090017224</t>
  </si>
  <si>
    <t>60/27 Quang Trung, P Bình Định, Tỉnh Bình Định</t>
  </si>
  <si>
    <t>Tiêu Tôn</t>
  </si>
  <si>
    <t>0918 461 583</t>
  </si>
  <si>
    <t>089083000274</t>
  </si>
  <si>
    <t>1615B chung cư CT3-VCN Vĩnh Điềm Trung, đường 19/05, TP Nha Trang, tỉnh Khánh Hòa</t>
  </si>
  <si>
    <t>47 Nguyễn Địa Lô , Sơn Trà, Đà Nẵng</t>
  </si>
  <si>
    <t>046087017083</t>
  </si>
  <si>
    <t>Nam thường</t>
  </si>
  <si>
    <t>Nam kỹ thuật</t>
  </si>
  <si>
    <t>Nữ chưa lập gia đình</t>
  </si>
  <si>
    <t>Nữ đã lập gia đình</t>
  </si>
  <si>
    <t>048078005745</t>
  </si>
  <si>
    <t>048087000726</t>
  </si>
  <si>
    <t>048184001402</t>
  </si>
  <si>
    <t>NS</t>
  </si>
  <si>
    <t>CMND</t>
  </si>
  <si>
    <t>Họ tên</t>
  </si>
  <si>
    <t>Giới tính</t>
  </si>
  <si>
    <t>Số điện thoại</t>
  </si>
  <si>
    <t>Địa chỉ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</si>
</sst>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1010000]d/m/yyyy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1"/>
      <name val="Arial"/>
      <family val="2"/>
    </font>
    <font>
      <b/>
      <sz val="13"/>
      <color theme="1"/>
      <name val="Times New Roman"/>
      <family val="1"/>
    </font>
    <font>
      <b/>
      <sz val="10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3"/>
      <name val="Times New Roman"/>
      <family val="1"/>
    </font>
    <font>
      <sz val="1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Times New Roman"/>
      <family val="1"/>
    </font>
    <font>
      <b/>
      <sz val="12"/>
      <color rgb="FF7030A0"/>
      <name val="Times New Roman"/>
      <family val="1"/>
    </font>
    <font>
      <sz val="12"/>
      <color rgb="FF002060"/>
      <name val="Times New Roman"/>
      <family val="1"/>
    </font>
    <font>
      <sz val="12"/>
      <color rgb="FF7030A0"/>
      <name val="Times New Roman"/>
      <family val="1"/>
    </font>
    <font>
      <sz val="12"/>
      <name val="VNI-Times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17" fillId="0" borderId="0">
      <alignment vertical="top"/>
    </xf>
  </cellStyleXfs>
  <cellXfs count="52">
    <xf numFmtId="0" fontId="0" fillId="0" borderId="0" xfId="0"/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165" fontId="3" fillId="0" borderId="0" xfId="2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165" fontId="6" fillId="3" borderId="1" xfId="4" applyNumberFormat="1" applyFont="1" applyFill="1" applyBorder="1" applyAlignment="1">
      <alignment horizontal="center" vertical="center" wrapText="1"/>
    </xf>
    <xf numFmtId="0" fontId="5" fillId="0" borderId="0" xfId="3" applyAlignment="1">
      <alignment horizontal="center" vertical="center"/>
    </xf>
    <xf numFmtId="0" fontId="5" fillId="0" borderId="1" xfId="3" applyBorder="1" applyAlignment="1">
      <alignment horizontal="center" vertical="center" wrapText="1"/>
    </xf>
    <xf numFmtId="0" fontId="5" fillId="0" borderId="4" xfId="3" applyBorder="1" applyAlignment="1">
      <alignment horizontal="justify" wrapText="1"/>
    </xf>
    <xf numFmtId="165" fontId="5" fillId="3" borderId="1" xfId="4" applyNumberFormat="1" applyFont="1" applyFill="1" applyBorder="1" applyAlignment="1">
      <alignment wrapText="1"/>
    </xf>
    <xf numFmtId="0" fontId="5" fillId="0" borderId="0" xfId="3"/>
    <xf numFmtId="0" fontId="6" fillId="0" borderId="4" xfId="3" applyFont="1" applyBorder="1" applyAlignment="1">
      <alignment horizontal="justify" wrapText="1"/>
    </xf>
    <xf numFmtId="165" fontId="4" fillId="3" borderId="1" xfId="2" applyNumberFormat="1" applyFont="1" applyFill="1" applyBorder="1" applyAlignment="1"/>
    <xf numFmtId="0" fontId="7" fillId="0" borderId="0" xfId="1" applyFont="1"/>
    <xf numFmtId="0" fontId="8" fillId="4" borderId="1" xfId="1" applyFont="1" applyFill="1" applyBorder="1" applyAlignment="1">
      <alignment vertical="center" wrapText="1"/>
    </xf>
    <xf numFmtId="0" fontId="6" fillId="4" borderId="1" xfId="1" applyFont="1" applyFill="1" applyBorder="1" applyAlignment="1">
      <alignment vertic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vertical="center"/>
    </xf>
    <xf numFmtId="165" fontId="7" fillId="0" borderId="0" xfId="2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left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right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166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15" fillId="0" borderId="1" xfId="0" applyFont="1" applyBorder="1" applyAlignment="1">
      <alignment horizontal="right" vertical="center"/>
    </xf>
    <xf numFmtId="0" fontId="4" fillId="0" borderId="4" xfId="1" applyFont="1" applyBorder="1" applyAlignment="1">
      <alignment horizontal="right"/>
    </xf>
    <xf numFmtId="0" fontId="4" fillId="0" borderId="6" xfId="1" applyFont="1" applyBorder="1" applyAlignment="1">
      <alignment horizontal="right"/>
    </xf>
    <xf numFmtId="0" fontId="4" fillId="0" borderId="5" xfId="1" applyFont="1" applyBorder="1" applyAlignment="1">
      <alignment horizontal="right"/>
    </xf>
    <xf numFmtId="165" fontId="7" fillId="3" borderId="1" xfId="2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165" fontId="6" fillId="3" borderId="1" xfId="2" applyNumberFormat="1" applyFont="1" applyFill="1" applyBorder="1" applyAlignment="1">
      <alignment horizontal="center" vertical="center"/>
    </xf>
    <xf numFmtId="165" fontId="3" fillId="3" borderId="1" xfId="2" applyNumberFormat="1" applyFont="1" applyFill="1" applyBorder="1" applyAlignment="1">
      <alignment horizontal="center" vertical="center" wrapText="1"/>
    </xf>
    <xf numFmtId="166" fontId="13" fillId="6" borderId="1" xfId="0" applyNumberFormat="1" applyFont="1" applyFill="1" applyBorder="1" applyAlignment="1">
      <alignment horizontal="center" vertical="center" wrapText="1"/>
    </xf>
  </cellXfs>
  <cellStyles count="6">
    <cellStyle name="Comma 2 3" xfId="2" xr:uid="{C0CFDAD1-C149-4AEF-84EA-D4DC61DD4CD8}"/>
    <cellStyle name="Comma 8 2" xfId="4" xr:uid="{38EC07C7-C317-44F2-972A-E02B0AB7ED44}"/>
    <cellStyle name="Normal" xfId="0" builtinId="0"/>
    <cellStyle name="Normal 10 2" xfId="3" xr:uid="{E963EF60-A2D1-4FCD-8926-C46B6A283225}"/>
    <cellStyle name="Normal 2 2" xfId="1" xr:uid="{6C0D7ECA-291E-4C4B-9529-30BB468D7DCC}"/>
    <cellStyle name="Normal 3" xfId="5" xr:uid="{71745FBE-DA61-47F1-A70C-E9F81CAEA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NMEC%20HA%20LONG\7.%20KE%20HOACH\2.%20KE%20HOACH%20NGAN%20SACH\NGAN%20SACH%20LUONG\KE%20TOAN\THAM%20DINH\DIEU%20CHINH%2029.12\161229_VMHL_NS%20Luong%20full-time%20(da%20sua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uongltt5\Desktop\M&#7845;t%20m&#7841;ng\Copy%20of%20170727%20B&#225;o%20c&#225;o%20QTT%202017%20(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hnd3\AppData\Local\Microsoft\Windows\Temporary%20Internet%20Files\Content.Outlook\1E25NRL2\BVVC_Danh%20sach%20dang%20ky%20300%20ty%20_cap%20nhat%20den%2018%2010%2020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hongCSKH\7.%20Folder%20c&#225;%20nh&#226;n\HO&#192;I%20TH&#431;&#416;NG\999-%20SUPERVISOR%20KH&#193;CH%20H&#192;NG%20VIP\PROJECT%20C&#7842;I%20THI&#7878;N%20CH&#7844;T%20L&#431;&#7906;NG%20TEAM%20THU%20NG&#194;N%20CSKH%202020\DI&#7876;N%20T&#7852;P%20PLAN%20B%20H&#192;NG%20TH&#193;NG\PLAN%20B-%2031052020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ngroupjsc-my.sharepoint.com/Users/thuongnvh/Documents/PLAN%20B_PHI&#7870;U%20CH&#7880;%20&#272;&#7882;NH%20DV_UPDATE%2030032020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Users\thulth\AppData\Local\Microsoft\Windows\Temporary%20Internet%20Files\Content.Outlook\L5FAI7RD\Work%20plan-%20Tan%20cang%20JCI%20Timeline-%20incl.%20FMS%20details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"/>
      <sheetName val="MASTER"/>
      <sheetName val="MASTER1"/>
      <sheetName val="Cơ sở lập"/>
      <sheetName val="ThamSo"/>
      <sheetName val="DATA"/>
      <sheetName val="TongHop1"/>
      <sheetName val="TongHop2"/>
      <sheetName val="TongHop3"/>
      <sheetName val="Cơ sở lập NS lương"/>
      <sheetName val="161229_VMHL_NS Luong full-time "/>
    </sheetNames>
    <sheetDataSet>
      <sheetData sheetId="0" refreshError="1">
        <row r="1">
          <cell r="Q1" t="str">
            <v>L!B362:B416</v>
          </cell>
        </row>
      </sheetData>
      <sheetData sheetId="1" refreshError="1"/>
      <sheetData sheetId="2" refreshError="1"/>
      <sheetData sheetId="3" refreshError="1"/>
      <sheetData sheetId="4" refreshError="1">
        <row r="16">
          <cell r="E16">
            <v>1210000</v>
          </cell>
        </row>
        <row r="25">
          <cell r="D25">
            <v>0.21</v>
          </cell>
        </row>
        <row r="28">
          <cell r="D28">
            <v>0.01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y of 170727 Báo cáo QTT 2017"/>
      <sheetName val="Báo cáo tổng hợp tuần"/>
      <sheetName val="Báo cáo chi tiết"/>
      <sheetName val="Master Chi tiết KH"/>
      <sheetName val="Trạng thái"/>
      <sheetName val="Danh sách tổng "/>
      <sheetName val="Data val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gười thân"/>
      <sheetName val="CBNV"/>
      <sheetName val="Danh mục kỹ thuật"/>
      <sheetName val="Đối tượng khác do CBNV gửi"/>
      <sheetName val="Nguồn khác"/>
      <sheetName val="QUYDINHHOSO"/>
      <sheetName val="Sheet1"/>
      <sheetName val="Danh muc"/>
      <sheetName val="Phân Nhóm"/>
      <sheetName val="Data valid"/>
      <sheetName val="Danh mục KT"/>
      <sheetName val="Danh mục KT mới"/>
      <sheetName val="Danh mục"/>
      <sheetName val="Thông tin dữ liệu"/>
      <sheetName val="BVVC_Danh sach dang ky 300 ty _"/>
    </sheetNames>
    <sheetDataSet>
      <sheetData sheetId="0" refreshError="1"/>
      <sheetData sheetId="1" refreshError="1"/>
      <sheetData sheetId="2">
        <row r="1">
          <cell r="A1" t="str">
            <v>Động mạch chủ (phức tạp)</v>
          </cell>
        </row>
        <row r="2">
          <cell r="A2" t="str">
            <v>Mổ tim bẩm sinh và Van</v>
          </cell>
        </row>
        <row r="3">
          <cell r="A3" t="str">
            <v xml:space="preserve">Bệnh lý mạch máu ngoại biên </v>
          </cell>
        </row>
        <row r="4">
          <cell r="A4" t="str">
            <v>Bệnh lồng ngực, u phổi, u trung thất</v>
          </cell>
        </row>
        <row r="5">
          <cell r="A5" t="str">
            <v xml:space="preserve">Động mạch vành </v>
          </cell>
        </row>
        <row r="6">
          <cell r="A6" t="str">
            <v>Chụp và can thiệp mạch vành</v>
          </cell>
        </row>
        <row r="7">
          <cell r="A7" t="str">
            <v>Chụp và can thiệp mạch máu não (Động mạch cảnh, động mạch đốt sống ngoài sọ và trong sọ)</v>
          </cell>
        </row>
        <row r="8">
          <cell r="A8" t="str">
            <v>Thay van động mạch chủ qua da (TAVI)</v>
          </cell>
        </row>
        <row r="9">
          <cell r="A9" t="str">
            <v>Bít dù Tim bẩm sinh (bít thông liên nhĩ, thông liên thất, còn ống dộng mạch)</v>
          </cell>
        </row>
        <row r="10">
          <cell r="A10" t="str">
            <v>Chụp và can thiệp mạch máu ngoại biên</v>
          </cell>
        </row>
        <row r="11">
          <cell r="A11" t="str">
            <v>Can thiệp nội mạch đặt Stent Graft Động mạch chủ trong điều trị các bệnh lý về Động mạch chủ ngực, động mạch chủ bụng.</v>
          </cell>
        </row>
        <row r="12">
          <cell r="A12" t="str">
            <v>Chụp và can thiệp mạch cảnh</v>
          </cell>
        </row>
        <row r="13">
          <cell r="A13" t="str">
            <v>Cấy máy tạo nhịp tim vĩnh viễn</v>
          </cell>
        </row>
        <row r="14">
          <cell r="A14" t="str">
            <v>Cắt đốt điện sinh lý</v>
          </cell>
        </row>
        <row r="15">
          <cell r="A15" t="str">
            <v xml:space="preserve">U nguyên bào thần kinh </v>
          </cell>
        </row>
        <row r="16">
          <cell r="A16" t="str">
            <v xml:space="preserve">U nguyên bào  Gan  </v>
          </cell>
        </row>
        <row r="17">
          <cell r="A17" t="str">
            <v>U nguyên bào võng mạc</v>
          </cell>
        </row>
        <row r="18">
          <cell r="A18" t="str">
            <v>U Lympho</v>
          </cell>
        </row>
        <row r="19">
          <cell r="A19" t="str">
            <v>Ung thư vú</v>
          </cell>
        </row>
        <row r="20">
          <cell r="A20" t="str">
            <v>Ung thư Phụ khoa</v>
          </cell>
        </row>
        <row r="21">
          <cell r="A21" t="str">
            <v>Ung thư đường tiêu hóa</v>
          </cell>
        </row>
        <row r="22">
          <cell r="A22" t="str">
            <v>Phát triển kỹ thuật xạ trị mới:  Xạ phẫu khung cố định thân (SBRT), Xạ trị đồng bộ hóa theo nhịp thở.</v>
          </cell>
        </row>
        <row r="23">
          <cell r="A23" t="str">
            <v>Cắt túi mật</v>
          </cell>
        </row>
        <row r="24">
          <cell r="A24" t="str">
            <v>Trĩ</v>
          </cell>
        </row>
        <row r="25">
          <cell r="A25" t="str">
            <v>Thoát vị</v>
          </cell>
        </row>
        <row r="26">
          <cell r="A26" t="str">
            <v>Nang gan</v>
          </cell>
        </row>
        <row r="27">
          <cell r="A27" t="str">
            <v>Cắt dạ dày, ruột</v>
          </cell>
        </row>
        <row r="28">
          <cell r="A28" t="str">
            <v>Cắt đại tràng</v>
          </cell>
        </row>
        <row r="29">
          <cell r="A29" t="str">
            <v>Cắt trực tràng</v>
          </cell>
        </row>
        <row r="30">
          <cell r="A30" t="str">
            <v>Cắt u trong ổ bụng (sau phúc mạc)</v>
          </cell>
        </row>
        <row r="31">
          <cell r="A31" t="str">
            <v>Sỏi ống mật chủ</v>
          </cell>
        </row>
        <row r="32">
          <cell r="A32" t="str">
            <v>Cắt nang ống mật chủ</v>
          </cell>
        </row>
        <row r="33">
          <cell r="A33" t="str">
            <v>Cắt khối tá tụy: u đầu tụy, u bóng Vater</v>
          </cell>
        </row>
        <row r="34">
          <cell r="A34" t="str">
            <v xml:space="preserve">Tạo hình thực quản </v>
          </cell>
        </row>
        <row r="35">
          <cell r="A35" t="str">
            <v>Co thắt tâm vị</v>
          </cell>
        </row>
        <row r="36">
          <cell r="A36" t="str">
            <v xml:space="preserve">Trào ngược dạ dày thực quản </v>
          </cell>
        </row>
        <row r="37">
          <cell r="A37" t="str">
            <v>Thoái hóa khớp (Thay khớp)</v>
          </cell>
        </row>
        <row r="38">
          <cell r="A38" t="str">
            <v xml:space="preserve"> Nội soi Khớp </v>
          </cell>
        </row>
        <row r="39">
          <cell r="A39" t="str">
            <v>Thay khớp háng</v>
          </cell>
        </row>
        <row r="40">
          <cell r="A40" t="str">
            <v xml:space="preserve">Thay khớp gối </v>
          </cell>
        </row>
        <row r="41">
          <cell r="A41" t="str">
            <v>Phẫu thuật cột sống (hẹp ống sống, thoát vị đĩa đệm)</v>
          </cell>
        </row>
        <row r="42">
          <cell r="A42" t="str">
            <v>Phẫu thuật chỉnh hình điều trị bàn chân khoèo (và các dị tật chân, tay bẩm sinh, tương tự, ở trẻ em)</v>
          </cell>
        </row>
        <row r="43">
          <cell r="A43" t="str">
            <v>Tái tạo dây chằng khớp gối qua nội soi(Dây chằng chéo trước)</v>
          </cell>
        </row>
        <row r="44">
          <cell r="A44" t="str">
            <v>Phẫu thuật kết hợp xương</v>
          </cell>
        </row>
        <row r="45">
          <cell r="A45" t="str">
            <v>Gù vẹo cột sống</v>
          </cell>
        </row>
        <row r="46">
          <cell r="A46" t="str">
            <v>Tạo hình và đổ xi măng cột sống (kyphoplasty) (Tạo hình thân đốt sống)</v>
          </cell>
        </row>
        <row r="47">
          <cell r="A47" t="str">
            <v xml:space="preserve">Gây mê phẫu thuật đục xương sửa trục(xương chày và các xương khác có mức giá tương tự: đùi, khuỷu tay...) </v>
          </cell>
        </row>
        <row r="48">
          <cell r="A48" t="str">
            <v xml:space="preserve">Sỏi tiết niệu lớn-Nội soi, nội soi qua da </v>
          </cell>
        </row>
        <row r="49">
          <cell r="A49" t="str">
            <v>Tán sỏi qua da (định vị siêu âm )</v>
          </cell>
        </row>
        <row r="50">
          <cell r="A50" t="str">
            <v>U phì đại tuyến tiền liệt (đơn cực)</v>
          </cell>
        </row>
        <row r="51">
          <cell r="A51" t="str">
            <v>U phì đại tuyến tiền liệt ( băng Dibolaire, hoặc  Laser)</v>
          </cell>
        </row>
        <row r="52">
          <cell r="A52" t="str">
            <v>Ung thư thận</v>
          </cell>
        </row>
        <row r="53">
          <cell r="A53" t="str">
            <v xml:space="preserve">Nội soi cắt u bàng quang do Ung thư </v>
          </cell>
        </row>
        <row r="54">
          <cell r="A54" t="str">
            <v>Cắt U bàng quang do ung thư (mổ mở)</v>
          </cell>
        </row>
        <row r="55">
          <cell r="A55" t="str">
            <v>Cong dương vật</v>
          </cell>
        </row>
        <row r="56">
          <cell r="A56" t="str">
            <v>Lún dương vật</v>
          </cell>
        </row>
        <row r="57">
          <cell r="A57" t="str">
            <v>Hẹp niệu đạo</v>
          </cell>
        </row>
        <row r="58">
          <cell r="A58" t="str">
            <v>Hẹp niệu quản</v>
          </cell>
        </row>
        <row r="59">
          <cell r="A59" t="str">
            <v>Són tiểu (TOT) Tiểu không kiểm soát</v>
          </cell>
        </row>
        <row r="60">
          <cell r="A60" t="str">
            <v xml:space="preserve">K Dương vật </v>
          </cell>
        </row>
        <row r="61">
          <cell r="A61" t="str">
            <v>Tạo hình âm đạo:  Sa bàng quang, thành trước âm đạo</v>
          </cell>
        </row>
        <row r="62">
          <cell r="A62" t="str">
            <v>Hẹp khúc nối niệu quản bể thận</v>
          </cell>
        </row>
        <row r="63">
          <cell r="A63" t="str">
            <v>Phình niệu quản bẩm sinh</v>
          </cell>
        </row>
        <row r="64">
          <cell r="A64" t="str">
            <v>Cắt thận nội soi</v>
          </cell>
        </row>
        <row r="65">
          <cell r="A65" t="str">
            <v>Tinh hoàn ẩn</v>
          </cell>
        </row>
        <row r="66">
          <cell r="A66" t="str">
            <v>Sứt môi</v>
          </cell>
        </row>
        <row r="67">
          <cell r="A67" t="str">
            <v>Hở vòm đơn giản, phức tạp</v>
          </cell>
        </row>
        <row r="68">
          <cell r="A68" t="str">
            <v>Các phẫu thuật tạo hình: U hàm mặt, cắt góc hàm, chỉnh sửa dị dạng xương hàm mặt, dị tật bẩm sinh</v>
          </cell>
        </row>
        <row r="69">
          <cell r="A69" t="str">
            <v>Dị tật hậu môn trực tràng</v>
          </cell>
        </row>
        <row r="70">
          <cell r="A70" t="str">
            <v>Phình đại tràng  bẩm sinh</v>
          </cell>
        </row>
        <row r="71">
          <cell r="A71" t="str">
            <v>Lỗ tiểu thấp</v>
          </cell>
        </row>
        <row r="72">
          <cell r="A72" t="str">
            <v>Teo đường mật</v>
          </cell>
        </row>
        <row r="73">
          <cell r="A73" t="str">
            <v>Luồng trào ngược dạ dày thực quản</v>
          </cell>
        </row>
        <row r="74">
          <cell r="A74" t="str">
            <v>Luồng trào ngược bàng quang niệu quản</v>
          </cell>
        </row>
        <row r="75">
          <cell r="A75" t="str">
            <v>Phình to niệu quản</v>
          </cell>
        </row>
        <row r="76">
          <cell r="A76" t="str">
            <v>Dị tật sinh dục</v>
          </cell>
        </row>
        <row r="77">
          <cell r="A77" t="str">
            <v>Lõm xương ức</v>
          </cell>
        </row>
        <row r="78">
          <cell r="A78" t="str">
            <v>Nang phổi</v>
          </cell>
        </row>
        <row r="79">
          <cell r="A79" t="str">
            <v>Thoạt vị màng não tủy</v>
          </cell>
        </row>
        <row r="80">
          <cell r="A80" t="str">
            <v>Hạ đường huyết do cường Insuline</v>
          </cell>
        </row>
        <row r="81">
          <cell r="A81" t="str">
            <v>Thận niệu quản đôi</v>
          </cell>
        </row>
        <row r="82">
          <cell r="A82" t="str">
            <v>Tăng tiết mồ hôi tay</v>
          </cell>
        </row>
        <row r="83">
          <cell r="A83" t="str">
            <v>Thoát vị cơ hoành</v>
          </cell>
        </row>
        <row r="84">
          <cell r="A84" t="str">
            <v>Hẹp hộp sọ</v>
          </cell>
        </row>
        <row r="85">
          <cell r="A85" t="str">
            <v>U thận</v>
          </cell>
        </row>
        <row r="86">
          <cell r="A86" t="str">
            <v>Ẩn tinh hoàn</v>
          </cell>
        </row>
        <row r="87">
          <cell r="A87" t="str">
            <v>Thoát vị bẹn</v>
          </cell>
        </row>
        <row r="88">
          <cell r="A88" t="str">
            <v>U nang ống mật chủ</v>
          </cell>
        </row>
        <row r="89">
          <cell r="A89" t="str">
            <v>Ứ nước bể thận</v>
          </cell>
        </row>
        <row r="90">
          <cell r="A90" t="str">
            <v xml:space="preserve"> BN Ghép TBG Điều trị teo mật</v>
          </cell>
        </row>
        <row r="91">
          <cell r="A91" t="str">
            <v>Ghép TBG Điều trị Rối lọan cơ thắt sau mổ thoát vị màng não tủy</v>
          </cell>
        </row>
        <row r="92">
          <cell r="A92" t="str">
            <v>Ghép TBG Điều trị Rối loạn thần kinh ruột</v>
          </cell>
        </row>
        <row r="93">
          <cell r="A93" t="str">
            <v>Ghép TBG Điều trị loạn sản phổi Sơ sinh</v>
          </cell>
        </row>
        <row r="94">
          <cell r="A94" t="str">
            <v>Ghép TBG Điều trị Bệnh phổi tắc nghẽn COPD</v>
          </cell>
        </row>
        <row r="95">
          <cell r="A95" t="str">
            <v>Ghép TBG Điều trị Nhồi máu não</v>
          </cell>
        </row>
        <row r="96">
          <cell r="A96" t="str">
            <v>Ghép TBG Điều trị Bệnh Thalassemia</v>
          </cell>
        </row>
        <row r="97">
          <cell r="A97" t="str">
            <v xml:space="preserve">Ghép TB Miễn dịch </v>
          </cell>
        </row>
        <row r="98">
          <cell r="A98" t="str">
            <v>Ghép TBG Điều trị Bại não do tăng Bulirubin</v>
          </cell>
        </row>
        <row r="99">
          <cell r="A99" t="str">
            <v>Ghép TBG điều trị xơ gan do rượu</v>
          </cell>
        </row>
        <row r="100">
          <cell r="A100" t="str">
            <v>Ghép TBG điều trị tự kỉ</v>
          </cell>
        </row>
        <row r="101">
          <cell r="A101" t="str">
            <v>Ghép TBG điều trị tiểu đường</v>
          </cell>
        </row>
        <row r="102">
          <cell r="A102" t="str">
            <v>Thăm dò huyết động chuyên sâu</v>
          </cell>
        </row>
        <row r="103">
          <cell r="A103" t="str">
            <v>Trao đổi Oxy qua màng ngoài cơ thể (ECMO)</v>
          </cell>
        </row>
        <row r="104">
          <cell r="A104" t="str">
            <v>Thở máy nâng cao</v>
          </cell>
        </row>
        <row r="105">
          <cell r="A105" t="str">
            <v xml:space="preserve">Hạ thân nhiệt não </v>
          </cell>
        </row>
        <row r="106">
          <cell r="A106" t="str">
            <v>Tiêu sợi huyết não</v>
          </cell>
        </row>
        <row r="107">
          <cell r="A107" t="str">
            <v>Bơm bóng động mạch chủ (IABP)</v>
          </cell>
        </row>
        <row r="108">
          <cell r="A108" t="str">
            <v>Đa chấn thương/chấn thương nặng</v>
          </cell>
        </row>
        <row r="109">
          <cell r="A109" t="str">
            <v>Lọc máu liên tục nâng cao (CRRT), Thay huyết tương</v>
          </cell>
        </row>
        <row r="110">
          <cell r="A110" t="str">
            <v xml:space="preserve">Ghép thận </v>
          </cell>
        </row>
        <row r="111">
          <cell r="A111" t="str">
            <v>Ghép Gan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gn"/>
      <sheetName val="MaHachToan"/>
      <sheetName val="hƯỚNG DẪN"/>
      <sheetName val="Bảng giá"/>
      <sheetName val="QuyếtToánCa"/>
      <sheetName val="ChiTietBangKe"/>
      <sheetName val="InBangKe"/>
      <sheetName val="phụ "/>
      <sheetName val="PLAN B- 31052020"/>
    </sheetNames>
    <sheetDataSet>
      <sheetData sheetId="0">
        <row r="2">
          <cell r="A2" t="str">
            <v>Opd</v>
          </cell>
        </row>
        <row r="3">
          <cell r="A3" t="str">
            <v>Ipd</v>
          </cell>
        </row>
        <row r="4">
          <cell r="A4" t="str">
            <v>SKTQ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iếu chi dinh"/>
      <sheetName val="DM Xét nghiệm"/>
      <sheetName val="DM CDHA"/>
      <sheetName val="DM Lam sang"/>
      <sheetName val="Order Set"/>
      <sheetName val="Du lieu tong"/>
      <sheetName val="Bảng giá"/>
      <sheetName val="Danh mục kỹ thuật"/>
    </sheetNames>
    <sheetDataSet>
      <sheetData sheetId="0">
        <row r="1">
          <cell r="F1" t="str">
            <v>Hồi sức cấp cứu/Emergency</v>
          </cell>
        </row>
        <row r="2">
          <cell r="F2" t="str">
            <v>Sản phụ khoa/Obstetrics&amp;Gynecology</v>
          </cell>
        </row>
        <row r="3">
          <cell r="F3" t="str">
            <v>Tim mạch</v>
          </cell>
        </row>
        <row r="4">
          <cell r="F4" t="str">
            <v>Nhi/Pediatrics</v>
          </cell>
        </row>
        <row r="5">
          <cell r="F5" t="str">
            <v>Liên chuyên khoa/Otorhinolaryngology</v>
          </cell>
        </row>
        <row r="6">
          <cell r="F6" t="str">
            <v>Nội soi</v>
          </cell>
        </row>
        <row r="7">
          <cell r="F7" t="str">
            <v>Khám SKTQ/Health Check-up</v>
          </cell>
        </row>
        <row r="8">
          <cell r="F8" t="str">
            <v>Nội đa khoa/General Medicine</v>
          </cell>
        </row>
        <row r="9">
          <cell r="F9" t="str">
            <v>Ngoại chung/Surgical Medicine</v>
          </cell>
        </row>
        <row r="10">
          <cell r="F10" t="str">
            <v>Ngoại chấn thương/Orthopedics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 Plan"/>
      <sheetName val="Work Plan for FMS"/>
      <sheetName val="Codes"/>
      <sheetName val="Sheet1"/>
      <sheetName val="Phiếu chi dinh"/>
    </sheetNames>
    <sheetDataSet>
      <sheetData sheetId="0"/>
      <sheetData sheetId="1"/>
      <sheetData sheetId="2">
        <row r="2">
          <cell r="A2" t="str">
            <v>Not started</v>
          </cell>
        </row>
        <row r="3">
          <cell r="A3" t="str">
            <v>In progress</v>
          </cell>
        </row>
        <row r="4">
          <cell r="A4" t="str">
            <v>Complete</v>
          </cell>
        </row>
        <row r="5">
          <cell r="A5" t="str">
            <v>Overdue</v>
          </cell>
        </row>
      </sheetData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9059-85DB-4751-BF80-857BAB97E2B0}">
  <dimension ref="A1:K39"/>
  <sheetViews>
    <sheetView tabSelected="1" zoomScale="92" zoomScaleNormal="92" workbookViewId="0">
      <pane ySplit="5" topLeftCell="A24" activePane="bottomLeft" state="frozen"/>
      <selection activeCell="D23" sqref="D23"/>
      <selection pane="bottomLeft" activeCell="I26" sqref="I26"/>
    </sheetView>
  </sheetViews>
  <sheetFormatPr defaultColWidth="17.5703125" defaultRowHeight="25.5" customHeight="1" x14ac:dyDescent="0.25"/>
  <cols>
    <col min="1" max="1" width="7.140625" style="18" customWidth="1"/>
    <col min="2" max="2" width="29.42578125" style="19" customWidth="1"/>
    <col min="3" max="3" width="54.5703125" style="19" customWidth="1"/>
    <col min="4" max="5" width="10.85546875" style="20" bestFit="1" customWidth="1"/>
    <col min="6" max="6" width="10.85546875" style="20" customWidth="1"/>
    <col min="7" max="7" width="10.85546875" style="18" bestFit="1" customWidth="1"/>
    <col min="8" max="16384" width="17.5703125" style="15"/>
  </cols>
  <sheetData>
    <row r="1" spans="1:11" s="2" customFormat="1" ht="27" customHeight="1" x14ac:dyDescent="0.25">
      <c r="A1" s="43" t="s">
        <v>0</v>
      </c>
      <c r="B1" s="43"/>
      <c r="C1" s="43"/>
      <c r="D1" s="1"/>
      <c r="E1" s="1"/>
      <c r="F1" s="1"/>
      <c r="G1" s="1"/>
    </row>
    <row r="2" spans="1:11" s="2" customFormat="1" ht="18" customHeight="1" x14ac:dyDescent="0.25">
      <c r="A2" s="44"/>
      <c r="B2" s="44"/>
      <c r="C2" s="44"/>
      <c r="D2" s="3"/>
      <c r="E2" s="3"/>
      <c r="F2" s="3"/>
      <c r="G2" s="3"/>
    </row>
    <row r="3" spans="1:11" s="2" customFormat="1" ht="16.5" customHeight="1" x14ac:dyDescent="0.25">
      <c r="A3" s="45" t="s">
        <v>1</v>
      </c>
      <c r="B3" s="45"/>
      <c r="C3" s="4"/>
      <c r="D3" s="5"/>
      <c r="E3" s="5"/>
      <c r="F3" s="5"/>
      <c r="G3" s="6"/>
    </row>
    <row r="4" spans="1:11" s="2" customFormat="1" ht="21.6" customHeight="1" x14ac:dyDescent="0.25">
      <c r="A4" s="46" t="s">
        <v>2</v>
      </c>
      <c r="B4" s="46" t="s">
        <v>3</v>
      </c>
      <c r="C4" s="47"/>
      <c r="D4" s="50" t="s">
        <v>4</v>
      </c>
      <c r="E4" s="50"/>
      <c r="F4" s="50"/>
      <c r="G4" s="50"/>
    </row>
    <row r="5" spans="1:11" s="8" customFormat="1" ht="31.5" x14ac:dyDescent="0.25">
      <c r="A5" s="46"/>
      <c r="B5" s="46"/>
      <c r="C5" s="48"/>
      <c r="D5" s="7" t="s">
        <v>5</v>
      </c>
      <c r="E5" s="7" t="s">
        <v>6</v>
      </c>
      <c r="F5" s="7" t="s">
        <v>7</v>
      </c>
      <c r="G5" s="7" t="s">
        <v>8</v>
      </c>
    </row>
    <row r="6" spans="1:11" s="12" customFormat="1" ht="47.25" x14ac:dyDescent="0.25">
      <c r="A6" s="9">
        <v>1</v>
      </c>
      <c r="B6" s="10" t="s">
        <v>9</v>
      </c>
      <c r="C6" s="10" t="s">
        <v>10</v>
      </c>
      <c r="D6" s="11">
        <v>200000</v>
      </c>
      <c r="E6" s="11">
        <v>200000</v>
      </c>
      <c r="F6" s="11">
        <v>200000</v>
      </c>
      <c r="G6" s="11">
        <v>200000</v>
      </c>
    </row>
    <row r="7" spans="1:11" s="12" customFormat="1" ht="17.45" customHeight="1" x14ac:dyDescent="0.25">
      <c r="A7" s="9">
        <f>A6+1</f>
        <v>2</v>
      </c>
      <c r="B7" s="10" t="s">
        <v>11</v>
      </c>
      <c r="C7" s="10" t="s">
        <v>12</v>
      </c>
      <c r="D7" s="11">
        <v>102000</v>
      </c>
      <c r="E7" s="11">
        <v>102000</v>
      </c>
      <c r="F7" s="11">
        <v>102000</v>
      </c>
      <c r="G7" s="11">
        <v>102000</v>
      </c>
    </row>
    <row r="8" spans="1:11" s="12" customFormat="1" ht="47.25" x14ac:dyDescent="0.25">
      <c r="A8" s="9">
        <v>3</v>
      </c>
      <c r="B8" s="10" t="s">
        <v>13</v>
      </c>
      <c r="C8" s="10" t="s">
        <v>14</v>
      </c>
      <c r="D8" s="11">
        <v>75000</v>
      </c>
      <c r="E8" s="11">
        <v>75000</v>
      </c>
      <c r="F8" s="11">
        <v>75000</v>
      </c>
      <c r="G8" s="11">
        <v>75000</v>
      </c>
    </row>
    <row r="9" spans="1:11" s="12" customFormat="1" ht="15.75" x14ac:dyDescent="0.25">
      <c r="A9" s="9">
        <f>A8+1</f>
        <v>4</v>
      </c>
      <c r="B9" s="10" t="s">
        <v>15</v>
      </c>
      <c r="C9" s="10" t="s">
        <v>16</v>
      </c>
      <c r="D9" s="11">
        <v>27000</v>
      </c>
      <c r="E9" s="11">
        <v>27000</v>
      </c>
      <c r="F9" s="11">
        <v>27000</v>
      </c>
      <c r="G9" s="11">
        <v>27000</v>
      </c>
    </row>
    <row r="10" spans="1:11" s="12" customFormat="1" ht="47.25" x14ac:dyDescent="0.25">
      <c r="A10" s="9">
        <v>5</v>
      </c>
      <c r="B10" s="10" t="s">
        <v>17</v>
      </c>
      <c r="C10" s="10" t="s">
        <v>18</v>
      </c>
      <c r="D10" s="11">
        <v>59000</v>
      </c>
      <c r="E10" s="11">
        <v>59000</v>
      </c>
      <c r="F10" s="11">
        <v>59000</v>
      </c>
      <c r="G10" s="11">
        <v>59000</v>
      </c>
    </row>
    <row r="11" spans="1:11" s="12" customFormat="1" ht="15.75" x14ac:dyDescent="0.25">
      <c r="A11" s="9"/>
      <c r="B11" s="13" t="s">
        <v>19</v>
      </c>
      <c r="C11" s="13"/>
    </row>
    <row r="12" spans="1:11" s="12" customFormat="1" ht="31.5" x14ac:dyDescent="0.25">
      <c r="A12" s="9">
        <v>6</v>
      </c>
      <c r="B12" s="10" t="s">
        <v>20</v>
      </c>
      <c r="C12" s="10" t="s">
        <v>21</v>
      </c>
      <c r="D12" s="11">
        <v>460000</v>
      </c>
      <c r="E12" s="11">
        <v>460000</v>
      </c>
      <c r="F12" s="11">
        <v>680000</v>
      </c>
      <c r="G12" s="11">
        <v>680000</v>
      </c>
    </row>
    <row r="13" spans="1:11" s="12" customFormat="1" ht="15.75" x14ac:dyDescent="0.25">
      <c r="A13" s="9"/>
      <c r="B13" s="13" t="s">
        <v>22</v>
      </c>
      <c r="C13" s="13"/>
      <c r="K13" s="12" t="s">
        <v>23</v>
      </c>
    </row>
    <row r="14" spans="1:11" s="12" customFormat="1" ht="18.600000000000001" customHeight="1" x14ac:dyDescent="0.25">
      <c r="A14" s="9">
        <v>7</v>
      </c>
      <c r="B14" s="10" t="s">
        <v>24</v>
      </c>
      <c r="C14" s="10" t="s">
        <v>25</v>
      </c>
      <c r="D14" s="11">
        <v>140000</v>
      </c>
      <c r="E14" s="11">
        <v>140000</v>
      </c>
      <c r="F14" s="11">
        <v>140000</v>
      </c>
      <c r="G14" s="11">
        <v>140000</v>
      </c>
    </row>
    <row r="15" spans="1:11" s="12" customFormat="1" ht="15.75" x14ac:dyDescent="0.25">
      <c r="A15" s="9"/>
      <c r="B15" s="13" t="s">
        <v>26</v>
      </c>
      <c r="C15" s="13"/>
    </row>
    <row r="16" spans="1:11" s="12" customFormat="1" ht="37.15" customHeight="1" x14ac:dyDescent="0.25">
      <c r="A16" s="9">
        <v>8</v>
      </c>
      <c r="B16" s="10" t="s">
        <v>27</v>
      </c>
      <c r="C16" s="10" t="s">
        <v>28</v>
      </c>
      <c r="D16" s="11">
        <v>188000</v>
      </c>
      <c r="E16" s="11">
        <v>188000</v>
      </c>
      <c r="F16" s="11">
        <v>188000</v>
      </c>
      <c r="G16" s="11">
        <v>188000</v>
      </c>
    </row>
    <row r="17" spans="1:7" s="12" customFormat="1" ht="15.75" x14ac:dyDescent="0.25">
      <c r="A17" s="9">
        <v>9</v>
      </c>
      <c r="B17" s="10" t="s">
        <v>29</v>
      </c>
      <c r="C17" s="10" t="s">
        <v>30</v>
      </c>
      <c r="D17" s="11">
        <v>41000</v>
      </c>
      <c r="E17" s="11">
        <v>41000</v>
      </c>
      <c r="F17" s="11">
        <v>41000</v>
      </c>
      <c r="G17" s="11">
        <v>41000</v>
      </c>
    </row>
    <row r="18" spans="1:7" s="12" customFormat="1" ht="15.75" x14ac:dyDescent="0.25">
      <c r="A18" s="9">
        <v>10</v>
      </c>
      <c r="B18" s="10" t="s">
        <v>31</v>
      </c>
      <c r="C18" s="10" t="s">
        <v>32</v>
      </c>
      <c r="D18" s="11">
        <v>88000</v>
      </c>
      <c r="E18" s="11">
        <v>88000</v>
      </c>
      <c r="F18" s="11">
        <v>88000</v>
      </c>
      <c r="G18" s="11">
        <v>88000</v>
      </c>
    </row>
    <row r="19" spans="1:7" s="12" customFormat="1" ht="31.5" x14ac:dyDescent="0.25">
      <c r="A19" s="9">
        <v>11</v>
      </c>
      <c r="B19" s="10" t="s">
        <v>33</v>
      </c>
      <c r="C19" s="10" t="s">
        <v>34</v>
      </c>
      <c r="D19" s="11">
        <f>41000+60000</f>
        <v>101000</v>
      </c>
      <c r="E19" s="11">
        <v>101000</v>
      </c>
      <c r="F19" s="11">
        <v>101000</v>
      </c>
      <c r="G19" s="11">
        <v>101000</v>
      </c>
    </row>
    <row r="20" spans="1:7" s="12" customFormat="1" ht="15.75" x14ac:dyDescent="0.25">
      <c r="A20" s="9">
        <v>12</v>
      </c>
      <c r="B20" s="10" t="s">
        <v>35</v>
      </c>
      <c r="C20" s="10" t="s">
        <v>36</v>
      </c>
      <c r="D20" s="11">
        <v>41000</v>
      </c>
      <c r="E20" s="11">
        <v>41000</v>
      </c>
      <c r="F20" s="11">
        <v>41000</v>
      </c>
      <c r="G20" s="11">
        <v>41000</v>
      </c>
    </row>
    <row r="21" spans="1:7" s="12" customFormat="1" ht="15.75" x14ac:dyDescent="0.25">
      <c r="A21" s="9">
        <v>13</v>
      </c>
      <c r="B21" s="10" t="s">
        <v>37</v>
      </c>
      <c r="C21" s="10" t="s">
        <v>38</v>
      </c>
      <c r="D21" s="11">
        <v>88000</v>
      </c>
      <c r="E21" s="11">
        <v>88000</v>
      </c>
      <c r="F21" s="11">
        <v>88000</v>
      </c>
      <c r="G21" s="11">
        <v>88000</v>
      </c>
    </row>
    <row r="22" spans="1:7" s="12" customFormat="1" ht="15.75" x14ac:dyDescent="0.25">
      <c r="A22" s="9">
        <v>14</v>
      </c>
      <c r="B22" s="10" t="s">
        <v>39</v>
      </c>
      <c r="C22" s="10" t="s">
        <v>40</v>
      </c>
      <c r="D22" s="11">
        <v>192000</v>
      </c>
      <c r="E22" s="11">
        <v>192000</v>
      </c>
      <c r="F22" s="11">
        <v>192000</v>
      </c>
      <c r="G22" s="11">
        <v>192000</v>
      </c>
    </row>
    <row r="23" spans="1:7" s="12" customFormat="1" ht="31.5" x14ac:dyDescent="0.25">
      <c r="A23" s="9">
        <v>15</v>
      </c>
      <c r="B23" s="10" t="s">
        <v>41</v>
      </c>
      <c r="C23" s="10"/>
      <c r="D23" s="11"/>
      <c r="E23" s="11">
        <v>454000</v>
      </c>
      <c r="F23" s="11"/>
      <c r="G23" s="11"/>
    </row>
    <row r="24" spans="1:7" s="12" customFormat="1" ht="15.75" x14ac:dyDescent="0.25">
      <c r="A24" s="9">
        <v>16</v>
      </c>
      <c r="B24" s="10" t="s">
        <v>42</v>
      </c>
      <c r="C24" s="10" t="s">
        <v>43</v>
      </c>
      <c r="D24" s="11">
        <v>71000</v>
      </c>
      <c r="E24" s="11">
        <v>71000</v>
      </c>
      <c r="F24" s="11">
        <v>71000</v>
      </c>
      <c r="G24" s="11">
        <v>71000</v>
      </c>
    </row>
    <row r="25" spans="1:7" s="12" customFormat="1" ht="15.75" x14ac:dyDescent="0.25">
      <c r="A25" s="9">
        <v>17</v>
      </c>
      <c r="B25" s="10" t="s">
        <v>44</v>
      </c>
      <c r="C25" s="10" t="s">
        <v>45</v>
      </c>
      <c r="D25" s="11">
        <v>173000</v>
      </c>
      <c r="E25" s="11">
        <v>173000</v>
      </c>
      <c r="F25" s="11">
        <v>173000</v>
      </c>
      <c r="G25" s="11">
        <v>173000</v>
      </c>
    </row>
    <row r="26" spans="1:7" s="12" customFormat="1" ht="31.5" x14ac:dyDescent="0.25">
      <c r="A26" s="9">
        <v>18</v>
      </c>
      <c r="B26" s="10" t="s">
        <v>46</v>
      </c>
      <c r="C26" s="10" t="s">
        <v>47</v>
      </c>
      <c r="D26" s="11">
        <v>174000</v>
      </c>
      <c r="E26" s="11">
        <v>174000</v>
      </c>
      <c r="F26" s="11">
        <v>174000</v>
      </c>
      <c r="G26" s="11">
        <v>174000</v>
      </c>
    </row>
    <row r="27" spans="1:7" s="12" customFormat="1" ht="31.5" x14ac:dyDescent="0.25">
      <c r="A27" s="9">
        <v>19</v>
      </c>
      <c r="B27" s="10" t="s">
        <v>48</v>
      </c>
      <c r="C27" s="10" t="s">
        <v>49</v>
      </c>
      <c r="D27" s="11">
        <v>231000</v>
      </c>
      <c r="E27" s="11">
        <v>231000</v>
      </c>
      <c r="F27" s="11">
        <v>231000</v>
      </c>
      <c r="G27" s="11">
        <v>231000</v>
      </c>
    </row>
    <row r="28" spans="1:7" s="12" customFormat="1" ht="31.5" x14ac:dyDescent="0.25">
      <c r="A28" s="9">
        <v>20</v>
      </c>
      <c r="B28" s="10" t="s">
        <v>50</v>
      </c>
      <c r="C28" s="10" t="s">
        <v>51</v>
      </c>
      <c r="D28" s="11">
        <v>121000</v>
      </c>
      <c r="E28" s="11">
        <v>121000</v>
      </c>
      <c r="F28" s="11">
        <v>121000</v>
      </c>
      <c r="G28" s="11">
        <v>121000</v>
      </c>
    </row>
    <row r="29" spans="1:7" s="12" customFormat="1" ht="15.75" x14ac:dyDescent="0.25">
      <c r="A29" s="9">
        <v>21</v>
      </c>
      <c r="B29" s="10" t="s">
        <v>52</v>
      </c>
      <c r="C29" s="10" t="s">
        <v>53</v>
      </c>
      <c r="D29" s="11"/>
      <c r="E29" s="11"/>
      <c r="F29" s="11">
        <v>260000</v>
      </c>
      <c r="G29" s="11"/>
    </row>
    <row r="30" spans="1:7" s="12" customFormat="1" ht="15.75" x14ac:dyDescent="0.25">
      <c r="A30" s="9"/>
      <c r="B30" s="10"/>
      <c r="C30" s="10"/>
    </row>
    <row r="31" spans="1:7" ht="25.5" customHeight="1" x14ac:dyDescent="0.25">
      <c r="A31" s="39" t="s">
        <v>54</v>
      </c>
      <c r="B31" s="40"/>
      <c r="C31" s="41"/>
      <c r="D31" s="14">
        <f>SUM(D6:D29)</f>
        <v>2572000</v>
      </c>
      <c r="E31" s="14">
        <f>SUM(E6:E29)</f>
        <v>3026000</v>
      </c>
      <c r="F31" s="14">
        <f>SUM(F6:F29)</f>
        <v>3052000</v>
      </c>
      <c r="G31" s="14">
        <f>SUM(G6:G29)</f>
        <v>2792000</v>
      </c>
    </row>
    <row r="32" spans="1:7" ht="25.5" customHeight="1" x14ac:dyDescent="0.25">
      <c r="A32" s="39" t="s">
        <v>55</v>
      </c>
      <c r="B32" s="40"/>
      <c r="C32" s="41"/>
      <c r="D32" s="14">
        <f>D31*90%</f>
        <v>2314800</v>
      </c>
      <c r="E32" s="14">
        <f t="shared" ref="E32:G32" si="0">E31*90%</f>
        <v>2723400</v>
      </c>
      <c r="F32" s="14">
        <f t="shared" si="0"/>
        <v>2746800</v>
      </c>
      <c r="G32" s="14">
        <f t="shared" si="0"/>
        <v>2512800</v>
      </c>
    </row>
    <row r="34" spans="2:7" ht="19.149999999999999" customHeight="1" x14ac:dyDescent="0.25">
      <c r="B34" s="16" t="s">
        <v>56</v>
      </c>
      <c r="C34" s="16"/>
      <c r="D34" s="42">
        <f>D32*16</f>
        <v>37036800</v>
      </c>
      <c r="E34" s="42"/>
      <c r="F34" s="42"/>
      <c r="G34" s="42"/>
    </row>
    <row r="35" spans="2:7" ht="19.149999999999999" customHeight="1" x14ac:dyDescent="0.25">
      <c r="B35" s="16" t="s">
        <v>57</v>
      </c>
      <c r="C35" s="16"/>
      <c r="D35" s="42">
        <f>E32*6</f>
        <v>16340400</v>
      </c>
      <c r="E35" s="42"/>
      <c r="F35" s="42"/>
      <c r="G35" s="42"/>
    </row>
    <row r="36" spans="2:7" ht="19.149999999999999" customHeight="1" x14ac:dyDescent="0.25">
      <c r="B36" s="16" t="s">
        <v>58</v>
      </c>
      <c r="C36" s="16"/>
      <c r="D36" s="42">
        <f>F32*3</f>
        <v>8240400</v>
      </c>
      <c r="E36" s="42"/>
      <c r="F36" s="42"/>
      <c r="G36" s="42"/>
    </row>
    <row r="37" spans="2:7" ht="19.149999999999999" customHeight="1" x14ac:dyDescent="0.25">
      <c r="B37" s="16" t="s">
        <v>59</v>
      </c>
      <c r="C37" s="16"/>
      <c r="D37" s="42">
        <f>G32*1</f>
        <v>2512800</v>
      </c>
      <c r="E37" s="42"/>
      <c r="F37" s="42"/>
      <c r="G37" s="42"/>
    </row>
    <row r="38" spans="2:7" ht="19.149999999999999" customHeight="1" x14ac:dyDescent="0.25">
      <c r="B38" s="17" t="s">
        <v>60</v>
      </c>
      <c r="C38" s="17"/>
      <c r="D38" s="49">
        <f>SUM(D34:G37)</f>
        <v>64130400</v>
      </c>
      <c r="E38" s="49"/>
      <c r="F38" s="49"/>
      <c r="G38" s="49"/>
    </row>
    <row r="39" spans="2:7" ht="19.149999999999999" customHeight="1" x14ac:dyDescent="0.25">
      <c r="B39" s="17" t="s">
        <v>61</v>
      </c>
      <c r="C39" s="17"/>
      <c r="D39" s="49">
        <f>D38/26</f>
        <v>2466553.846153846</v>
      </c>
      <c r="E39" s="49"/>
      <c r="F39" s="49"/>
      <c r="G39" s="49"/>
    </row>
  </sheetData>
  <mergeCells count="15">
    <mergeCell ref="D36:G36"/>
    <mergeCell ref="D37:G37"/>
    <mergeCell ref="D38:G38"/>
    <mergeCell ref="D39:G39"/>
    <mergeCell ref="D4:G4"/>
    <mergeCell ref="A31:C31"/>
    <mergeCell ref="A32:C32"/>
    <mergeCell ref="D34:G34"/>
    <mergeCell ref="D35:G35"/>
    <mergeCell ref="A1:C1"/>
    <mergeCell ref="A2:C2"/>
    <mergeCell ref="A3:B3"/>
    <mergeCell ref="A4:A5"/>
    <mergeCell ref="B4:B5"/>
    <mergeCell ref="C4:C5"/>
  </mergeCells>
  <pageMargins left="0.33" right="0" top="0.79" bottom="0.25" header="0.3" footer="0.3"/>
  <pageSetup paperSize="9" scale="8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B9F4-3326-464E-8776-657BC20DBDBF}">
  <dimension ref="A1:R27"/>
  <sheetViews>
    <sheetView zoomScale="76" zoomScaleNormal="76" workbookViewId="0">
      <selection activeCell="M6" sqref="M6"/>
    </sheetView>
  </sheetViews>
  <sheetFormatPr defaultColWidth="9.140625" defaultRowHeight="15.75" x14ac:dyDescent="0.25"/>
  <cols>
    <col min="1" max="1" width="6.42578125" style="33" bestFit="1" customWidth="1"/>
    <col min="2" max="2" width="21" style="34" bestFit="1" customWidth="1"/>
    <col min="3" max="3" width="9" style="35" hidden="1" customWidth="1"/>
    <col min="4" max="4" width="11.42578125" style="35" hidden="1" customWidth="1"/>
    <col min="5" max="5" width="7.42578125" style="35" hidden="1" customWidth="1"/>
    <col min="6" max="6" width="10.140625" style="33" bestFit="1" customWidth="1"/>
    <col min="7" max="8" width="3.42578125" style="33" hidden="1" customWidth="1"/>
    <col min="9" max="9" width="5.7109375" style="33" hidden="1" customWidth="1"/>
    <col min="10" max="10" width="11" style="36" hidden="1" customWidth="1"/>
    <col min="11" max="11" width="11" style="36" customWidth="1"/>
    <col min="12" max="12" width="18.28515625" style="33" bestFit="1" customWidth="1"/>
    <col min="13" max="13" width="18" style="33" customWidth="1"/>
    <col min="14" max="14" width="62" style="34" customWidth="1"/>
    <col min="15" max="15" width="15.7109375" style="37" hidden="1" customWidth="1"/>
    <col min="16" max="16" width="24.28515625" style="37" customWidth="1"/>
    <col min="17" max="17" width="20.42578125" style="37" bestFit="1" customWidth="1"/>
    <col min="18" max="18" width="32.42578125" style="37" customWidth="1"/>
    <col min="19" max="16384" width="9.140625" style="37"/>
  </cols>
  <sheetData>
    <row r="1" spans="1:18" s="25" customFormat="1" ht="47.25" x14ac:dyDescent="0.25">
      <c r="A1" s="21" t="s">
        <v>2</v>
      </c>
      <c r="B1" s="22" t="s">
        <v>182</v>
      </c>
      <c r="C1" s="23" t="s">
        <v>62</v>
      </c>
      <c r="D1" s="23" t="s">
        <v>63</v>
      </c>
      <c r="E1" s="23" t="s">
        <v>64</v>
      </c>
      <c r="F1" s="21" t="s">
        <v>183</v>
      </c>
      <c r="G1" s="51" t="s">
        <v>65</v>
      </c>
      <c r="H1" s="51"/>
      <c r="I1" s="51"/>
      <c r="J1" s="22" t="s">
        <v>66</v>
      </c>
      <c r="K1" s="22" t="s">
        <v>180</v>
      </c>
      <c r="L1" s="21" t="s">
        <v>184</v>
      </c>
      <c r="M1" s="21" t="s">
        <v>181</v>
      </c>
      <c r="N1" s="21" t="s">
        <v>185</v>
      </c>
      <c r="O1" s="24" t="s">
        <v>67</v>
      </c>
      <c r="P1" s="24" t="s">
        <v>68</v>
      </c>
      <c r="Q1" s="24" t="s">
        <v>69</v>
      </c>
      <c r="R1" s="24" t="s">
        <v>70</v>
      </c>
    </row>
    <row r="2" spans="1:18" s="31" customFormat="1" ht="30" customHeight="1" x14ac:dyDescent="0.25">
      <c r="A2" s="26">
        <v>1</v>
      </c>
      <c r="B2" s="27" t="s">
        <v>71</v>
      </c>
      <c r="C2" s="26" t="str">
        <f t="shared" ref="C2:C27" si="0">IF(B2="","",(LEFT(B2,FIND("@",SUBSTITUTE(B2," ","@",1)))))</f>
        <v xml:space="preserve">Lê </v>
      </c>
      <c r="D2" s="26" t="str">
        <f t="shared" ref="D2:D27" si="1">IF(B2="","",RIGHT(LEFT(B2,LEN(B2)-LEN(E2)-1),LEN(LEFT(B2,LEN(B2)-LEN(E2)-1 ))-LEN(C2)))</f>
        <v>Phương</v>
      </c>
      <c r="E2" s="26" t="str">
        <f t="shared" ref="E2:E27" si="2">IF(B2="","",(RIGHT(B2,LEN(B2)-FIND("@",SUBSTITUTE(B2," ","@",LEN(B2)-LEN(SUBSTITUTE(B2," ","")))))))</f>
        <v>Nam</v>
      </c>
      <c r="F2" s="26" t="s">
        <v>72</v>
      </c>
      <c r="G2" s="26">
        <v>11</v>
      </c>
      <c r="H2" s="26">
        <v>2</v>
      </c>
      <c r="I2" s="26">
        <v>1975</v>
      </c>
      <c r="J2" s="28">
        <v>27436</v>
      </c>
      <c r="K2" s="38">
        <f>YEAR(J2)</f>
        <v>1975</v>
      </c>
      <c r="L2" s="26" t="s">
        <v>73</v>
      </c>
      <c r="M2" s="26" t="s">
        <v>74</v>
      </c>
      <c r="N2" s="27" t="s">
        <v>75</v>
      </c>
      <c r="O2" s="29"/>
      <c r="P2" s="30" t="s">
        <v>173</v>
      </c>
      <c r="Q2" s="30"/>
      <c r="R2" s="30"/>
    </row>
    <row r="3" spans="1:18" s="31" customFormat="1" ht="30" customHeight="1" x14ac:dyDescent="0.25">
      <c r="A3" s="26">
        <v>2</v>
      </c>
      <c r="B3" s="27" t="s">
        <v>76</v>
      </c>
      <c r="C3" s="26" t="str">
        <f t="shared" si="0"/>
        <v xml:space="preserve">Trần </v>
      </c>
      <c r="D3" s="26" t="str">
        <f t="shared" si="1"/>
        <v>Khắc</v>
      </c>
      <c r="E3" s="26" t="str">
        <f t="shared" si="2"/>
        <v>Tiến</v>
      </c>
      <c r="F3" s="26" t="s">
        <v>72</v>
      </c>
      <c r="G3" s="26">
        <v>31</v>
      </c>
      <c r="H3" s="26">
        <v>3</v>
      </c>
      <c r="I3" s="26">
        <v>1986</v>
      </c>
      <c r="J3" s="28">
        <v>31502</v>
      </c>
      <c r="K3" s="38">
        <f t="shared" ref="K3:K27" si="3">YEAR(J3)</f>
        <v>1986</v>
      </c>
      <c r="L3" s="26" t="s">
        <v>77</v>
      </c>
      <c r="M3" s="26" t="s">
        <v>78</v>
      </c>
      <c r="N3" s="27" t="s">
        <v>79</v>
      </c>
      <c r="O3" s="29"/>
      <c r="P3" s="30" t="s">
        <v>173</v>
      </c>
      <c r="Q3" s="30"/>
      <c r="R3" s="30"/>
    </row>
    <row r="4" spans="1:18" s="31" customFormat="1" ht="30" customHeight="1" x14ac:dyDescent="0.25">
      <c r="A4" s="26">
        <v>3</v>
      </c>
      <c r="B4" s="27" t="s">
        <v>80</v>
      </c>
      <c r="C4" s="26" t="str">
        <f t="shared" si="0"/>
        <v xml:space="preserve">Lê </v>
      </c>
      <c r="D4" s="26" t="str">
        <f t="shared" si="1"/>
        <v>Thăng</v>
      </c>
      <c r="E4" s="26" t="str">
        <f t="shared" si="2"/>
        <v>Long</v>
      </c>
      <c r="F4" s="26" t="s">
        <v>72</v>
      </c>
      <c r="G4" s="26">
        <v>20</v>
      </c>
      <c r="H4" s="26">
        <v>3</v>
      </c>
      <c r="I4" s="26">
        <v>1988</v>
      </c>
      <c r="J4" s="28">
        <v>32222</v>
      </c>
      <c r="K4" s="38">
        <f t="shared" si="3"/>
        <v>1988</v>
      </c>
      <c r="L4" s="26" t="s">
        <v>81</v>
      </c>
      <c r="M4" s="26" t="s">
        <v>82</v>
      </c>
      <c r="N4" s="27" t="s">
        <v>83</v>
      </c>
      <c r="O4" s="29"/>
      <c r="P4" s="30" t="s">
        <v>173</v>
      </c>
      <c r="Q4" s="30"/>
      <c r="R4" s="30"/>
    </row>
    <row r="5" spans="1:18" s="31" customFormat="1" ht="30" customHeight="1" x14ac:dyDescent="0.25">
      <c r="A5" s="26">
        <v>4</v>
      </c>
      <c r="B5" s="27" t="s">
        <v>84</v>
      </c>
      <c r="C5" s="26" t="str">
        <f t="shared" si="0"/>
        <v xml:space="preserve">Phạm </v>
      </c>
      <c r="D5" s="26" t="str">
        <f t="shared" si="1"/>
        <v>Thanh</v>
      </c>
      <c r="E5" s="26" t="str">
        <f t="shared" si="2"/>
        <v>Hưng</v>
      </c>
      <c r="F5" s="26" t="s">
        <v>72</v>
      </c>
      <c r="G5" s="26">
        <v>26</v>
      </c>
      <c r="H5" s="26">
        <v>5</v>
      </c>
      <c r="I5" s="26">
        <v>1979</v>
      </c>
      <c r="J5" s="28">
        <v>29001</v>
      </c>
      <c r="K5" s="38">
        <f t="shared" si="3"/>
        <v>1979</v>
      </c>
      <c r="L5" s="26" t="s">
        <v>85</v>
      </c>
      <c r="M5" s="26" t="s">
        <v>86</v>
      </c>
      <c r="N5" s="27" t="s">
        <v>87</v>
      </c>
      <c r="O5" s="29"/>
      <c r="P5" s="30" t="s">
        <v>174</v>
      </c>
      <c r="Q5" s="30"/>
      <c r="R5" s="30"/>
    </row>
    <row r="6" spans="1:18" s="31" customFormat="1" ht="30" customHeight="1" x14ac:dyDescent="0.25">
      <c r="A6" s="26">
        <v>5</v>
      </c>
      <c r="B6" s="27" t="s">
        <v>88</v>
      </c>
      <c r="C6" s="26" t="str">
        <f t="shared" si="0"/>
        <v xml:space="preserve">Trần </v>
      </c>
      <c r="D6" s="26" t="str">
        <f t="shared" si="1"/>
        <v>Minh</v>
      </c>
      <c r="E6" s="26" t="str">
        <f t="shared" si="2"/>
        <v>Vũ</v>
      </c>
      <c r="F6" s="26" t="s">
        <v>72</v>
      </c>
      <c r="G6" s="26">
        <v>15</v>
      </c>
      <c r="H6" s="26">
        <v>5</v>
      </c>
      <c r="I6" s="26">
        <v>1987</v>
      </c>
      <c r="J6" s="28">
        <v>31912</v>
      </c>
      <c r="K6" s="38">
        <f t="shared" si="3"/>
        <v>1987</v>
      </c>
      <c r="L6" s="26" t="s">
        <v>89</v>
      </c>
      <c r="M6" s="26" t="s">
        <v>90</v>
      </c>
      <c r="N6" s="27" t="s">
        <v>91</v>
      </c>
      <c r="O6" s="29"/>
      <c r="P6" s="30" t="s">
        <v>174</v>
      </c>
      <c r="Q6" s="30"/>
      <c r="R6" s="30"/>
    </row>
    <row r="7" spans="1:18" s="31" customFormat="1" ht="30" customHeight="1" x14ac:dyDescent="0.25">
      <c r="A7" s="26">
        <v>6</v>
      </c>
      <c r="B7" s="27" t="s">
        <v>92</v>
      </c>
      <c r="C7" s="26" t="str">
        <f t="shared" si="0"/>
        <v xml:space="preserve">Bạch </v>
      </c>
      <c r="D7" s="26" t="str">
        <f t="shared" si="1"/>
        <v>Trung</v>
      </c>
      <c r="E7" s="26" t="str">
        <f t="shared" si="2"/>
        <v>Tiến</v>
      </c>
      <c r="F7" s="26" t="s">
        <v>72</v>
      </c>
      <c r="G7" s="26">
        <v>4</v>
      </c>
      <c r="H7" s="26">
        <v>5</v>
      </c>
      <c r="I7" s="26">
        <v>1991</v>
      </c>
      <c r="J7" s="28">
        <v>33362</v>
      </c>
      <c r="K7" s="38">
        <f t="shared" si="3"/>
        <v>1991</v>
      </c>
      <c r="L7" s="26" t="s">
        <v>93</v>
      </c>
      <c r="M7" s="26" t="s">
        <v>94</v>
      </c>
      <c r="N7" s="27" t="s">
        <v>95</v>
      </c>
      <c r="O7" s="29"/>
      <c r="P7" s="30" t="s">
        <v>174</v>
      </c>
      <c r="Q7" s="30"/>
      <c r="R7" s="30"/>
    </row>
    <row r="8" spans="1:18" s="31" customFormat="1" ht="30" customHeight="1" x14ac:dyDescent="0.25">
      <c r="A8" s="26">
        <v>7</v>
      </c>
      <c r="B8" s="27" t="s">
        <v>96</v>
      </c>
      <c r="C8" s="26" t="str">
        <f t="shared" si="0"/>
        <v xml:space="preserve">Nguyễn </v>
      </c>
      <c r="D8" s="26" t="str">
        <f t="shared" si="1"/>
        <v>Thanh Hải</v>
      </c>
      <c r="E8" s="26" t="str">
        <f t="shared" si="2"/>
        <v>Bằng</v>
      </c>
      <c r="F8" s="26" t="s">
        <v>72</v>
      </c>
      <c r="G8" s="26">
        <v>21</v>
      </c>
      <c r="H8" s="26">
        <v>2</v>
      </c>
      <c r="I8" s="26">
        <v>1985</v>
      </c>
      <c r="J8" s="28">
        <v>31099</v>
      </c>
      <c r="K8" s="38">
        <f t="shared" si="3"/>
        <v>1985</v>
      </c>
      <c r="L8" s="26" t="s">
        <v>97</v>
      </c>
      <c r="M8" s="26" t="s">
        <v>98</v>
      </c>
      <c r="N8" s="27" t="s">
        <v>99</v>
      </c>
      <c r="O8" s="29"/>
      <c r="P8" s="30" t="s">
        <v>173</v>
      </c>
      <c r="Q8" s="30"/>
      <c r="R8" s="30"/>
    </row>
    <row r="9" spans="1:18" s="31" customFormat="1" ht="30" customHeight="1" x14ac:dyDescent="0.25">
      <c r="A9" s="26">
        <v>8</v>
      </c>
      <c r="B9" s="27" t="s">
        <v>100</v>
      </c>
      <c r="C9" s="26" t="str">
        <f t="shared" si="0"/>
        <v xml:space="preserve">Nguyễn </v>
      </c>
      <c r="D9" s="26" t="str">
        <f t="shared" si="1"/>
        <v>Anh</v>
      </c>
      <c r="E9" s="26" t="str">
        <f t="shared" si="2"/>
        <v>Phúc</v>
      </c>
      <c r="F9" s="26" t="s">
        <v>72</v>
      </c>
      <c r="G9" s="26">
        <v>20</v>
      </c>
      <c r="H9" s="26">
        <v>11</v>
      </c>
      <c r="I9" s="26">
        <v>1978</v>
      </c>
      <c r="J9" s="28">
        <v>28814</v>
      </c>
      <c r="K9" s="38">
        <f t="shared" si="3"/>
        <v>1978</v>
      </c>
      <c r="L9" s="26" t="s">
        <v>101</v>
      </c>
      <c r="M9" s="32" t="s">
        <v>177</v>
      </c>
      <c r="N9" s="27" t="s">
        <v>102</v>
      </c>
      <c r="O9" s="29"/>
      <c r="P9" s="30" t="s">
        <v>173</v>
      </c>
      <c r="Q9" s="30"/>
      <c r="R9" s="30"/>
    </row>
    <row r="10" spans="1:18" s="31" customFormat="1" ht="30" customHeight="1" x14ac:dyDescent="0.25">
      <c r="A10" s="26">
        <v>9</v>
      </c>
      <c r="B10" s="27" t="s">
        <v>103</v>
      </c>
      <c r="C10" s="26" t="str">
        <f t="shared" si="0"/>
        <v xml:space="preserve">Đặng </v>
      </c>
      <c r="D10" s="26" t="str">
        <f t="shared" si="1"/>
        <v>Quốc</v>
      </c>
      <c r="E10" s="26" t="str">
        <f t="shared" si="2"/>
        <v>Trung</v>
      </c>
      <c r="F10" s="26" t="s">
        <v>72</v>
      </c>
      <c r="G10" s="26">
        <v>28</v>
      </c>
      <c r="H10" s="26">
        <v>11</v>
      </c>
      <c r="I10" s="26">
        <v>1983</v>
      </c>
      <c r="J10" s="28">
        <v>30648</v>
      </c>
      <c r="K10" s="38">
        <f t="shared" si="3"/>
        <v>1983</v>
      </c>
      <c r="L10" s="26" t="s">
        <v>104</v>
      </c>
      <c r="M10" s="26" t="s">
        <v>105</v>
      </c>
      <c r="N10" s="27" t="s">
        <v>106</v>
      </c>
      <c r="O10" s="29"/>
      <c r="P10" s="30" t="s">
        <v>173</v>
      </c>
      <c r="Q10" s="30"/>
      <c r="R10" s="30"/>
    </row>
    <row r="11" spans="1:18" s="31" customFormat="1" ht="30" customHeight="1" x14ac:dyDescent="0.25">
      <c r="A11" s="26">
        <v>10</v>
      </c>
      <c r="B11" s="27" t="s">
        <v>107</v>
      </c>
      <c r="C11" s="26" t="str">
        <f t="shared" si="0"/>
        <v xml:space="preserve">Đào </v>
      </c>
      <c r="D11" s="26" t="str">
        <f t="shared" si="1"/>
        <v>Minh</v>
      </c>
      <c r="E11" s="26" t="str">
        <f t="shared" si="2"/>
        <v>Hiếu</v>
      </c>
      <c r="F11" s="26" t="s">
        <v>72</v>
      </c>
      <c r="G11" s="26">
        <v>19</v>
      </c>
      <c r="H11" s="26">
        <v>5</v>
      </c>
      <c r="I11" s="26">
        <v>1987</v>
      </c>
      <c r="J11" s="28">
        <v>31916</v>
      </c>
      <c r="K11" s="38">
        <f t="shared" si="3"/>
        <v>1987</v>
      </c>
      <c r="L11" s="26" t="s">
        <v>108</v>
      </c>
      <c r="M11" s="32" t="s">
        <v>178</v>
      </c>
      <c r="N11" s="27" t="s">
        <v>109</v>
      </c>
      <c r="O11" s="29"/>
      <c r="P11" s="30" t="s">
        <v>173</v>
      </c>
      <c r="Q11" s="30"/>
      <c r="R11" s="30"/>
    </row>
    <row r="12" spans="1:18" s="31" customFormat="1" ht="30" customHeight="1" x14ac:dyDescent="0.25">
      <c r="A12" s="26">
        <v>11</v>
      </c>
      <c r="B12" s="27" t="s">
        <v>110</v>
      </c>
      <c r="C12" s="26" t="str">
        <f t="shared" si="0"/>
        <v xml:space="preserve">Võ </v>
      </c>
      <c r="D12" s="26" t="str">
        <f t="shared" si="1"/>
        <v>Văn</v>
      </c>
      <c r="E12" s="26" t="str">
        <f t="shared" si="2"/>
        <v>Nam</v>
      </c>
      <c r="F12" s="26" t="s">
        <v>72</v>
      </c>
      <c r="G12" s="26">
        <v>20</v>
      </c>
      <c r="H12" s="26">
        <v>1</v>
      </c>
      <c r="I12" s="26">
        <v>1987</v>
      </c>
      <c r="J12" s="28">
        <v>31797</v>
      </c>
      <c r="K12" s="38">
        <f t="shared" si="3"/>
        <v>1987</v>
      </c>
      <c r="L12" s="26" t="s">
        <v>111</v>
      </c>
      <c r="M12" s="32" t="s">
        <v>172</v>
      </c>
      <c r="N12" s="27" t="s">
        <v>112</v>
      </c>
      <c r="O12" s="29"/>
      <c r="P12" s="30" t="s">
        <v>174</v>
      </c>
      <c r="Q12" s="30"/>
      <c r="R12" s="30"/>
    </row>
    <row r="13" spans="1:18" s="31" customFormat="1" ht="30" customHeight="1" x14ac:dyDescent="0.25">
      <c r="A13" s="26">
        <v>12</v>
      </c>
      <c r="B13" s="27" t="s">
        <v>113</v>
      </c>
      <c r="C13" s="26" t="str">
        <f t="shared" si="0"/>
        <v xml:space="preserve">Nguyễn </v>
      </c>
      <c r="D13" s="26" t="str">
        <f t="shared" si="1"/>
        <v>Tấn</v>
      </c>
      <c r="E13" s="26" t="str">
        <f t="shared" si="2"/>
        <v>Vũ</v>
      </c>
      <c r="F13" s="26" t="s">
        <v>72</v>
      </c>
      <c r="G13" s="26">
        <v>7</v>
      </c>
      <c r="H13" s="26">
        <v>7</v>
      </c>
      <c r="I13" s="26">
        <v>1989</v>
      </c>
      <c r="J13" s="28">
        <v>32696</v>
      </c>
      <c r="K13" s="38">
        <f t="shared" si="3"/>
        <v>1989</v>
      </c>
      <c r="L13" s="26" t="s">
        <v>114</v>
      </c>
      <c r="M13" s="26" t="s">
        <v>115</v>
      </c>
      <c r="N13" s="27" t="s">
        <v>171</v>
      </c>
      <c r="O13" s="29"/>
      <c r="P13" s="30" t="s">
        <v>174</v>
      </c>
      <c r="Q13" s="30"/>
      <c r="R13" s="30"/>
    </row>
    <row r="14" spans="1:18" s="31" customFormat="1" ht="30" customHeight="1" x14ac:dyDescent="0.25">
      <c r="A14" s="26">
        <v>13</v>
      </c>
      <c r="B14" s="27" t="s">
        <v>116</v>
      </c>
      <c r="C14" s="26" t="str">
        <f t="shared" si="0"/>
        <v xml:space="preserve">Diệp </v>
      </c>
      <c r="D14" s="26" t="str">
        <f t="shared" si="1"/>
        <v>Minh</v>
      </c>
      <c r="E14" s="26" t="str">
        <f t="shared" si="2"/>
        <v>Anh</v>
      </c>
      <c r="F14" s="26" t="s">
        <v>72</v>
      </c>
      <c r="G14" s="26">
        <v>22</v>
      </c>
      <c r="H14" s="26">
        <v>11</v>
      </c>
      <c r="I14" s="26">
        <v>1987</v>
      </c>
      <c r="J14" s="28">
        <v>32103</v>
      </c>
      <c r="K14" s="38">
        <f t="shared" si="3"/>
        <v>1987</v>
      </c>
      <c r="L14" s="26" t="s">
        <v>117</v>
      </c>
      <c r="M14" s="26" t="s">
        <v>118</v>
      </c>
      <c r="N14" s="27" t="s">
        <v>119</v>
      </c>
      <c r="O14" s="29"/>
      <c r="P14" s="30" t="s">
        <v>174</v>
      </c>
      <c r="Q14" s="30"/>
      <c r="R14" s="30"/>
    </row>
    <row r="15" spans="1:18" s="31" customFormat="1" ht="30" customHeight="1" x14ac:dyDescent="0.25">
      <c r="A15" s="26">
        <v>14</v>
      </c>
      <c r="B15" s="27" t="s">
        <v>120</v>
      </c>
      <c r="C15" s="26" t="str">
        <f t="shared" si="0"/>
        <v xml:space="preserve">Lữ </v>
      </c>
      <c r="D15" s="26" t="str">
        <f t="shared" si="1"/>
        <v>Đức</v>
      </c>
      <c r="E15" s="26" t="str">
        <f t="shared" si="2"/>
        <v>Cường</v>
      </c>
      <c r="F15" s="26" t="s">
        <v>72</v>
      </c>
      <c r="G15" s="26">
        <v>1</v>
      </c>
      <c r="H15" s="26">
        <v>2</v>
      </c>
      <c r="I15" s="26">
        <v>1988</v>
      </c>
      <c r="J15" s="28">
        <v>32174</v>
      </c>
      <c r="K15" s="38">
        <f t="shared" si="3"/>
        <v>1988</v>
      </c>
      <c r="L15" s="26" t="s">
        <v>121</v>
      </c>
      <c r="M15" s="26" t="s">
        <v>122</v>
      </c>
      <c r="N15" s="27" t="s">
        <v>123</v>
      </c>
      <c r="O15" s="29"/>
      <c r="P15" s="30" t="s">
        <v>173</v>
      </c>
      <c r="Q15" s="30"/>
      <c r="R15" s="30"/>
    </row>
    <row r="16" spans="1:18" s="31" customFormat="1" ht="30" customHeight="1" x14ac:dyDescent="0.25">
      <c r="A16" s="26">
        <v>15</v>
      </c>
      <c r="B16" s="27" t="s">
        <v>124</v>
      </c>
      <c r="C16" s="26" t="str">
        <f t="shared" si="0"/>
        <v xml:space="preserve">Nguyễn </v>
      </c>
      <c r="D16" s="26" t="str">
        <f t="shared" si="1"/>
        <v>Phương</v>
      </c>
      <c r="E16" s="26" t="str">
        <f t="shared" si="2"/>
        <v>Thùy</v>
      </c>
      <c r="F16" s="26" t="s">
        <v>125</v>
      </c>
      <c r="G16" s="26">
        <v>24</v>
      </c>
      <c r="H16" s="26">
        <v>5</v>
      </c>
      <c r="I16" s="26">
        <v>1984</v>
      </c>
      <c r="J16" s="28">
        <f>DATE(I16,H16,G16)</f>
        <v>30826</v>
      </c>
      <c r="K16" s="38">
        <f t="shared" si="3"/>
        <v>1984</v>
      </c>
      <c r="L16" s="26" t="s">
        <v>126</v>
      </c>
      <c r="M16" s="32" t="s">
        <v>179</v>
      </c>
      <c r="N16" s="27" t="s">
        <v>127</v>
      </c>
      <c r="O16" s="29"/>
      <c r="P16" s="30" t="s">
        <v>175</v>
      </c>
      <c r="Q16" s="30"/>
      <c r="R16" s="30"/>
    </row>
    <row r="17" spans="1:18" s="31" customFormat="1" ht="30" customHeight="1" x14ac:dyDescent="0.25">
      <c r="A17" s="26">
        <v>16</v>
      </c>
      <c r="B17" s="27" t="s">
        <v>128</v>
      </c>
      <c r="C17" s="26" t="str">
        <f t="shared" si="0"/>
        <v xml:space="preserve">Nguyễn </v>
      </c>
      <c r="D17" s="26" t="str">
        <f t="shared" si="1"/>
        <v>T Thanh</v>
      </c>
      <c r="E17" s="26" t="str">
        <f t="shared" si="2"/>
        <v>Hiền</v>
      </c>
      <c r="F17" s="26" t="s">
        <v>125</v>
      </c>
      <c r="G17" s="26">
        <v>9</v>
      </c>
      <c r="H17" s="26">
        <v>12</v>
      </c>
      <c r="I17" s="26">
        <v>1994</v>
      </c>
      <c r="J17" s="28">
        <v>34677</v>
      </c>
      <c r="K17" s="38">
        <f t="shared" si="3"/>
        <v>1994</v>
      </c>
      <c r="L17" s="26" t="s">
        <v>129</v>
      </c>
      <c r="M17" s="26" t="s">
        <v>130</v>
      </c>
      <c r="N17" s="27" t="s">
        <v>131</v>
      </c>
      <c r="O17" s="29"/>
      <c r="P17" s="30" t="s">
        <v>176</v>
      </c>
      <c r="Q17" s="30"/>
      <c r="R17" s="30"/>
    </row>
    <row r="18" spans="1:18" s="31" customFormat="1" ht="30" customHeight="1" x14ac:dyDescent="0.25">
      <c r="A18" s="26">
        <v>17</v>
      </c>
      <c r="B18" s="27" t="s">
        <v>132</v>
      </c>
      <c r="C18" s="26" t="str">
        <f t="shared" si="0"/>
        <v xml:space="preserve">Lê </v>
      </c>
      <c r="D18" s="26" t="str">
        <f t="shared" si="1"/>
        <v>Thị</v>
      </c>
      <c r="E18" s="26" t="str">
        <f t="shared" si="2"/>
        <v>Bảy</v>
      </c>
      <c r="F18" s="26" t="s">
        <v>125</v>
      </c>
      <c r="G18" s="26">
        <v>1</v>
      </c>
      <c r="H18" s="26">
        <v>1</v>
      </c>
      <c r="I18" s="26">
        <v>1972</v>
      </c>
      <c r="J18" s="28">
        <v>26299</v>
      </c>
      <c r="K18" s="38">
        <f t="shared" si="3"/>
        <v>1972</v>
      </c>
      <c r="L18" s="26" t="s">
        <v>133</v>
      </c>
      <c r="M18" s="26" t="s">
        <v>134</v>
      </c>
      <c r="N18" s="27" t="s">
        <v>135</v>
      </c>
      <c r="O18" s="29"/>
      <c r="P18" s="30" t="s">
        <v>176</v>
      </c>
      <c r="Q18" s="30"/>
      <c r="R18" s="30"/>
    </row>
    <row r="19" spans="1:18" s="31" customFormat="1" ht="30" customHeight="1" x14ac:dyDescent="0.25">
      <c r="A19" s="26">
        <v>18</v>
      </c>
      <c r="B19" s="27" t="s">
        <v>136</v>
      </c>
      <c r="C19" s="26" t="str">
        <f t="shared" si="0"/>
        <v xml:space="preserve">Nguyễn </v>
      </c>
      <c r="D19" s="26" t="e">
        <f t="shared" si="1"/>
        <v>#VALUE!</v>
      </c>
      <c r="E19" s="26" t="str">
        <f t="shared" si="2"/>
        <v>Phùng</v>
      </c>
      <c r="F19" s="26" t="s">
        <v>72</v>
      </c>
      <c r="G19" s="26">
        <v>25</v>
      </c>
      <c r="H19" s="26">
        <v>7</v>
      </c>
      <c r="I19" s="26">
        <v>1955</v>
      </c>
      <c r="J19" s="28">
        <f>DATE(I19,H19,G19)</f>
        <v>20295</v>
      </c>
      <c r="K19" s="38">
        <f t="shared" si="3"/>
        <v>1955</v>
      </c>
      <c r="L19" s="26" t="s">
        <v>137</v>
      </c>
      <c r="M19" s="26" t="s">
        <v>138</v>
      </c>
      <c r="N19" s="27" t="s">
        <v>139</v>
      </c>
      <c r="O19" s="29"/>
      <c r="P19" s="30" t="s">
        <v>173</v>
      </c>
      <c r="Q19" s="30"/>
      <c r="R19" s="30"/>
    </row>
    <row r="20" spans="1:18" s="31" customFormat="1" ht="30" customHeight="1" x14ac:dyDescent="0.25">
      <c r="A20" s="26">
        <v>19</v>
      </c>
      <c r="B20" s="27" t="s">
        <v>140</v>
      </c>
      <c r="C20" s="26" t="str">
        <f t="shared" si="0"/>
        <v xml:space="preserve">Nguyễn </v>
      </c>
      <c r="D20" s="26" t="str">
        <f t="shared" si="1"/>
        <v>Thị</v>
      </c>
      <c r="E20" s="26" t="str">
        <f t="shared" si="2"/>
        <v>Vân</v>
      </c>
      <c r="F20" s="26" t="s">
        <v>125</v>
      </c>
      <c r="G20" s="26">
        <v>5</v>
      </c>
      <c r="H20" s="26">
        <v>5</v>
      </c>
      <c r="I20" s="26">
        <v>1955</v>
      </c>
      <c r="J20" s="28">
        <f>DATE(I20,H20,G20)</f>
        <v>20214</v>
      </c>
      <c r="K20" s="38">
        <f t="shared" si="3"/>
        <v>1955</v>
      </c>
      <c r="L20" s="26" t="s">
        <v>141</v>
      </c>
      <c r="M20" s="26" t="s">
        <v>142</v>
      </c>
      <c r="N20" s="27" t="s">
        <v>139</v>
      </c>
      <c r="O20" s="29"/>
      <c r="P20" s="30" t="s">
        <v>176</v>
      </c>
      <c r="Q20" s="30"/>
      <c r="R20" s="30"/>
    </row>
    <row r="21" spans="1:18" s="31" customFormat="1" ht="30" customHeight="1" x14ac:dyDescent="0.25">
      <c r="A21" s="26">
        <v>20</v>
      </c>
      <c r="B21" s="27" t="s">
        <v>143</v>
      </c>
      <c r="C21" s="26" t="str">
        <f t="shared" si="0"/>
        <v xml:space="preserve">Dương </v>
      </c>
      <c r="D21" s="26" t="str">
        <f t="shared" si="1"/>
        <v>Thế</v>
      </c>
      <c r="E21" s="26" t="str">
        <f t="shared" si="2"/>
        <v>Huân</v>
      </c>
      <c r="F21" s="26" t="s">
        <v>72</v>
      </c>
      <c r="G21" s="26">
        <v>21</v>
      </c>
      <c r="H21" s="26">
        <v>9</v>
      </c>
      <c r="I21" s="26">
        <v>1989</v>
      </c>
      <c r="J21" s="28">
        <v>32772</v>
      </c>
      <c r="K21" s="38">
        <f t="shared" si="3"/>
        <v>1989</v>
      </c>
      <c r="L21" s="26" t="s">
        <v>144</v>
      </c>
      <c r="M21" s="26" t="s">
        <v>145</v>
      </c>
      <c r="N21" s="27" t="s">
        <v>146</v>
      </c>
      <c r="O21" s="29"/>
      <c r="P21" s="30" t="s">
        <v>173</v>
      </c>
      <c r="Q21" s="30"/>
      <c r="R21" s="30"/>
    </row>
    <row r="22" spans="1:18" s="31" customFormat="1" ht="30" customHeight="1" x14ac:dyDescent="0.25">
      <c r="A22" s="26">
        <v>21</v>
      </c>
      <c r="B22" s="27" t="s">
        <v>147</v>
      </c>
      <c r="C22" s="26" t="str">
        <f t="shared" si="0"/>
        <v xml:space="preserve">Châu </v>
      </c>
      <c r="D22" s="26" t="str">
        <f t="shared" si="1"/>
        <v>Tường</v>
      </c>
      <c r="E22" s="26" t="str">
        <f t="shared" si="2"/>
        <v>Bách</v>
      </c>
      <c r="F22" s="26" t="s">
        <v>72</v>
      </c>
      <c r="G22" s="26">
        <v>21</v>
      </c>
      <c r="H22" s="26">
        <v>12</v>
      </c>
      <c r="I22" s="26">
        <v>1983</v>
      </c>
      <c r="J22" s="28">
        <v>30671</v>
      </c>
      <c r="K22" s="38">
        <f t="shared" si="3"/>
        <v>1983</v>
      </c>
      <c r="L22" s="26" t="s">
        <v>148</v>
      </c>
      <c r="M22" s="26" t="s">
        <v>149</v>
      </c>
      <c r="N22" s="27" t="s">
        <v>150</v>
      </c>
      <c r="O22" s="29"/>
      <c r="P22" s="30" t="s">
        <v>173</v>
      </c>
      <c r="Q22" s="30"/>
      <c r="R22" s="30"/>
    </row>
    <row r="23" spans="1:18" s="31" customFormat="1" ht="30" customHeight="1" x14ac:dyDescent="0.25">
      <c r="A23" s="26">
        <v>22</v>
      </c>
      <c r="B23" s="27" t="s">
        <v>151</v>
      </c>
      <c r="C23" s="26" t="str">
        <f t="shared" si="0"/>
        <v xml:space="preserve">Nguyễn </v>
      </c>
      <c r="D23" s="26" t="str">
        <f t="shared" si="1"/>
        <v>Đình</v>
      </c>
      <c r="E23" s="26" t="str">
        <f t="shared" si="2"/>
        <v>Tùng</v>
      </c>
      <c r="F23" s="26" t="s">
        <v>72</v>
      </c>
      <c r="G23" s="26">
        <v>9</v>
      </c>
      <c r="H23" s="26">
        <v>1</v>
      </c>
      <c r="I23" s="26">
        <v>1979</v>
      </c>
      <c r="J23" s="28">
        <v>28864</v>
      </c>
      <c r="K23" s="38">
        <f t="shared" si="3"/>
        <v>1979</v>
      </c>
      <c r="L23" s="26" t="s">
        <v>152</v>
      </c>
      <c r="M23" s="26" t="s">
        <v>153</v>
      </c>
      <c r="N23" s="27" t="s">
        <v>154</v>
      </c>
      <c r="O23" s="29"/>
      <c r="P23" s="30" t="s">
        <v>173</v>
      </c>
      <c r="Q23" s="30"/>
      <c r="R23" s="30"/>
    </row>
    <row r="24" spans="1:18" s="31" customFormat="1" ht="30" customHeight="1" x14ac:dyDescent="0.25">
      <c r="A24" s="26">
        <v>23</v>
      </c>
      <c r="B24" s="27" t="s">
        <v>155</v>
      </c>
      <c r="C24" s="26" t="str">
        <f t="shared" si="0"/>
        <v xml:space="preserve">Lâm </v>
      </c>
      <c r="D24" s="26" t="str">
        <f t="shared" si="1"/>
        <v>Lý Phương</v>
      </c>
      <c r="E24" s="26" t="str">
        <f t="shared" si="2"/>
        <v>Nam</v>
      </c>
      <c r="F24" s="26" t="s">
        <v>72</v>
      </c>
      <c r="G24" s="26">
        <v>20</v>
      </c>
      <c r="H24" s="26">
        <v>11</v>
      </c>
      <c r="I24" s="26">
        <v>1989</v>
      </c>
      <c r="J24" s="28">
        <v>32832</v>
      </c>
      <c r="K24" s="38">
        <f t="shared" si="3"/>
        <v>1989</v>
      </c>
      <c r="L24" s="26" t="s">
        <v>156</v>
      </c>
      <c r="M24" s="26" t="s">
        <v>157</v>
      </c>
      <c r="N24" s="27" t="s">
        <v>158</v>
      </c>
      <c r="O24" s="29"/>
      <c r="P24" s="30" t="s">
        <v>173</v>
      </c>
      <c r="Q24" s="30"/>
      <c r="R24" s="30"/>
    </row>
    <row r="25" spans="1:18" s="31" customFormat="1" ht="30" customHeight="1" x14ac:dyDescent="0.25">
      <c r="A25" s="26">
        <v>24</v>
      </c>
      <c r="B25" s="27" t="s">
        <v>159</v>
      </c>
      <c r="C25" s="26" t="str">
        <f t="shared" si="0"/>
        <v xml:space="preserve">Trần </v>
      </c>
      <c r="D25" s="26" t="str">
        <f t="shared" si="1"/>
        <v>Ngọc</v>
      </c>
      <c r="E25" s="26" t="str">
        <f t="shared" si="2"/>
        <v>Cường</v>
      </c>
      <c r="F25" s="26" t="s">
        <v>72</v>
      </c>
      <c r="G25" s="26">
        <v>15</v>
      </c>
      <c r="H25" s="26">
        <v>8</v>
      </c>
      <c r="I25" s="26">
        <v>1991</v>
      </c>
      <c r="J25" s="28">
        <v>33465</v>
      </c>
      <c r="K25" s="38">
        <f t="shared" si="3"/>
        <v>1991</v>
      </c>
      <c r="L25" s="26" t="s">
        <v>160</v>
      </c>
      <c r="M25" s="26" t="s">
        <v>161</v>
      </c>
      <c r="N25" s="27" t="s">
        <v>162</v>
      </c>
      <c r="O25" s="29"/>
      <c r="P25" s="30" t="s">
        <v>173</v>
      </c>
      <c r="Q25" s="30"/>
      <c r="R25" s="30"/>
    </row>
    <row r="26" spans="1:18" s="31" customFormat="1" ht="30" customHeight="1" x14ac:dyDescent="0.25">
      <c r="A26" s="26">
        <v>25</v>
      </c>
      <c r="B26" s="27" t="s">
        <v>163</v>
      </c>
      <c r="C26" s="26" t="str">
        <f t="shared" si="0"/>
        <v xml:space="preserve">Đào </v>
      </c>
      <c r="D26" s="26" t="str">
        <f t="shared" si="1"/>
        <v>Tấn</v>
      </c>
      <c r="E26" s="26" t="str">
        <f t="shared" si="2"/>
        <v>Phát</v>
      </c>
      <c r="F26" s="26" t="s">
        <v>72</v>
      </c>
      <c r="G26" s="26">
        <v>20</v>
      </c>
      <c r="H26" s="26">
        <v>11</v>
      </c>
      <c r="I26" s="26">
        <v>1990</v>
      </c>
      <c r="J26" s="28">
        <v>33197</v>
      </c>
      <c r="K26" s="38">
        <f t="shared" si="3"/>
        <v>1990</v>
      </c>
      <c r="L26" s="26" t="s">
        <v>164</v>
      </c>
      <c r="M26" s="26" t="s">
        <v>165</v>
      </c>
      <c r="N26" s="27" t="s">
        <v>166</v>
      </c>
      <c r="O26" s="29"/>
      <c r="P26" s="30" t="s">
        <v>173</v>
      </c>
      <c r="Q26" s="30"/>
      <c r="R26" s="30"/>
    </row>
    <row r="27" spans="1:18" s="31" customFormat="1" ht="30" customHeight="1" x14ac:dyDescent="0.25">
      <c r="A27" s="26">
        <v>26</v>
      </c>
      <c r="B27" s="27" t="s">
        <v>167</v>
      </c>
      <c r="C27" s="26" t="str">
        <f t="shared" si="0"/>
        <v xml:space="preserve">Tiêu </v>
      </c>
      <c r="D27" s="26" t="e">
        <f t="shared" si="1"/>
        <v>#VALUE!</v>
      </c>
      <c r="E27" s="26" t="str">
        <f t="shared" si="2"/>
        <v>Tôn</v>
      </c>
      <c r="F27" s="26" t="s">
        <v>72</v>
      </c>
      <c r="G27" s="26">
        <v>16</v>
      </c>
      <c r="H27" s="26">
        <v>10</v>
      </c>
      <c r="I27" s="26">
        <v>1983</v>
      </c>
      <c r="J27" s="28">
        <v>30605</v>
      </c>
      <c r="K27" s="38">
        <f t="shared" si="3"/>
        <v>1983</v>
      </c>
      <c r="L27" s="26" t="s">
        <v>168</v>
      </c>
      <c r="M27" s="26" t="s">
        <v>169</v>
      </c>
      <c r="N27" s="27" t="s">
        <v>170</v>
      </c>
      <c r="O27" s="29"/>
      <c r="P27" s="30" t="s">
        <v>173</v>
      </c>
      <c r="Q27" s="30"/>
      <c r="R27" s="30"/>
    </row>
  </sheetData>
  <autoFilter ref="A1:R27" xr:uid="{1A0BB9F4-3326-464E-8776-657BC20DBDBF}">
    <filterColumn colId="6" showButton="0"/>
    <filterColumn colId="7" showButton="0"/>
  </autoFilter>
  <mergeCells count="1">
    <mergeCell ref="G1:I1"/>
  </mergeCells>
  <dataValidations count="2">
    <dataValidation type="list" allowBlank="1" showInputMessage="1" showErrorMessage="1" sqref="Q2:Q27" xr:uid="{4E688284-DC49-44AF-9958-E15CB40080D2}">
      <formula1>"2.575.000, 2.900.000, 2.820.000"</formula1>
    </dataValidation>
    <dataValidation type="list" allowBlank="1" showInputMessage="1" showErrorMessage="1" sqref="F2:F27" xr:uid="{82A50FD8-19A1-4540-8212-AA9F60789932}">
      <formula1>"Nam, Nữ"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Thiện Nhân (1)</vt:lpstr>
      <vt:lpstr>DS khám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Nguyen Phuong</dc:creator>
  <cp:lastModifiedBy>Administrator</cp:lastModifiedBy>
  <cp:lastPrinted>2024-03-14T02:49:37Z</cp:lastPrinted>
  <dcterms:created xsi:type="dcterms:W3CDTF">2024-03-12T02:32:24Z</dcterms:created>
  <dcterms:modified xsi:type="dcterms:W3CDTF">2025-02-11T08:31:26Z</dcterms:modified>
</cp:coreProperties>
</file>