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TN\Hoàng\2025\CÔNG TY TNHH TƯ VẤN GIÁO DỤC VÀ DỊCH THUẬT TÀI MINH\"/>
    </mc:Choice>
  </mc:AlternateContent>
  <xr:revisionPtr revIDLastSave="0" documentId="13_ncr:1_{C9AEC822-04EF-469B-886B-9BB20D04465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KT" sheetId="2" r:id="rId1"/>
    <sheet name="Tổng hợp" sheetId="1" r:id="rId2"/>
  </sheets>
  <definedNames>
    <definedName name="_xlnm._FilterDatabase" localSheetId="0" hidden="1">KT!$A$2:$M$2</definedName>
    <definedName name="_xlnm._FilterDatabase" localSheetId="1" hidden="1">'Tổng hợp'!$A$3:$S$3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4" i="1"/>
  <c r="H18" i="2"/>
  <c r="I18" i="2" s="1"/>
  <c r="M18" i="2" s="1"/>
  <c r="H17" i="2"/>
  <c r="I17" i="2" s="1"/>
  <c r="M17" i="2" s="1"/>
  <c r="H16" i="2"/>
  <c r="I16" i="2" s="1"/>
  <c r="M16" i="2" s="1"/>
  <c r="H15" i="2"/>
  <c r="I15" i="2" s="1"/>
  <c r="M15" i="2" s="1"/>
  <c r="H14" i="2"/>
  <c r="I14" i="2" s="1"/>
  <c r="M14" i="2" s="1"/>
  <c r="I13" i="2"/>
  <c r="M13" i="2" s="1"/>
  <c r="H13" i="2"/>
  <c r="H12" i="2"/>
  <c r="I12" i="2" s="1"/>
  <c r="M12" i="2" s="1"/>
  <c r="H11" i="2"/>
  <c r="I11" i="2" s="1"/>
  <c r="M11" i="2" s="1"/>
  <c r="H10" i="2"/>
  <c r="I10" i="2" s="1"/>
  <c r="M10" i="2" s="1"/>
  <c r="H9" i="2"/>
  <c r="I9" i="2" s="1"/>
  <c r="M9" i="2" s="1"/>
  <c r="H8" i="2"/>
  <c r="I8" i="2" s="1"/>
  <c r="M8" i="2" s="1"/>
  <c r="H7" i="2"/>
  <c r="I7" i="2" s="1"/>
  <c r="M7" i="2" s="1"/>
  <c r="I6" i="2"/>
  <c r="M6" i="2" s="1"/>
  <c r="H6" i="2"/>
  <c r="H5" i="2"/>
  <c r="I5" i="2" s="1"/>
  <c r="M5" i="2" s="1"/>
  <c r="H4" i="2"/>
  <c r="I4" i="2" s="1"/>
  <c r="M4" i="2" s="1"/>
  <c r="I3" i="2"/>
  <c r="H3" i="2"/>
  <c r="I19" i="2" l="1"/>
  <c r="M3" i="2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4" i="1"/>
</calcChain>
</file>

<file path=xl/sharedStrings.xml><?xml version="1.0" encoding="utf-8"?>
<sst xmlns="http://schemas.openxmlformats.org/spreadsheetml/2006/main" count="385" uniqueCount="72">
  <si>
    <t>Thông tin khách hàng</t>
  </si>
  <si>
    <t>Phát sinh</t>
  </si>
  <si>
    <t>Thực hiện</t>
  </si>
  <si>
    <t>Thanh toán</t>
  </si>
  <si>
    <t>STT</t>
  </si>
  <si>
    <t>Họ và tên</t>
  </si>
  <si>
    <t>Ngày sinh</t>
  </si>
  <si>
    <t>Giới tính</t>
  </si>
  <si>
    <t>Mã nhân viên</t>
  </si>
  <si>
    <t>Công ty thanh toán</t>
  </si>
  <si>
    <t>Khách tự thanh toán</t>
  </si>
  <si>
    <t>Tổng cộng</t>
  </si>
  <si>
    <t>Đã thực hiện</t>
  </si>
  <si>
    <t>Chưa thực hiện</t>
  </si>
  <si>
    <t>Đã thanh toán</t>
  </si>
  <si>
    <t>Chưa thanh toán</t>
  </si>
  <si>
    <t>Thực thu</t>
  </si>
  <si>
    <t>Khám Nội-Khám Sức Khỏe (TT32_BYT)</t>
  </si>
  <si>
    <t>Khám SPK-Khám Sức Khỏe (TT32_BYT)</t>
  </si>
  <si>
    <t>Tổng Kết Hồ Sơ Khám Sức Khỏe (TT32_BYT)</t>
  </si>
  <si>
    <t>Chụp X-quang tim phổi kỹ thuật số (hãng Fuji-Nhật)</t>
  </si>
  <si>
    <t>Siêu âm màu (xem chỉ định BS) (vị trí 1)</t>
  </si>
  <si>
    <t>Siêu âm màu Bụng Tổng Quát (Máy GE LOGIQ S7 Expert)</t>
  </si>
  <si>
    <t>Siêu âm màu Tuyến Vú</t>
  </si>
  <si>
    <t>Định lượng CREATINIE máu</t>
  </si>
  <si>
    <t>Định lượng GLUCOSE máu</t>
  </si>
  <si>
    <t>NƯỚC TIỂU 10 THÔNG SỐ (KSK)</t>
  </si>
  <si>
    <t>Nhuộm phiến đồ tế bào theo Papanicolaou</t>
  </si>
  <si>
    <t>Tổng phân tích tế bào máu bằng máy laser</t>
  </si>
  <si>
    <t>Xét nghiệm phát hiện và định typ HPV</t>
  </si>
  <si>
    <t>XN tầm soát ung thư cổ tử cung bằng phương pháp thinprep</t>
  </si>
  <si>
    <t/>
  </si>
  <si>
    <t>Nguyễn Quang Tuấn</t>
  </si>
  <si>
    <t>17/04/1976</t>
  </si>
  <si>
    <t>Nam</t>
  </si>
  <si>
    <t>X</t>
  </si>
  <si>
    <t>Trần Thái Bảo</t>
  </si>
  <si>
    <t>1996</t>
  </si>
  <si>
    <t>Đinh Thị Kim Bông</t>
  </si>
  <si>
    <t>1980</t>
  </si>
  <si>
    <t>Nữ</t>
  </si>
  <si>
    <t>Phạm Thị Phương Linh</t>
  </si>
  <si>
    <t>1997</t>
  </si>
  <si>
    <t>Nguyễn Thị Thùy Trang</t>
  </si>
  <si>
    <t>2000</t>
  </si>
  <si>
    <t>Đinh Thị Huyền Trang</t>
  </si>
  <si>
    <t>21/09/1997</t>
  </si>
  <si>
    <t>Nguyễn Thị Hoa</t>
  </si>
  <si>
    <t>2002</t>
  </si>
  <si>
    <t>Lê Nữ Thuỷ Ngọc</t>
  </si>
  <si>
    <t>1986</t>
  </si>
  <si>
    <t>Lê Phước Hoài An</t>
  </si>
  <si>
    <t>Phan Thị Hồng Hạnh</t>
  </si>
  <si>
    <t>Tăng Nữ Việt Trung Anh</t>
  </si>
  <si>
    <t>1999</t>
  </si>
  <si>
    <t>Võ Thị Thanh Minh</t>
  </si>
  <si>
    <t>Lê Ngọc Diệp</t>
  </si>
  <si>
    <t>1994</t>
  </si>
  <si>
    <t>Trần Thị Quý Hà</t>
  </si>
  <si>
    <t>Nguyễn Thị Anh</t>
  </si>
  <si>
    <t>Trần Thị Thuỳ Dung</t>
  </si>
  <si>
    <t>1995</t>
  </si>
  <si>
    <t>ALT (SGPT), AST (SGOT)</t>
  </si>
  <si>
    <t>Ưu đãi trong gói</t>
  </si>
  <si>
    <t>Giá niêm yết</t>
  </si>
  <si>
    <t>Giá ưu đãi</t>
  </si>
  <si>
    <t>CP TRONG GÓI</t>
  </si>
  <si>
    <t>CP NGOÀI GÓI</t>
  </si>
  <si>
    <t>SỐ KT</t>
  </si>
  <si>
    <t>Ghi chú</t>
  </si>
  <si>
    <t>Ko lấy máu xn</t>
  </si>
  <si>
    <t>Ko khám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</si>
</sst>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11"/>
      <name val="Times New Roman"/>
      <family val="1"/>
      <scheme val="major"/>
    </font>
    <font>
      <sz val="11"/>
      <name val="Times New Roman"/>
      <family val="1"/>
      <scheme val="major"/>
    </font>
    <font>
      <b/>
      <sz val="12"/>
      <name val="Times New Roman"/>
      <family val="1"/>
      <scheme val="major"/>
    </font>
    <font>
      <sz val="11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center" vertical="center"/>
    </xf>
    <xf numFmtId="0" fontId="4" fillId="0" borderId="0" xfId="1"/>
    <xf numFmtId="0" fontId="5" fillId="0" borderId="4" xfId="1" applyFont="1" applyBorder="1" applyAlignment="1">
      <alignment vertical="top" wrapText="1"/>
    </xf>
    <xf numFmtId="0" fontId="6" fillId="0" borderId="4" xfId="1" applyFont="1" applyBorder="1" applyAlignment="1">
      <alignment vertical="top"/>
    </xf>
    <xf numFmtId="0" fontId="6" fillId="0" borderId="4" xfId="1" applyFont="1" applyBorder="1" applyAlignment="1">
      <alignment vertical="top" wrapText="1"/>
    </xf>
    <xf numFmtId="3" fontId="6" fillId="0" borderId="4" xfId="1" applyNumberFormat="1" applyFont="1" applyBorder="1" applyAlignment="1">
      <alignment vertical="top"/>
    </xf>
    <xf numFmtId="3" fontId="7" fillId="4" borderId="0" xfId="1" applyNumberFormat="1" applyFont="1" applyFill="1"/>
    <xf numFmtId="3" fontId="0" fillId="0" borderId="0" xfId="0" applyNumberFormat="1"/>
    <xf numFmtId="0" fontId="5" fillId="0" borderId="2" xfId="1" applyFont="1" applyBorder="1" applyAlignment="1">
      <alignment vertical="top" wrapText="1"/>
    </xf>
    <xf numFmtId="0" fontId="5" fillId="0" borderId="1" xfId="1" applyFont="1" applyBorder="1"/>
    <xf numFmtId="0" fontId="5" fillId="0" borderId="3" xfId="1" applyFont="1" applyBorder="1"/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1D4F0730-60ED-4465-AC40-466E1DB2F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D9ED-ED15-4357-8A03-D76FE5FA0438}">
  <dimension ref="A1:N19"/>
  <sheetViews>
    <sheetView workbookViewId="0">
      <selection activeCell="I6" sqref="I6"/>
    </sheetView>
  </sheetViews>
  <sheetFormatPr defaultRowHeight="14.5" x14ac:dyDescent="0.35"/>
  <cols>
    <col min="1" max="1" width="8.7265625" style="11"/>
    <col min="2" max="2" width="25" style="11" customWidth="1"/>
    <col min="3" max="3" width="10" style="11" customWidth="1"/>
    <col min="4" max="4" width="8.7265625" style="11"/>
    <col min="5" max="5" width="15" style="11" customWidth="1"/>
    <col min="6" max="14" width="10" style="11" customWidth="1"/>
    <col min="15" max="16384" width="8.7265625" style="11"/>
  </cols>
  <sheetData>
    <row r="1" spans="1:14" x14ac:dyDescent="0.35">
      <c r="A1" s="18" t="s">
        <v>0</v>
      </c>
      <c r="B1" s="19"/>
      <c r="C1" s="19"/>
      <c r="D1" s="19"/>
      <c r="E1" s="19"/>
      <c r="F1" s="18" t="s">
        <v>1</v>
      </c>
      <c r="G1" s="19"/>
      <c r="H1" s="20"/>
      <c r="I1" s="18" t="s">
        <v>2</v>
      </c>
      <c r="J1" s="20"/>
      <c r="K1" s="18" t="s">
        <v>3</v>
      </c>
      <c r="L1" s="19"/>
      <c r="M1" s="20"/>
    </row>
    <row r="2" spans="1:14" ht="28" x14ac:dyDescent="0.35">
      <c r="A2" s="12" t="s">
        <v>4</v>
      </c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12" t="s">
        <v>69</v>
      </c>
    </row>
    <row r="3" spans="1:14" x14ac:dyDescent="0.35">
      <c r="A3" s="13">
        <v>1</v>
      </c>
      <c r="B3" s="14" t="s">
        <v>32</v>
      </c>
      <c r="C3" s="14" t="s">
        <v>33</v>
      </c>
      <c r="D3" s="14" t="s">
        <v>34</v>
      </c>
      <c r="E3" s="13" t="s">
        <v>31</v>
      </c>
      <c r="F3" s="15">
        <v>549000</v>
      </c>
      <c r="G3" s="15"/>
      <c r="H3" s="15">
        <f>F3+G3</f>
        <v>549000</v>
      </c>
      <c r="I3" s="15">
        <f>H3-J3-K3</f>
        <v>549000</v>
      </c>
      <c r="J3" s="15"/>
      <c r="K3" s="15"/>
      <c r="L3" s="15"/>
      <c r="M3" s="15">
        <f>I3+K3</f>
        <v>549000</v>
      </c>
      <c r="N3" s="15"/>
    </row>
    <row r="4" spans="1:14" x14ac:dyDescent="0.35">
      <c r="A4" s="13">
        <v>2</v>
      </c>
      <c r="B4" s="14" t="s">
        <v>36</v>
      </c>
      <c r="C4" s="14" t="s">
        <v>37</v>
      </c>
      <c r="D4" s="14" t="s">
        <v>34</v>
      </c>
      <c r="E4" s="13" t="s">
        <v>31</v>
      </c>
      <c r="F4" s="15">
        <v>549000</v>
      </c>
      <c r="G4" s="15"/>
      <c r="H4" s="15">
        <f t="shared" ref="H4:H18" si="0">F4+G4</f>
        <v>549000</v>
      </c>
      <c r="I4" s="15">
        <f t="shared" ref="I4:I18" si="1">H4-J4-K4</f>
        <v>549000</v>
      </c>
      <c r="J4" s="15"/>
      <c r="K4" s="15"/>
      <c r="L4" s="15"/>
      <c r="M4" s="15">
        <f t="shared" ref="M4:M18" si="2">I4+K4</f>
        <v>549000</v>
      </c>
      <c r="N4" s="15"/>
    </row>
    <row r="5" spans="1:14" x14ac:dyDescent="0.35">
      <c r="A5" s="13">
        <v>3</v>
      </c>
      <c r="B5" s="14" t="s">
        <v>38</v>
      </c>
      <c r="C5" s="14" t="s">
        <v>39</v>
      </c>
      <c r="D5" s="14" t="s">
        <v>40</v>
      </c>
      <c r="E5" s="13" t="s">
        <v>31</v>
      </c>
      <c r="F5" s="15">
        <v>549000</v>
      </c>
      <c r="G5" s="15"/>
      <c r="H5" s="15">
        <f t="shared" si="0"/>
        <v>549000</v>
      </c>
      <c r="I5" s="15">
        <f t="shared" si="1"/>
        <v>549000</v>
      </c>
      <c r="J5" s="15"/>
      <c r="K5" s="15"/>
      <c r="L5" s="15"/>
      <c r="M5" s="15">
        <f t="shared" si="2"/>
        <v>549000</v>
      </c>
      <c r="N5" s="15"/>
    </row>
    <row r="6" spans="1:14" x14ac:dyDescent="0.35">
      <c r="A6" s="13">
        <v>4</v>
      </c>
      <c r="B6" s="14" t="s">
        <v>41</v>
      </c>
      <c r="C6" s="14" t="s">
        <v>42</v>
      </c>
      <c r="D6" s="14" t="s">
        <v>40</v>
      </c>
      <c r="E6" s="13" t="s">
        <v>31</v>
      </c>
      <c r="F6" s="15">
        <v>469000</v>
      </c>
      <c r="G6" s="15">
        <v>370000</v>
      </c>
      <c r="H6" s="15">
        <f t="shared" si="0"/>
        <v>839000</v>
      </c>
      <c r="I6" s="15">
        <f t="shared" si="1"/>
        <v>280000</v>
      </c>
      <c r="J6" s="15">
        <v>189000</v>
      </c>
      <c r="K6" s="15">
        <v>370000</v>
      </c>
      <c r="L6" s="15"/>
      <c r="M6" s="15">
        <f t="shared" si="2"/>
        <v>650000</v>
      </c>
      <c r="N6" s="15" t="s">
        <v>70</v>
      </c>
    </row>
    <row r="7" spans="1:14" x14ac:dyDescent="0.35">
      <c r="A7" s="13">
        <v>5</v>
      </c>
      <c r="B7" s="14" t="s">
        <v>43</v>
      </c>
      <c r="C7" s="14" t="s">
        <v>44</v>
      </c>
      <c r="D7" s="14" t="s">
        <v>40</v>
      </c>
      <c r="E7" s="13" t="s">
        <v>31</v>
      </c>
      <c r="F7" s="15">
        <v>549000</v>
      </c>
      <c r="G7" s="15"/>
      <c r="H7" s="15">
        <f t="shared" si="0"/>
        <v>549000</v>
      </c>
      <c r="I7" s="15">
        <f t="shared" si="1"/>
        <v>549000</v>
      </c>
      <c r="J7" s="15"/>
      <c r="K7" s="15"/>
      <c r="L7" s="15"/>
      <c r="M7" s="15">
        <f t="shared" si="2"/>
        <v>549000</v>
      </c>
      <c r="N7" s="15"/>
    </row>
    <row r="8" spans="1:14" x14ac:dyDescent="0.35">
      <c r="A8" s="13">
        <v>6</v>
      </c>
      <c r="B8" s="14" t="s">
        <v>45</v>
      </c>
      <c r="C8" s="14" t="s">
        <v>46</v>
      </c>
      <c r="D8" s="14" t="s">
        <v>40</v>
      </c>
      <c r="E8" s="13" t="s">
        <v>31</v>
      </c>
      <c r="F8" s="15">
        <v>549000</v>
      </c>
      <c r="G8" s="15">
        <v>1705000</v>
      </c>
      <c r="H8" s="15">
        <f t="shared" si="0"/>
        <v>2254000</v>
      </c>
      <c r="I8" s="15">
        <f t="shared" si="1"/>
        <v>549000</v>
      </c>
      <c r="J8" s="15"/>
      <c r="K8" s="15">
        <v>1705000</v>
      </c>
      <c r="L8" s="15"/>
      <c r="M8" s="15">
        <f t="shared" si="2"/>
        <v>2254000</v>
      </c>
      <c r="N8" s="15"/>
    </row>
    <row r="9" spans="1:14" x14ac:dyDescent="0.35">
      <c r="A9" s="13">
        <v>7</v>
      </c>
      <c r="B9" s="14" t="s">
        <v>47</v>
      </c>
      <c r="C9" s="14" t="s">
        <v>48</v>
      </c>
      <c r="D9" s="14" t="s">
        <v>40</v>
      </c>
      <c r="E9" s="13" t="s">
        <v>31</v>
      </c>
      <c r="F9" s="15">
        <v>0</v>
      </c>
      <c r="G9" s="15"/>
      <c r="H9" s="15">
        <f t="shared" si="0"/>
        <v>0</v>
      </c>
      <c r="I9" s="15">
        <f t="shared" si="1"/>
        <v>0</v>
      </c>
      <c r="J9" s="15"/>
      <c r="K9" s="15"/>
      <c r="L9" s="15"/>
      <c r="M9" s="15">
        <f t="shared" si="2"/>
        <v>0</v>
      </c>
      <c r="N9" s="15" t="s">
        <v>71</v>
      </c>
    </row>
    <row r="10" spans="1:14" x14ac:dyDescent="0.35">
      <c r="A10" s="13">
        <v>8</v>
      </c>
      <c r="B10" s="14" t="s">
        <v>49</v>
      </c>
      <c r="C10" s="14" t="s">
        <v>50</v>
      </c>
      <c r="D10" s="14" t="s">
        <v>40</v>
      </c>
      <c r="E10" s="13" t="s">
        <v>31</v>
      </c>
      <c r="F10" s="15">
        <v>549000</v>
      </c>
      <c r="G10" s="15"/>
      <c r="H10" s="15">
        <f t="shared" si="0"/>
        <v>549000</v>
      </c>
      <c r="I10" s="15">
        <f t="shared" si="1"/>
        <v>549000</v>
      </c>
      <c r="J10" s="15"/>
      <c r="K10" s="15"/>
      <c r="L10" s="15"/>
      <c r="M10" s="15">
        <f t="shared" si="2"/>
        <v>549000</v>
      </c>
      <c r="N10" s="15"/>
    </row>
    <row r="11" spans="1:14" x14ac:dyDescent="0.35">
      <c r="A11" s="13">
        <v>9</v>
      </c>
      <c r="B11" s="14" t="s">
        <v>51</v>
      </c>
      <c r="C11" s="14" t="s">
        <v>42</v>
      </c>
      <c r="D11" s="14" t="s">
        <v>40</v>
      </c>
      <c r="E11" s="13" t="s">
        <v>31</v>
      </c>
      <c r="F11" s="15">
        <v>549000</v>
      </c>
      <c r="G11" s="15"/>
      <c r="H11" s="15">
        <f t="shared" si="0"/>
        <v>549000</v>
      </c>
      <c r="I11" s="15">
        <f t="shared" si="1"/>
        <v>549000</v>
      </c>
      <c r="J11" s="15"/>
      <c r="K11" s="15"/>
      <c r="L11" s="15"/>
      <c r="M11" s="15">
        <f t="shared" si="2"/>
        <v>549000</v>
      </c>
      <c r="N11" s="15"/>
    </row>
    <row r="12" spans="1:14" x14ac:dyDescent="0.35">
      <c r="A12" s="13">
        <v>10</v>
      </c>
      <c r="B12" s="14" t="s">
        <v>52</v>
      </c>
      <c r="C12" s="14" t="s">
        <v>42</v>
      </c>
      <c r="D12" s="14" t="s">
        <v>40</v>
      </c>
      <c r="E12" s="13" t="s">
        <v>31</v>
      </c>
      <c r="F12" s="15">
        <v>549000</v>
      </c>
      <c r="G12" s="15"/>
      <c r="H12" s="15">
        <f t="shared" si="0"/>
        <v>549000</v>
      </c>
      <c r="I12" s="15">
        <f t="shared" si="1"/>
        <v>549000</v>
      </c>
      <c r="J12" s="15"/>
      <c r="K12" s="15"/>
      <c r="L12" s="15"/>
      <c r="M12" s="15">
        <f t="shared" si="2"/>
        <v>549000</v>
      </c>
      <c r="N12" s="15"/>
    </row>
    <row r="13" spans="1:14" x14ac:dyDescent="0.35">
      <c r="A13" s="13">
        <v>11</v>
      </c>
      <c r="B13" s="14" t="s">
        <v>53</v>
      </c>
      <c r="C13" s="14" t="s">
        <v>54</v>
      </c>
      <c r="D13" s="14" t="s">
        <v>40</v>
      </c>
      <c r="E13" s="13" t="s">
        <v>31</v>
      </c>
      <c r="F13" s="15">
        <v>549000</v>
      </c>
      <c r="G13" s="15"/>
      <c r="H13" s="15">
        <f t="shared" si="0"/>
        <v>549000</v>
      </c>
      <c r="I13" s="15">
        <f t="shared" si="1"/>
        <v>549000</v>
      </c>
      <c r="J13" s="15"/>
      <c r="K13" s="15"/>
      <c r="L13" s="15"/>
      <c r="M13" s="15">
        <f t="shared" si="2"/>
        <v>549000</v>
      </c>
      <c r="N13" s="15"/>
    </row>
    <row r="14" spans="1:14" x14ac:dyDescent="0.35">
      <c r="A14" s="13">
        <v>12</v>
      </c>
      <c r="B14" s="14" t="s">
        <v>55</v>
      </c>
      <c r="C14" s="14" t="s">
        <v>42</v>
      </c>
      <c r="D14" s="14" t="s">
        <v>40</v>
      </c>
      <c r="E14" s="13" t="s">
        <v>31</v>
      </c>
      <c r="F14" s="15">
        <v>549000</v>
      </c>
      <c r="G14" s="15"/>
      <c r="H14" s="15">
        <f t="shared" si="0"/>
        <v>549000</v>
      </c>
      <c r="I14" s="15">
        <f t="shared" si="1"/>
        <v>549000</v>
      </c>
      <c r="J14" s="15"/>
      <c r="K14" s="15"/>
      <c r="L14" s="15"/>
      <c r="M14" s="15">
        <f t="shared" si="2"/>
        <v>549000</v>
      </c>
      <c r="N14" s="15"/>
    </row>
    <row r="15" spans="1:14" x14ac:dyDescent="0.35">
      <c r="A15" s="13">
        <v>13</v>
      </c>
      <c r="B15" s="14" t="s">
        <v>56</v>
      </c>
      <c r="C15" s="14" t="s">
        <v>57</v>
      </c>
      <c r="D15" s="14" t="s">
        <v>40</v>
      </c>
      <c r="E15" s="13" t="s">
        <v>31</v>
      </c>
      <c r="F15" s="15">
        <v>549000</v>
      </c>
      <c r="G15" s="15"/>
      <c r="H15" s="15">
        <f t="shared" si="0"/>
        <v>549000</v>
      </c>
      <c r="I15" s="15">
        <f t="shared" si="1"/>
        <v>549000</v>
      </c>
      <c r="J15" s="15"/>
      <c r="K15" s="15"/>
      <c r="L15" s="15"/>
      <c r="M15" s="15">
        <f t="shared" si="2"/>
        <v>549000</v>
      </c>
      <c r="N15" s="15"/>
    </row>
    <row r="16" spans="1:14" x14ac:dyDescent="0.35">
      <c r="A16" s="13">
        <v>14</v>
      </c>
      <c r="B16" s="14" t="s">
        <v>58</v>
      </c>
      <c r="C16" s="14" t="s">
        <v>44</v>
      </c>
      <c r="D16" s="14" t="s">
        <v>40</v>
      </c>
      <c r="E16" s="13" t="s">
        <v>31</v>
      </c>
      <c r="F16" s="15">
        <v>549000</v>
      </c>
      <c r="G16" s="15"/>
      <c r="H16" s="15">
        <f t="shared" si="0"/>
        <v>549000</v>
      </c>
      <c r="I16" s="15">
        <f t="shared" si="1"/>
        <v>549000</v>
      </c>
      <c r="J16" s="15"/>
      <c r="K16" s="15"/>
      <c r="L16" s="15"/>
      <c r="M16" s="15">
        <f t="shared" si="2"/>
        <v>549000</v>
      </c>
      <c r="N16" s="15"/>
    </row>
    <row r="17" spans="1:14" x14ac:dyDescent="0.35">
      <c r="A17" s="13">
        <v>15</v>
      </c>
      <c r="B17" s="14" t="s">
        <v>59</v>
      </c>
      <c r="C17" s="14" t="s">
        <v>42</v>
      </c>
      <c r="D17" s="14" t="s">
        <v>40</v>
      </c>
      <c r="E17" s="13" t="s">
        <v>31</v>
      </c>
      <c r="F17" s="15">
        <v>549000</v>
      </c>
      <c r="G17" s="15"/>
      <c r="H17" s="15">
        <f t="shared" si="0"/>
        <v>549000</v>
      </c>
      <c r="I17" s="15">
        <f t="shared" si="1"/>
        <v>549000</v>
      </c>
      <c r="J17" s="15"/>
      <c r="K17" s="15"/>
      <c r="L17" s="15"/>
      <c r="M17" s="15">
        <f t="shared" si="2"/>
        <v>549000</v>
      </c>
      <c r="N17" s="15"/>
    </row>
    <row r="18" spans="1:14" x14ac:dyDescent="0.35">
      <c r="A18" s="13">
        <v>16</v>
      </c>
      <c r="B18" s="14" t="s">
        <v>60</v>
      </c>
      <c r="C18" s="14" t="s">
        <v>61</v>
      </c>
      <c r="D18" s="14" t="s">
        <v>40</v>
      </c>
      <c r="E18" s="13" t="s">
        <v>31</v>
      </c>
      <c r="F18" s="15">
        <v>549000</v>
      </c>
      <c r="G18" s="15">
        <v>1429000</v>
      </c>
      <c r="H18" s="15">
        <f t="shared" si="0"/>
        <v>1978000</v>
      </c>
      <c r="I18" s="15">
        <f t="shared" si="1"/>
        <v>549000</v>
      </c>
      <c r="J18" s="15"/>
      <c r="K18" s="15">
        <v>1429000</v>
      </c>
      <c r="L18" s="15"/>
      <c r="M18" s="15">
        <f t="shared" si="2"/>
        <v>1978000</v>
      </c>
      <c r="N18" s="15"/>
    </row>
    <row r="19" spans="1:14" x14ac:dyDescent="0.35">
      <c r="I19" s="16">
        <f>SUM(I3:I18)</f>
        <v>7966000</v>
      </c>
    </row>
  </sheetData>
  <autoFilter ref="A2:M2" xr:uid="{00000000-0009-0000-0000-000000000000}"/>
  <mergeCells count="4">
    <mergeCell ref="A1:E1"/>
    <mergeCell ref="F1:H1"/>
    <mergeCell ref="I1:J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zoomScaleNormal="100" workbookViewId="0">
      <pane xSplit="2" topLeftCell="C1" activePane="topRight" state="frozen"/>
      <selection pane="topRight" activeCell="AB8" sqref="AB8"/>
    </sheetView>
  </sheetViews>
  <sheetFormatPr defaultRowHeight="14.5" x14ac:dyDescent="0.35"/>
  <cols>
    <col min="2" max="2" width="25" customWidth="1"/>
    <col min="3" max="3" width="10" customWidth="1"/>
    <col min="5" max="19" width="15" hidden="1" customWidth="1"/>
    <col min="20" max="21" width="10.36328125" bestFit="1" customWidth="1"/>
  </cols>
  <sheetData>
    <row r="1" spans="1:23" ht="70" x14ac:dyDescent="0.35">
      <c r="A1" s="6" t="s">
        <v>4</v>
      </c>
      <c r="B1" s="6" t="s">
        <v>5</v>
      </c>
      <c r="C1" s="6" t="s">
        <v>6</v>
      </c>
      <c r="D1" s="6" t="s">
        <v>7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22</v>
      </c>
      <c r="J1" s="4" t="s">
        <v>62</v>
      </c>
      <c r="K1" s="4" t="s">
        <v>24</v>
      </c>
      <c r="L1" s="4" t="s">
        <v>25</v>
      </c>
      <c r="M1" s="4" t="s">
        <v>26</v>
      </c>
      <c r="N1" s="4" t="s">
        <v>28</v>
      </c>
      <c r="O1" s="1" t="s">
        <v>21</v>
      </c>
      <c r="P1" s="1" t="s">
        <v>23</v>
      </c>
      <c r="Q1" s="1" t="s">
        <v>27</v>
      </c>
      <c r="R1" s="1" t="s">
        <v>29</v>
      </c>
      <c r="S1" s="1" t="s">
        <v>30</v>
      </c>
      <c r="T1" s="22" t="s">
        <v>66</v>
      </c>
      <c r="U1" s="22" t="s">
        <v>67</v>
      </c>
      <c r="V1" s="22" t="s">
        <v>68</v>
      </c>
    </row>
    <row r="2" spans="1:23" x14ac:dyDescent="0.35">
      <c r="A2" s="21" t="s">
        <v>64</v>
      </c>
      <c r="B2" s="21"/>
      <c r="C2" s="21"/>
      <c r="D2" s="21"/>
      <c r="E2" s="5">
        <v>120000</v>
      </c>
      <c r="F2" s="5" t="s">
        <v>63</v>
      </c>
      <c r="G2" s="5" t="s">
        <v>63</v>
      </c>
      <c r="H2" s="5">
        <v>80000</v>
      </c>
      <c r="I2" s="5">
        <v>160000</v>
      </c>
      <c r="J2" s="5">
        <v>48000</v>
      </c>
      <c r="K2" s="5">
        <v>41000</v>
      </c>
      <c r="L2" s="5">
        <v>27000</v>
      </c>
      <c r="M2" s="5">
        <v>33000</v>
      </c>
      <c r="N2" s="5">
        <v>40000</v>
      </c>
      <c r="O2" s="3">
        <v>210000</v>
      </c>
      <c r="P2" s="3">
        <v>220000</v>
      </c>
      <c r="Q2" s="3">
        <v>329000</v>
      </c>
      <c r="R2" s="3">
        <v>1100000</v>
      </c>
      <c r="S2" s="3">
        <v>605000</v>
      </c>
      <c r="T2" s="22"/>
      <c r="U2" s="22"/>
      <c r="V2" s="22"/>
    </row>
    <row r="3" spans="1:23" x14ac:dyDescent="0.35">
      <c r="A3" s="21" t="s">
        <v>65</v>
      </c>
      <c r="B3" s="21"/>
      <c r="C3" s="21"/>
      <c r="D3" s="21"/>
      <c r="E3" s="5">
        <v>120000</v>
      </c>
      <c r="F3" s="5" t="s">
        <v>63</v>
      </c>
      <c r="G3" s="5" t="s">
        <v>63</v>
      </c>
      <c r="H3" s="5">
        <v>80000</v>
      </c>
      <c r="I3" s="5">
        <v>160000</v>
      </c>
      <c r="J3" s="5">
        <v>48000</v>
      </c>
      <c r="K3" s="5">
        <v>41000</v>
      </c>
      <c r="L3" s="5">
        <v>27000</v>
      </c>
      <c r="M3" s="5">
        <v>33000</v>
      </c>
      <c r="N3" s="5">
        <v>40000</v>
      </c>
      <c r="O3" s="3">
        <v>210000</v>
      </c>
      <c r="P3" s="3">
        <v>160000</v>
      </c>
      <c r="Q3" s="3">
        <v>329000</v>
      </c>
      <c r="R3" s="3">
        <v>1100000</v>
      </c>
      <c r="S3" s="3">
        <v>605000</v>
      </c>
      <c r="T3" s="22"/>
      <c r="U3" s="22"/>
      <c r="V3" s="22"/>
    </row>
    <row r="4" spans="1:23" ht="15" x14ac:dyDescent="0.35">
      <c r="A4" s="7">
        <v>1</v>
      </c>
      <c r="B4" s="9" t="s">
        <v>32</v>
      </c>
      <c r="C4" s="8" t="s">
        <v>33</v>
      </c>
      <c r="D4" s="8" t="s">
        <v>34</v>
      </c>
      <c r="E4" s="2" t="s">
        <v>35</v>
      </c>
      <c r="F4" s="2" t="s">
        <v>31</v>
      </c>
      <c r="G4" s="2" t="s">
        <v>35</v>
      </c>
      <c r="H4" s="2" t="s">
        <v>35</v>
      </c>
      <c r="I4" s="2" t="s">
        <v>35</v>
      </c>
      <c r="J4" s="2" t="s">
        <v>35</v>
      </c>
      <c r="K4" s="2" t="s">
        <v>35</v>
      </c>
      <c r="L4" s="2" t="s">
        <v>35</v>
      </c>
      <c r="M4" s="2" t="s">
        <v>35</v>
      </c>
      <c r="N4" s="2" t="s">
        <v>35</v>
      </c>
      <c r="O4" s="2" t="s">
        <v>31</v>
      </c>
      <c r="P4" s="2" t="s">
        <v>31</v>
      </c>
      <c r="Q4" s="2" t="s">
        <v>31</v>
      </c>
      <c r="R4" s="2" t="s">
        <v>31</v>
      </c>
      <c r="S4" s="2" t="s">
        <v>31</v>
      </c>
      <c r="T4" s="10">
        <f>SUMIF(E4:N4,"x",$E$3:$N$3)</f>
        <v>549000</v>
      </c>
      <c r="U4" s="10">
        <f>SUMIF(O4:S4,"x",$O$3:$S$3)</f>
        <v>0</v>
      </c>
      <c r="V4">
        <f>VLOOKUP(B4,KT!$B$3:$I$18,8,0)</f>
        <v>549000</v>
      </c>
      <c r="W4" s="17">
        <f>T4-V4</f>
        <v>0</v>
      </c>
    </row>
    <row r="5" spans="1:23" ht="15" x14ac:dyDescent="0.35">
      <c r="A5" s="7">
        <v>2</v>
      </c>
      <c r="B5" s="9" t="s">
        <v>36</v>
      </c>
      <c r="C5" s="8" t="s">
        <v>37</v>
      </c>
      <c r="D5" s="8" t="s">
        <v>34</v>
      </c>
      <c r="E5" s="2" t="s">
        <v>35</v>
      </c>
      <c r="F5" s="2" t="s">
        <v>31</v>
      </c>
      <c r="G5" s="2" t="s">
        <v>35</v>
      </c>
      <c r="H5" s="2" t="s">
        <v>35</v>
      </c>
      <c r="I5" s="2" t="s">
        <v>35</v>
      </c>
      <c r="J5" s="2" t="s">
        <v>35</v>
      </c>
      <c r="K5" s="2" t="s">
        <v>35</v>
      </c>
      <c r="L5" s="2" t="s">
        <v>35</v>
      </c>
      <c r="M5" s="2" t="s">
        <v>35</v>
      </c>
      <c r="N5" s="2" t="s">
        <v>35</v>
      </c>
      <c r="O5" s="2" t="s">
        <v>31</v>
      </c>
      <c r="P5" s="2" t="s">
        <v>31</v>
      </c>
      <c r="Q5" s="2" t="s">
        <v>31</v>
      </c>
      <c r="R5" s="2" t="s">
        <v>31</v>
      </c>
      <c r="S5" s="2" t="s">
        <v>31</v>
      </c>
      <c r="T5" s="10">
        <f t="shared" ref="T5:T19" si="0">SUMIF(E5:N5,"x",$E$3:$N$3)</f>
        <v>549000</v>
      </c>
      <c r="U5" s="10">
        <f t="shared" ref="U5:U19" si="1">SUMIF(O5:S5,"x",$O$3:$S$3)</f>
        <v>0</v>
      </c>
      <c r="V5">
        <f>VLOOKUP(B5,KT!$B$3:$I$18,8,0)</f>
        <v>549000</v>
      </c>
      <c r="W5" s="17">
        <f t="shared" ref="W5:W19" si="2">T5-V5</f>
        <v>0</v>
      </c>
    </row>
    <row r="6" spans="1:23" ht="15" x14ac:dyDescent="0.35">
      <c r="A6" s="7">
        <v>3</v>
      </c>
      <c r="B6" s="9" t="s">
        <v>38</v>
      </c>
      <c r="C6" s="8" t="s">
        <v>39</v>
      </c>
      <c r="D6" s="8" t="s">
        <v>40</v>
      </c>
      <c r="E6" s="2" t="s">
        <v>35</v>
      </c>
      <c r="F6" s="2" t="s">
        <v>35</v>
      </c>
      <c r="G6" s="2" t="s">
        <v>35</v>
      </c>
      <c r="H6" s="2" t="s">
        <v>35</v>
      </c>
      <c r="I6" s="2" t="s">
        <v>35</v>
      </c>
      <c r="J6" s="2" t="s">
        <v>35</v>
      </c>
      <c r="K6" s="2" t="s">
        <v>35</v>
      </c>
      <c r="L6" s="2" t="s">
        <v>35</v>
      </c>
      <c r="M6" s="2" t="s">
        <v>35</v>
      </c>
      <c r="N6" s="2" t="s">
        <v>35</v>
      </c>
      <c r="O6" s="2" t="s">
        <v>31</v>
      </c>
      <c r="P6" s="2" t="s">
        <v>31</v>
      </c>
      <c r="Q6" s="2" t="s">
        <v>31</v>
      </c>
      <c r="R6" s="2" t="s">
        <v>31</v>
      </c>
      <c r="S6" s="2" t="s">
        <v>31</v>
      </c>
      <c r="T6" s="10">
        <f t="shared" si="0"/>
        <v>549000</v>
      </c>
      <c r="U6" s="10">
        <f t="shared" si="1"/>
        <v>0</v>
      </c>
      <c r="V6">
        <f>VLOOKUP(B6,KT!$B$3:$I$18,8,0)</f>
        <v>549000</v>
      </c>
      <c r="W6" s="17">
        <f t="shared" si="2"/>
        <v>0</v>
      </c>
    </row>
    <row r="7" spans="1:23" ht="15" x14ac:dyDescent="0.35">
      <c r="A7" s="7">
        <v>4</v>
      </c>
      <c r="B7" s="9" t="s">
        <v>41</v>
      </c>
      <c r="C7" s="8" t="s">
        <v>42</v>
      </c>
      <c r="D7" s="8" t="s">
        <v>40</v>
      </c>
      <c r="E7" s="2" t="s">
        <v>35</v>
      </c>
      <c r="F7" s="2" t="s">
        <v>35</v>
      </c>
      <c r="G7" s="2" t="s">
        <v>35</v>
      </c>
      <c r="H7" s="2" t="s">
        <v>31</v>
      </c>
      <c r="I7" s="2" t="s">
        <v>35</v>
      </c>
      <c r="J7" s="2"/>
      <c r="K7" s="2"/>
      <c r="L7" s="2"/>
      <c r="M7" s="2"/>
      <c r="N7" s="2"/>
      <c r="O7" s="2" t="s">
        <v>35</v>
      </c>
      <c r="P7" s="2" t="s">
        <v>35</v>
      </c>
      <c r="Q7" s="2" t="s">
        <v>31</v>
      </c>
      <c r="R7" s="2" t="s">
        <v>31</v>
      </c>
      <c r="S7" s="2" t="s">
        <v>31</v>
      </c>
      <c r="T7" s="10">
        <f t="shared" si="0"/>
        <v>280000</v>
      </c>
      <c r="U7" s="10">
        <f t="shared" si="1"/>
        <v>370000</v>
      </c>
      <c r="V7">
        <f>VLOOKUP(B7,KT!$B$3:$I$18,8,0)</f>
        <v>280000</v>
      </c>
      <c r="W7" s="17">
        <f t="shared" si="2"/>
        <v>0</v>
      </c>
    </row>
    <row r="8" spans="1:23" ht="15" x14ac:dyDescent="0.35">
      <c r="A8" s="7">
        <v>5</v>
      </c>
      <c r="B8" s="9" t="s">
        <v>43</v>
      </c>
      <c r="C8" s="8" t="s">
        <v>44</v>
      </c>
      <c r="D8" s="8" t="s">
        <v>40</v>
      </c>
      <c r="E8" s="2" t="s">
        <v>35</v>
      </c>
      <c r="F8" s="2" t="s">
        <v>35</v>
      </c>
      <c r="G8" s="2" t="s">
        <v>35</v>
      </c>
      <c r="H8" s="2" t="s">
        <v>35</v>
      </c>
      <c r="I8" s="2" t="s">
        <v>35</v>
      </c>
      <c r="J8" s="2" t="s">
        <v>35</v>
      </c>
      <c r="K8" s="2" t="s">
        <v>35</v>
      </c>
      <c r="L8" s="2" t="s">
        <v>35</v>
      </c>
      <c r="M8" s="2" t="s">
        <v>35</v>
      </c>
      <c r="N8" s="2" t="s">
        <v>35</v>
      </c>
      <c r="O8" s="2" t="s">
        <v>31</v>
      </c>
      <c r="P8" s="2" t="s">
        <v>31</v>
      </c>
      <c r="Q8" s="2" t="s">
        <v>31</v>
      </c>
      <c r="R8" s="2" t="s">
        <v>31</v>
      </c>
      <c r="S8" s="2" t="s">
        <v>31</v>
      </c>
      <c r="T8" s="10">
        <f t="shared" si="0"/>
        <v>549000</v>
      </c>
      <c r="U8" s="10">
        <f t="shared" si="1"/>
        <v>0</v>
      </c>
      <c r="V8">
        <f>VLOOKUP(B8,KT!$B$3:$I$18,8,0)</f>
        <v>549000</v>
      </c>
      <c r="W8" s="17">
        <f t="shared" si="2"/>
        <v>0</v>
      </c>
    </row>
    <row r="9" spans="1:23" ht="15" x14ac:dyDescent="0.35">
      <c r="A9" s="7">
        <v>6</v>
      </c>
      <c r="B9" s="9" t="s">
        <v>45</v>
      </c>
      <c r="C9" s="8" t="s">
        <v>46</v>
      </c>
      <c r="D9" s="8" t="s">
        <v>40</v>
      </c>
      <c r="E9" s="2" t="s">
        <v>35</v>
      </c>
      <c r="F9" s="2" t="s">
        <v>35</v>
      </c>
      <c r="G9" s="2" t="s">
        <v>35</v>
      </c>
      <c r="H9" s="2" t="s">
        <v>35</v>
      </c>
      <c r="I9" s="2" t="s">
        <v>35</v>
      </c>
      <c r="J9" s="2" t="s">
        <v>35</v>
      </c>
      <c r="K9" s="2" t="s">
        <v>35</v>
      </c>
      <c r="L9" s="2" t="s">
        <v>35</v>
      </c>
      <c r="M9" s="2" t="s">
        <v>35</v>
      </c>
      <c r="N9" s="2" t="s">
        <v>35</v>
      </c>
      <c r="O9" s="2" t="s">
        <v>31</v>
      </c>
      <c r="P9" s="2" t="s">
        <v>31</v>
      </c>
      <c r="Q9" s="2" t="s">
        <v>31</v>
      </c>
      <c r="R9" s="2" t="s">
        <v>35</v>
      </c>
      <c r="S9" s="2" t="s">
        <v>35</v>
      </c>
      <c r="T9" s="10">
        <f t="shared" si="0"/>
        <v>549000</v>
      </c>
      <c r="U9" s="10">
        <f t="shared" si="1"/>
        <v>1705000</v>
      </c>
      <c r="V9">
        <f>VLOOKUP(B9,KT!$B$3:$I$18,8,0)</f>
        <v>549000</v>
      </c>
      <c r="W9" s="17">
        <f t="shared" si="2"/>
        <v>0</v>
      </c>
    </row>
    <row r="10" spans="1:23" ht="15" x14ac:dyDescent="0.35">
      <c r="A10" s="7">
        <v>7</v>
      </c>
      <c r="B10" s="9" t="s">
        <v>47</v>
      </c>
      <c r="C10" s="8" t="s">
        <v>48</v>
      </c>
      <c r="D10" s="8" t="s">
        <v>40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31</v>
      </c>
      <c r="P10" s="2" t="s">
        <v>31</v>
      </c>
      <c r="Q10" s="2" t="s">
        <v>31</v>
      </c>
      <c r="R10" s="2" t="s">
        <v>31</v>
      </c>
      <c r="S10" s="2" t="s">
        <v>31</v>
      </c>
      <c r="T10" s="10">
        <f t="shared" si="0"/>
        <v>0</v>
      </c>
      <c r="U10" s="10">
        <f t="shared" si="1"/>
        <v>0</v>
      </c>
      <c r="V10">
        <f>VLOOKUP(B10,KT!$B$3:$I$18,8,0)</f>
        <v>0</v>
      </c>
      <c r="W10" s="17">
        <f t="shared" si="2"/>
        <v>0</v>
      </c>
    </row>
    <row r="11" spans="1:23" ht="15" x14ac:dyDescent="0.35">
      <c r="A11" s="7">
        <v>8</v>
      </c>
      <c r="B11" s="9" t="s">
        <v>49</v>
      </c>
      <c r="C11" s="8" t="s">
        <v>50</v>
      </c>
      <c r="D11" s="8" t="s">
        <v>40</v>
      </c>
      <c r="E11" s="2" t="s">
        <v>35</v>
      </c>
      <c r="F11" s="2" t="s">
        <v>35</v>
      </c>
      <c r="G11" s="2" t="s">
        <v>35</v>
      </c>
      <c r="H11" s="2" t="s">
        <v>35</v>
      </c>
      <c r="I11" s="2" t="s">
        <v>35</v>
      </c>
      <c r="J11" s="2" t="s">
        <v>35</v>
      </c>
      <c r="K11" s="2" t="s">
        <v>35</v>
      </c>
      <c r="L11" s="2" t="s">
        <v>35</v>
      </c>
      <c r="M11" s="2" t="s">
        <v>35</v>
      </c>
      <c r="N11" s="2" t="s">
        <v>35</v>
      </c>
      <c r="O11" s="2" t="s">
        <v>31</v>
      </c>
      <c r="P11" s="2" t="s">
        <v>31</v>
      </c>
      <c r="Q11" s="2" t="s">
        <v>31</v>
      </c>
      <c r="R11" s="2" t="s">
        <v>31</v>
      </c>
      <c r="S11" s="2" t="s">
        <v>31</v>
      </c>
      <c r="T11" s="10">
        <f t="shared" si="0"/>
        <v>549000</v>
      </c>
      <c r="U11" s="10">
        <f t="shared" si="1"/>
        <v>0</v>
      </c>
      <c r="V11">
        <f>VLOOKUP(B11,KT!$B$3:$I$18,8,0)</f>
        <v>549000</v>
      </c>
      <c r="W11" s="17">
        <f t="shared" si="2"/>
        <v>0</v>
      </c>
    </row>
    <row r="12" spans="1:23" ht="15" x14ac:dyDescent="0.35">
      <c r="A12" s="7">
        <v>9</v>
      </c>
      <c r="B12" s="9" t="s">
        <v>51</v>
      </c>
      <c r="C12" s="8" t="s">
        <v>42</v>
      </c>
      <c r="D12" s="8" t="s">
        <v>40</v>
      </c>
      <c r="E12" s="2" t="s">
        <v>35</v>
      </c>
      <c r="F12" s="2" t="s">
        <v>35</v>
      </c>
      <c r="G12" s="2" t="s">
        <v>35</v>
      </c>
      <c r="H12" s="2" t="s">
        <v>35</v>
      </c>
      <c r="I12" s="2" t="s">
        <v>35</v>
      </c>
      <c r="J12" s="2" t="s">
        <v>35</v>
      </c>
      <c r="K12" s="2" t="s">
        <v>35</v>
      </c>
      <c r="L12" s="2" t="s">
        <v>35</v>
      </c>
      <c r="M12" s="2" t="s">
        <v>35</v>
      </c>
      <c r="N12" s="2" t="s">
        <v>35</v>
      </c>
      <c r="O12" s="2" t="s">
        <v>31</v>
      </c>
      <c r="P12" s="2" t="s">
        <v>31</v>
      </c>
      <c r="Q12" s="2" t="s">
        <v>31</v>
      </c>
      <c r="R12" s="2" t="s">
        <v>31</v>
      </c>
      <c r="S12" s="2" t="s">
        <v>31</v>
      </c>
      <c r="T12" s="10">
        <f t="shared" si="0"/>
        <v>549000</v>
      </c>
      <c r="U12" s="10">
        <f t="shared" si="1"/>
        <v>0</v>
      </c>
      <c r="V12">
        <f>VLOOKUP(B12,KT!$B$3:$I$18,8,0)</f>
        <v>549000</v>
      </c>
      <c r="W12" s="17">
        <f t="shared" si="2"/>
        <v>0</v>
      </c>
    </row>
    <row r="13" spans="1:23" ht="15" x14ac:dyDescent="0.35">
      <c r="A13" s="7">
        <v>10</v>
      </c>
      <c r="B13" s="9" t="s">
        <v>52</v>
      </c>
      <c r="C13" s="8" t="s">
        <v>42</v>
      </c>
      <c r="D13" s="8" t="s">
        <v>40</v>
      </c>
      <c r="E13" s="2" t="s">
        <v>35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" t="s">
        <v>35</v>
      </c>
      <c r="L13" s="2" t="s">
        <v>35</v>
      </c>
      <c r="M13" s="2" t="s">
        <v>35</v>
      </c>
      <c r="N13" s="2" t="s">
        <v>35</v>
      </c>
      <c r="O13" s="2" t="s">
        <v>31</v>
      </c>
      <c r="P13" s="2" t="s">
        <v>31</v>
      </c>
      <c r="Q13" s="2" t="s">
        <v>31</v>
      </c>
      <c r="R13" s="2" t="s">
        <v>31</v>
      </c>
      <c r="S13" s="2" t="s">
        <v>31</v>
      </c>
      <c r="T13" s="10">
        <f t="shared" si="0"/>
        <v>549000</v>
      </c>
      <c r="U13" s="10">
        <f t="shared" si="1"/>
        <v>0</v>
      </c>
      <c r="V13">
        <f>VLOOKUP(B13,KT!$B$3:$I$18,8,0)</f>
        <v>549000</v>
      </c>
      <c r="W13" s="17">
        <f t="shared" si="2"/>
        <v>0</v>
      </c>
    </row>
    <row r="14" spans="1:23" ht="15" x14ac:dyDescent="0.35">
      <c r="A14" s="7">
        <v>11</v>
      </c>
      <c r="B14" s="9" t="s">
        <v>53</v>
      </c>
      <c r="C14" s="8" t="s">
        <v>54</v>
      </c>
      <c r="D14" s="8" t="s">
        <v>40</v>
      </c>
      <c r="E14" s="2" t="s">
        <v>35</v>
      </c>
      <c r="F14" s="2" t="s">
        <v>35</v>
      </c>
      <c r="G14" s="2" t="s">
        <v>35</v>
      </c>
      <c r="H14" s="2" t="s">
        <v>35</v>
      </c>
      <c r="I14" s="2" t="s">
        <v>35</v>
      </c>
      <c r="J14" s="2" t="s">
        <v>35</v>
      </c>
      <c r="K14" s="2" t="s">
        <v>35</v>
      </c>
      <c r="L14" s="2" t="s">
        <v>35</v>
      </c>
      <c r="M14" s="2" t="s">
        <v>35</v>
      </c>
      <c r="N14" s="2" t="s">
        <v>35</v>
      </c>
      <c r="O14" s="2" t="s">
        <v>31</v>
      </c>
      <c r="P14" s="2" t="s">
        <v>31</v>
      </c>
      <c r="Q14" s="2" t="s">
        <v>31</v>
      </c>
      <c r="R14" s="2" t="s">
        <v>31</v>
      </c>
      <c r="S14" s="2" t="s">
        <v>31</v>
      </c>
      <c r="T14" s="10">
        <f t="shared" si="0"/>
        <v>549000</v>
      </c>
      <c r="U14" s="10">
        <f t="shared" si="1"/>
        <v>0</v>
      </c>
      <c r="V14">
        <f>VLOOKUP(B14,KT!$B$3:$I$18,8,0)</f>
        <v>549000</v>
      </c>
      <c r="W14" s="17">
        <f t="shared" si="2"/>
        <v>0</v>
      </c>
    </row>
    <row r="15" spans="1:23" ht="15" x14ac:dyDescent="0.35">
      <c r="A15" s="7">
        <v>12</v>
      </c>
      <c r="B15" s="9" t="s">
        <v>55</v>
      </c>
      <c r="C15" s="8" t="s">
        <v>42</v>
      </c>
      <c r="D15" s="8" t="s">
        <v>40</v>
      </c>
      <c r="E15" s="2" t="s">
        <v>35</v>
      </c>
      <c r="F15" s="2" t="s">
        <v>35</v>
      </c>
      <c r="G15" s="2" t="s">
        <v>35</v>
      </c>
      <c r="H15" s="2" t="s">
        <v>35</v>
      </c>
      <c r="I15" s="2" t="s">
        <v>35</v>
      </c>
      <c r="J15" s="2" t="s">
        <v>35</v>
      </c>
      <c r="K15" s="2" t="s">
        <v>35</v>
      </c>
      <c r="L15" s="2" t="s">
        <v>35</v>
      </c>
      <c r="M15" s="2" t="s">
        <v>35</v>
      </c>
      <c r="N15" s="2" t="s">
        <v>35</v>
      </c>
      <c r="O15" s="2" t="s">
        <v>31</v>
      </c>
      <c r="P15" s="2" t="s">
        <v>31</v>
      </c>
      <c r="Q15" s="2" t="s">
        <v>31</v>
      </c>
      <c r="R15" s="2" t="s">
        <v>31</v>
      </c>
      <c r="S15" s="2" t="s">
        <v>31</v>
      </c>
      <c r="T15" s="10">
        <f t="shared" si="0"/>
        <v>549000</v>
      </c>
      <c r="U15" s="10">
        <f t="shared" si="1"/>
        <v>0</v>
      </c>
      <c r="V15">
        <f>VLOOKUP(B15,KT!$B$3:$I$18,8,0)</f>
        <v>549000</v>
      </c>
      <c r="W15" s="17">
        <f t="shared" si="2"/>
        <v>0</v>
      </c>
    </row>
    <row r="16" spans="1:23" ht="15" x14ac:dyDescent="0.35">
      <c r="A16" s="7">
        <v>13</v>
      </c>
      <c r="B16" s="9" t="s">
        <v>56</v>
      </c>
      <c r="C16" s="8" t="s">
        <v>57</v>
      </c>
      <c r="D16" s="8" t="s">
        <v>40</v>
      </c>
      <c r="E16" s="2" t="s">
        <v>35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" t="s">
        <v>35</v>
      </c>
      <c r="L16" s="2" t="s">
        <v>35</v>
      </c>
      <c r="M16" s="2" t="s">
        <v>35</v>
      </c>
      <c r="N16" s="2" t="s">
        <v>35</v>
      </c>
      <c r="O16" s="2" t="s">
        <v>31</v>
      </c>
      <c r="P16" s="2" t="s">
        <v>31</v>
      </c>
      <c r="Q16" s="2" t="s">
        <v>31</v>
      </c>
      <c r="R16" s="2" t="s">
        <v>31</v>
      </c>
      <c r="S16" s="2" t="s">
        <v>31</v>
      </c>
      <c r="T16" s="10">
        <f t="shared" si="0"/>
        <v>549000</v>
      </c>
      <c r="U16" s="10">
        <f t="shared" si="1"/>
        <v>0</v>
      </c>
      <c r="V16">
        <f>VLOOKUP(B16,KT!$B$3:$I$18,8,0)</f>
        <v>549000</v>
      </c>
      <c r="W16" s="17">
        <f t="shared" si="2"/>
        <v>0</v>
      </c>
    </row>
    <row r="17" spans="1:23" ht="15" x14ac:dyDescent="0.35">
      <c r="A17" s="7">
        <v>14</v>
      </c>
      <c r="B17" s="9" t="s">
        <v>58</v>
      </c>
      <c r="C17" s="8" t="s">
        <v>44</v>
      </c>
      <c r="D17" s="8" t="s">
        <v>40</v>
      </c>
      <c r="E17" s="2" t="s">
        <v>35</v>
      </c>
      <c r="F17" s="2" t="s">
        <v>35</v>
      </c>
      <c r="G17" s="2" t="s">
        <v>35</v>
      </c>
      <c r="H17" s="2" t="s">
        <v>35</v>
      </c>
      <c r="I17" s="2" t="s">
        <v>35</v>
      </c>
      <c r="J17" s="2" t="s">
        <v>35</v>
      </c>
      <c r="K17" s="2" t="s">
        <v>35</v>
      </c>
      <c r="L17" s="2" t="s">
        <v>35</v>
      </c>
      <c r="M17" s="2" t="s">
        <v>35</v>
      </c>
      <c r="N17" s="2" t="s">
        <v>35</v>
      </c>
      <c r="O17" s="2" t="s">
        <v>31</v>
      </c>
      <c r="P17" s="2" t="s">
        <v>31</v>
      </c>
      <c r="Q17" s="2" t="s">
        <v>31</v>
      </c>
      <c r="R17" s="2" t="s">
        <v>31</v>
      </c>
      <c r="S17" s="2" t="s">
        <v>31</v>
      </c>
      <c r="T17" s="10">
        <f t="shared" si="0"/>
        <v>549000</v>
      </c>
      <c r="U17" s="10">
        <f t="shared" si="1"/>
        <v>0</v>
      </c>
      <c r="V17">
        <f>VLOOKUP(B17,KT!$B$3:$I$18,8,0)</f>
        <v>549000</v>
      </c>
      <c r="W17" s="17">
        <f t="shared" si="2"/>
        <v>0</v>
      </c>
    </row>
    <row r="18" spans="1:23" ht="15" x14ac:dyDescent="0.35">
      <c r="A18" s="7">
        <v>15</v>
      </c>
      <c r="B18" s="9" t="s">
        <v>59</v>
      </c>
      <c r="C18" s="8" t="s">
        <v>42</v>
      </c>
      <c r="D18" s="8" t="s">
        <v>40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31</v>
      </c>
      <c r="P18" s="2" t="s">
        <v>31</v>
      </c>
      <c r="Q18" s="2" t="s">
        <v>31</v>
      </c>
      <c r="R18" s="2" t="s">
        <v>31</v>
      </c>
      <c r="S18" s="2" t="s">
        <v>31</v>
      </c>
      <c r="T18" s="10">
        <f t="shared" si="0"/>
        <v>549000</v>
      </c>
      <c r="U18" s="10">
        <f t="shared" si="1"/>
        <v>0</v>
      </c>
      <c r="V18">
        <f>VLOOKUP(B18,KT!$B$3:$I$18,8,0)</f>
        <v>549000</v>
      </c>
      <c r="W18" s="17">
        <f t="shared" si="2"/>
        <v>0</v>
      </c>
    </row>
    <row r="19" spans="1:23" ht="15" x14ac:dyDescent="0.35">
      <c r="A19" s="7">
        <v>16</v>
      </c>
      <c r="B19" s="9" t="s">
        <v>60</v>
      </c>
      <c r="C19" s="8" t="s">
        <v>61</v>
      </c>
      <c r="D19" s="8" t="s">
        <v>40</v>
      </c>
      <c r="E19" s="2" t="s">
        <v>35</v>
      </c>
      <c r="F19" s="2" t="s">
        <v>35</v>
      </c>
      <c r="G19" s="2" t="s">
        <v>35</v>
      </c>
      <c r="H19" s="2" t="s">
        <v>35</v>
      </c>
      <c r="I19" s="2" t="s">
        <v>35</v>
      </c>
      <c r="J19" s="2" t="s">
        <v>35</v>
      </c>
      <c r="K19" s="2" t="s">
        <v>35</v>
      </c>
      <c r="L19" s="2" t="s">
        <v>35</v>
      </c>
      <c r="M19" s="2" t="s">
        <v>35</v>
      </c>
      <c r="N19" s="2" t="s">
        <v>35</v>
      </c>
      <c r="O19" s="2" t="s">
        <v>31</v>
      </c>
      <c r="P19" s="2" t="s">
        <v>31</v>
      </c>
      <c r="Q19" s="2" t="s">
        <v>35</v>
      </c>
      <c r="R19" s="2" t="s">
        <v>35</v>
      </c>
      <c r="S19" s="2" t="s">
        <v>31</v>
      </c>
      <c r="T19" s="10">
        <f t="shared" si="0"/>
        <v>549000</v>
      </c>
      <c r="U19" s="10">
        <f t="shared" si="1"/>
        <v>1429000</v>
      </c>
      <c r="V19">
        <f>VLOOKUP(B19,KT!$B$3:$I$18,8,0)</f>
        <v>549000</v>
      </c>
      <c r="W19" s="17">
        <f t="shared" si="2"/>
        <v>0</v>
      </c>
    </row>
  </sheetData>
  <mergeCells count="5">
    <mergeCell ref="A2:D2"/>
    <mergeCell ref="A3:D3"/>
    <mergeCell ref="T1:T3"/>
    <mergeCell ref="U1:U3"/>
    <mergeCell ref="V1: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KT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Nguyễn Bá Đức</cp:lastModifiedBy>
  <dcterms:modified xsi:type="dcterms:W3CDTF">2025-05-06T02:56:15Z</dcterms:modified>
</cp:coreProperties>
</file>