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Business Plan\FINAL REDRAFT\New folder\"/>
    </mc:Choice>
  </mc:AlternateContent>
  <bookViews>
    <workbookView xWindow="0" yWindow="0" windowWidth="24000" windowHeight="9510" xr2:uid="{6B5A7008-FE04-4A1A-8E39-E15146C4375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2" i="1"/>
  <c r="E33" i="1"/>
  <c r="E39" i="1" s="1"/>
  <c r="E42" i="1" s="1"/>
  <c r="B32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Y21" i="1"/>
  <c r="Y29" i="1" s="1"/>
  <c r="X21" i="1"/>
  <c r="X29" i="1" s="1"/>
  <c r="W21" i="1"/>
  <c r="W29" i="1" s="1"/>
  <c r="V21" i="1"/>
  <c r="V29" i="1" s="1"/>
  <c r="U21" i="1"/>
  <c r="U29" i="1" s="1"/>
  <c r="T21" i="1"/>
  <c r="T29" i="1" s="1"/>
  <c r="S21" i="1"/>
  <c r="S29" i="1" s="1"/>
  <c r="R21" i="1"/>
  <c r="R29" i="1" s="1"/>
  <c r="Q21" i="1"/>
  <c r="Q29" i="1" s="1"/>
  <c r="P21" i="1"/>
  <c r="P29" i="1" s="1"/>
  <c r="O21" i="1"/>
  <c r="O29" i="1" s="1"/>
  <c r="N21" i="1"/>
  <c r="N29" i="1" s="1"/>
  <c r="M21" i="1"/>
  <c r="M29" i="1" s="1"/>
  <c r="L21" i="1"/>
  <c r="L29" i="1" s="1"/>
  <c r="K21" i="1"/>
  <c r="K29" i="1" s="1"/>
  <c r="J21" i="1"/>
  <c r="J29" i="1" s="1"/>
  <c r="I21" i="1"/>
  <c r="I29" i="1" s="1"/>
  <c r="H21" i="1"/>
  <c r="H29" i="1" s="1"/>
  <c r="G21" i="1"/>
  <c r="G29" i="1" s="1"/>
  <c r="F21" i="1"/>
  <c r="F29" i="1" s="1"/>
  <c r="E21" i="1"/>
  <c r="E29" i="1" s="1"/>
  <c r="D21" i="1"/>
  <c r="D29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Y18" i="1"/>
  <c r="F39" i="1" l="1"/>
  <c r="G39" i="1"/>
  <c r="I39" i="1"/>
  <c r="J39" i="1"/>
  <c r="L39" i="1"/>
  <c r="M39" i="1"/>
  <c r="N39" i="1"/>
  <c r="O39" i="1"/>
  <c r="P39" i="1"/>
  <c r="Q39" i="1"/>
  <c r="R39" i="1"/>
  <c r="T39" i="1"/>
  <c r="U39" i="1"/>
  <c r="W39" i="1"/>
  <c r="X39" i="1"/>
  <c r="D3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8" i="1" l="1"/>
  <c r="X8" i="1"/>
  <c r="W8" i="1"/>
  <c r="V8" i="1"/>
  <c r="U8" i="1"/>
  <c r="T8" i="1"/>
  <c r="S8" i="1"/>
  <c r="R8" i="1"/>
  <c r="Q8" i="1"/>
  <c r="P8" i="1"/>
  <c r="O8" i="1"/>
  <c r="N8" i="1"/>
  <c r="M8" i="1"/>
  <c r="L8" i="1"/>
  <c r="H8" i="1"/>
  <c r="G8" i="1"/>
  <c r="F8" i="1"/>
  <c r="E8" i="1"/>
  <c r="D8" i="1"/>
  <c r="C8" i="1"/>
  <c r="B8" i="1"/>
  <c r="K8" i="1"/>
  <c r="J8" i="1"/>
  <c r="I8" i="1"/>
  <c r="X42" i="1" l="1"/>
  <c r="W42" i="1"/>
  <c r="T42" i="1"/>
  <c r="R42" i="1"/>
  <c r="Q42" i="1"/>
  <c r="P42" i="1"/>
  <c r="O42" i="1"/>
  <c r="N42" i="1"/>
  <c r="M42" i="1"/>
  <c r="L42" i="1"/>
  <c r="J42" i="1"/>
  <c r="X38" i="1"/>
  <c r="W38" i="1"/>
  <c r="T38" i="1"/>
  <c r="R38" i="1"/>
  <c r="Q38" i="1"/>
  <c r="P38" i="1"/>
  <c r="O38" i="1"/>
  <c r="N38" i="1"/>
  <c r="M38" i="1"/>
  <c r="L38" i="1"/>
  <c r="J38" i="1"/>
  <c r="I38" i="1"/>
  <c r="F38" i="1"/>
  <c r="D38" i="1"/>
  <c r="C38" i="1"/>
  <c r="B38" i="1"/>
  <c r="Y37" i="1"/>
  <c r="U37" i="1"/>
  <c r="K37" i="1"/>
  <c r="G37" i="1"/>
  <c r="Y35" i="1"/>
  <c r="U35" i="1"/>
  <c r="U42" i="1" s="1"/>
  <c r="K35" i="1"/>
  <c r="G35" i="1"/>
  <c r="G38" i="1" s="1"/>
  <c r="F42" i="1"/>
  <c r="D42" i="1"/>
  <c r="C39" i="1"/>
  <c r="C42" i="1" s="1"/>
  <c r="B39" i="1"/>
  <c r="B42" i="1" s="1"/>
  <c r="B43" i="1" s="1"/>
  <c r="C41" i="1" s="1"/>
  <c r="K33" i="1" l="1"/>
  <c r="H33" i="1"/>
  <c r="Y33" i="1"/>
  <c r="S33" i="1"/>
  <c r="S39" i="1" s="1"/>
  <c r="S42" i="1" s="1"/>
  <c r="V33" i="1"/>
  <c r="U38" i="1"/>
  <c r="E38" i="1"/>
  <c r="I42" i="1"/>
  <c r="C43" i="1"/>
  <c r="D41" i="1" s="1"/>
  <c r="D43" i="1" s="1"/>
  <c r="E41" i="1" s="1"/>
  <c r="G42" i="1"/>
  <c r="S38" i="1" l="1"/>
  <c r="Y38" i="1"/>
  <c r="Y39" i="1"/>
  <c r="Y42" i="1" s="1"/>
  <c r="H38" i="1"/>
  <c r="H39" i="1"/>
  <c r="H42" i="1" s="1"/>
  <c r="V38" i="1"/>
  <c r="V39" i="1"/>
  <c r="V42" i="1" s="1"/>
  <c r="K39" i="1"/>
  <c r="K42" i="1" s="1"/>
  <c r="K38" i="1"/>
  <c r="E43" i="1"/>
  <c r="F41" i="1" s="1"/>
  <c r="F43" i="1" s="1"/>
  <c r="G41" i="1" s="1"/>
  <c r="G43" i="1" s="1"/>
  <c r="H41" i="1" s="1"/>
  <c r="H43" i="1" l="1"/>
  <c r="I41" i="1" s="1"/>
  <c r="I43" i="1" s="1"/>
  <c r="J41" i="1" s="1"/>
  <c r="J43" i="1" s="1"/>
  <c r="K41" i="1" s="1"/>
  <c r="K43" i="1" s="1"/>
  <c r="L41" i="1" s="1"/>
  <c r="L43" i="1" s="1"/>
  <c r="M41" i="1" s="1"/>
  <c r="M43" i="1" s="1"/>
  <c r="N41" i="1" s="1"/>
  <c r="N43" i="1" s="1"/>
  <c r="O41" i="1" s="1"/>
  <c r="O43" i="1" s="1"/>
  <c r="P41" i="1" s="1"/>
  <c r="P43" i="1" s="1"/>
  <c r="Q41" i="1" s="1"/>
  <c r="Q43" i="1" s="1"/>
  <c r="R41" i="1" s="1"/>
  <c r="R43" i="1" s="1"/>
  <c r="S41" i="1" s="1"/>
  <c r="S43" i="1" s="1"/>
  <c r="T41" i="1" s="1"/>
  <c r="T43" i="1" s="1"/>
  <c r="U41" i="1" s="1"/>
  <c r="U43" i="1" s="1"/>
  <c r="V41" i="1" s="1"/>
  <c r="V43" i="1" s="1"/>
  <c r="W41" i="1" s="1"/>
  <c r="W43" i="1" s="1"/>
  <c r="X41" i="1" s="1"/>
  <c r="X43" i="1" s="1"/>
  <c r="Y41" i="1" s="1"/>
  <c r="Y43" i="1" s="1"/>
</calcChain>
</file>

<file path=xl/sharedStrings.xml><?xml version="1.0" encoding="utf-8"?>
<sst xmlns="http://schemas.openxmlformats.org/spreadsheetml/2006/main" count="67" uniqueCount="36">
  <si>
    <t>Spring Term</t>
  </si>
  <si>
    <t>Easter Holidays</t>
  </si>
  <si>
    <t>Summer Term</t>
  </si>
  <si>
    <t>Week Commencing</t>
  </si>
  <si>
    <t>£</t>
  </si>
  <si>
    <t>Income</t>
  </si>
  <si>
    <t>Estimated Contracts In</t>
  </si>
  <si>
    <t>Estimated Loan</t>
  </si>
  <si>
    <t>Total Income</t>
  </si>
  <si>
    <t>Expenses</t>
  </si>
  <si>
    <t>Estimated Wages Accrued</t>
  </si>
  <si>
    <t>Project Manager</t>
  </si>
  <si>
    <t>QA &amp; Documents Manager</t>
  </si>
  <si>
    <t>Software Manager</t>
  </si>
  <si>
    <t>Design Manager</t>
  </si>
  <si>
    <t>Finance Manager</t>
  </si>
  <si>
    <t>Multimedia &amp; Content Manager</t>
  </si>
  <si>
    <t>GUI Developer/Manager</t>
  </si>
  <si>
    <t>Marketing Manager</t>
  </si>
  <si>
    <t>Estimated Total Wages Accrued</t>
  </si>
  <si>
    <t>Estimated Wages Paid</t>
  </si>
  <si>
    <t>Estimated Total Wages Paid</t>
  </si>
  <si>
    <t>Estimated Contracts Out</t>
  </si>
  <si>
    <t>Estimated Interest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</si>
  <si>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</si>
  <si>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</si>
  <si>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</si>
  <si>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</si>
  <si>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</si>
  <si>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</si>
  <si>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</si>
  <si>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</si>
  <si>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</si>
  <si>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Opening Balance</t>
  </si>
  <si>
    <t>Net Cashflow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</si>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</sst>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d/m/yyyy"/>
    <numFmt numFmtId="165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6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theme="0" tint="-0.34998626667073579"/>
      </bottom>
      <diagonal/>
    </border>
    <border>
      <left/>
      <right/>
      <top style="thick">
        <color rgb="FF000000"/>
      </top>
      <bottom style="thin">
        <color theme="0" tint="-0.34998626667073579"/>
      </bottom>
      <diagonal/>
    </border>
    <border>
      <left/>
      <right style="hair">
        <color rgb="FF000000"/>
      </right>
      <top style="thick">
        <color rgb="FF000000"/>
      </top>
      <bottom style="thin">
        <color theme="0" tint="-0.34998626667073579"/>
      </bottom>
      <diagonal/>
    </border>
    <border>
      <left/>
      <right style="thick">
        <color rgb="FF000000"/>
      </right>
      <top style="thick">
        <color rgb="FF000000"/>
      </top>
      <bottom style="thin">
        <color theme="0" tint="-0.34998626667073579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rgb="FF00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theme="0" tint="-0.34998626667073579"/>
      </right>
      <top style="thin">
        <color theme="0" tint="-0.34998626667073579"/>
      </top>
      <bottom style="thick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n">
        <color theme="0" tint="-0.34998626667073579"/>
      </right>
      <top/>
      <bottom style="thick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theme="0" tint="-0.34998626667073579"/>
      </right>
      <top/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theme="0" tint="-0.34998626667073579"/>
      </right>
      <top style="thick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0000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auto="1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0000"/>
      </left>
      <right style="thin">
        <color theme="0" tint="-0.34998626667073579"/>
      </right>
      <top style="thin">
        <color theme="0" tint="-0.34998626667073579"/>
      </top>
      <bottom style="dotted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rgb="FF000000"/>
      </bottom>
      <diagonal/>
    </border>
    <border>
      <left/>
      <right/>
      <top style="thin">
        <color theme="0" tint="-0.34998626667073579"/>
      </top>
      <bottom style="dotted">
        <color rgb="FF0000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tted">
        <color rgb="FF000000"/>
      </bottom>
      <diagonal/>
    </border>
    <border>
      <left/>
      <right style="thick">
        <color rgb="FF000000"/>
      </right>
      <top style="thin">
        <color theme="0" tint="-0.34998626667073579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uble">
        <color rgb="FF000000"/>
      </bottom>
      <diagonal/>
    </border>
    <border>
      <left/>
      <right style="thin">
        <color theme="0" tint="-0.34998626667073579"/>
      </right>
      <top style="dotted">
        <color rgb="FF000000"/>
      </top>
      <bottom style="double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rgb="FF000000"/>
      </top>
      <bottom style="double">
        <color rgb="FF000000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ck">
        <color rgb="FF000000"/>
      </right>
      <top/>
      <bottom style="thin">
        <color theme="0" tint="-0.34998626667073579"/>
      </bottom>
      <diagonal/>
    </border>
    <border>
      <left style="thick">
        <color rgb="FF000000"/>
      </left>
      <right style="thick">
        <color rgb="FF000000"/>
      </right>
      <top style="thin">
        <color theme="0" tint="-0.34998626667073579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rgb="FF000000"/>
      </bottom>
      <diagonal/>
    </border>
    <border>
      <left/>
      <right style="thin">
        <color theme="0" tint="-0.34998626667073579"/>
      </right>
      <top style="dotted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theme="0" tint="-0.34998626667073579"/>
      </left>
      <right/>
      <top style="thick">
        <color rgb="FF000000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dotted">
        <color rgb="FF00000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rgb="FF000000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ck">
        <color rgb="FF000000"/>
      </bottom>
      <diagonal/>
    </border>
    <border>
      <left style="thin">
        <color theme="0" tint="-0.34998626667073579"/>
      </left>
      <right style="thick">
        <color auto="1"/>
      </right>
      <top/>
      <bottom/>
      <diagonal/>
    </border>
    <border>
      <left style="thin">
        <color theme="0" tint="-0.34998626667073579"/>
      </left>
      <right style="thick">
        <color auto="1"/>
      </right>
      <top style="dotted">
        <color rgb="FF000000"/>
      </top>
      <bottom/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rgb="FF000000"/>
      </top>
      <bottom/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dotted">
        <color rgb="FF000000"/>
      </top>
      <bottom style="double">
        <color auto="1"/>
      </bottom>
      <diagonal/>
    </border>
    <border>
      <left style="thick">
        <color rgb="FF00000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47">
    <xf numFmtId="0" fontId="0" fillId="0" borderId="0" xfId="0"/>
    <xf numFmtId="40" fontId="1" fillId="0" borderId="1" xfId="0" applyNumberFormat="1" applyFont="1" applyBorder="1"/>
    <xf numFmtId="40" fontId="1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/>
    <xf numFmtId="0" fontId="3" fillId="0" borderId="10" xfId="0" applyFont="1" applyBorder="1"/>
    <xf numFmtId="0" fontId="3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8" xfId="0" applyFont="1" applyBorder="1"/>
    <xf numFmtId="0" fontId="1" fillId="0" borderId="15" xfId="0" applyFont="1" applyBorder="1"/>
    <xf numFmtId="40" fontId="1" fillId="0" borderId="16" xfId="0" applyNumberFormat="1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40" fontId="1" fillId="0" borderId="25" xfId="0" applyNumberFormat="1" applyFont="1" applyBorder="1" applyAlignment="1">
      <alignment horizontal="right"/>
    </xf>
    <xf numFmtId="40" fontId="1" fillId="0" borderId="26" xfId="0" applyNumberFormat="1" applyFont="1" applyBorder="1" applyAlignment="1">
      <alignment horizontal="right"/>
    </xf>
    <xf numFmtId="40" fontId="1" fillId="0" borderId="0" xfId="0" applyNumberFormat="1" applyFont="1" applyBorder="1" applyAlignment="1">
      <alignment horizontal="right"/>
    </xf>
    <xf numFmtId="40" fontId="1" fillId="0" borderId="27" xfId="0" applyNumberFormat="1" applyFont="1" applyBorder="1" applyAlignment="1">
      <alignment horizontal="right"/>
    </xf>
    <xf numFmtId="40" fontId="1" fillId="0" borderId="28" xfId="0" applyNumberFormat="1" applyFont="1" applyBorder="1" applyAlignment="1">
      <alignment horizontal="right"/>
    </xf>
    <xf numFmtId="40" fontId="1" fillId="0" borderId="29" xfId="0" applyNumberFormat="1" applyFont="1" applyBorder="1" applyAlignment="1">
      <alignment horizontal="right"/>
    </xf>
    <xf numFmtId="40" fontId="4" fillId="2" borderId="6" xfId="0" applyNumberFormat="1" applyFont="1" applyFill="1" applyBorder="1" applyAlignment="1"/>
    <xf numFmtId="40" fontId="1" fillId="2" borderId="27" xfId="0" applyNumberFormat="1" applyFont="1" applyFill="1" applyBorder="1" applyAlignment="1"/>
    <xf numFmtId="40" fontId="1" fillId="2" borderId="28" xfId="0" applyNumberFormat="1" applyFont="1" applyFill="1" applyBorder="1" applyAlignment="1"/>
    <xf numFmtId="40" fontId="3" fillId="2" borderId="28" xfId="0" applyNumberFormat="1" applyFont="1" applyFill="1" applyBorder="1" applyAlignment="1"/>
    <xf numFmtId="40" fontId="1" fillId="2" borderId="0" xfId="0" applyNumberFormat="1" applyFont="1" applyFill="1" applyAlignment="1"/>
    <xf numFmtId="40" fontId="1" fillId="2" borderId="30" xfId="0" applyNumberFormat="1" applyFont="1" applyFill="1" applyBorder="1" applyAlignment="1"/>
    <xf numFmtId="40" fontId="1" fillId="0" borderId="27" xfId="0" applyNumberFormat="1" applyFont="1" applyBorder="1" applyAlignment="1"/>
    <xf numFmtId="40" fontId="4" fillId="0" borderId="31" xfId="0" applyNumberFormat="1" applyFont="1" applyBorder="1" applyAlignment="1"/>
    <xf numFmtId="40" fontId="4" fillId="2" borderId="32" xfId="0" applyNumberFormat="1" applyFont="1" applyFill="1" applyBorder="1" applyAlignment="1"/>
    <xf numFmtId="40" fontId="5" fillId="0" borderId="32" xfId="0" applyNumberFormat="1" applyFont="1" applyBorder="1"/>
    <xf numFmtId="40" fontId="6" fillId="0" borderId="32" xfId="0" applyNumberFormat="1" applyFont="1" applyBorder="1" applyAlignment="1">
      <alignment horizontal="right"/>
    </xf>
    <xf numFmtId="40" fontId="6" fillId="0" borderId="8" xfId="0" applyNumberFormat="1" applyFont="1" applyBorder="1" applyAlignment="1"/>
    <xf numFmtId="40" fontId="6" fillId="0" borderId="15" xfId="0" applyNumberFormat="1" applyFont="1" applyBorder="1" applyAlignment="1"/>
    <xf numFmtId="40" fontId="6" fillId="0" borderId="32" xfId="0" applyNumberFormat="1" applyFont="1" applyBorder="1" applyAlignment="1">
      <alignment horizontal="right" wrapText="1"/>
    </xf>
    <xf numFmtId="40" fontId="1" fillId="0" borderId="32" xfId="0" applyNumberFormat="1" applyFont="1" applyBorder="1" applyAlignment="1">
      <alignment horizontal="right"/>
    </xf>
    <xf numFmtId="40" fontId="7" fillId="0" borderId="32" xfId="0" applyNumberFormat="1" applyFont="1" applyBorder="1" applyAlignment="1">
      <alignment horizontal="left"/>
    </xf>
    <xf numFmtId="40" fontId="1" fillId="0" borderId="8" xfId="0" applyNumberFormat="1" applyFont="1" applyBorder="1"/>
    <xf numFmtId="40" fontId="3" fillId="0" borderId="8" xfId="0" applyNumberFormat="1" applyFont="1" applyBorder="1"/>
    <xf numFmtId="40" fontId="3" fillId="0" borderId="14" xfId="0" applyNumberFormat="1" applyFont="1" applyBorder="1"/>
    <xf numFmtId="40" fontId="1" fillId="0" borderId="7" xfId="0" applyNumberFormat="1" applyFont="1" applyBorder="1" applyAlignment="1"/>
    <xf numFmtId="40" fontId="1" fillId="0" borderId="8" xfId="0" applyNumberFormat="1" applyFont="1" applyBorder="1" applyAlignment="1"/>
    <xf numFmtId="40" fontId="1" fillId="0" borderId="32" xfId="0" applyNumberFormat="1" applyFont="1" applyBorder="1" applyAlignment="1">
      <alignment horizontal="right" wrapText="1"/>
    </xf>
    <xf numFmtId="40" fontId="1" fillId="0" borderId="13" xfId="0" applyNumberFormat="1" applyFont="1" applyBorder="1" applyAlignment="1"/>
    <xf numFmtId="40" fontId="1" fillId="0" borderId="14" xfId="0" applyNumberFormat="1" applyFont="1" applyBorder="1" applyAlignment="1"/>
    <xf numFmtId="40" fontId="1" fillId="0" borderId="32" xfId="0" applyNumberFormat="1" applyFont="1" applyBorder="1"/>
    <xf numFmtId="40" fontId="6" fillId="0" borderId="32" xfId="0" applyNumberFormat="1" applyFont="1" applyBorder="1" applyAlignment="1"/>
    <xf numFmtId="40" fontId="1" fillId="0" borderId="32" xfId="0" applyNumberFormat="1" applyFont="1" applyBorder="1" applyAlignment="1"/>
    <xf numFmtId="40" fontId="1" fillId="0" borderId="15" xfId="0" applyNumberFormat="1" applyFont="1" applyBorder="1"/>
    <xf numFmtId="40" fontId="6" fillId="0" borderId="7" xfId="0" applyNumberFormat="1" applyFont="1" applyBorder="1" applyAlignment="1"/>
    <xf numFmtId="40" fontId="6" fillId="0" borderId="13" xfId="0" applyNumberFormat="1" applyFont="1" applyBorder="1" applyAlignment="1"/>
    <xf numFmtId="40" fontId="6" fillId="0" borderId="14" xfId="0" applyNumberFormat="1" applyFont="1" applyBorder="1" applyAlignment="1"/>
    <xf numFmtId="40" fontId="1" fillId="0" borderId="14" xfId="0" applyNumberFormat="1" applyFont="1" applyBorder="1"/>
    <xf numFmtId="40" fontId="1" fillId="0" borderId="6" xfId="0" applyNumberFormat="1" applyFont="1" applyBorder="1" applyAlignment="1"/>
    <xf numFmtId="40" fontId="1" fillId="0" borderId="33" xfId="0" applyNumberFormat="1" applyFont="1" applyBorder="1" applyAlignment="1"/>
    <xf numFmtId="40" fontId="1" fillId="0" borderId="34" xfId="0" applyNumberFormat="1" applyFont="1" applyBorder="1" applyAlignment="1"/>
    <xf numFmtId="40" fontId="1" fillId="0" borderId="35" xfId="0" applyNumberFormat="1" applyFont="1" applyBorder="1" applyAlignment="1"/>
    <xf numFmtId="40" fontId="1" fillId="0" borderId="36" xfId="0" applyNumberFormat="1" applyFont="1" applyBorder="1" applyAlignment="1"/>
    <xf numFmtId="40" fontId="1" fillId="0" borderId="37" xfId="0" applyNumberFormat="1" applyFont="1" applyBorder="1" applyAlignment="1"/>
    <xf numFmtId="40" fontId="4" fillId="0" borderId="38" xfId="0" applyNumberFormat="1" applyFont="1" applyBorder="1" applyAlignment="1"/>
    <xf numFmtId="40" fontId="3" fillId="0" borderId="39" xfId="0" applyNumberFormat="1" applyFont="1" applyBorder="1"/>
    <xf numFmtId="40" fontId="3" fillId="0" borderId="40" xfId="0" applyNumberFormat="1" applyFont="1" applyBorder="1"/>
    <xf numFmtId="40" fontId="3" fillId="2" borderId="27" xfId="0" applyNumberFormat="1" applyFont="1" applyFill="1" applyBorder="1"/>
    <xf numFmtId="40" fontId="3" fillId="2" borderId="28" xfId="0" applyNumberFormat="1" applyFont="1" applyFill="1" applyBorder="1"/>
    <xf numFmtId="40" fontId="3" fillId="2" borderId="0" xfId="0" applyNumberFormat="1" applyFont="1" applyFill="1"/>
    <xf numFmtId="40" fontId="3" fillId="2" borderId="30" xfId="0" applyNumberFormat="1" applyFont="1" applyFill="1" applyBorder="1"/>
    <xf numFmtId="40" fontId="3" fillId="0" borderId="41" xfId="0" applyNumberFormat="1" applyFont="1" applyBorder="1"/>
    <xf numFmtId="40" fontId="3" fillId="0" borderId="42" xfId="0" applyNumberFormat="1" applyFont="1" applyBorder="1"/>
    <xf numFmtId="40" fontId="1" fillId="0" borderId="45" xfId="0" applyNumberFormat="1" applyFont="1" applyBorder="1"/>
    <xf numFmtId="40" fontId="3" fillId="0" borderId="23" xfId="0" applyNumberFormat="1" applyFont="1" applyBorder="1"/>
    <xf numFmtId="40" fontId="3" fillId="0" borderId="21" xfId="0" applyNumberFormat="1" applyFont="1" applyBorder="1"/>
    <xf numFmtId="0" fontId="3" fillId="0" borderId="14" xfId="0" applyFont="1" applyBorder="1"/>
    <xf numFmtId="164" fontId="1" fillId="0" borderId="47" xfId="0" applyNumberFormat="1" applyFont="1" applyBorder="1"/>
    <xf numFmtId="40" fontId="3" fillId="2" borderId="27" xfId="0" applyNumberFormat="1" applyFont="1" applyFill="1" applyBorder="1" applyAlignment="1"/>
    <xf numFmtId="40" fontId="8" fillId="0" borderId="27" xfId="0" applyNumberFormat="1" applyFont="1" applyBorder="1" applyAlignment="1"/>
    <xf numFmtId="40" fontId="8" fillId="0" borderId="28" xfId="0" applyNumberFormat="1" applyFont="1" applyBorder="1" applyAlignment="1"/>
    <xf numFmtId="40" fontId="9" fillId="0" borderId="28" xfId="0" applyNumberFormat="1" applyFont="1" applyBorder="1" applyAlignment="1"/>
    <xf numFmtId="40" fontId="8" fillId="0" borderId="0" xfId="0" applyNumberFormat="1" applyFont="1" applyAlignment="1"/>
    <xf numFmtId="40" fontId="8" fillId="0" borderId="30" xfId="0" applyNumberFormat="1" applyFont="1" applyBorder="1" applyAlignment="1"/>
    <xf numFmtId="40" fontId="8" fillId="0" borderId="27" xfId="0" applyNumberFormat="1" applyFont="1" applyBorder="1"/>
    <xf numFmtId="40" fontId="8" fillId="0" borderId="28" xfId="0" applyNumberFormat="1" applyFont="1" applyBorder="1"/>
    <xf numFmtId="40" fontId="1" fillId="0" borderId="28" xfId="0" applyNumberFormat="1" applyFont="1" applyBorder="1"/>
    <xf numFmtId="40" fontId="8" fillId="0" borderId="0" xfId="0" applyNumberFormat="1" applyFont="1"/>
    <xf numFmtId="40" fontId="8" fillId="0" borderId="48" xfId="0" applyNumberFormat="1" applyFont="1" applyBorder="1"/>
    <xf numFmtId="40" fontId="8" fillId="0" borderId="49" xfId="0" applyNumberFormat="1" applyFont="1" applyBorder="1"/>
    <xf numFmtId="40" fontId="8" fillId="0" borderId="50" xfId="0" applyNumberFormat="1" applyFont="1" applyBorder="1"/>
    <xf numFmtId="40" fontId="9" fillId="0" borderId="27" xfId="0" applyNumberFormat="1" applyFont="1" applyBorder="1" applyAlignment="1"/>
    <xf numFmtId="40" fontId="1" fillId="0" borderId="51" xfId="0" applyNumberFormat="1" applyFont="1" applyBorder="1" applyAlignment="1">
      <alignment horizontal="right"/>
    </xf>
    <xf numFmtId="40" fontId="1" fillId="2" borderId="52" xfId="0" applyNumberFormat="1" applyFont="1" applyFill="1" applyBorder="1" applyAlignment="1"/>
    <xf numFmtId="40" fontId="8" fillId="0" borderId="52" xfId="0" applyNumberFormat="1" applyFont="1" applyBorder="1" applyAlignment="1"/>
    <xf numFmtId="40" fontId="8" fillId="0" borderId="52" xfId="0" applyNumberFormat="1" applyFont="1" applyBorder="1"/>
    <xf numFmtId="40" fontId="8" fillId="0" borderId="53" xfId="0" applyNumberFormat="1" applyFont="1" applyBorder="1"/>
    <xf numFmtId="40" fontId="1" fillId="0" borderId="0" xfId="0" applyNumberFormat="1" applyFont="1" applyBorder="1" applyAlignment="1"/>
    <xf numFmtId="40" fontId="1" fillId="0" borderId="54" xfId="0" applyNumberFormat="1" applyFont="1" applyBorder="1"/>
    <xf numFmtId="40" fontId="6" fillId="0" borderId="54" xfId="0" applyNumberFormat="1" applyFont="1" applyBorder="1" applyAlignment="1"/>
    <xf numFmtId="40" fontId="1" fillId="0" borderId="54" xfId="0" applyNumberFormat="1" applyFont="1" applyBorder="1" applyAlignment="1"/>
    <xf numFmtId="40" fontId="1" fillId="0" borderId="55" xfId="0" applyNumberFormat="1" applyFont="1" applyBorder="1" applyAlignment="1"/>
    <xf numFmtId="40" fontId="3" fillId="2" borderId="52" xfId="0" applyNumberFormat="1" applyFont="1" applyFill="1" applyBorder="1"/>
    <xf numFmtId="0" fontId="0" fillId="0" borderId="0" xfId="0" applyBorder="1"/>
    <xf numFmtId="40" fontId="8" fillId="0" borderId="58" xfId="0" applyNumberFormat="1" applyFont="1" applyBorder="1"/>
    <xf numFmtId="40" fontId="8" fillId="0" borderId="59" xfId="0" applyNumberFormat="1" applyFont="1" applyBorder="1"/>
    <xf numFmtId="40" fontId="1" fillId="0" borderId="58" xfId="0" applyNumberFormat="1" applyFont="1" applyBorder="1" applyAlignment="1"/>
    <xf numFmtId="40" fontId="1" fillId="0" borderId="60" xfId="0" applyNumberFormat="1" applyFont="1" applyBorder="1" applyAlignment="1"/>
    <xf numFmtId="0" fontId="3" fillId="0" borderId="54" xfId="0" applyFont="1" applyBorder="1"/>
    <xf numFmtId="164" fontId="1" fillId="0" borderId="57" xfId="0" applyNumberFormat="1" applyFont="1" applyBorder="1"/>
    <xf numFmtId="0" fontId="3" fillId="0" borderId="0" xfId="0" applyFont="1" applyBorder="1"/>
    <xf numFmtId="2" fontId="1" fillId="0" borderId="27" xfId="0" applyNumberFormat="1" applyFont="1" applyBorder="1" applyAlignment="1"/>
    <xf numFmtId="2" fontId="1" fillId="0" borderId="0" xfId="0" applyNumberFormat="1" applyFont="1" applyBorder="1" applyAlignment="1"/>
    <xf numFmtId="2" fontId="1" fillId="0" borderId="58" xfId="0" applyNumberFormat="1" applyFont="1" applyBorder="1" applyAlignment="1"/>
    <xf numFmtId="2" fontId="1" fillId="0" borderId="62" xfId="0" applyNumberFormat="1" applyFont="1" applyBorder="1" applyAlignment="1"/>
    <xf numFmtId="40" fontId="3" fillId="0" borderId="63" xfId="0" applyNumberFormat="1" applyFont="1" applyBorder="1"/>
    <xf numFmtId="40" fontId="6" fillId="0" borderId="64" xfId="0" applyNumberFormat="1" applyFont="1" applyBorder="1"/>
    <xf numFmtId="40" fontId="1" fillId="0" borderId="65" xfId="0" applyNumberFormat="1" applyFont="1" applyBorder="1" applyAlignment="1"/>
    <xf numFmtId="40" fontId="1" fillId="0" borderId="42" xfId="0" applyNumberFormat="1" applyFont="1" applyBorder="1" applyAlignment="1"/>
    <xf numFmtId="40" fontId="6" fillId="0" borderId="0" xfId="0" applyNumberFormat="1" applyFont="1" applyBorder="1"/>
    <xf numFmtId="40" fontId="6" fillId="0" borderId="66" xfId="0" applyNumberFormat="1" applyFont="1" applyBorder="1"/>
    <xf numFmtId="8" fontId="3" fillId="0" borderId="44" xfId="0" applyNumberFormat="1" applyFont="1" applyBorder="1"/>
    <xf numFmtId="8" fontId="3" fillId="0" borderId="15" xfId="0" applyNumberFormat="1" applyFont="1" applyBorder="1"/>
    <xf numFmtId="8" fontId="3" fillId="0" borderId="46" xfId="0" applyNumberFormat="1" applyFont="1" applyBorder="1"/>
    <xf numFmtId="165" fontId="3" fillId="0" borderId="42" xfId="0" applyNumberFormat="1" applyFont="1" applyBorder="1"/>
    <xf numFmtId="165" fontId="3" fillId="0" borderId="56" xfId="0" applyNumberFormat="1" applyFont="1" applyBorder="1"/>
    <xf numFmtId="165" fontId="3" fillId="0" borderId="41" xfId="0" applyNumberFormat="1" applyFont="1" applyBorder="1"/>
    <xf numFmtId="165" fontId="3" fillId="0" borderId="43" xfId="0" applyNumberFormat="1" applyFont="1" applyBorder="1"/>
    <xf numFmtId="165" fontId="3" fillId="0" borderId="8" xfId="0" applyNumberFormat="1" applyFont="1" applyBorder="1"/>
    <xf numFmtId="165" fontId="3" fillId="0" borderId="54" xfId="0" applyNumberFormat="1" applyFont="1" applyBorder="1"/>
    <xf numFmtId="165" fontId="3" fillId="0" borderId="14" xfId="0" applyNumberFormat="1" applyFont="1" applyBorder="1"/>
    <xf numFmtId="165" fontId="3" fillId="0" borderId="13" xfId="0" applyNumberFormat="1" applyFont="1" applyBorder="1"/>
    <xf numFmtId="165" fontId="3" fillId="0" borderId="21" xfId="0" applyNumberFormat="1" applyFont="1" applyBorder="1"/>
    <xf numFmtId="165" fontId="3" fillId="0" borderId="57" xfId="0" applyNumberFormat="1" applyFont="1" applyBorder="1"/>
    <xf numFmtId="165" fontId="3" fillId="0" borderId="23" xfId="0" applyNumberFormat="1" applyFont="1" applyBorder="1"/>
    <xf numFmtId="165" fontId="3" fillId="0" borderId="22" xfId="0" applyNumberFormat="1" applyFont="1" applyBorder="1"/>
    <xf numFmtId="40" fontId="1" fillId="0" borderId="2" xfId="0" applyNumberFormat="1" applyFont="1" applyBorder="1" applyAlignment="1">
      <alignment horizontal="center"/>
    </xf>
    <xf numFmtId="40" fontId="2" fillId="0" borderId="3" xfId="0" applyNumberFormat="1" applyFont="1" applyBorder="1"/>
    <xf numFmtId="40" fontId="2" fillId="0" borderId="61" xfId="0" applyNumberFormat="1" applyFont="1" applyBorder="1"/>
    <xf numFmtId="40" fontId="2" fillId="0" borderId="4" xfId="0" applyNumberFormat="1" applyFont="1" applyBorder="1"/>
    <xf numFmtId="40" fontId="3" fillId="0" borderId="3" xfId="0" applyNumberFormat="1" applyFont="1" applyBorder="1" applyAlignment="1">
      <alignment horizontal="center"/>
    </xf>
    <xf numFmtId="40" fontId="1" fillId="0" borderId="3" xfId="0" applyNumberFormat="1" applyFont="1" applyBorder="1" applyAlignment="1">
      <alignment horizontal="center"/>
    </xf>
    <xf numFmtId="40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D845-40AE-4BE0-8CB8-7CF392DD8C1D}">
  <dimension ref="A1:Y44"/>
  <sheetViews>
    <sheetView tabSelected="1" topLeftCell="B1" zoomScale="70" zoomScaleNormal="70" workbookViewId="0">
      <selection activeCell="AB9" sqref="AB9"/>
    </sheetView>
  </sheetViews>
  <sheetFormatPr defaultRowHeight="15" x14ac:dyDescent="0.25"/>
  <cols>
    <col min="1" max="1" width="31.85546875" bestFit="1" customWidth="1"/>
    <col min="3" max="3" width="10.140625" bestFit="1" customWidth="1"/>
    <col min="4" max="4" width="10.5703125" bestFit="1" customWidth="1"/>
    <col min="5" max="7" width="11.42578125" bestFit="1" customWidth="1"/>
    <col min="8" max="8" width="11.7109375" bestFit="1" customWidth="1"/>
    <col min="9" max="12" width="12.140625" bestFit="1" customWidth="1"/>
    <col min="13" max="15" width="12.5703125" bestFit="1" customWidth="1"/>
    <col min="16" max="16" width="12.140625" bestFit="1" customWidth="1"/>
    <col min="17" max="24" width="12.5703125" bestFit="1" customWidth="1"/>
    <col min="25" max="25" width="13.42578125" bestFit="1" customWidth="1"/>
  </cols>
  <sheetData>
    <row r="1" spans="1:25" ht="15.75" thickTop="1" x14ac:dyDescent="0.25">
      <c r="A1" s="1"/>
      <c r="B1" s="140" t="s">
        <v>0</v>
      </c>
      <c r="C1" s="141"/>
      <c r="D1" s="141"/>
      <c r="E1" s="141"/>
      <c r="F1" s="141"/>
      <c r="G1" s="141"/>
      <c r="H1" s="142"/>
      <c r="I1" s="141"/>
      <c r="J1" s="141"/>
      <c r="K1" s="143"/>
      <c r="L1" s="144" t="s">
        <v>1</v>
      </c>
      <c r="M1" s="141"/>
      <c r="N1" s="141"/>
      <c r="O1" s="141"/>
      <c r="P1" s="145" t="s">
        <v>2</v>
      </c>
      <c r="Q1" s="141"/>
      <c r="R1" s="141"/>
      <c r="S1" s="141"/>
      <c r="T1" s="141"/>
      <c r="U1" s="141"/>
      <c r="V1" s="141"/>
      <c r="W1" s="141"/>
      <c r="X1" s="141"/>
      <c r="Y1" s="146"/>
    </row>
    <row r="2" spans="1:25" x14ac:dyDescent="0.25">
      <c r="A2" s="2"/>
      <c r="B2" s="3">
        <v>1</v>
      </c>
      <c r="C2" s="4">
        <v>2</v>
      </c>
      <c r="D2" s="4">
        <v>3</v>
      </c>
      <c r="E2" s="4">
        <v>4</v>
      </c>
      <c r="F2" s="4">
        <v>5</v>
      </c>
      <c r="G2" s="112">
        <v>6</v>
      </c>
      <c r="H2" s="114">
        <v>7</v>
      </c>
      <c r="I2" s="80">
        <v>8</v>
      </c>
      <c r="J2" s="4">
        <v>9</v>
      </c>
      <c r="K2" s="5">
        <v>10</v>
      </c>
      <c r="L2" s="6"/>
      <c r="M2" s="4"/>
      <c r="N2" s="4"/>
      <c r="O2" s="7"/>
      <c r="P2" s="8">
        <v>1</v>
      </c>
      <c r="Q2" s="9">
        <v>2</v>
      </c>
      <c r="R2" s="10">
        <v>3</v>
      </c>
      <c r="S2" s="10">
        <v>4</v>
      </c>
      <c r="T2" s="11">
        <v>5</v>
      </c>
      <c r="U2" s="12">
        <v>6</v>
      </c>
      <c r="V2" s="13">
        <v>7</v>
      </c>
      <c r="W2" s="13">
        <v>8</v>
      </c>
      <c r="X2" s="13">
        <v>9</v>
      </c>
      <c r="Y2" s="14">
        <v>10</v>
      </c>
    </row>
    <row r="3" spans="1:25" ht="15.75" thickBot="1" x14ac:dyDescent="0.3">
      <c r="A3" s="15" t="s">
        <v>3</v>
      </c>
      <c r="B3" s="16">
        <v>43108</v>
      </c>
      <c r="C3" s="17">
        <v>43115</v>
      </c>
      <c r="D3" s="17">
        <v>43122</v>
      </c>
      <c r="E3" s="17">
        <v>43129</v>
      </c>
      <c r="F3" s="17">
        <v>43136</v>
      </c>
      <c r="G3" s="17">
        <v>43143</v>
      </c>
      <c r="H3" s="113">
        <v>43150</v>
      </c>
      <c r="I3" s="81">
        <v>43157</v>
      </c>
      <c r="J3" s="17">
        <v>43164</v>
      </c>
      <c r="K3" s="18">
        <v>43171</v>
      </c>
      <c r="L3" s="19">
        <v>43178</v>
      </c>
      <c r="M3" s="20">
        <v>43185</v>
      </c>
      <c r="N3" s="20">
        <v>43192</v>
      </c>
      <c r="O3" s="18">
        <v>43199</v>
      </c>
      <c r="P3" s="21">
        <v>43206</v>
      </c>
      <c r="Q3" s="21">
        <v>43213</v>
      </c>
      <c r="R3" s="21">
        <v>43220</v>
      </c>
      <c r="S3" s="21">
        <v>43227</v>
      </c>
      <c r="T3" s="21">
        <v>43234</v>
      </c>
      <c r="U3" s="22">
        <v>43241</v>
      </c>
      <c r="V3" s="20">
        <v>43248</v>
      </c>
      <c r="W3" s="20">
        <v>43255</v>
      </c>
      <c r="X3" s="20">
        <v>43262</v>
      </c>
      <c r="Y3" s="23">
        <v>43269</v>
      </c>
    </row>
    <row r="4" spans="1:25" ht="15.75" thickTop="1" x14ac:dyDescent="0.25">
      <c r="A4" s="2"/>
      <c r="B4" s="24" t="s">
        <v>4</v>
      </c>
      <c r="C4" s="25" t="s">
        <v>4</v>
      </c>
      <c r="D4" s="25" t="s">
        <v>4</v>
      </c>
      <c r="E4" s="25" t="s">
        <v>4</v>
      </c>
      <c r="F4" s="25" t="s">
        <v>4</v>
      </c>
      <c r="G4" s="25" t="s">
        <v>4</v>
      </c>
      <c r="H4" s="96" t="s">
        <v>4</v>
      </c>
      <c r="I4" s="24" t="s">
        <v>4</v>
      </c>
      <c r="J4" s="25" t="s">
        <v>4</v>
      </c>
      <c r="K4" s="25" t="s">
        <v>4</v>
      </c>
      <c r="L4" s="25" t="s">
        <v>4</v>
      </c>
      <c r="M4" s="26" t="s">
        <v>4</v>
      </c>
      <c r="N4" s="24" t="s">
        <v>4</v>
      </c>
      <c r="O4" s="25" t="s">
        <v>4</v>
      </c>
      <c r="P4" s="25" t="s">
        <v>4</v>
      </c>
      <c r="Q4" s="25" t="s">
        <v>4</v>
      </c>
      <c r="R4" s="25" t="s">
        <v>4</v>
      </c>
      <c r="S4" s="25" t="s">
        <v>4</v>
      </c>
      <c r="T4" s="26" t="s">
        <v>4</v>
      </c>
      <c r="U4" s="27" t="s">
        <v>4</v>
      </c>
      <c r="V4" s="28" t="s">
        <v>4</v>
      </c>
      <c r="W4" s="28" t="s">
        <v>4</v>
      </c>
      <c r="X4" s="28" t="s">
        <v>4</v>
      </c>
      <c r="Y4" s="29" t="s">
        <v>4</v>
      </c>
    </row>
    <row r="5" spans="1:25" ht="15.75" x14ac:dyDescent="0.25">
      <c r="A5" s="30" t="s">
        <v>5</v>
      </c>
      <c r="B5" s="31"/>
      <c r="C5" s="32"/>
      <c r="D5" s="32"/>
      <c r="E5" s="32"/>
      <c r="F5" s="32"/>
      <c r="G5" s="32"/>
      <c r="H5" s="97"/>
      <c r="I5" s="82"/>
      <c r="J5" s="33"/>
      <c r="K5" s="33"/>
      <c r="L5" s="32"/>
      <c r="M5" s="34"/>
      <c r="N5" s="31"/>
      <c r="O5" s="32"/>
      <c r="P5" s="32"/>
      <c r="Q5" s="32"/>
      <c r="R5" s="32"/>
      <c r="S5" s="32"/>
      <c r="T5" s="34"/>
      <c r="U5" s="31"/>
      <c r="V5" s="32"/>
      <c r="W5" s="32"/>
      <c r="X5" s="32"/>
      <c r="Y5" s="35"/>
    </row>
    <row r="6" spans="1:25" x14ac:dyDescent="0.25">
      <c r="A6" s="2" t="s">
        <v>6</v>
      </c>
      <c r="B6" s="83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98">
        <v>0</v>
      </c>
      <c r="I6" s="95">
        <f>ROUND((384.34/3)/4,2)</f>
        <v>32.03</v>
      </c>
      <c r="J6" s="85">
        <f>ROUND((384.34/3)/2,2)</f>
        <v>64.06</v>
      </c>
      <c r="K6" s="85">
        <f>ROUND((384.34/3)/4,2)</f>
        <v>32.03</v>
      </c>
      <c r="L6" s="84">
        <v>0</v>
      </c>
      <c r="M6" s="86">
        <v>0</v>
      </c>
      <c r="N6" s="83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6">
        <v>0</v>
      </c>
      <c r="U6" s="83">
        <v>0</v>
      </c>
      <c r="V6" s="84">
        <v>0</v>
      </c>
      <c r="W6" s="84">
        <v>0</v>
      </c>
      <c r="X6" s="84">
        <v>0</v>
      </c>
      <c r="Y6" s="87">
        <v>0</v>
      </c>
    </row>
    <row r="7" spans="1:25" x14ac:dyDescent="0.25">
      <c r="A7" s="2" t="s">
        <v>7</v>
      </c>
      <c r="B7" s="88">
        <v>0</v>
      </c>
      <c r="C7" s="89">
        <v>0</v>
      </c>
      <c r="D7" s="89">
        <v>0</v>
      </c>
      <c r="E7" s="89">
        <v>0</v>
      </c>
      <c r="F7" s="89">
        <v>0</v>
      </c>
      <c r="G7" s="90">
        <v>0</v>
      </c>
      <c r="H7" s="99">
        <v>0</v>
      </c>
      <c r="I7" s="88">
        <v>0</v>
      </c>
      <c r="J7" s="89">
        <v>0</v>
      </c>
      <c r="K7" s="89">
        <v>0</v>
      </c>
      <c r="L7" s="89">
        <v>0</v>
      </c>
      <c r="M7" s="91">
        <v>0</v>
      </c>
      <c r="N7" s="88">
        <v>0</v>
      </c>
      <c r="O7" s="89">
        <v>0</v>
      </c>
      <c r="P7" s="90">
        <v>0</v>
      </c>
      <c r="Q7" s="89"/>
      <c r="R7" s="89"/>
      <c r="S7" s="89"/>
      <c r="T7" s="91"/>
      <c r="U7" s="88"/>
      <c r="V7" s="89"/>
      <c r="W7" s="89"/>
      <c r="X7" s="89"/>
      <c r="Y7" s="108"/>
    </row>
    <row r="8" spans="1:25" ht="15.75" x14ac:dyDescent="0.25">
      <c r="A8" s="37" t="s">
        <v>8</v>
      </c>
      <c r="B8" s="92">
        <f t="shared" ref="B8:Y8" si="0">SUM(B6:B7)</f>
        <v>0</v>
      </c>
      <c r="C8" s="93">
        <f t="shared" si="0"/>
        <v>0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100">
        <f t="shared" si="0"/>
        <v>0</v>
      </c>
      <c r="I8" s="92">
        <f t="shared" si="0"/>
        <v>32.03</v>
      </c>
      <c r="J8" s="93">
        <f t="shared" si="0"/>
        <v>64.06</v>
      </c>
      <c r="K8" s="93">
        <f t="shared" si="0"/>
        <v>32.03</v>
      </c>
      <c r="L8" s="93">
        <f t="shared" si="0"/>
        <v>0</v>
      </c>
      <c r="M8" s="94">
        <f t="shared" si="0"/>
        <v>0</v>
      </c>
      <c r="N8" s="92">
        <f t="shared" si="0"/>
        <v>0</v>
      </c>
      <c r="O8" s="93">
        <f t="shared" si="0"/>
        <v>0</v>
      </c>
      <c r="P8" s="93">
        <f t="shared" si="0"/>
        <v>0</v>
      </c>
      <c r="Q8" s="93">
        <f t="shared" si="0"/>
        <v>0</v>
      </c>
      <c r="R8" s="93">
        <f t="shared" si="0"/>
        <v>0</v>
      </c>
      <c r="S8" s="93">
        <f t="shared" si="0"/>
        <v>0</v>
      </c>
      <c r="T8" s="94">
        <f t="shared" si="0"/>
        <v>0</v>
      </c>
      <c r="U8" s="92">
        <f t="shared" si="0"/>
        <v>0</v>
      </c>
      <c r="V8" s="93">
        <f t="shared" si="0"/>
        <v>0</v>
      </c>
      <c r="W8" s="93">
        <f t="shared" si="0"/>
        <v>0</v>
      </c>
      <c r="X8" s="93">
        <f t="shared" si="0"/>
        <v>0</v>
      </c>
      <c r="Y8" s="109">
        <f t="shared" si="0"/>
        <v>0</v>
      </c>
    </row>
    <row r="9" spans="1:25" ht="15.75" x14ac:dyDescent="0.25">
      <c r="A9" s="38" t="s">
        <v>9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101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110">
        <v>0</v>
      </c>
    </row>
    <row r="10" spans="1:25" x14ac:dyDescent="0.25">
      <c r="A10" s="39" t="s">
        <v>10</v>
      </c>
      <c r="B10" s="36"/>
      <c r="C10" s="36"/>
      <c r="D10" s="36"/>
      <c r="E10" s="36"/>
      <c r="F10" s="36"/>
      <c r="G10" s="36"/>
      <c r="H10" s="101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110"/>
    </row>
    <row r="11" spans="1:25" x14ac:dyDescent="0.25">
      <c r="A11" s="40" t="s">
        <v>11</v>
      </c>
      <c r="B11" s="115">
        <v>0</v>
      </c>
      <c r="C11" s="115">
        <v>131.25</v>
      </c>
      <c r="D11" s="115">
        <v>25</v>
      </c>
      <c r="E11" s="115">
        <v>200</v>
      </c>
      <c r="F11" s="115">
        <v>375</v>
      </c>
      <c r="G11" s="115">
        <v>381.25</v>
      </c>
      <c r="H11" s="116">
        <v>256.25</v>
      </c>
      <c r="I11" s="115">
        <v>256.25</v>
      </c>
      <c r="J11" s="115">
        <v>256.25</v>
      </c>
      <c r="K11" s="115">
        <v>234.38</v>
      </c>
      <c r="L11" s="115">
        <v>128.13</v>
      </c>
      <c r="M11" s="115">
        <v>128.13</v>
      </c>
      <c r="N11" s="115">
        <v>128.13</v>
      </c>
      <c r="O11" s="115">
        <v>128.13</v>
      </c>
      <c r="P11" s="115">
        <v>153.13</v>
      </c>
      <c r="Q11" s="115">
        <v>153.13</v>
      </c>
      <c r="R11" s="115">
        <v>159.38</v>
      </c>
      <c r="S11" s="115">
        <v>137.5</v>
      </c>
      <c r="T11" s="115">
        <v>93.75</v>
      </c>
      <c r="U11" s="115">
        <v>175</v>
      </c>
      <c r="V11" s="115">
        <v>396.88</v>
      </c>
      <c r="W11" s="115">
        <v>46.88</v>
      </c>
      <c r="X11" s="115">
        <v>0</v>
      </c>
      <c r="Y11" s="117">
        <v>0</v>
      </c>
    </row>
    <row r="12" spans="1:25" x14ac:dyDescent="0.25">
      <c r="A12" s="43" t="s">
        <v>12</v>
      </c>
      <c r="B12" s="115">
        <v>0</v>
      </c>
      <c r="C12" s="115">
        <v>343.75</v>
      </c>
      <c r="D12" s="115">
        <v>206.25</v>
      </c>
      <c r="E12" s="115">
        <v>31.25</v>
      </c>
      <c r="F12" s="115">
        <v>87.5</v>
      </c>
      <c r="G12" s="115">
        <v>84.38</v>
      </c>
      <c r="H12" s="116">
        <v>90.63</v>
      </c>
      <c r="I12" s="115">
        <v>90.63</v>
      </c>
      <c r="J12" s="115">
        <v>90.63</v>
      </c>
      <c r="K12" s="115">
        <v>84.38</v>
      </c>
      <c r="L12" s="115">
        <v>37.5</v>
      </c>
      <c r="M12" s="115">
        <v>37.5</v>
      </c>
      <c r="N12" s="115">
        <v>37.5</v>
      </c>
      <c r="O12" s="115">
        <v>37.5</v>
      </c>
      <c r="P12" s="115">
        <v>62.5</v>
      </c>
      <c r="Q12" s="115">
        <v>62.5</v>
      </c>
      <c r="R12" s="115">
        <v>143.75</v>
      </c>
      <c r="S12" s="115">
        <v>175</v>
      </c>
      <c r="T12" s="115">
        <v>25</v>
      </c>
      <c r="U12" s="115">
        <v>84.38</v>
      </c>
      <c r="V12" s="115">
        <v>309.38</v>
      </c>
      <c r="W12" s="115">
        <v>46.88</v>
      </c>
      <c r="X12" s="115">
        <v>0</v>
      </c>
      <c r="Y12" s="117">
        <v>0</v>
      </c>
    </row>
    <row r="13" spans="1:25" x14ac:dyDescent="0.25">
      <c r="A13" s="40" t="s">
        <v>13</v>
      </c>
      <c r="B13" s="115">
        <v>0</v>
      </c>
      <c r="C13" s="115">
        <v>287.5</v>
      </c>
      <c r="D13" s="115">
        <v>96.88</v>
      </c>
      <c r="E13" s="115">
        <v>131.25</v>
      </c>
      <c r="F13" s="115">
        <v>328.13</v>
      </c>
      <c r="G13" s="115">
        <v>328.13</v>
      </c>
      <c r="H13" s="116">
        <v>340.63</v>
      </c>
      <c r="I13" s="115">
        <v>340.63</v>
      </c>
      <c r="J13" s="115">
        <v>340.63</v>
      </c>
      <c r="K13" s="115">
        <v>353.13</v>
      </c>
      <c r="L13" s="115">
        <v>375</v>
      </c>
      <c r="M13" s="115">
        <v>375</v>
      </c>
      <c r="N13" s="115">
        <v>375</v>
      </c>
      <c r="O13" s="115">
        <v>25</v>
      </c>
      <c r="P13" s="115">
        <v>25</v>
      </c>
      <c r="Q13" s="115">
        <v>25</v>
      </c>
      <c r="R13" s="115">
        <v>175</v>
      </c>
      <c r="S13" s="115">
        <v>250</v>
      </c>
      <c r="T13" s="115">
        <v>93.75</v>
      </c>
      <c r="U13" s="115">
        <v>118.75</v>
      </c>
      <c r="V13" s="115">
        <v>112.5</v>
      </c>
      <c r="W13" s="115">
        <v>6.25</v>
      </c>
      <c r="X13" s="115">
        <v>0</v>
      </c>
      <c r="Y13" s="117">
        <v>0</v>
      </c>
    </row>
    <row r="14" spans="1:25" x14ac:dyDescent="0.25">
      <c r="A14" s="40" t="s">
        <v>14</v>
      </c>
      <c r="B14" s="115">
        <v>0</v>
      </c>
      <c r="C14" s="115">
        <v>171.88</v>
      </c>
      <c r="D14" s="115">
        <v>171.88</v>
      </c>
      <c r="E14" s="115">
        <v>181.25</v>
      </c>
      <c r="F14" s="115">
        <v>121.88</v>
      </c>
      <c r="G14" s="115">
        <v>118.75</v>
      </c>
      <c r="H14" s="116">
        <v>106.25</v>
      </c>
      <c r="I14" s="115">
        <v>106.25</v>
      </c>
      <c r="J14" s="115">
        <v>106.25</v>
      </c>
      <c r="K14" s="115">
        <v>106.25</v>
      </c>
      <c r="L14" s="115">
        <v>37.5</v>
      </c>
      <c r="M14" s="115">
        <v>37.5</v>
      </c>
      <c r="N14" s="115">
        <v>37.5</v>
      </c>
      <c r="O14" s="115">
        <v>37.5</v>
      </c>
      <c r="P14" s="115">
        <v>62.5</v>
      </c>
      <c r="Q14" s="115">
        <v>62.5</v>
      </c>
      <c r="R14" s="115">
        <v>59.38</v>
      </c>
      <c r="S14" s="115">
        <v>53.13</v>
      </c>
      <c r="T14" s="115">
        <v>78.13</v>
      </c>
      <c r="U14" s="115">
        <v>103.13</v>
      </c>
      <c r="V14" s="115">
        <v>103.13</v>
      </c>
      <c r="W14" s="115">
        <v>6.25</v>
      </c>
      <c r="X14" s="115">
        <v>0</v>
      </c>
      <c r="Y14" s="117">
        <v>0</v>
      </c>
    </row>
    <row r="15" spans="1:25" x14ac:dyDescent="0.25">
      <c r="A15" s="40" t="s">
        <v>15</v>
      </c>
      <c r="B15" s="115">
        <v>0</v>
      </c>
      <c r="C15" s="115">
        <v>150</v>
      </c>
      <c r="D15" s="115">
        <v>381.25</v>
      </c>
      <c r="E15" s="115">
        <v>475</v>
      </c>
      <c r="F15" s="115">
        <v>406.25</v>
      </c>
      <c r="G15" s="115">
        <v>390.63</v>
      </c>
      <c r="H15" s="116">
        <v>281.25</v>
      </c>
      <c r="I15" s="115">
        <v>343.75</v>
      </c>
      <c r="J15" s="115">
        <v>309.38</v>
      </c>
      <c r="K15" s="115">
        <v>168.75</v>
      </c>
      <c r="L15" s="115">
        <v>137.5</v>
      </c>
      <c r="M15" s="115">
        <v>125</v>
      </c>
      <c r="N15" s="115">
        <v>62.5</v>
      </c>
      <c r="O15" s="115">
        <v>62.5</v>
      </c>
      <c r="P15" s="115">
        <v>87.5</v>
      </c>
      <c r="Q15" s="115">
        <v>87.5</v>
      </c>
      <c r="R15" s="115">
        <v>118.75</v>
      </c>
      <c r="S15" s="115">
        <v>278.13</v>
      </c>
      <c r="T15" s="115">
        <v>278.13</v>
      </c>
      <c r="U15" s="115">
        <v>225</v>
      </c>
      <c r="V15" s="115">
        <v>25</v>
      </c>
      <c r="W15" s="115">
        <v>6.25</v>
      </c>
      <c r="X15" s="115">
        <v>0</v>
      </c>
      <c r="Y15" s="117">
        <v>0</v>
      </c>
    </row>
    <row r="16" spans="1:25" x14ac:dyDescent="0.25">
      <c r="A16" s="43" t="s">
        <v>16</v>
      </c>
      <c r="B16" s="115">
        <v>0</v>
      </c>
      <c r="C16" s="115">
        <v>84.38</v>
      </c>
      <c r="D16" s="115">
        <v>37.5</v>
      </c>
      <c r="E16" s="115">
        <v>93.75</v>
      </c>
      <c r="F16" s="115">
        <v>243.75</v>
      </c>
      <c r="G16" s="115">
        <v>237.5</v>
      </c>
      <c r="H16" s="116">
        <v>228.13</v>
      </c>
      <c r="I16" s="115">
        <v>228.13</v>
      </c>
      <c r="J16" s="115">
        <v>228.13</v>
      </c>
      <c r="K16" s="115">
        <v>150</v>
      </c>
      <c r="L16" s="115">
        <v>112.5</v>
      </c>
      <c r="M16" s="115">
        <v>112.5</v>
      </c>
      <c r="N16" s="115">
        <v>112.5</v>
      </c>
      <c r="O16" s="115">
        <v>65.63</v>
      </c>
      <c r="P16" s="115">
        <v>81.25</v>
      </c>
      <c r="Q16" s="115">
        <v>81.25</v>
      </c>
      <c r="R16" s="115">
        <v>68.75</v>
      </c>
      <c r="S16" s="115">
        <v>50</v>
      </c>
      <c r="T16" s="115">
        <v>96.88</v>
      </c>
      <c r="U16" s="115">
        <v>121.88</v>
      </c>
      <c r="V16" s="115">
        <v>115.63</v>
      </c>
      <c r="W16" s="115">
        <v>6.25</v>
      </c>
      <c r="X16" s="115">
        <v>0</v>
      </c>
      <c r="Y16" s="117">
        <v>0</v>
      </c>
    </row>
    <row r="17" spans="1:25" x14ac:dyDescent="0.25">
      <c r="A17" s="43" t="s">
        <v>17</v>
      </c>
      <c r="B17" s="115">
        <v>0</v>
      </c>
      <c r="C17" s="115">
        <v>50</v>
      </c>
      <c r="D17" s="115">
        <v>25</v>
      </c>
      <c r="E17" s="115">
        <v>12.5</v>
      </c>
      <c r="F17" s="115">
        <v>212.5</v>
      </c>
      <c r="G17" s="115">
        <v>212.5</v>
      </c>
      <c r="H17" s="116">
        <v>225</v>
      </c>
      <c r="I17" s="115">
        <v>225</v>
      </c>
      <c r="J17" s="115">
        <v>225</v>
      </c>
      <c r="K17" s="115">
        <v>225</v>
      </c>
      <c r="L17" s="115">
        <v>87.5</v>
      </c>
      <c r="M17" s="115">
        <v>87.5</v>
      </c>
      <c r="N17" s="115">
        <v>87.5</v>
      </c>
      <c r="O17" s="115">
        <v>87.5</v>
      </c>
      <c r="P17" s="115">
        <v>112.5</v>
      </c>
      <c r="Q17" s="115">
        <v>112.5</v>
      </c>
      <c r="R17" s="115">
        <v>106.25</v>
      </c>
      <c r="S17" s="115">
        <v>96.88</v>
      </c>
      <c r="T17" s="115">
        <v>25</v>
      </c>
      <c r="U17" s="115">
        <v>25</v>
      </c>
      <c r="V17" s="115">
        <v>25</v>
      </c>
      <c r="W17" s="115">
        <v>6.25</v>
      </c>
      <c r="X17" s="115">
        <v>0</v>
      </c>
      <c r="Y17" s="117">
        <v>0</v>
      </c>
    </row>
    <row r="18" spans="1:25" x14ac:dyDescent="0.25">
      <c r="A18" s="40" t="s">
        <v>18</v>
      </c>
      <c r="B18" s="115">
        <v>0</v>
      </c>
      <c r="C18" s="115">
        <v>156.25</v>
      </c>
      <c r="D18" s="115">
        <v>156.25</v>
      </c>
      <c r="E18" s="115">
        <v>231.25</v>
      </c>
      <c r="F18" s="115">
        <v>171.88</v>
      </c>
      <c r="G18" s="115">
        <v>156.25</v>
      </c>
      <c r="H18" s="115">
        <v>109.38</v>
      </c>
      <c r="I18" s="115">
        <v>109.38</v>
      </c>
      <c r="J18" s="115">
        <v>109.38</v>
      </c>
      <c r="K18" s="115">
        <v>100</v>
      </c>
      <c r="L18" s="115">
        <v>37.5</v>
      </c>
      <c r="M18" s="115">
        <v>37.5</v>
      </c>
      <c r="N18" s="115">
        <v>37.5</v>
      </c>
      <c r="O18" s="115">
        <v>37.5</v>
      </c>
      <c r="P18" s="115">
        <v>62.5</v>
      </c>
      <c r="Q18" s="115">
        <v>62.5</v>
      </c>
      <c r="R18" s="115">
        <v>87.5</v>
      </c>
      <c r="S18" s="115">
        <v>112.5</v>
      </c>
      <c r="T18" s="115">
        <v>187.5</v>
      </c>
      <c r="U18" s="115">
        <v>212.5</v>
      </c>
      <c r="V18" s="115">
        <v>156.25</v>
      </c>
      <c r="W18" s="115">
        <v>6.25</v>
      </c>
      <c r="X18" s="115">
        <v>0</v>
      </c>
      <c r="Y18" s="117">
        <f t="shared" ref="Y18" si="1">SUM(Y10:Y17)</f>
        <v>0</v>
      </c>
    </row>
    <row r="19" spans="1:25" x14ac:dyDescent="0.25">
      <c r="A19" s="44" t="s">
        <v>19</v>
      </c>
      <c r="B19" s="115">
        <v>0</v>
      </c>
      <c r="C19" s="115">
        <f>ROUND(SUM(C11:C18), 2)</f>
        <v>1375.01</v>
      </c>
      <c r="D19" s="115">
        <f t="shared" ref="D19:Y19" si="2">ROUND(SUM(D11:D18), 2)</f>
        <v>1100.01</v>
      </c>
      <c r="E19" s="115">
        <f t="shared" si="2"/>
        <v>1356.25</v>
      </c>
      <c r="F19" s="115">
        <f t="shared" si="2"/>
        <v>1946.89</v>
      </c>
      <c r="G19" s="115">
        <f t="shared" si="2"/>
        <v>1909.39</v>
      </c>
      <c r="H19" s="115">
        <f t="shared" si="2"/>
        <v>1637.52</v>
      </c>
      <c r="I19" s="115">
        <f t="shared" si="2"/>
        <v>1700.02</v>
      </c>
      <c r="J19" s="115">
        <f t="shared" si="2"/>
        <v>1665.65</v>
      </c>
      <c r="K19" s="115">
        <f t="shared" si="2"/>
        <v>1421.89</v>
      </c>
      <c r="L19" s="115">
        <f t="shared" si="2"/>
        <v>953.13</v>
      </c>
      <c r="M19" s="115">
        <f t="shared" si="2"/>
        <v>940.63</v>
      </c>
      <c r="N19" s="115">
        <f t="shared" si="2"/>
        <v>878.13</v>
      </c>
      <c r="O19" s="115">
        <f t="shared" si="2"/>
        <v>481.26</v>
      </c>
      <c r="P19" s="115">
        <f t="shared" si="2"/>
        <v>646.88</v>
      </c>
      <c r="Q19" s="115">
        <f t="shared" si="2"/>
        <v>646.88</v>
      </c>
      <c r="R19" s="115">
        <f t="shared" si="2"/>
        <v>918.76</v>
      </c>
      <c r="S19" s="115">
        <f t="shared" si="2"/>
        <v>1153.1400000000001</v>
      </c>
      <c r="T19" s="115">
        <f t="shared" si="2"/>
        <v>878.14</v>
      </c>
      <c r="U19" s="115">
        <f t="shared" si="2"/>
        <v>1065.6400000000001</v>
      </c>
      <c r="V19" s="115">
        <f t="shared" si="2"/>
        <v>1243.77</v>
      </c>
      <c r="W19" s="115">
        <f t="shared" si="2"/>
        <v>131.26</v>
      </c>
      <c r="X19" s="115">
        <f t="shared" si="2"/>
        <v>0</v>
      </c>
      <c r="Y19" s="117">
        <f t="shared" si="2"/>
        <v>0</v>
      </c>
    </row>
    <row r="20" spans="1:25" x14ac:dyDescent="0.25">
      <c r="A20" s="45" t="s">
        <v>20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7"/>
    </row>
    <row r="21" spans="1:25" x14ac:dyDescent="0.25">
      <c r="A21" s="44" t="s">
        <v>11</v>
      </c>
      <c r="B21" s="115">
        <v>0</v>
      </c>
      <c r="C21" s="115">
        <v>0</v>
      </c>
      <c r="D21" s="115">
        <f t="shared" ref="D21:S28" si="3">C11</f>
        <v>131.25</v>
      </c>
      <c r="E21" s="115">
        <f t="shared" si="3"/>
        <v>25</v>
      </c>
      <c r="F21" s="115">
        <f t="shared" si="3"/>
        <v>200</v>
      </c>
      <c r="G21" s="115">
        <f t="shared" si="3"/>
        <v>375</v>
      </c>
      <c r="H21" s="115">
        <f t="shared" si="3"/>
        <v>381.25</v>
      </c>
      <c r="I21" s="115">
        <f t="shared" si="3"/>
        <v>256.25</v>
      </c>
      <c r="J21" s="115">
        <f t="shared" si="3"/>
        <v>256.25</v>
      </c>
      <c r="K21" s="115">
        <f t="shared" si="3"/>
        <v>256.25</v>
      </c>
      <c r="L21" s="115">
        <f t="shared" si="3"/>
        <v>234.38</v>
      </c>
      <c r="M21" s="115">
        <f t="shared" si="3"/>
        <v>128.13</v>
      </c>
      <c r="N21" s="115">
        <f t="shared" si="3"/>
        <v>128.13</v>
      </c>
      <c r="O21" s="115">
        <f t="shared" si="3"/>
        <v>128.13</v>
      </c>
      <c r="P21" s="115">
        <f t="shared" si="3"/>
        <v>128.13</v>
      </c>
      <c r="Q21" s="115">
        <f t="shared" si="3"/>
        <v>153.13</v>
      </c>
      <c r="R21" s="115">
        <f t="shared" si="3"/>
        <v>153.13</v>
      </c>
      <c r="S21" s="115">
        <f t="shared" si="3"/>
        <v>159.38</v>
      </c>
      <c r="T21" s="115">
        <f t="shared" ref="T21:Y28" si="4">S11</f>
        <v>137.5</v>
      </c>
      <c r="U21" s="115">
        <f t="shared" si="4"/>
        <v>93.75</v>
      </c>
      <c r="V21" s="115">
        <f t="shared" si="4"/>
        <v>175</v>
      </c>
      <c r="W21" s="115">
        <f t="shared" si="4"/>
        <v>396.88</v>
      </c>
      <c r="X21" s="115">
        <f t="shared" si="4"/>
        <v>46.88</v>
      </c>
      <c r="Y21" s="117">
        <f t="shared" si="4"/>
        <v>0</v>
      </c>
    </row>
    <row r="22" spans="1:25" x14ac:dyDescent="0.25">
      <c r="A22" s="51" t="s">
        <v>12</v>
      </c>
      <c r="B22" s="115">
        <v>0</v>
      </c>
      <c r="C22" s="115">
        <v>0</v>
      </c>
      <c r="D22" s="115">
        <f t="shared" si="3"/>
        <v>343.75</v>
      </c>
      <c r="E22" s="115">
        <f t="shared" si="3"/>
        <v>206.25</v>
      </c>
      <c r="F22" s="115">
        <f t="shared" si="3"/>
        <v>31.25</v>
      </c>
      <c r="G22" s="115">
        <f t="shared" si="3"/>
        <v>87.5</v>
      </c>
      <c r="H22" s="115">
        <f t="shared" si="3"/>
        <v>84.38</v>
      </c>
      <c r="I22" s="115">
        <f t="shared" si="3"/>
        <v>90.63</v>
      </c>
      <c r="J22" s="115">
        <f t="shared" si="3"/>
        <v>90.63</v>
      </c>
      <c r="K22" s="115">
        <f t="shared" si="3"/>
        <v>90.63</v>
      </c>
      <c r="L22" s="115">
        <f t="shared" si="3"/>
        <v>84.38</v>
      </c>
      <c r="M22" s="115">
        <f t="shared" si="3"/>
        <v>37.5</v>
      </c>
      <c r="N22" s="115">
        <f t="shared" si="3"/>
        <v>37.5</v>
      </c>
      <c r="O22" s="115">
        <f t="shared" si="3"/>
        <v>37.5</v>
      </c>
      <c r="P22" s="115">
        <f t="shared" si="3"/>
        <v>37.5</v>
      </c>
      <c r="Q22" s="115">
        <f t="shared" si="3"/>
        <v>62.5</v>
      </c>
      <c r="R22" s="115">
        <f t="shared" si="3"/>
        <v>62.5</v>
      </c>
      <c r="S22" s="115">
        <f t="shared" si="3"/>
        <v>143.75</v>
      </c>
      <c r="T22" s="115">
        <f t="shared" si="4"/>
        <v>175</v>
      </c>
      <c r="U22" s="115">
        <f t="shared" si="4"/>
        <v>25</v>
      </c>
      <c r="V22" s="115">
        <f t="shared" si="4"/>
        <v>84.38</v>
      </c>
      <c r="W22" s="115">
        <f t="shared" si="4"/>
        <v>309.38</v>
      </c>
      <c r="X22" s="115">
        <f t="shared" si="4"/>
        <v>46.88</v>
      </c>
      <c r="Y22" s="117">
        <f t="shared" si="4"/>
        <v>0</v>
      </c>
    </row>
    <row r="23" spans="1:25" x14ac:dyDescent="0.25">
      <c r="A23" s="44" t="s">
        <v>13</v>
      </c>
      <c r="B23" s="115">
        <v>0</v>
      </c>
      <c r="C23" s="115">
        <v>0</v>
      </c>
      <c r="D23" s="115">
        <f t="shared" si="3"/>
        <v>287.5</v>
      </c>
      <c r="E23" s="115">
        <f t="shared" si="3"/>
        <v>96.88</v>
      </c>
      <c r="F23" s="115">
        <f t="shared" si="3"/>
        <v>131.25</v>
      </c>
      <c r="G23" s="115">
        <f t="shared" si="3"/>
        <v>328.13</v>
      </c>
      <c r="H23" s="115">
        <f t="shared" si="3"/>
        <v>328.13</v>
      </c>
      <c r="I23" s="115">
        <f t="shared" si="3"/>
        <v>340.63</v>
      </c>
      <c r="J23" s="115">
        <f t="shared" si="3"/>
        <v>340.63</v>
      </c>
      <c r="K23" s="115">
        <f t="shared" si="3"/>
        <v>340.63</v>
      </c>
      <c r="L23" s="115">
        <f t="shared" si="3"/>
        <v>353.13</v>
      </c>
      <c r="M23" s="115">
        <f t="shared" si="3"/>
        <v>375</v>
      </c>
      <c r="N23" s="115">
        <f t="shared" si="3"/>
        <v>375</v>
      </c>
      <c r="O23" s="115">
        <f t="shared" si="3"/>
        <v>375</v>
      </c>
      <c r="P23" s="115">
        <f t="shared" si="3"/>
        <v>25</v>
      </c>
      <c r="Q23" s="115">
        <f t="shared" si="3"/>
        <v>25</v>
      </c>
      <c r="R23" s="115">
        <f t="shared" si="3"/>
        <v>25</v>
      </c>
      <c r="S23" s="115">
        <f t="shared" si="3"/>
        <v>175</v>
      </c>
      <c r="T23" s="115">
        <f t="shared" si="4"/>
        <v>250</v>
      </c>
      <c r="U23" s="115">
        <f t="shared" si="4"/>
        <v>93.75</v>
      </c>
      <c r="V23" s="115">
        <f t="shared" si="4"/>
        <v>118.75</v>
      </c>
      <c r="W23" s="115">
        <f t="shared" si="4"/>
        <v>112.5</v>
      </c>
      <c r="X23" s="115">
        <f t="shared" si="4"/>
        <v>6.25</v>
      </c>
      <c r="Y23" s="117">
        <f t="shared" si="4"/>
        <v>0</v>
      </c>
    </row>
    <row r="24" spans="1:25" x14ac:dyDescent="0.25">
      <c r="A24" s="44" t="s">
        <v>14</v>
      </c>
      <c r="B24" s="115">
        <v>0</v>
      </c>
      <c r="C24" s="115">
        <v>0</v>
      </c>
      <c r="D24" s="115">
        <f t="shared" si="3"/>
        <v>171.88</v>
      </c>
      <c r="E24" s="115">
        <f t="shared" si="3"/>
        <v>171.88</v>
      </c>
      <c r="F24" s="115">
        <f t="shared" si="3"/>
        <v>181.25</v>
      </c>
      <c r="G24" s="115">
        <f t="shared" si="3"/>
        <v>121.88</v>
      </c>
      <c r="H24" s="115">
        <f t="shared" si="3"/>
        <v>118.75</v>
      </c>
      <c r="I24" s="115">
        <f t="shared" si="3"/>
        <v>106.25</v>
      </c>
      <c r="J24" s="115">
        <f t="shared" si="3"/>
        <v>106.25</v>
      </c>
      <c r="K24" s="115">
        <f t="shared" si="3"/>
        <v>106.25</v>
      </c>
      <c r="L24" s="115">
        <f t="shared" si="3"/>
        <v>106.25</v>
      </c>
      <c r="M24" s="115">
        <f t="shared" si="3"/>
        <v>37.5</v>
      </c>
      <c r="N24" s="115">
        <f t="shared" si="3"/>
        <v>37.5</v>
      </c>
      <c r="O24" s="115">
        <f t="shared" si="3"/>
        <v>37.5</v>
      </c>
      <c r="P24" s="115">
        <f t="shared" si="3"/>
        <v>37.5</v>
      </c>
      <c r="Q24" s="115">
        <f t="shared" si="3"/>
        <v>62.5</v>
      </c>
      <c r="R24" s="115">
        <f t="shared" si="3"/>
        <v>62.5</v>
      </c>
      <c r="S24" s="115">
        <f t="shared" si="3"/>
        <v>59.38</v>
      </c>
      <c r="T24" s="115">
        <f t="shared" si="4"/>
        <v>53.13</v>
      </c>
      <c r="U24" s="115">
        <f t="shared" si="4"/>
        <v>78.13</v>
      </c>
      <c r="V24" s="115">
        <f t="shared" si="4"/>
        <v>103.13</v>
      </c>
      <c r="W24" s="115">
        <f t="shared" si="4"/>
        <v>103.13</v>
      </c>
      <c r="X24" s="115">
        <f t="shared" si="4"/>
        <v>6.25</v>
      </c>
      <c r="Y24" s="117">
        <f t="shared" si="4"/>
        <v>0</v>
      </c>
    </row>
    <row r="25" spans="1:25" x14ac:dyDescent="0.25">
      <c r="A25" s="44" t="s">
        <v>15</v>
      </c>
      <c r="B25" s="115">
        <v>0</v>
      </c>
      <c r="C25" s="115">
        <v>0</v>
      </c>
      <c r="D25" s="115">
        <f t="shared" si="3"/>
        <v>150</v>
      </c>
      <c r="E25" s="115">
        <f t="shared" si="3"/>
        <v>381.25</v>
      </c>
      <c r="F25" s="115">
        <f t="shared" si="3"/>
        <v>475</v>
      </c>
      <c r="G25" s="115">
        <f t="shared" si="3"/>
        <v>406.25</v>
      </c>
      <c r="H25" s="115">
        <f t="shared" si="3"/>
        <v>390.63</v>
      </c>
      <c r="I25" s="115">
        <f t="shared" si="3"/>
        <v>281.25</v>
      </c>
      <c r="J25" s="115">
        <f t="shared" si="3"/>
        <v>343.75</v>
      </c>
      <c r="K25" s="115">
        <f t="shared" si="3"/>
        <v>309.38</v>
      </c>
      <c r="L25" s="115">
        <f t="shared" si="3"/>
        <v>168.75</v>
      </c>
      <c r="M25" s="115">
        <f t="shared" si="3"/>
        <v>137.5</v>
      </c>
      <c r="N25" s="115">
        <f t="shared" si="3"/>
        <v>125</v>
      </c>
      <c r="O25" s="115">
        <f t="shared" si="3"/>
        <v>62.5</v>
      </c>
      <c r="P25" s="115">
        <f t="shared" si="3"/>
        <v>62.5</v>
      </c>
      <c r="Q25" s="115">
        <f t="shared" si="3"/>
        <v>87.5</v>
      </c>
      <c r="R25" s="115">
        <f t="shared" si="3"/>
        <v>87.5</v>
      </c>
      <c r="S25" s="115">
        <f t="shared" si="3"/>
        <v>118.75</v>
      </c>
      <c r="T25" s="115">
        <f t="shared" si="4"/>
        <v>278.13</v>
      </c>
      <c r="U25" s="115">
        <f t="shared" si="4"/>
        <v>278.13</v>
      </c>
      <c r="V25" s="115">
        <f t="shared" si="4"/>
        <v>225</v>
      </c>
      <c r="W25" s="115">
        <f t="shared" si="4"/>
        <v>25</v>
      </c>
      <c r="X25" s="115">
        <f t="shared" si="4"/>
        <v>6.25</v>
      </c>
      <c r="Y25" s="117">
        <f t="shared" si="4"/>
        <v>0</v>
      </c>
    </row>
    <row r="26" spans="1:25" x14ac:dyDescent="0.25">
      <c r="A26" s="51" t="s">
        <v>16</v>
      </c>
      <c r="B26" s="115">
        <v>0</v>
      </c>
      <c r="C26" s="115">
        <v>0</v>
      </c>
      <c r="D26" s="115">
        <f t="shared" si="3"/>
        <v>84.38</v>
      </c>
      <c r="E26" s="115">
        <f t="shared" si="3"/>
        <v>37.5</v>
      </c>
      <c r="F26" s="115">
        <f t="shared" si="3"/>
        <v>93.75</v>
      </c>
      <c r="G26" s="115">
        <f t="shared" si="3"/>
        <v>243.75</v>
      </c>
      <c r="H26" s="115">
        <f t="shared" si="3"/>
        <v>237.5</v>
      </c>
      <c r="I26" s="115">
        <f t="shared" si="3"/>
        <v>228.13</v>
      </c>
      <c r="J26" s="115">
        <f t="shared" si="3"/>
        <v>228.13</v>
      </c>
      <c r="K26" s="115">
        <f t="shared" si="3"/>
        <v>228.13</v>
      </c>
      <c r="L26" s="115">
        <f t="shared" si="3"/>
        <v>150</v>
      </c>
      <c r="M26" s="115">
        <f t="shared" si="3"/>
        <v>112.5</v>
      </c>
      <c r="N26" s="115">
        <f t="shared" si="3"/>
        <v>112.5</v>
      </c>
      <c r="O26" s="115">
        <f t="shared" si="3"/>
        <v>112.5</v>
      </c>
      <c r="P26" s="115">
        <f t="shared" si="3"/>
        <v>65.63</v>
      </c>
      <c r="Q26" s="115">
        <f t="shared" si="3"/>
        <v>81.25</v>
      </c>
      <c r="R26" s="115">
        <f t="shared" si="3"/>
        <v>81.25</v>
      </c>
      <c r="S26" s="115">
        <f t="shared" si="3"/>
        <v>68.75</v>
      </c>
      <c r="T26" s="115">
        <f t="shared" si="4"/>
        <v>50</v>
      </c>
      <c r="U26" s="115">
        <f t="shared" si="4"/>
        <v>96.88</v>
      </c>
      <c r="V26" s="115">
        <f t="shared" si="4"/>
        <v>121.88</v>
      </c>
      <c r="W26" s="115">
        <f t="shared" si="4"/>
        <v>115.63</v>
      </c>
      <c r="X26" s="115">
        <f t="shared" si="4"/>
        <v>6.25</v>
      </c>
      <c r="Y26" s="117">
        <f t="shared" si="4"/>
        <v>0</v>
      </c>
    </row>
    <row r="27" spans="1:25" x14ac:dyDescent="0.25">
      <c r="A27" s="51" t="s">
        <v>17</v>
      </c>
      <c r="B27" s="115">
        <v>0</v>
      </c>
      <c r="C27" s="115">
        <v>0</v>
      </c>
      <c r="D27" s="115">
        <f t="shared" si="3"/>
        <v>50</v>
      </c>
      <c r="E27" s="115">
        <f t="shared" si="3"/>
        <v>25</v>
      </c>
      <c r="F27" s="115">
        <f t="shared" si="3"/>
        <v>12.5</v>
      </c>
      <c r="G27" s="115">
        <f t="shared" si="3"/>
        <v>212.5</v>
      </c>
      <c r="H27" s="115">
        <f t="shared" si="3"/>
        <v>212.5</v>
      </c>
      <c r="I27" s="115">
        <f t="shared" si="3"/>
        <v>225</v>
      </c>
      <c r="J27" s="115">
        <f t="shared" si="3"/>
        <v>225</v>
      </c>
      <c r="K27" s="115">
        <f t="shared" si="3"/>
        <v>225</v>
      </c>
      <c r="L27" s="115">
        <f t="shared" si="3"/>
        <v>225</v>
      </c>
      <c r="M27" s="115">
        <f t="shared" si="3"/>
        <v>87.5</v>
      </c>
      <c r="N27" s="115">
        <f t="shared" si="3"/>
        <v>87.5</v>
      </c>
      <c r="O27" s="115">
        <f t="shared" si="3"/>
        <v>87.5</v>
      </c>
      <c r="P27" s="115">
        <f t="shared" si="3"/>
        <v>87.5</v>
      </c>
      <c r="Q27" s="115">
        <f t="shared" si="3"/>
        <v>112.5</v>
      </c>
      <c r="R27" s="115">
        <f t="shared" si="3"/>
        <v>112.5</v>
      </c>
      <c r="S27" s="115">
        <f t="shared" si="3"/>
        <v>106.25</v>
      </c>
      <c r="T27" s="115">
        <f t="shared" si="4"/>
        <v>96.88</v>
      </c>
      <c r="U27" s="115">
        <f t="shared" si="4"/>
        <v>25</v>
      </c>
      <c r="V27" s="115">
        <f t="shared" si="4"/>
        <v>25</v>
      </c>
      <c r="W27" s="115">
        <f t="shared" si="4"/>
        <v>25</v>
      </c>
      <c r="X27" s="115">
        <f t="shared" si="4"/>
        <v>6.25</v>
      </c>
      <c r="Y27" s="117">
        <f t="shared" si="4"/>
        <v>0</v>
      </c>
    </row>
    <row r="28" spans="1:25" x14ac:dyDescent="0.25">
      <c r="A28" s="44" t="s">
        <v>18</v>
      </c>
      <c r="B28" s="115">
        <v>0</v>
      </c>
      <c r="C28" s="115">
        <v>0</v>
      </c>
      <c r="D28" s="115">
        <f t="shared" si="3"/>
        <v>156.25</v>
      </c>
      <c r="E28" s="115">
        <f t="shared" si="3"/>
        <v>156.25</v>
      </c>
      <c r="F28" s="115">
        <f t="shared" si="3"/>
        <v>231.25</v>
      </c>
      <c r="G28" s="115">
        <f t="shared" si="3"/>
        <v>171.88</v>
      </c>
      <c r="H28" s="115">
        <f t="shared" si="3"/>
        <v>156.25</v>
      </c>
      <c r="I28" s="115">
        <f t="shared" si="3"/>
        <v>109.38</v>
      </c>
      <c r="J28" s="115">
        <f t="shared" si="3"/>
        <v>109.38</v>
      </c>
      <c r="K28" s="115">
        <f t="shared" si="3"/>
        <v>109.38</v>
      </c>
      <c r="L28" s="115">
        <f t="shared" si="3"/>
        <v>100</v>
      </c>
      <c r="M28" s="115">
        <f t="shared" si="3"/>
        <v>37.5</v>
      </c>
      <c r="N28" s="115">
        <f t="shared" si="3"/>
        <v>37.5</v>
      </c>
      <c r="O28" s="115">
        <f t="shared" si="3"/>
        <v>37.5</v>
      </c>
      <c r="P28" s="115">
        <f t="shared" si="3"/>
        <v>37.5</v>
      </c>
      <c r="Q28" s="115">
        <f t="shared" si="3"/>
        <v>62.5</v>
      </c>
      <c r="R28" s="115">
        <f t="shared" si="3"/>
        <v>62.5</v>
      </c>
      <c r="S28" s="115">
        <f t="shared" si="3"/>
        <v>87.5</v>
      </c>
      <c r="T28" s="115">
        <f t="shared" si="4"/>
        <v>112.5</v>
      </c>
      <c r="U28" s="115">
        <f t="shared" si="4"/>
        <v>187.5</v>
      </c>
      <c r="V28" s="115">
        <f t="shared" si="4"/>
        <v>212.5</v>
      </c>
      <c r="W28" s="115">
        <f t="shared" si="4"/>
        <v>156.25</v>
      </c>
      <c r="X28" s="115">
        <f t="shared" si="4"/>
        <v>6.25</v>
      </c>
      <c r="Y28" s="117">
        <f t="shared" si="4"/>
        <v>0</v>
      </c>
    </row>
    <row r="29" spans="1:25" x14ac:dyDescent="0.25">
      <c r="A29" s="44" t="s">
        <v>21</v>
      </c>
      <c r="B29" s="115">
        <v>0</v>
      </c>
      <c r="C29" s="115">
        <v>0</v>
      </c>
      <c r="D29" s="115">
        <f>ROUND(SUM(D21:D28), 2)</f>
        <v>1375.01</v>
      </c>
      <c r="E29" s="115">
        <f t="shared" ref="E29:Y29" si="5">ROUND(SUM(E21:E28), 2)</f>
        <v>1100.01</v>
      </c>
      <c r="F29" s="115">
        <f t="shared" si="5"/>
        <v>1356.25</v>
      </c>
      <c r="G29" s="115">
        <f t="shared" si="5"/>
        <v>1946.89</v>
      </c>
      <c r="H29" s="115">
        <f t="shared" si="5"/>
        <v>1909.39</v>
      </c>
      <c r="I29" s="115">
        <f t="shared" si="5"/>
        <v>1637.52</v>
      </c>
      <c r="J29" s="115">
        <f t="shared" si="5"/>
        <v>1700.02</v>
      </c>
      <c r="K29" s="115">
        <f t="shared" si="5"/>
        <v>1665.65</v>
      </c>
      <c r="L29" s="115">
        <f t="shared" si="5"/>
        <v>1421.89</v>
      </c>
      <c r="M29" s="115">
        <f t="shared" si="5"/>
        <v>953.13</v>
      </c>
      <c r="N29" s="115">
        <f t="shared" si="5"/>
        <v>940.63</v>
      </c>
      <c r="O29" s="115">
        <f t="shared" si="5"/>
        <v>878.13</v>
      </c>
      <c r="P29" s="115">
        <f t="shared" si="5"/>
        <v>481.26</v>
      </c>
      <c r="Q29" s="115">
        <f t="shared" si="5"/>
        <v>646.88</v>
      </c>
      <c r="R29" s="115">
        <f t="shared" si="5"/>
        <v>646.88</v>
      </c>
      <c r="S29" s="115">
        <f t="shared" si="5"/>
        <v>918.76</v>
      </c>
      <c r="T29" s="115">
        <f t="shared" si="5"/>
        <v>1153.1400000000001</v>
      </c>
      <c r="U29" s="115">
        <f t="shared" si="5"/>
        <v>878.14</v>
      </c>
      <c r="V29" s="115">
        <f t="shared" si="5"/>
        <v>1065.6400000000001</v>
      </c>
      <c r="W29" s="115">
        <f t="shared" si="5"/>
        <v>1243.77</v>
      </c>
      <c r="X29" s="115">
        <f t="shared" si="5"/>
        <v>131.26</v>
      </c>
      <c r="Y29" s="117">
        <f t="shared" si="5"/>
        <v>0</v>
      </c>
    </row>
    <row r="30" spans="1:25" x14ac:dyDescent="0.25">
      <c r="A30" s="54" t="s">
        <v>22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6">
        <v>0</v>
      </c>
      <c r="I30" s="115">
        <v>32.03</v>
      </c>
      <c r="J30" s="115">
        <v>64.06</v>
      </c>
      <c r="K30" s="115">
        <v>32.03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  <c r="R30" s="115">
        <v>0</v>
      </c>
      <c r="S30" s="115">
        <v>0</v>
      </c>
      <c r="T30" s="115">
        <v>0</v>
      </c>
      <c r="U30" s="115">
        <v>0</v>
      </c>
      <c r="V30" s="115">
        <v>0</v>
      </c>
      <c r="W30" s="115">
        <v>0</v>
      </c>
      <c r="X30" s="115">
        <v>0</v>
      </c>
      <c r="Y30" s="118">
        <v>0</v>
      </c>
    </row>
    <row r="31" spans="1:25" x14ac:dyDescent="0.25">
      <c r="A31" s="54" t="s">
        <v>23</v>
      </c>
      <c r="B31" s="49">
        <f>0</f>
        <v>0</v>
      </c>
      <c r="C31" s="121">
        <f>0</f>
        <v>0</v>
      </c>
      <c r="D31" s="50">
        <f>0</f>
        <v>0</v>
      </c>
      <c r="E31" s="50">
        <f>0</f>
        <v>0</v>
      </c>
      <c r="F31" s="50">
        <f>0</f>
        <v>0</v>
      </c>
      <c r="G31" s="50">
        <f>0</f>
        <v>0</v>
      </c>
      <c r="H31" s="50">
        <f>0</f>
        <v>0</v>
      </c>
      <c r="I31" s="50">
        <f>0</f>
        <v>0</v>
      </c>
      <c r="J31" s="50">
        <f>0</f>
        <v>0</v>
      </c>
      <c r="K31" s="50">
        <f>0</f>
        <v>0</v>
      </c>
      <c r="L31" s="50">
        <f>0</f>
        <v>0</v>
      </c>
      <c r="M31" s="50">
        <f>0</f>
        <v>0</v>
      </c>
      <c r="N31" s="50">
        <f>0</f>
        <v>0</v>
      </c>
      <c r="O31" s="50">
        <f>0</f>
        <v>0</v>
      </c>
      <c r="P31" s="50">
        <f>0</f>
        <v>0</v>
      </c>
      <c r="Q31" s="50">
        <f>0</f>
        <v>0</v>
      </c>
      <c r="R31" s="50">
        <f>0</f>
        <v>0</v>
      </c>
      <c r="S31" s="50">
        <f>0</f>
        <v>0</v>
      </c>
      <c r="T31" s="50">
        <f>0</f>
        <v>0</v>
      </c>
      <c r="U31" s="50">
        <f>0</f>
        <v>0</v>
      </c>
      <c r="V31" s="50">
        <f>0</f>
        <v>0</v>
      </c>
      <c r="W31" s="50">
        <f>0</f>
        <v>0</v>
      </c>
      <c r="X31" s="50">
        <f>0</f>
        <v>0</v>
      </c>
      <c r="Y31" s="111">
        <v>0</v>
      </c>
    </row>
    <row r="32" spans="1:25" x14ac:dyDescent="0.25">
      <c r="A32" s="55" t="s">
        <v>24</v>
      </c>
      <c r="B32" s="120">
        <f>ROUND((23.5*1400)/52, 2)</f>
        <v>632.69000000000005</v>
      </c>
      <c r="C32" s="123">
        <f t="shared" ref="C32:Y32" si="6">ROUND((23.5*1400)/52, 2)</f>
        <v>632.69000000000005</v>
      </c>
      <c r="D32" s="123">
        <f t="shared" si="6"/>
        <v>632.69000000000005</v>
      </c>
      <c r="E32" s="123">
        <f t="shared" si="6"/>
        <v>632.69000000000005</v>
      </c>
      <c r="F32" s="123">
        <f t="shared" si="6"/>
        <v>632.69000000000005</v>
      </c>
      <c r="G32" s="123">
        <f t="shared" si="6"/>
        <v>632.69000000000005</v>
      </c>
      <c r="H32" s="123">
        <f t="shared" si="6"/>
        <v>632.69000000000005</v>
      </c>
      <c r="I32" s="123">
        <f t="shared" si="6"/>
        <v>632.69000000000005</v>
      </c>
      <c r="J32" s="123">
        <f t="shared" si="6"/>
        <v>632.69000000000005</v>
      </c>
      <c r="K32" s="123">
        <f t="shared" si="6"/>
        <v>632.69000000000005</v>
      </c>
      <c r="L32" s="123">
        <f t="shared" si="6"/>
        <v>632.69000000000005</v>
      </c>
      <c r="M32" s="123">
        <f t="shared" si="6"/>
        <v>632.69000000000005</v>
      </c>
      <c r="N32" s="123">
        <f t="shared" si="6"/>
        <v>632.69000000000005</v>
      </c>
      <c r="O32" s="123">
        <f t="shared" si="6"/>
        <v>632.69000000000005</v>
      </c>
      <c r="P32" s="123">
        <f t="shared" si="6"/>
        <v>632.69000000000005</v>
      </c>
      <c r="Q32" s="123">
        <f t="shared" si="6"/>
        <v>632.69000000000005</v>
      </c>
      <c r="R32" s="123">
        <f t="shared" si="6"/>
        <v>632.69000000000005</v>
      </c>
      <c r="S32" s="123">
        <f t="shared" si="6"/>
        <v>632.69000000000005</v>
      </c>
      <c r="T32" s="123">
        <f t="shared" si="6"/>
        <v>632.69000000000005</v>
      </c>
      <c r="U32" s="123">
        <f t="shared" si="6"/>
        <v>632.69000000000005</v>
      </c>
      <c r="V32" s="123">
        <f t="shared" si="6"/>
        <v>632.69000000000005</v>
      </c>
      <c r="W32" s="123">
        <f t="shared" si="6"/>
        <v>632.69000000000005</v>
      </c>
      <c r="X32" s="123">
        <f t="shared" si="6"/>
        <v>632.69000000000005</v>
      </c>
      <c r="Y32" s="124">
        <f t="shared" si="6"/>
        <v>632.69000000000005</v>
      </c>
    </row>
    <row r="33" spans="1:25" x14ac:dyDescent="0.25">
      <c r="A33" s="56" t="s">
        <v>25</v>
      </c>
      <c r="B33" s="49">
        <v>0</v>
      </c>
      <c r="C33" s="122">
        <v>0</v>
      </c>
      <c r="D33" s="50">
        <v>0</v>
      </c>
      <c r="E33" s="46">
        <f>SUM(B32:E32)</f>
        <v>2530.7600000000002</v>
      </c>
      <c r="F33" s="50">
        <v>0</v>
      </c>
      <c r="G33" s="50">
        <v>0</v>
      </c>
      <c r="H33" s="102">
        <f>SUM(F32:H32)</f>
        <v>1898.0700000000002</v>
      </c>
      <c r="I33" s="53">
        <v>0</v>
      </c>
      <c r="J33" s="50">
        <v>0</v>
      </c>
      <c r="K33" s="46">
        <f>SUM(I32:K32)</f>
        <v>1898.0700000000002</v>
      </c>
      <c r="L33" s="50">
        <v>0</v>
      </c>
      <c r="M33" s="52">
        <v>0</v>
      </c>
      <c r="N33" s="53">
        <v>0</v>
      </c>
      <c r="O33" s="50">
        <v>0</v>
      </c>
      <c r="P33" s="50">
        <v>0</v>
      </c>
      <c r="Q33" s="50">
        <v>0</v>
      </c>
      <c r="R33" s="50">
        <v>0</v>
      </c>
      <c r="S33" s="46">
        <f>SUM(L32:S32)</f>
        <v>5061.5200000000004</v>
      </c>
      <c r="T33" s="52">
        <v>0</v>
      </c>
      <c r="U33" s="53">
        <v>0</v>
      </c>
      <c r="V33" s="46">
        <f>SUM(T32:V32)</f>
        <v>1898.0700000000002</v>
      </c>
      <c r="W33" s="50">
        <v>0</v>
      </c>
      <c r="X33" s="50">
        <v>0</v>
      </c>
      <c r="Y33" s="57">
        <f>SUM(W32:Y32)</f>
        <v>1898.0700000000002</v>
      </c>
    </row>
    <row r="34" spans="1:25" x14ac:dyDescent="0.25">
      <c r="A34" s="55" t="s">
        <v>26</v>
      </c>
      <c r="B34" s="58">
        <v>50</v>
      </c>
      <c r="C34" s="41">
        <v>50</v>
      </c>
      <c r="D34" s="41">
        <v>50</v>
      </c>
      <c r="E34" s="41">
        <v>50</v>
      </c>
      <c r="F34" s="41">
        <v>50</v>
      </c>
      <c r="G34" s="41">
        <v>50</v>
      </c>
      <c r="H34" s="103">
        <v>50</v>
      </c>
      <c r="I34" s="60">
        <v>50</v>
      </c>
      <c r="J34" s="41">
        <v>50</v>
      </c>
      <c r="K34" s="41">
        <v>50</v>
      </c>
      <c r="L34" s="41">
        <v>50</v>
      </c>
      <c r="M34" s="59">
        <v>50</v>
      </c>
      <c r="N34" s="60">
        <v>50</v>
      </c>
      <c r="O34" s="41">
        <v>50</v>
      </c>
      <c r="P34" s="41">
        <v>50</v>
      </c>
      <c r="Q34" s="41">
        <v>50</v>
      </c>
      <c r="R34" s="41">
        <v>50</v>
      </c>
      <c r="S34" s="41">
        <v>50</v>
      </c>
      <c r="T34" s="59">
        <v>50</v>
      </c>
      <c r="U34" s="60">
        <v>50</v>
      </c>
      <c r="V34" s="41">
        <v>50</v>
      </c>
      <c r="W34" s="41">
        <v>50</v>
      </c>
      <c r="X34" s="41">
        <v>50</v>
      </c>
      <c r="Y34" s="42">
        <v>50</v>
      </c>
    </row>
    <row r="35" spans="1:25" x14ac:dyDescent="0.25">
      <c r="A35" s="56" t="s">
        <v>27</v>
      </c>
      <c r="B35" s="49">
        <v>0</v>
      </c>
      <c r="C35" s="50">
        <v>0</v>
      </c>
      <c r="D35" s="50">
        <v>0</v>
      </c>
      <c r="E35" s="50">
        <v>0</v>
      </c>
      <c r="F35" s="50">
        <v>0</v>
      </c>
      <c r="G35" s="46">
        <f>SUM(B34:G34)</f>
        <v>300</v>
      </c>
      <c r="H35" s="104">
        <v>0</v>
      </c>
      <c r="I35" s="53">
        <v>0</v>
      </c>
      <c r="J35" s="50">
        <v>0</v>
      </c>
      <c r="K35" s="46">
        <f>SUM(H34:K34)</f>
        <v>200</v>
      </c>
      <c r="L35" s="50">
        <v>0</v>
      </c>
      <c r="M35" s="52">
        <v>0</v>
      </c>
      <c r="N35" s="53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2">
        <v>0</v>
      </c>
      <c r="U35" s="61">
        <f>SUM(L34:U34)</f>
        <v>500</v>
      </c>
      <c r="V35" s="50">
        <v>0</v>
      </c>
      <c r="W35" s="50">
        <v>0</v>
      </c>
      <c r="X35" s="50">
        <v>0</v>
      </c>
      <c r="Y35" s="57">
        <f>SUM(V34:Y34)</f>
        <v>200</v>
      </c>
    </row>
    <row r="36" spans="1:25" x14ac:dyDescent="0.25">
      <c r="A36" s="55" t="s">
        <v>28</v>
      </c>
      <c r="B36" s="58">
        <v>100</v>
      </c>
      <c r="C36" s="41">
        <v>100</v>
      </c>
      <c r="D36" s="41">
        <v>100</v>
      </c>
      <c r="E36" s="41">
        <v>100</v>
      </c>
      <c r="F36" s="41">
        <v>100</v>
      </c>
      <c r="G36" s="41">
        <v>100</v>
      </c>
      <c r="H36" s="103">
        <v>100</v>
      </c>
      <c r="I36" s="60">
        <v>100</v>
      </c>
      <c r="J36" s="41">
        <v>100</v>
      </c>
      <c r="K36" s="41">
        <v>100</v>
      </c>
      <c r="L36" s="41">
        <v>100</v>
      </c>
      <c r="M36" s="59">
        <v>100</v>
      </c>
      <c r="N36" s="60">
        <v>100</v>
      </c>
      <c r="O36" s="41">
        <v>100</v>
      </c>
      <c r="P36" s="41">
        <v>100</v>
      </c>
      <c r="Q36" s="41">
        <v>100</v>
      </c>
      <c r="R36" s="41">
        <v>100</v>
      </c>
      <c r="S36" s="41">
        <v>100</v>
      </c>
      <c r="T36" s="59">
        <v>100</v>
      </c>
      <c r="U36" s="60">
        <v>100</v>
      </c>
      <c r="V36" s="41">
        <v>100</v>
      </c>
      <c r="W36" s="41">
        <v>100</v>
      </c>
      <c r="X36" s="41">
        <v>100</v>
      </c>
      <c r="Y36" s="42">
        <v>100</v>
      </c>
    </row>
    <row r="37" spans="1:25" x14ac:dyDescent="0.25">
      <c r="A37" s="56" t="s">
        <v>29</v>
      </c>
      <c r="B37" s="49">
        <v>0</v>
      </c>
      <c r="C37" s="50">
        <v>0</v>
      </c>
      <c r="D37" s="50">
        <v>0</v>
      </c>
      <c r="E37" s="50">
        <v>0</v>
      </c>
      <c r="F37" s="50">
        <v>0</v>
      </c>
      <c r="G37" s="46">
        <f>SUM(B36:G36)</f>
        <v>600</v>
      </c>
      <c r="H37" s="104">
        <v>0</v>
      </c>
      <c r="I37" s="53">
        <v>0</v>
      </c>
      <c r="J37" s="50">
        <v>0</v>
      </c>
      <c r="K37" s="46">
        <f>SUM(H36:K36)</f>
        <v>400</v>
      </c>
      <c r="L37" s="50">
        <v>0</v>
      </c>
      <c r="M37" s="52">
        <v>0</v>
      </c>
      <c r="N37" s="53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2">
        <v>0</v>
      </c>
      <c r="U37" s="61">
        <f>SUM(L36:U36)</f>
        <v>1000</v>
      </c>
      <c r="V37" s="50">
        <v>0</v>
      </c>
      <c r="W37" s="50">
        <v>0</v>
      </c>
      <c r="X37" s="50">
        <v>0</v>
      </c>
      <c r="Y37" s="57">
        <f>SUM(V36:Y36)</f>
        <v>400</v>
      </c>
    </row>
    <row r="38" spans="1:25" x14ac:dyDescent="0.25">
      <c r="A38" s="62" t="s">
        <v>30</v>
      </c>
      <c r="B38" s="63">
        <f t="shared" ref="B38:Y38" si="7">SUM(B33,B35,B37)</f>
        <v>0</v>
      </c>
      <c r="C38" s="64">
        <f t="shared" si="7"/>
        <v>0</v>
      </c>
      <c r="D38" s="64">
        <f t="shared" si="7"/>
        <v>0</v>
      </c>
      <c r="E38" s="64">
        <f t="shared" si="7"/>
        <v>2530.7600000000002</v>
      </c>
      <c r="F38" s="64">
        <f t="shared" si="7"/>
        <v>0</v>
      </c>
      <c r="G38" s="64">
        <f>SUM(G33,G35,G37)</f>
        <v>900</v>
      </c>
      <c r="H38" s="105">
        <f t="shared" si="7"/>
        <v>1898.0700000000002</v>
      </c>
      <c r="I38" s="66">
        <f t="shared" si="7"/>
        <v>0</v>
      </c>
      <c r="J38" s="64">
        <f t="shared" si="7"/>
        <v>0</v>
      </c>
      <c r="K38" s="64">
        <f t="shared" si="7"/>
        <v>2498.0700000000002</v>
      </c>
      <c r="L38" s="64">
        <f t="shared" si="7"/>
        <v>0</v>
      </c>
      <c r="M38" s="65">
        <f t="shared" si="7"/>
        <v>0</v>
      </c>
      <c r="N38" s="66">
        <f t="shared" si="7"/>
        <v>0</v>
      </c>
      <c r="O38" s="64">
        <f t="shared" si="7"/>
        <v>0</v>
      </c>
      <c r="P38" s="64">
        <f t="shared" si="7"/>
        <v>0</v>
      </c>
      <c r="Q38" s="64">
        <f t="shared" si="7"/>
        <v>0</v>
      </c>
      <c r="R38" s="64">
        <f t="shared" si="7"/>
        <v>0</v>
      </c>
      <c r="S38" s="64">
        <f t="shared" si="7"/>
        <v>5061.5200000000004</v>
      </c>
      <c r="T38" s="65">
        <f t="shared" si="7"/>
        <v>0</v>
      </c>
      <c r="U38" s="66">
        <f t="shared" si="7"/>
        <v>1500</v>
      </c>
      <c r="V38" s="64">
        <f t="shared" si="7"/>
        <v>1898.0700000000002</v>
      </c>
      <c r="W38" s="64">
        <f t="shared" si="7"/>
        <v>0</v>
      </c>
      <c r="X38" s="64">
        <f t="shared" si="7"/>
        <v>0</v>
      </c>
      <c r="Y38" s="67">
        <f t="shared" si="7"/>
        <v>2498.0700000000002</v>
      </c>
    </row>
    <row r="39" spans="1:25" ht="16.5" thickBot="1" x14ac:dyDescent="0.3">
      <c r="A39" s="68" t="s">
        <v>31</v>
      </c>
      <c r="B39" s="69">
        <f t="shared" ref="B39:C39" si="8">SUM(B21:B28,B33,B35,B37, B30, B31)</f>
        <v>0</v>
      </c>
      <c r="C39" s="70">
        <f t="shared" si="8"/>
        <v>0</v>
      </c>
      <c r="D39" s="70">
        <f>SUM(ROUND(SUM(D21:D28), 2),D33,D35,D37, D30, D31)</f>
        <v>1375.01</v>
      </c>
      <c r="E39" s="70">
        <f>SUM(ROUND(SUM(E21:E28), 2),E33,E35,E37, E30, E31)</f>
        <v>3630.7700000000004</v>
      </c>
      <c r="F39" s="70">
        <f t="shared" ref="F39:Y39" si="9">SUM(ROUND(SUM(F21:F28), 2),F33,F35,F37, F30, F31)</f>
        <v>1356.25</v>
      </c>
      <c r="G39" s="70">
        <f t="shared" si="9"/>
        <v>2846.8900000000003</v>
      </c>
      <c r="H39" s="70">
        <f t="shared" si="9"/>
        <v>3807.46</v>
      </c>
      <c r="I39" s="70">
        <f t="shared" si="9"/>
        <v>1669.55</v>
      </c>
      <c r="J39" s="70">
        <f t="shared" si="9"/>
        <v>1764.08</v>
      </c>
      <c r="K39" s="70">
        <f t="shared" si="9"/>
        <v>4195.75</v>
      </c>
      <c r="L39" s="70">
        <f t="shared" si="9"/>
        <v>1421.89</v>
      </c>
      <c r="M39" s="70">
        <f t="shared" si="9"/>
        <v>953.13</v>
      </c>
      <c r="N39" s="70">
        <f t="shared" si="9"/>
        <v>940.63</v>
      </c>
      <c r="O39" s="70">
        <f t="shared" si="9"/>
        <v>878.13</v>
      </c>
      <c r="P39" s="70">
        <f t="shared" si="9"/>
        <v>481.26</v>
      </c>
      <c r="Q39" s="70">
        <f t="shared" si="9"/>
        <v>646.88</v>
      </c>
      <c r="R39" s="70">
        <f t="shared" si="9"/>
        <v>646.88</v>
      </c>
      <c r="S39" s="70">
        <f t="shared" si="9"/>
        <v>5980.2800000000007</v>
      </c>
      <c r="T39" s="70">
        <f t="shared" si="9"/>
        <v>1153.1400000000001</v>
      </c>
      <c r="U39" s="70">
        <f t="shared" si="9"/>
        <v>2378.14</v>
      </c>
      <c r="V39" s="70">
        <f t="shared" si="9"/>
        <v>2963.71</v>
      </c>
      <c r="W39" s="70">
        <f t="shared" si="9"/>
        <v>1243.77</v>
      </c>
      <c r="X39" s="70">
        <f t="shared" si="9"/>
        <v>131.26</v>
      </c>
      <c r="Y39" s="119">
        <f t="shared" si="9"/>
        <v>2498.0700000000002</v>
      </c>
    </row>
    <row r="40" spans="1:25" ht="16.5" thickTop="1" x14ac:dyDescent="0.25">
      <c r="A40" s="30" t="s">
        <v>32</v>
      </c>
      <c r="B40" s="71"/>
      <c r="C40" s="72"/>
      <c r="D40" s="72"/>
      <c r="E40" s="72"/>
      <c r="F40" s="72"/>
      <c r="G40" s="72"/>
      <c r="H40" s="106"/>
      <c r="I40" s="71"/>
      <c r="J40" s="72"/>
      <c r="K40" s="72"/>
      <c r="L40" s="72"/>
      <c r="M40" s="73"/>
      <c r="N40" s="71"/>
      <c r="O40" s="72"/>
      <c r="P40" s="72"/>
      <c r="Q40" s="72"/>
      <c r="R40" s="72"/>
      <c r="S40" s="72"/>
      <c r="T40" s="73"/>
      <c r="U40" s="71"/>
      <c r="V40" s="72"/>
      <c r="W40" s="72"/>
      <c r="X40" s="72"/>
      <c r="Y40" s="74"/>
    </row>
    <row r="41" spans="1:25" x14ac:dyDescent="0.25">
      <c r="A41" s="54" t="s">
        <v>33</v>
      </c>
      <c r="B41" s="75">
        <v>0</v>
      </c>
      <c r="C41" s="76">
        <f t="shared" ref="C41:Y41" si="10">B43</f>
        <v>0</v>
      </c>
      <c r="D41" s="128">
        <f t="shared" si="10"/>
        <v>0</v>
      </c>
      <c r="E41" s="128">
        <f t="shared" si="10"/>
        <v>-1375.01</v>
      </c>
      <c r="F41" s="128">
        <f t="shared" si="10"/>
        <v>-5005.7800000000007</v>
      </c>
      <c r="G41" s="128">
        <f t="shared" si="10"/>
        <v>-6362.0300000000007</v>
      </c>
      <c r="H41" s="129">
        <f t="shared" si="10"/>
        <v>-9208.9200000000019</v>
      </c>
      <c r="I41" s="130">
        <f t="shared" si="10"/>
        <v>-13016.380000000001</v>
      </c>
      <c r="J41" s="128">
        <f t="shared" si="10"/>
        <v>-14653.900000000001</v>
      </c>
      <c r="K41" s="128">
        <f t="shared" si="10"/>
        <v>-16353.920000000002</v>
      </c>
      <c r="L41" s="128">
        <f t="shared" si="10"/>
        <v>-20517.640000000003</v>
      </c>
      <c r="M41" s="131">
        <f t="shared" si="10"/>
        <v>-21939.530000000002</v>
      </c>
      <c r="N41" s="130">
        <f t="shared" si="10"/>
        <v>-22892.660000000003</v>
      </c>
      <c r="O41" s="128">
        <f t="shared" si="10"/>
        <v>-23833.290000000005</v>
      </c>
      <c r="P41" s="128">
        <f t="shared" si="10"/>
        <v>-24711.420000000006</v>
      </c>
      <c r="Q41" s="128">
        <f t="shared" si="10"/>
        <v>-25192.680000000004</v>
      </c>
      <c r="R41" s="128">
        <f t="shared" si="10"/>
        <v>-25839.560000000005</v>
      </c>
      <c r="S41" s="128">
        <f t="shared" si="10"/>
        <v>-26486.440000000006</v>
      </c>
      <c r="T41" s="131">
        <f t="shared" si="10"/>
        <v>-32466.720000000008</v>
      </c>
      <c r="U41" s="130">
        <f t="shared" si="10"/>
        <v>-33619.860000000008</v>
      </c>
      <c r="V41" s="128">
        <f t="shared" si="10"/>
        <v>-35998.000000000007</v>
      </c>
      <c r="W41" s="128">
        <f t="shared" si="10"/>
        <v>-38961.710000000006</v>
      </c>
      <c r="X41" s="128">
        <f t="shared" si="10"/>
        <v>-40205.480000000003</v>
      </c>
      <c r="Y41" s="125">
        <f t="shared" si="10"/>
        <v>-40336.740000000005</v>
      </c>
    </row>
    <row r="42" spans="1:25" x14ac:dyDescent="0.25">
      <c r="A42" s="54" t="s">
        <v>34</v>
      </c>
      <c r="B42" s="48">
        <f t="shared" ref="B42:Y42" si="11">B8-B39</f>
        <v>0</v>
      </c>
      <c r="C42" s="47">
        <f t="shared" si="11"/>
        <v>0</v>
      </c>
      <c r="D42" s="132">
        <f t="shared" si="11"/>
        <v>-1375.01</v>
      </c>
      <c r="E42" s="132">
        <f>E8-E39</f>
        <v>-3630.7700000000004</v>
      </c>
      <c r="F42" s="132">
        <f t="shared" si="11"/>
        <v>-1356.25</v>
      </c>
      <c r="G42" s="132">
        <f t="shared" si="11"/>
        <v>-2846.8900000000003</v>
      </c>
      <c r="H42" s="133">
        <f t="shared" si="11"/>
        <v>-3807.46</v>
      </c>
      <c r="I42" s="134">
        <f t="shared" si="11"/>
        <v>-1637.52</v>
      </c>
      <c r="J42" s="132">
        <f t="shared" si="11"/>
        <v>-1700.02</v>
      </c>
      <c r="K42" s="132">
        <f t="shared" si="11"/>
        <v>-4163.72</v>
      </c>
      <c r="L42" s="132">
        <f t="shared" si="11"/>
        <v>-1421.89</v>
      </c>
      <c r="M42" s="135">
        <f t="shared" si="11"/>
        <v>-953.13</v>
      </c>
      <c r="N42" s="134">
        <f t="shared" si="11"/>
        <v>-940.63</v>
      </c>
      <c r="O42" s="132">
        <f t="shared" si="11"/>
        <v>-878.13</v>
      </c>
      <c r="P42" s="132">
        <f t="shared" si="11"/>
        <v>-481.26</v>
      </c>
      <c r="Q42" s="132">
        <f t="shared" si="11"/>
        <v>-646.88</v>
      </c>
      <c r="R42" s="132">
        <f t="shared" si="11"/>
        <v>-646.88</v>
      </c>
      <c r="S42" s="132">
        <f t="shared" si="11"/>
        <v>-5980.2800000000007</v>
      </c>
      <c r="T42" s="135">
        <f t="shared" si="11"/>
        <v>-1153.1400000000001</v>
      </c>
      <c r="U42" s="134">
        <f t="shared" si="11"/>
        <v>-2378.14</v>
      </c>
      <c r="V42" s="132">
        <f t="shared" si="11"/>
        <v>-2963.71</v>
      </c>
      <c r="W42" s="132">
        <f t="shared" si="11"/>
        <v>-1243.77</v>
      </c>
      <c r="X42" s="132">
        <f t="shared" si="11"/>
        <v>-131.26</v>
      </c>
      <c r="Y42" s="126">
        <f t="shared" si="11"/>
        <v>-2498.0700000000002</v>
      </c>
    </row>
    <row r="43" spans="1:25" ht="15.75" thickBot="1" x14ac:dyDescent="0.3">
      <c r="A43" s="77" t="s">
        <v>35</v>
      </c>
      <c r="B43" s="78">
        <f t="shared" ref="B43:Y43" si="12">B41+B42</f>
        <v>0</v>
      </c>
      <c r="C43" s="79">
        <f t="shared" si="12"/>
        <v>0</v>
      </c>
      <c r="D43" s="136">
        <f t="shared" si="12"/>
        <v>-1375.01</v>
      </c>
      <c r="E43" s="136">
        <f t="shared" si="12"/>
        <v>-5005.7800000000007</v>
      </c>
      <c r="F43" s="136">
        <f t="shared" si="12"/>
        <v>-6362.0300000000007</v>
      </c>
      <c r="G43" s="136">
        <f t="shared" si="12"/>
        <v>-9208.9200000000019</v>
      </c>
      <c r="H43" s="137">
        <f t="shared" si="12"/>
        <v>-13016.380000000001</v>
      </c>
      <c r="I43" s="138">
        <f t="shared" si="12"/>
        <v>-14653.900000000001</v>
      </c>
      <c r="J43" s="136">
        <f t="shared" si="12"/>
        <v>-16353.920000000002</v>
      </c>
      <c r="K43" s="136">
        <f t="shared" si="12"/>
        <v>-20517.640000000003</v>
      </c>
      <c r="L43" s="136">
        <f t="shared" si="12"/>
        <v>-21939.530000000002</v>
      </c>
      <c r="M43" s="139">
        <f t="shared" si="12"/>
        <v>-22892.660000000003</v>
      </c>
      <c r="N43" s="138">
        <f t="shared" si="12"/>
        <v>-23833.290000000005</v>
      </c>
      <c r="O43" s="136">
        <f t="shared" si="12"/>
        <v>-24711.420000000006</v>
      </c>
      <c r="P43" s="136">
        <f t="shared" si="12"/>
        <v>-25192.680000000004</v>
      </c>
      <c r="Q43" s="136">
        <f t="shared" si="12"/>
        <v>-25839.560000000005</v>
      </c>
      <c r="R43" s="136">
        <f t="shared" si="12"/>
        <v>-26486.440000000006</v>
      </c>
      <c r="S43" s="136">
        <f t="shared" si="12"/>
        <v>-32466.720000000008</v>
      </c>
      <c r="T43" s="139">
        <f t="shared" si="12"/>
        <v>-33619.860000000008</v>
      </c>
      <c r="U43" s="139">
        <f t="shared" si="12"/>
        <v>-35998.000000000007</v>
      </c>
      <c r="V43" s="139">
        <f t="shared" si="12"/>
        <v>-38961.710000000006</v>
      </c>
      <c r="W43" s="139">
        <f t="shared" si="12"/>
        <v>-40205.480000000003</v>
      </c>
      <c r="X43" s="139">
        <f t="shared" si="12"/>
        <v>-40336.740000000005</v>
      </c>
      <c r="Y43" s="127">
        <f t="shared" si="12"/>
        <v>-42834.810000000005</v>
      </c>
    </row>
    <row r="44" spans="1:25" ht="15.75" thickTop="1" x14ac:dyDescent="0.25">
      <c r="H44" s="107"/>
    </row>
  </sheetData>
  <mergeCells count="3">
    <mergeCell ref="B1:K1"/>
    <mergeCell ref="L1:O1"/>
    <mergeCell ref="P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2018-02-14T21:11:23Z</dcterms:created>
  <dcterms:modified xsi:type="dcterms:W3CDTF">2018-02-22T16:02:46Z</dcterms:modified>
</cp:coreProperties>
</file>