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1\Financial Report 1 for SWEng Group Three (SG3) Enterprise\Financal Report One For SWEng Group Three (SG3) Enterprise\"/>
    </mc:Choice>
  </mc:AlternateContent>
  <xr:revisionPtr revIDLastSave="0" documentId="13_ncr:1_{F3C6CA69-3894-4754-952A-36606728DF0A}" xr6:coauthVersionLast="28" xr6:coauthVersionMax="28" xr10:uidLastSave="{00000000-0000-0000-0000-000000000000}"/>
  <bookViews>
    <workbookView xWindow="0" yWindow="0" windowWidth="24000" windowHeight="9510" firstSheet="2" activeTab="3" xr2:uid="{00000000-000D-0000-FFFF-FFFF00000000}"/>
  </bookViews>
  <sheets>
    <sheet name="WK2 15-01" sheetId="1" r:id="rId1"/>
    <sheet name="WK3 22-01" sheetId="2" r:id="rId2"/>
    <sheet name="WK4 29-01" sheetId="3" r:id="rId3"/>
    <sheet name="WK5 05-02" sheetId="4" r:id="rId4"/>
    <sheet name="WK6 12-02" sheetId="5" r:id="rId5"/>
    <sheet name="WBS F Vs A Stacked Column Chart" sheetId="6" r:id="rId6"/>
    <sheet name="WBS F Vs A Cluster Column Chart" sheetId="7" r:id="rId7"/>
  </sheets>
  <calcPr calcId="171027"/>
</workbook>
</file>

<file path=xl/calcChain.xml><?xml version="1.0" encoding="utf-8"?>
<calcChain xmlns="http://schemas.openxmlformats.org/spreadsheetml/2006/main">
  <c r="M49" i="3" l="1"/>
  <c r="N71" i="6" l="1"/>
  <c r="N70" i="6"/>
  <c r="M70" i="6"/>
  <c r="L70" i="6"/>
  <c r="K70" i="6"/>
  <c r="J70" i="6"/>
  <c r="G70" i="6"/>
  <c r="F70" i="6"/>
  <c r="E70" i="6"/>
  <c r="D70" i="6"/>
  <c r="C70" i="6"/>
  <c r="N69" i="6"/>
  <c r="M69" i="6"/>
  <c r="L69" i="6"/>
  <c r="K69" i="6"/>
  <c r="J69" i="6"/>
  <c r="G69" i="6"/>
  <c r="F69" i="6"/>
  <c r="E69" i="6"/>
  <c r="D69" i="6"/>
  <c r="C69" i="6"/>
  <c r="N68" i="6"/>
  <c r="M68" i="6"/>
  <c r="L68" i="6"/>
  <c r="K68" i="6"/>
  <c r="J68" i="6"/>
  <c r="G68" i="6"/>
  <c r="F68" i="6"/>
  <c r="E68" i="6"/>
  <c r="D68" i="6"/>
  <c r="C68" i="6"/>
  <c r="N67" i="6"/>
  <c r="M67" i="6"/>
  <c r="L67" i="6"/>
  <c r="K67" i="6"/>
  <c r="J67" i="6"/>
  <c r="G67" i="6"/>
  <c r="F67" i="6"/>
  <c r="E67" i="6"/>
  <c r="D67" i="6"/>
  <c r="C67" i="6"/>
  <c r="N66" i="6"/>
  <c r="M66" i="6"/>
  <c r="L66" i="6"/>
  <c r="K66" i="6"/>
  <c r="J66" i="6"/>
  <c r="G66" i="6"/>
  <c r="F66" i="6"/>
  <c r="E66" i="6"/>
  <c r="D66" i="6"/>
  <c r="C66" i="6"/>
  <c r="N65" i="6"/>
  <c r="M65" i="6"/>
  <c r="L65" i="6"/>
  <c r="K65" i="6"/>
  <c r="J65" i="6"/>
  <c r="G65" i="6"/>
  <c r="F65" i="6"/>
  <c r="E65" i="6"/>
  <c r="D65" i="6"/>
  <c r="C65" i="6"/>
  <c r="N64" i="6"/>
  <c r="M64" i="6"/>
  <c r="L64" i="6"/>
  <c r="K64" i="6"/>
  <c r="J64" i="6"/>
  <c r="G64" i="6"/>
  <c r="F64" i="6"/>
  <c r="E64" i="6"/>
  <c r="D64" i="6"/>
  <c r="C64" i="6"/>
  <c r="N63" i="6"/>
  <c r="M63" i="6"/>
  <c r="L63" i="6"/>
  <c r="K63" i="6"/>
  <c r="J63" i="6"/>
  <c r="G63" i="6"/>
  <c r="F63" i="6"/>
  <c r="E63" i="6"/>
  <c r="D63" i="6"/>
  <c r="C63" i="6"/>
  <c r="N62" i="6"/>
  <c r="M62" i="6"/>
  <c r="L62" i="6"/>
  <c r="K62" i="6"/>
  <c r="J62" i="6"/>
  <c r="G62" i="6"/>
  <c r="F62" i="6"/>
  <c r="E62" i="6"/>
  <c r="D62" i="6"/>
  <c r="C62" i="6"/>
  <c r="N61" i="6"/>
  <c r="M61" i="6"/>
  <c r="L61" i="6"/>
  <c r="K61" i="6"/>
  <c r="J61" i="6"/>
  <c r="F61" i="6"/>
  <c r="E61" i="6"/>
  <c r="D61" i="6"/>
  <c r="C61" i="6"/>
  <c r="N60" i="6"/>
  <c r="M60" i="6"/>
  <c r="L60" i="6"/>
  <c r="K60" i="6"/>
  <c r="J60" i="6"/>
  <c r="G60" i="6"/>
  <c r="F60" i="6"/>
  <c r="E60" i="6"/>
  <c r="D60" i="6"/>
  <c r="C60" i="6"/>
  <c r="N59" i="6"/>
  <c r="M59" i="6"/>
  <c r="L59" i="6"/>
  <c r="K59" i="6"/>
  <c r="J59" i="6"/>
  <c r="G59" i="6"/>
  <c r="F59" i="6"/>
  <c r="E59" i="6"/>
  <c r="D59" i="6"/>
  <c r="C59" i="6"/>
  <c r="N58" i="6"/>
  <c r="M58" i="6"/>
  <c r="L58" i="6"/>
  <c r="K58" i="6"/>
  <c r="J58" i="6"/>
  <c r="G58" i="6"/>
  <c r="F58" i="6"/>
  <c r="E58" i="6"/>
  <c r="D58" i="6"/>
  <c r="C58" i="6"/>
  <c r="N57" i="6"/>
  <c r="M57" i="6"/>
  <c r="L57" i="6"/>
  <c r="K57" i="6"/>
  <c r="J57" i="6"/>
  <c r="G57" i="6"/>
  <c r="F57" i="6"/>
  <c r="E57" i="6"/>
  <c r="D57" i="6"/>
  <c r="C57" i="6"/>
  <c r="N56" i="6"/>
  <c r="M56" i="6"/>
  <c r="L56" i="6"/>
  <c r="K56" i="6"/>
  <c r="J56" i="6"/>
  <c r="C56" i="6"/>
  <c r="N54" i="6"/>
  <c r="M54" i="6"/>
  <c r="L54" i="6"/>
  <c r="K54" i="6"/>
  <c r="J54" i="6"/>
  <c r="G54" i="6"/>
  <c r="F54" i="6"/>
  <c r="E54" i="6"/>
  <c r="D54" i="6"/>
  <c r="C54" i="6"/>
  <c r="N53" i="6"/>
  <c r="M53" i="6"/>
  <c r="L53" i="6"/>
  <c r="K53" i="6"/>
  <c r="J53" i="6"/>
  <c r="G53" i="6"/>
  <c r="F53" i="6"/>
  <c r="E53" i="6"/>
  <c r="D53" i="6"/>
  <c r="C53" i="6"/>
  <c r="N52" i="6"/>
  <c r="M52" i="6"/>
  <c r="L52" i="6"/>
  <c r="K52" i="6"/>
  <c r="J52" i="6"/>
  <c r="G52" i="6"/>
  <c r="F52" i="6"/>
  <c r="E52" i="6"/>
  <c r="D52" i="6"/>
  <c r="C52" i="6"/>
  <c r="N51" i="6"/>
  <c r="M51" i="6"/>
  <c r="L51" i="6"/>
  <c r="K51" i="6"/>
  <c r="J51" i="6"/>
  <c r="E51" i="6"/>
  <c r="N50" i="6"/>
  <c r="M50" i="6"/>
  <c r="L50" i="6"/>
  <c r="K50" i="6"/>
  <c r="J50" i="6"/>
  <c r="G50" i="6"/>
  <c r="F50" i="6"/>
  <c r="E50" i="6"/>
  <c r="D50" i="6"/>
  <c r="C50" i="6"/>
  <c r="N49" i="6"/>
  <c r="M49" i="6"/>
  <c r="L49" i="6"/>
  <c r="K49" i="6"/>
  <c r="J49" i="6"/>
  <c r="E49" i="6"/>
  <c r="C49" i="6"/>
  <c r="M48" i="6"/>
  <c r="L48" i="6"/>
  <c r="K48" i="6"/>
  <c r="J48" i="6"/>
  <c r="C48" i="6"/>
  <c r="N47" i="6"/>
  <c r="M47" i="6"/>
  <c r="L47" i="6"/>
  <c r="K47" i="6"/>
  <c r="J47" i="6"/>
  <c r="G47" i="6"/>
  <c r="F47" i="6"/>
  <c r="E47" i="6"/>
  <c r="D47" i="6"/>
  <c r="C47" i="6"/>
  <c r="N46" i="6"/>
  <c r="M46" i="6"/>
  <c r="L46" i="6"/>
  <c r="K46" i="6"/>
  <c r="J46" i="6"/>
  <c r="F46" i="6"/>
  <c r="E46" i="6"/>
  <c r="D46" i="6"/>
  <c r="C46" i="6"/>
  <c r="L45" i="6"/>
  <c r="K45" i="6"/>
  <c r="J45" i="6"/>
  <c r="L44" i="6"/>
  <c r="K44" i="6"/>
  <c r="J44" i="6"/>
  <c r="N43" i="6"/>
  <c r="M43" i="6"/>
  <c r="L43" i="6"/>
  <c r="K43" i="6"/>
  <c r="J43" i="6"/>
  <c r="F43" i="6"/>
  <c r="D43" i="6"/>
  <c r="C43" i="6"/>
  <c r="N42" i="6"/>
  <c r="M42" i="6"/>
  <c r="L42" i="6"/>
  <c r="K42" i="6"/>
  <c r="J42" i="6"/>
  <c r="G42" i="6"/>
  <c r="E42" i="6"/>
  <c r="D42" i="6"/>
  <c r="C42" i="6"/>
  <c r="L41" i="6"/>
  <c r="N40" i="6"/>
  <c r="M40" i="6"/>
  <c r="L40" i="6"/>
  <c r="K40" i="6"/>
  <c r="J40" i="6"/>
  <c r="G40" i="6"/>
  <c r="F40" i="6"/>
  <c r="E40" i="6"/>
  <c r="D40" i="6"/>
  <c r="C40" i="6"/>
  <c r="N39" i="6"/>
  <c r="M39" i="6"/>
  <c r="L39" i="6"/>
  <c r="K39" i="6"/>
  <c r="J39" i="6"/>
  <c r="G39" i="6"/>
  <c r="F39" i="6"/>
  <c r="E39" i="6"/>
  <c r="D39" i="6"/>
  <c r="C39" i="6"/>
  <c r="N38" i="6"/>
  <c r="M38" i="6"/>
  <c r="L38" i="6"/>
  <c r="K38" i="6"/>
  <c r="J38" i="6"/>
  <c r="G38" i="6"/>
  <c r="F38" i="6"/>
  <c r="E38" i="6"/>
  <c r="D38" i="6"/>
  <c r="C38" i="6"/>
  <c r="N37" i="6"/>
  <c r="M37" i="6"/>
  <c r="L37" i="6"/>
  <c r="K37" i="6"/>
  <c r="J37" i="6"/>
  <c r="C37" i="6"/>
  <c r="N36" i="6"/>
  <c r="M36" i="6"/>
  <c r="L36" i="6"/>
  <c r="K36" i="6"/>
  <c r="C36" i="6"/>
  <c r="N35" i="6"/>
  <c r="M35" i="6"/>
  <c r="L35" i="6"/>
  <c r="K35" i="6"/>
  <c r="J35" i="6"/>
  <c r="G35" i="6"/>
  <c r="F35" i="6"/>
  <c r="E35" i="6"/>
  <c r="D35" i="6"/>
  <c r="C35" i="6"/>
  <c r="N34" i="6"/>
  <c r="M34" i="6"/>
  <c r="L34" i="6"/>
  <c r="K34" i="6"/>
  <c r="J34" i="6"/>
  <c r="G34" i="6"/>
  <c r="F34" i="6"/>
  <c r="E34" i="6"/>
  <c r="N33" i="6"/>
  <c r="M33" i="6"/>
  <c r="L33" i="6"/>
  <c r="K33" i="6"/>
  <c r="J33" i="6"/>
  <c r="F33" i="6"/>
  <c r="E33" i="6"/>
  <c r="N32" i="6"/>
  <c r="M32" i="6"/>
  <c r="L32" i="6"/>
  <c r="N31" i="6"/>
  <c r="M31" i="6"/>
  <c r="L31" i="6"/>
  <c r="K31" i="6"/>
  <c r="J31" i="6"/>
  <c r="G31" i="6"/>
  <c r="F31" i="6"/>
  <c r="E31" i="6"/>
  <c r="D31" i="6"/>
  <c r="C31" i="6"/>
  <c r="N30" i="6"/>
  <c r="M30" i="6"/>
  <c r="L30" i="6"/>
  <c r="K30" i="6"/>
  <c r="J30" i="6"/>
  <c r="G30" i="6"/>
  <c r="F30" i="6"/>
  <c r="E30" i="6"/>
  <c r="D30" i="6"/>
  <c r="C30" i="6"/>
  <c r="N29" i="6"/>
  <c r="M29" i="6"/>
  <c r="L29" i="6"/>
  <c r="K29" i="6"/>
  <c r="J29" i="6"/>
  <c r="G29" i="6"/>
  <c r="F29" i="6"/>
  <c r="E29" i="6"/>
  <c r="D29" i="6"/>
  <c r="C29" i="6"/>
  <c r="N28" i="6"/>
  <c r="M28" i="6"/>
  <c r="L28" i="6"/>
  <c r="K28" i="6"/>
  <c r="J28" i="6"/>
  <c r="G28" i="6"/>
  <c r="F28" i="6"/>
  <c r="E28" i="6"/>
  <c r="D28" i="6"/>
  <c r="C28" i="6"/>
  <c r="N27" i="6"/>
  <c r="M27" i="6"/>
  <c r="L27" i="6"/>
  <c r="K27" i="6"/>
  <c r="J27" i="6"/>
  <c r="E27" i="6"/>
  <c r="D27" i="6"/>
  <c r="C27" i="6"/>
  <c r="N26" i="6"/>
  <c r="M26" i="6"/>
  <c r="L26" i="6"/>
  <c r="K26" i="6"/>
  <c r="J26" i="6"/>
  <c r="N25" i="6"/>
  <c r="M25" i="6"/>
  <c r="L25" i="6"/>
  <c r="K25" i="6"/>
  <c r="J25" i="6"/>
  <c r="N24" i="6"/>
  <c r="M24" i="6"/>
  <c r="L24" i="6"/>
  <c r="K24" i="6"/>
  <c r="J24" i="6"/>
  <c r="G24" i="6"/>
  <c r="F24" i="6"/>
  <c r="E24" i="6"/>
  <c r="D24" i="6"/>
  <c r="C24" i="6"/>
  <c r="N23" i="6"/>
  <c r="M23" i="6"/>
  <c r="L23" i="6"/>
  <c r="K23" i="6"/>
  <c r="J23" i="6"/>
  <c r="G23" i="6"/>
  <c r="F23" i="6"/>
  <c r="E23" i="6"/>
  <c r="D23" i="6"/>
  <c r="C23" i="6"/>
  <c r="N22" i="6"/>
  <c r="M22" i="6"/>
  <c r="L22" i="6"/>
  <c r="K22" i="6"/>
  <c r="J22" i="6"/>
  <c r="G22" i="6"/>
  <c r="F22" i="6"/>
  <c r="E22" i="6"/>
  <c r="D22" i="6"/>
  <c r="C22" i="6"/>
  <c r="N21" i="6"/>
  <c r="M21" i="6"/>
  <c r="L21" i="6"/>
  <c r="K21" i="6"/>
  <c r="J21" i="6"/>
  <c r="G21" i="6"/>
  <c r="F21" i="6"/>
  <c r="E21" i="6"/>
  <c r="D21" i="6"/>
  <c r="C21" i="6"/>
  <c r="N20" i="6"/>
  <c r="M20" i="6"/>
  <c r="L20" i="6"/>
  <c r="K20" i="6"/>
  <c r="J20" i="6"/>
  <c r="E20" i="6"/>
  <c r="D20" i="6"/>
  <c r="C20" i="6"/>
  <c r="N19" i="6"/>
  <c r="M19" i="6"/>
  <c r="L19" i="6"/>
  <c r="K19" i="6"/>
  <c r="J19" i="6"/>
  <c r="G19" i="6"/>
  <c r="F19" i="6"/>
  <c r="E19" i="6"/>
  <c r="D19" i="6"/>
  <c r="C19" i="6"/>
  <c r="N18" i="6"/>
  <c r="M18" i="6"/>
  <c r="L18" i="6"/>
  <c r="K18" i="6"/>
  <c r="J18" i="6"/>
  <c r="G18" i="6"/>
  <c r="F18" i="6"/>
  <c r="E18" i="6"/>
  <c r="D18" i="6"/>
  <c r="C18" i="6"/>
  <c r="N17" i="6"/>
  <c r="M17" i="6"/>
  <c r="L17" i="6"/>
  <c r="K17" i="6"/>
  <c r="J17" i="6"/>
  <c r="E17" i="6"/>
  <c r="D17" i="6"/>
  <c r="C17" i="6"/>
  <c r="N16" i="6"/>
  <c r="M16" i="6"/>
  <c r="L16" i="6"/>
  <c r="K16" i="6"/>
  <c r="J16" i="6"/>
  <c r="G16" i="6"/>
  <c r="F16" i="6"/>
  <c r="E16" i="6"/>
  <c r="D16" i="6"/>
  <c r="C16" i="6"/>
  <c r="N15" i="6"/>
  <c r="M15" i="6"/>
  <c r="L15" i="6"/>
  <c r="K15" i="6"/>
  <c r="J15" i="6"/>
  <c r="G15" i="6"/>
  <c r="F15" i="6"/>
  <c r="E15" i="6"/>
  <c r="D15" i="6"/>
  <c r="C15" i="6"/>
  <c r="N14" i="6"/>
  <c r="M14" i="6"/>
  <c r="L14" i="6"/>
  <c r="K14" i="6"/>
  <c r="J14" i="6"/>
  <c r="G14" i="6"/>
  <c r="F14" i="6"/>
  <c r="C14" i="6"/>
  <c r="N13" i="6"/>
  <c r="M13" i="6"/>
  <c r="L13" i="6"/>
  <c r="J13" i="6"/>
  <c r="C13" i="6"/>
  <c r="N12" i="6"/>
  <c r="M12" i="6"/>
  <c r="L12" i="6"/>
  <c r="K12" i="6"/>
  <c r="J12" i="6"/>
  <c r="G12" i="6"/>
  <c r="F12" i="6"/>
  <c r="E12" i="6"/>
  <c r="D12" i="6"/>
  <c r="C12" i="6"/>
  <c r="N11" i="6"/>
  <c r="M11" i="6"/>
  <c r="L11" i="6"/>
  <c r="K11" i="6"/>
  <c r="J11" i="6"/>
  <c r="G11" i="6"/>
  <c r="F11" i="6"/>
  <c r="E11" i="6"/>
  <c r="D11" i="6"/>
  <c r="C11" i="6"/>
  <c r="N10" i="6"/>
  <c r="M10" i="6"/>
  <c r="L10" i="6"/>
  <c r="K10" i="6"/>
  <c r="J10" i="6"/>
  <c r="G10" i="6"/>
  <c r="F10" i="6"/>
  <c r="C10" i="6"/>
  <c r="N9" i="6"/>
  <c r="M9" i="6"/>
  <c r="L9" i="6"/>
  <c r="K9" i="6"/>
  <c r="J9" i="6"/>
  <c r="G9" i="6"/>
  <c r="F9" i="6"/>
  <c r="E9" i="6"/>
  <c r="D9" i="6"/>
  <c r="N8" i="6"/>
  <c r="M8" i="6"/>
  <c r="L8" i="6"/>
  <c r="K8" i="6"/>
  <c r="J8" i="6"/>
  <c r="G8" i="6"/>
  <c r="F8" i="6"/>
  <c r="M7" i="6"/>
  <c r="L7" i="6"/>
  <c r="J7" i="6"/>
  <c r="N6" i="6"/>
  <c r="M6" i="6"/>
  <c r="K6" i="6"/>
  <c r="J6" i="6"/>
  <c r="G6" i="6"/>
  <c r="F6" i="6"/>
  <c r="E6" i="6"/>
  <c r="D6" i="6"/>
  <c r="C6" i="6"/>
  <c r="N5" i="6"/>
  <c r="M5" i="6"/>
  <c r="L5" i="6"/>
  <c r="K5" i="6"/>
  <c r="J5" i="6"/>
  <c r="G5" i="6"/>
  <c r="C5" i="6"/>
  <c r="N4" i="6"/>
  <c r="M4" i="6"/>
  <c r="L4" i="6"/>
  <c r="K4" i="6"/>
  <c r="J4" i="6"/>
  <c r="F4" i="6"/>
  <c r="E4" i="6"/>
  <c r="N3" i="6"/>
  <c r="M3" i="6"/>
  <c r="L3" i="6"/>
  <c r="J3" i="6"/>
  <c r="H74" i="5"/>
  <c r="D74" i="5"/>
  <c r="K73" i="5"/>
  <c r="F6" i="7" s="1"/>
  <c r="J72" i="5"/>
  <c r="J74" i="5" s="1"/>
  <c r="H72" i="5"/>
  <c r="G72" i="5"/>
  <c r="G74" i="5" s="1"/>
  <c r="F72" i="5"/>
  <c r="F74" i="5" s="1"/>
  <c r="D72" i="5"/>
  <c r="C72" i="5"/>
  <c r="C74" i="5" s="1"/>
  <c r="M61" i="5"/>
  <c r="K61" i="5"/>
  <c r="M56" i="5"/>
  <c r="M51" i="5"/>
  <c r="K51" i="5"/>
  <c r="G51" i="6" s="1"/>
  <c r="I49" i="5"/>
  <c r="E49" i="5"/>
  <c r="L48" i="5"/>
  <c r="N48" i="6" s="1"/>
  <c r="M46" i="5"/>
  <c r="K46" i="5"/>
  <c r="G46" i="6" s="1"/>
  <c r="L45" i="5"/>
  <c r="N45" i="6" s="1"/>
  <c r="K45" i="5"/>
  <c r="K43" i="5"/>
  <c r="G43" i="6" s="1"/>
  <c r="M42" i="5"/>
  <c r="M37" i="5"/>
  <c r="K37" i="5"/>
  <c r="G37" i="6" s="1"/>
  <c r="M36" i="5"/>
  <c r="K36" i="5"/>
  <c r="G36" i="6" s="1"/>
  <c r="M33" i="5"/>
  <c r="K33" i="5"/>
  <c r="G33" i="6" s="1"/>
  <c r="M32" i="5"/>
  <c r="K32" i="5"/>
  <c r="G32" i="6" s="1"/>
  <c r="M30" i="5"/>
  <c r="M29" i="5"/>
  <c r="M28" i="5"/>
  <c r="I27" i="5"/>
  <c r="K27" i="5" s="1"/>
  <c r="G27" i="6" s="1"/>
  <c r="M26" i="5"/>
  <c r="K26" i="5"/>
  <c r="G26" i="6" s="1"/>
  <c r="I26" i="5"/>
  <c r="I20" i="5"/>
  <c r="I72" i="5" s="1"/>
  <c r="I74" i="5" s="1"/>
  <c r="M19" i="5"/>
  <c r="M18" i="5"/>
  <c r="M17" i="5"/>
  <c r="K17" i="5"/>
  <c r="G17" i="6" s="1"/>
  <c r="M13" i="5"/>
  <c r="K13" i="5"/>
  <c r="G13" i="6" s="1"/>
  <c r="M8" i="5"/>
  <c r="K8" i="5"/>
  <c r="L7" i="5"/>
  <c r="N7" i="6" s="1"/>
  <c r="K4" i="5"/>
  <c r="L3" i="5"/>
  <c r="C1" i="5"/>
  <c r="H74" i="4"/>
  <c r="G74" i="4"/>
  <c r="D74" i="4"/>
  <c r="C74" i="4"/>
  <c r="K73" i="4"/>
  <c r="E6" i="7" s="1"/>
  <c r="J72" i="4"/>
  <c r="J74" i="4" s="1"/>
  <c r="H72" i="4"/>
  <c r="G72" i="4"/>
  <c r="F72" i="4"/>
  <c r="F74" i="4" s="1"/>
  <c r="E72" i="4"/>
  <c r="E74" i="4" s="1"/>
  <c r="D72" i="4"/>
  <c r="C72" i="4"/>
  <c r="M56" i="4"/>
  <c r="K56" i="4"/>
  <c r="F56" i="6" s="1"/>
  <c r="M51" i="4"/>
  <c r="K51" i="4"/>
  <c r="F51" i="6" s="1"/>
  <c r="K49" i="4"/>
  <c r="M49" i="4" s="1"/>
  <c r="L48" i="4"/>
  <c r="M46" i="4"/>
  <c r="L45" i="4"/>
  <c r="M45" i="6" s="1"/>
  <c r="K45" i="4"/>
  <c r="F45" i="6" s="1"/>
  <c r="M43" i="4"/>
  <c r="K42" i="4"/>
  <c r="M37" i="4"/>
  <c r="K37" i="4"/>
  <c r="M36" i="4"/>
  <c r="M32" i="4"/>
  <c r="I27" i="4"/>
  <c r="K27" i="4" s="1"/>
  <c r="I26" i="4"/>
  <c r="K26" i="4" s="1"/>
  <c r="F26" i="6" s="1"/>
  <c r="M21" i="4"/>
  <c r="K20" i="4"/>
  <c r="M17" i="4"/>
  <c r="K17" i="4"/>
  <c r="F17" i="6" s="1"/>
  <c r="M13" i="4"/>
  <c r="K13" i="4"/>
  <c r="F13" i="6" s="1"/>
  <c r="M8" i="4"/>
  <c r="K8" i="4"/>
  <c r="M6" i="4"/>
  <c r="K6" i="4"/>
  <c r="M5" i="4"/>
  <c r="K5" i="4"/>
  <c r="F5" i="6" s="1"/>
  <c r="M4" i="4"/>
  <c r="K4" i="4"/>
  <c r="L3" i="4"/>
  <c r="K3" i="4"/>
  <c r="F3" i="6" s="1"/>
  <c r="C1" i="4"/>
  <c r="H74" i="3"/>
  <c r="D74" i="3"/>
  <c r="K73" i="3"/>
  <c r="D6" i="7" s="1"/>
  <c r="J72" i="3"/>
  <c r="J74" i="3" s="1"/>
  <c r="H72" i="3"/>
  <c r="G72" i="3"/>
  <c r="G74" i="3" s="1"/>
  <c r="F72" i="3"/>
  <c r="F74" i="3" s="1"/>
  <c r="D72" i="3"/>
  <c r="C72" i="3"/>
  <c r="C74" i="3" s="1"/>
  <c r="M56" i="3"/>
  <c r="K56" i="3"/>
  <c r="E56" i="6" s="1"/>
  <c r="M51" i="3"/>
  <c r="K51" i="3"/>
  <c r="K48" i="3"/>
  <c r="E48" i="6" s="1"/>
  <c r="M46" i="3"/>
  <c r="K45" i="3"/>
  <c r="E45" i="6" s="1"/>
  <c r="K43" i="3"/>
  <c r="M42" i="3"/>
  <c r="M40" i="3"/>
  <c r="M39" i="3"/>
  <c r="M38" i="3"/>
  <c r="K37" i="3"/>
  <c r="E37" i="6" s="1"/>
  <c r="M35" i="3"/>
  <c r="M34" i="3"/>
  <c r="M33" i="3"/>
  <c r="K33" i="3"/>
  <c r="M30" i="3"/>
  <c r="M29" i="3"/>
  <c r="M28" i="3"/>
  <c r="M27" i="3"/>
  <c r="I26" i="3"/>
  <c r="I72" i="3" s="1"/>
  <c r="I74" i="3" s="1"/>
  <c r="M23" i="3"/>
  <c r="M22" i="3"/>
  <c r="M21" i="3"/>
  <c r="M20" i="3"/>
  <c r="M19" i="3"/>
  <c r="M18" i="3"/>
  <c r="M17" i="3"/>
  <c r="M16" i="3"/>
  <c r="M15" i="3"/>
  <c r="K15" i="3"/>
  <c r="M14" i="3"/>
  <c r="K14" i="3"/>
  <c r="E14" i="6" s="1"/>
  <c r="E14" i="3"/>
  <c r="E72" i="3" s="1"/>
  <c r="E74" i="3" s="1"/>
  <c r="M13" i="3"/>
  <c r="K13" i="3"/>
  <c r="E13" i="6" s="1"/>
  <c r="M11" i="3"/>
  <c r="K11" i="3"/>
  <c r="M10" i="3"/>
  <c r="K10" i="3"/>
  <c r="E10" i="6" s="1"/>
  <c r="M9" i="3"/>
  <c r="K9" i="3"/>
  <c r="M8" i="3"/>
  <c r="M5" i="3"/>
  <c r="K5" i="3"/>
  <c r="E5" i="6" s="1"/>
  <c r="M4" i="3"/>
  <c r="K4" i="3"/>
  <c r="M3" i="3"/>
  <c r="L3" i="3"/>
  <c r="L71" i="3" s="1"/>
  <c r="K3" i="3"/>
  <c r="C1" i="3"/>
  <c r="J74" i="2"/>
  <c r="I74" i="2"/>
  <c r="F74" i="2"/>
  <c r="E74" i="2"/>
  <c r="K73" i="2"/>
  <c r="C6" i="7" s="1"/>
  <c r="J72" i="2"/>
  <c r="I72" i="2"/>
  <c r="H72" i="2"/>
  <c r="H74" i="2" s="1"/>
  <c r="G72" i="2"/>
  <c r="G74" i="2" s="1"/>
  <c r="F72" i="2"/>
  <c r="E72" i="2"/>
  <c r="D72" i="2"/>
  <c r="D74" i="2" s="1"/>
  <c r="C72" i="2"/>
  <c r="C74" i="2" s="1"/>
  <c r="M56" i="2"/>
  <c r="K56" i="2"/>
  <c r="D56" i="6" s="1"/>
  <c r="M51" i="2"/>
  <c r="K51" i="2"/>
  <c r="D51" i="6" s="1"/>
  <c r="M49" i="2"/>
  <c r="K49" i="2"/>
  <c r="D49" i="6" s="1"/>
  <c r="M48" i="2"/>
  <c r="K48" i="2"/>
  <c r="D48" i="6" s="1"/>
  <c r="M45" i="2"/>
  <c r="K45" i="2"/>
  <c r="D45" i="6" s="1"/>
  <c r="M44" i="2"/>
  <c r="K44" i="2"/>
  <c r="M41" i="2"/>
  <c r="M39" i="2"/>
  <c r="M38" i="2"/>
  <c r="M37" i="2"/>
  <c r="K37" i="2"/>
  <c r="D37" i="6" s="1"/>
  <c r="K36" i="2"/>
  <c r="M35" i="2"/>
  <c r="K34" i="2"/>
  <c r="M34" i="2" s="1"/>
  <c r="K33" i="2"/>
  <c r="D33" i="6" s="1"/>
  <c r="L32" i="2"/>
  <c r="K32" i="6" s="1"/>
  <c r="K32" i="2"/>
  <c r="D32" i="6" s="1"/>
  <c r="M30" i="2"/>
  <c r="M29" i="2"/>
  <c r="M28" i="2"/>
  <c r="M27" i="2"/>
  <c r="M26" i="2"/>
  <c r="K26" i="2"/>
  <c r="D26" i="6" s="1"/>
  <c r="K25" i="2"/>
  <c r="M23" i="2"/>
  <c r="M22" i="2"/>
  <c r="M21" i="2"/>
  <c r="M20" i="2"/>
  <c r="M19" i="2"/>
  <c r="M18" i="2"/>
  <c r="M17" i="2"/>
  <c r="M16" i="2"/>
  <c r="M15" i="2"/>
  <c r="K14" i="2"/>
  <c r="M14" i="2" s="1"/>
  <c r="L13" i="2"/>
  <c r="L7" i="2" s="1"/>
  <c r="K7" i="6" s="1"/>
  <c r="M11" i="2"/>
  <c r="M10" i="2"/>
  <c r="K10" i="2"/>
  <c r="D10" i="6" s="1"/>
  <c r="M9" i="2"/>
  <c r="K9" i="2"/>
  <c r="M8" i="2"/>
  <c r="K8" i="2"/>
  <c r="D8" i="6" s="1"/>
  <c r="K5" i="2"/>
  <c r="K3" i="2" s="1"/>
  <c r="D3" i="6" s="1"/>
  <c r="K4" i="2"/>
  <c r="D4" i="6" s="1"/>
  <c r="L3" i="2"/>
  <c r="C1" i="2"/>
  <c r="J74" i="1"/>
  <c r="I74" i="1"/>
  <c r="F74" i="1"/>
  <c r="E74" i="1"/>
  <c r="K73" i="1"/>
  <c r="B6" i="7" s="1"/>
  <c r="J72" i="1"/>
  <c r="I72" i="1"/>
  <c r="H72" i="1"/>
  <c r="H74" i="1" s="1"/>
  <c r="G72" i="1"/>
  <c r="G74" i="1" s="1"/>
  <c r="F72" i="1"/>
  <c r="E72" i="1"/>
  <c r="D72" i="1"/>
  <c r="D74" i="1" s="1"/>
  <c r="C72" i="1"/>
  <c r="C74" i="1" s="1"/>
  <c r="M56" i="1"/>
  <c r="K56" i="1"/>
  <c r="M51" i="1"/>
  <c r="K51" i="1"/>
  <c r="C51" i="6" s="1"/>
  <c r="M48" i="1"/>
  <c r="K48" i="1"/>
  <c r="M45" i="1"/>
  <c r="K45" i="1"/>
  <c r="M44" i="1"/>
  <c r="M41" i="1"/>
  <c r="M39" i="1"/>
  <c r="M38" i="1"/>
  <c r="M37" i="1"/>
  <c r="L36" i="1"/>
  <c r="J36" i="6" s="1"/>
  <c r="K36" i="1"/>
  <c r="K34" i="1"/>
  <c r="C34" i="6" s="1"/>
  <c r="M33" i="1"/>
  <c r="K33" i="1"/>
  <c r="C33" i="6" s="1"/>
  <c r="K32" i="1"/>
  <c r="C32" i="6" s="1"/>
  <c r="M26" i="1"/>
  <c r="K26" i="1"/>
  <c r="C26" i="6" s="1"/>
  <c r="M25" i="1"/>
  <c r="K25" i="1"/>
  <c r="C25" i="6" s="1"/>
  <c r="M20" i="1"/>
  <c r="M14" i="1"/>
  <c r="M13" i="1"/>
  <c r="M11" i="1"/>
  <c r="M10" i="1"/>
  <c r="K9" i="1"/>
  <c r="K4" i="1"/>
  <c r="C4" i="6" s="1"/>
  <c r="M27" i="4" l="1"/>
  <c r="F27" i="6"/>
  <c r="M4" i="1"/>
  <c r="K72" i="1"/>
  <c r="K3" i="6"/>
  <c r="L71" i="2"/>
  <c r="M13" i="2"/>
  <c r="D36" i="6"/>
  <c r="M36" i="2"/>
  <c r="M43" i="3"/>
  <c r="K41" i="3"/>
  <c r="F20" i="6"/>
  <c r="M20" i="4"/>
  <c r="L44" i="4"/>
  <c r="I72" i="4"/>
  <c r="I74" i="4" s="1"/>
  <c r="K25" i="5"/>
  <c r="E43" i="6"/>
  <c r="F37" i="6"/>
  <c r="K36" i="4"/>
  <c r="C9" i="6"/>
  <c r="K8" i="1"/>
  <c r="K3" i="1"/>
  <c r="M9" i="1"/>
  <c r="M34" i="1"/>
  <c r="M33" i="2"/>
  <c r="M48" i="3"/>
  <c r="K7" i="4"/>
  <c r="M26" i="4"/>
  <c r="F42" i="6"/>
  <c r="M42" i="4"/>
  <c r="M27" i="5"/>
  <c r="M43" i="5"/>
  <c r="E72" i="5"/>
  <c r="E74" i="5" s="1"/>
  <c r="K49" i="5"/>
  <c r="D5" i="6"/>
  <c r="K13" i="6"/>
  <c r="C45" i="6"/>
  <c r="K44" i="1"/>
  <c r="K41" i="2"/>
  <c r="D41" i="6" s="1"/>
  <c r="D44" i="6"/>
  <c r="E3" i="6"/>
  <c r="K8" i="3"/>
  <c r="K44" i="3"/>
  <c r="M45" i="3"/>
  <c r="K72" i="3"/>
  <c r="K25" i="4"/>
  <c r="L32" i="1"/>
  <c r="M36" i="1"/>
  <c r="D25" i="6"/>
  <c r="M25" i="2"/>
  <c r="K72" i="2"/>
  <c r="K36" i="3"/>
  <c r="M37" i="3"/>
  <c r="M45" i="4"/>
  <c r="G4" i="6"/>
  <c r="M4" i="5"/>
  <c r="M3" i="5" s="1"/>
  <c r="K3" i="5"/>
  <c r="G45" i="6"/>
  <c r="G61" i="6"/>
  <c r="K56" i="5"/>
  <c r="G56" i="6" s="1"/>
  <c r="D14" i="6"/>
  <c r="D34" i="6"/>
  <c r="F49" i="6"/>
  <c r="M4" i="2"/>
  <c r="K13" i="2"/>
  <c r="M32" i="2"/>
  <c r="K26" i="3"/>
  <c r="K48" i="4"/>
  <c r="K20" i="5"/>
  <c r="L44" i="5"/>
  <c r="M45" i="5"/>
  <c r="C5" i="7" l="1"/>
  <c r="K74" i="2"/>
  <c r="C7" i="7" s="1"/>
  <c r="M20" i="5"/>
  <c r="G20" i="6"/>
  <c r="K7" i="2"/>
  <c r="D13" i="6"/>
  <c r="J32" i="6"/>
  <c r="L71" i="1"/>
  <c r="M32" i="1"/>
  <c r="E44" i="6"/>
  <c r="M44" i="3"/>
  <c r="L41" i="4"/>
  <c r="M44" i="6"/>
  <c r="K7" i="5"/>
  <c r="M8" i="1"/>
  <c r="C8" i="6"/>
  <c r="K7" i="1"/>
  <c r="M41" i="3"/>
  <c r="E41" i="6"/>
  <c r="G3" i="6"/>
  <c r="F25" i="6"/>
  <c r="M25" i="4"/>
  <c r="E8" i="6"/>
  <c r="K7" i="3"/>
  <c r="F7" i="6"/>
  <c r="M7" i="4"/>
  <c r="K72" i="4"/>
  <c r="K72" i="5"/>
  <c r="N44" i="6"/>
  <c r="L41" i="5"/>
  <c r="G49" i="6"/>
  <c r="K48" i="5"/>
  <c r="M49" i="5"/>
  <c r="F48" i="6"/>
  <c r="K44" i="4"/>
  <c r="M48" i="4"/>
  <c r="E26" i="6"/>
  <c r="K25" i="3"/>
  <c r="M26" i="3"/>
  <c r="E36" i="6"/>
  <c r="M36" i="3"/>
  <c r="K32" i="3"/>
  <c r="K74" i="3"/>
  <c r="D7" i="7" s="1"/>
  <c r="D5" i="7"/>
  <c r="C44" i="6"/>
  <c r="K41" i="1"/>
  <c r="C41" i="6" s="1"/>
  <c r="M3" i="1"/>
  <c r="C3" i="6"/>
  <c r="F36" i="6"/>
  <c r="K32" i="4"/>
  <c r="F32" i="6" s="1"/>
  <c r="G25" i="6"/>
  <c r="M25" i="5"/>
  <c r="B5" i="7"/>
  <c r="K74" i="1"/>
  <c r="B7" i="7" s="1"/>
  <c r="F5" i="7" l="1"/>
  <c r="K74" i="5"/>
  <c r="F7" i="7" s="1"/>
  <c r="G7" i="6"/>
  <c r="M7" i="5"/>
  <c r="M41" i="6"/>
  <c r="L71" i="4"/>
  <c r="E32" i="6"/>
  <c r="M32" i="3"/>
  <c r="M25" i="3"/>
  <c r="E25" i="6"/>
  <c r="N41" i="6"/>
  <c r="L71" i="5"/>
  <c r="E5" i="7"/>
  <c r="K74" i="4"/>
  <c r="E7" i="7" s="1"/>
  <c r="E7" i="6"/>
  <c r="M7" i="3"/>
  <c r="K71" i="3"/>
  <c r="C7" i="6"/>
  <c r="M7" i="1"/>
  <c r="K71" i="1"/>
  <c r="M71" i="1" s="1"/>
  <c r="F44" i="6"/>
  <c r="K41" i="4"/>
  <c r="F41" i="6" s="1"/>
  <c r="G48" i="6"/>
  <c r="M48" i="5"/>
  <c r="K44" i="5"/>
  <c r="M44" i="4"/>
  <c r="D7" i="6"/>
  <c r="K71" i="2"/>
  <c r="M71" i="2" s="1"/>
  <c r="M7" i="2"/>
  <c r="K71" i="4" l="1"/>
  <c r="M41" i="4"/>
  <c r="G44" i="6"/>
  <c r="K41" i="5"/>
  <c r="M44" i="5"/>
  <c r="G41" i="6" l="1"/>
  <c r="M41" i="5"/>
  <c r="K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7" authorId="0" shapeId="0" xr:uid="{00000000-0006-0000-0300-000002000000}">
      <text>
        <r>
          <rPr>
            <sz val="10"/>
            <color rgb="FF000000"/>
            <rFont val="Arial"/>
            <family val="2"/>
          </rPr>
          <t xml:space="preserve">Thursday: 3 hrs - MS Project
Friday: 0.75 hrs - PERT &amp; Finance
</t>
        </r>
      </text>
    </comment>
  </commentList>
</comments>
</file>

<file path=xl/sharedStrings.xml><?xml version="1.0" encoding="utf-8"?>
<sst xmlns="http://schemas.openxmlformats.org/spreadsheetml/2006/main" count="2992" uniqueCount="109">
  <si>
    <t>Total Hours Per Task For Entire Group</t>
  </si>
  <si>
    <t>Forecast</t>
  </si>
  <si>
    <t>Percentage Difference</t>
  </si>
  <si>
    <t>WBS</t>
  </si>
  <si>
    <t>Name Of Employee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</si>
  <si>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</si>
  <si>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</si>
  <si>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</si>
  <si>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</si>
  <si>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</si>
  <si>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</si>
  <si>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</si>
  <si>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</si>
  <si>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</si>
  <si>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Meetings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</si>
  <si>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</si>
  <si>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</si>
  <si>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</si>
  <si>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</si>
  <si>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</si>
  <si>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</si>
  <si>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</si>
  <si>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</si>
  <si>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</si>
  <si>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</si>
  <si>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</si>
  <si>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</si>
  <si>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</si>
  <si>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</si>
  <si>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</si>
  <si>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</si>
  <si>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</si>
  <si>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</si>
  <si>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</si>
  <si>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</si>
  <si>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</si>
  <si>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</si>
  <si>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</si>
  <si>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</si>
  <si>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</si>
  <si>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</si>
  <si>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</si>
  <si>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</si>
  <si>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</si>
  <si>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</si>
  <si>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</si>
  <si>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</si>
  <si>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</si>
  <si>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</si>
  <si>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</si>
  <si>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</si>
  <si>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</si>
  <si>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</si>
  <si>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</si>
  <si>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</si>
  <si>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</si>
  <si>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</si>
  <si>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</si>
  <si>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</si>
  <si>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</si>
  <si>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</si>
  <si>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</si>
  <si>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</si>
  <si>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</si>
  <si>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</si>
  <si>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</si>
  <si>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</si>
  <si>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</si>
  <si>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</si>
  <si>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</si>
  <si>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</si>
  <si>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</si>
  <si>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</si>
  <si>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</si>
  <si>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</si>
  <si>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</si>
  <si>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</si>
  <si>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</si>
  <si>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</si>
  <si>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</si>
  <si>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</si>
  <si>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</si>
  <si>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</si>
  <si>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</si>
  <si>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</si>
  <si>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</si>
  <si>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</si>
  <si>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</si>
  <si>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</si>
  <si>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</si>
  <si>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</si>
  <si>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</si>
  <si>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</si>
  <si>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</si>
  <si>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</si>
  <si>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</si>
  <si>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</si>
  <si>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ACTUAL (hrs)</t>
  </si>
  <si>
    <t>FORECAST (hrs)</t>
  </si>
  <si>
    <t>15/01/2018</t>
  </si>
  <si>
    <t>22/01/2018</t>
  </si>
  <si>
    <t>29/01/2018</t>
  </si>
  <si>
    <t>05/02/2018</t>
  </si>
  <si>
    <t>12/02/2018</t>
  </si>
  <si>
    <t>Week No.</t>
  </si>
  <si>
    <t>Date</t>
  </si>
  <si>
    <t>Actual</t>
  </si>
  <si>
    <t>Difference (%)</t>
  </si>
  <si>
    <t>Commencing Date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</si>
</sst>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d/m"/>
  </numFmts>
  <fonts count="8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1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rgb="FF000000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rgb="FF000000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rgb="FF000000"/>
      </top>
      <bottom/>
      <diagonal/>
    </border>
    <border>
      <left/>
      <right style="thick">
        <color auto="1"/>
      </right>
      <top style="medium">
        <color rgb="FF000000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rgb="FF000000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rgb="FF000000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6795556505021"/>
      </bottom>
      <diagonal/>
    </border>
    <border>
      <left style="medium">
        <color rgb="FF000000"/>
      </left>
      <right/>
      <top style="thin">
        <color rgb="FF000000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 style="medium">
        <color rgb="FF00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/>
      <right style="medium">
        <color rgb="FF000000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/>
      <top style="medium">
        <color rgb="FF000000"/>
      </top>
      <bottom style="thin">
        <color theme="0" tint="-0.14996795556505021"/>
      </bottom>
      <diagonal/>
    </border>
    <border>
      <left style="medium">
        <color rgb="FF000000"/>
      </left>
      <right/>
      <top style="thin">
        <color theme="0" tint="-0.14996795556505021"/>
      </top>
      <bottom style="medium">
        <color rgb="FF000000"/>
      </bottom>
      <diagonal/>
    </border>
    <border>
      <left style="medium">
        <color rgb="FF00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thin">
        <color theme="0" tint="-0.14996795556505021"/>
      </top>
      <bottom style="thin">
        <color rgb="FF000000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thin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rgb="FF000000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rgb="FF00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/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rgb="FF000000"/>
      </left>
      <right/>
      <top style="thin">
        <color theme="0" tint="-0.14996795556505021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rgb="FF000000"/>
      </right>
      <top style="thin">
        <color theme="0" tint="-0.1499679555650502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rgb="FF000000"/>
      </right>
      <top style="thin">
        <color auto="1"/>
      </top>
      <bottom style="thin">
        <color theme="0" tint="-0.1499679555650502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/>
      <top style="thin">
        <color auto="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1">
    <xf numFmtId="0" fontId="0" fillId="0" borderId="0"/>
  </cellStyleXfs>
  <cellXfs count="4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1" xfId="0" applyFont="1" applyFill="1" applyBorder="1" applyAlignment="1"/>
    <xf numFmtId="10" fontId="1" fillId="3" borderId="1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1" xfId="0" applyFont="1" applyFill="1" applyBorder="1" applyAlignment="1"/>
    <xf numFmtId="0" fontId="2" fillId="5" borderId="0" xfId="0" applyFont="1" applyFill="1" applyAlignment="1">
      <alignment horizontal="left"/>
    </xf>
    <xf numFmtId="0" fontId="2" fillId="5" borderId="1" xfId="0" applyFont="1" applyFill="1" applyBorder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10" fontId="1" fillId="5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1" xfId="0" applyFont="1" applyFill="1" applyBorder="1" applyAlignment="1"/>
    <xf numFmtId="0" fontId="2" fillId="6" borderId="0" xfId="0" applyFont="1" applyFill="1" applyAlignment="1">
      <alignment horizontal="left"/>
    </xf>
    <xf numFmtId="0" fontId="2" fillId="6" borderId="1" xfId="0" applyFont="1" applyFill="1" applyBorder="1" applyAlignment="1"/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" fillId="5" borderId="14" xfId="0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10" fontId="1" fillId="5" borderId="17" xfId="0" applyNumberFormat="1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left"/>
    </xf>
    <xf numFmtId="10" fontId="1" fillId="5" borderId="18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0" fontId="1" fillId="5" borderId="7" xfId="0" applyNumberFormat="1" applyFont="1" applyFill="1" applyBorder="1" applyAlignment="1">
      <alignment horizontal="center" vertical="center"/>
    </xf>
    <xf numFmtId="0" fontId="1" fillId="0" borderId="0" xfId="0" applyFont="1"/>
    <xf numFmtId="10" fontId="1" fillId="0" borderId="0" xfId="0" applyNumberFormat="1" applyFont="1"/>
    <xf numFmtId="0" fontId="1" fillId="3" borderId="8" xfId="0" applyFont="1" applyFill="1" applyBorder="1" applyAlignment="1">
      <alignment horizontal="center"/>
    </xf>
    <xf numFmtId="10" fontId="1" fillId="3" borderId="8" xfId="0" applyNumberFormat="1" applyFont="1" applyFill="1" applyBorder="1" applyAlignment="1">
      <alignment horizontal="center"/>
    </xf>
    <xf numFmtId="0" fontId="1" fillId="0" borderId="0" xfId="0" applyFont="1" applyAlignment="1"/>
    <xf numFmtId="0" fontId="1" fillId="0" borderId="10" xfId="0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4" borderId="2" xfId="0" applyNumberFormat="1" applyFont="1" applyFill="1" applyBorder="1" applyAlignment="1">
      <alignment horizontal="center"/>
    </xf>
    <xf numFmtId="0" fontId="2" fillId="5" borderId="0" xfId="0" applyFont="1" applyFill="1" applyAlignment="1"/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0" xfId="0" applyFont="1" applyFill="1" applyAlignment="1"/>
    <xf numFmtId="0" fontId="1" fillId="5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0" xfId="0" applyFont="1" applyFill="1" applyAlignment="1"/>
    <xf numFmtId="0" fontId="2" fillId="6" borderId="1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10" fontId="1" fillId="6" borderId="2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3" fillId="5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10" fontId="6" fillId="5" borderId="21" xfId="0" applyNumberFormat="1" applyFont="1" applyFill="1" applyBorder="1"/>
    <xf numFmtId="0" fontId="6" fillId="5" borderId="10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10" fontId="1" fillId="5" borderId="17" xfId="0" applyNumberFormat="1" applyFont="1" applyFill="1" applyBorder="1" applyAlignment="1">
      <alignment horizontal="center"/>
    </xf>
    <xf numFmtId="10" fontId="1" fillId="5" borderId="18" xfId="0" applyNumberFormat="1" applyFont="1" applyFill="1" applyBorder="1" applyAlignment="1">
      <alignment horizontal="center"/>
    </xf>
    <xf numFmtId="10" fontId="1" fillId="5" borderId="4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0" fontId="1" fillId="5" borderId="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0" borderId="23" xfId="0" applyFont="1" applyBorder="1" applyAlignment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0" fontId="6" fillId="4" borderId="3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/>
    <xf numFmtId="0" fontId="1" fillId="0" borderId="7" xfId="0" applyFont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0" fontId="1" fillId="5" borderId="5" xfId="0" applyNumberFormat="1" applyFont="1" applyFill="1" applyBorder="1" applyAlignment="1">
      <alignment horizontal="center"/>
    </xf>
    <xf numFmtId="10" fontId="1" fillId="5" borderId="6" xfId="0" applyNumberFormat="1" applyFont="1" applyFill="1" applyBorder="1" applyAlignment="1">
      <alignment horizontal="center"/>
    </xf>
    <xf numFmtId="0" fontId="3" fillId="0" borderId="0" xfId="0" applyFont="1" applyAlignment="1"/>
    <xf numFmtId="0" fontId="1" fillId="0" borderId="29" xfId="0" applyFont="1" applyBorder="1"/>
    <xf numFmtId="0" fontId="1" fillId="2" borderId="2" xfId="0" applyFont="1" applyFill="1" applyBorder="1"/>
    <xf numFmtId="10" fontId="1" fillId="0" borderId="2" xfId="0" applyNumberFormat="1" applyFont="1" applyBorder="1"/>
    <xf numFmtId="10" fontId="1" fillId="0" borderId="7" xfId="0" applyNumberFormat="1" applyFont="1" applyBorder="1"/>
    <xf numFmtId="0" fontId="1" fillId="0" borderId="4" xfId="0" applyFont="1" applyBorder="1" applyAlignment="1">
      <alignment horizontal="left"/>
    </xf>
    <xf numFmtId="0" fontId="1" fillId="4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6" borderId="0" xfId="0" applyFont="1" applyFill="1"/>
    <xf numFmtId="10" fontId="1" fillId="5" borderId="21" xfId="0" applyNumberFormat="1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10" fontId="1" fillId="5" borderId="30" xfId="0" applyNumberFormat="1" applyFont="1" applyFill="1" applyBorder="1" applyAlignment="1">
      <alignment horizontal="center"/>
    </xf>
    <xf numFmtId="0" fontId="1" fillId="0" borderId="29" xfId="0" applyFont="1" applyBorder="1" applyAlignment="1"/>
    <xf numFmtId="0" fontId="1" fillId="3" borderId="0" xfId="0" applyFont="1" applyFill="1"/>
    <xf numFmtId="0" fontId="1" fillId="3" borderId="1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0" fontId="2" fillId="0" borderId="29" xfId="0" applyFont="1" applyBorder="1"/>
    <xf numFmtId="0" fontId="2" fillId="4" borderId="25" xfId="0" applyFont="1" applyFill="1" applyBorder="1" applyAlignment="1">
      <alignment horizontal="left"/>
    </xf>
    <xf numFmtId="0" fontId="2" fillId="4" borderId="26" xfId="0" applyFont="1" applyFill="1" applyBorder="1" applyAlignment="1"/>
    <xf numFmtId="0" fontId="2" fillId="4" borderId="25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10" fontId="1" fillId="4" borderId="11" xfId="0" applyNumberFormat="1" applyFont="1" applyFill="1" applyBorder="1" applyAlignment="1">
      <alignment horizontal="center"/>
    </xf>
    <xf numFmtId="0" fontId="2" fillId="4" borderId="25" xfId="0" applyFont="1" applyFill="1" applyBorder="1"/>
    <xf numFmtId="0" fontId="1" fillId="2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/>
    <xf numFmtId="0" fontId="2" fillId="3" borderId="2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2" fillId="3" borderId="25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25" xfId="0" applyFont="1" applyFill="1" applyBorder="1"/>
    <xf numFmtId="0" fontId="2" fillId="5" borderId="0" xfId="0" applyFont="1" applyFill="1"/>
    <xf numFmtId="0" fontId="1" fillId="0" borderId="2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22" xfId="0" applyFont="1" applyBorder="1" applyAlignment="1"/>
    <xf numFmtId="14" fontId="1" fillId="0" borderId="10" xfId="0" applyNumberFormat="1" applyFont="1" applyBorder="1" applyAlignment="1">
      <alignment horizontal="center"/>
    </xf>
    <xf numFmtId="0" fontId="2" fillId="7" borderId="8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2" fillId="11" borderId="25" xfId="0" applyFont="1" applyFill="1" applyBorder="1" applyAlignment="1"/>
    <xf numFmtId="0" fontId="1" fillId="11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7" fillId="0" borderId="0" xfId="0" applyFont="1" applyAlignment="1"/>
    <xf numFmtId="0" fontId="2" fillId="8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/>
    <xf numFmtId="0" fontId="1" fillId="0" borderId="0" xfId="0" applyFont="1" applyFill="1"/>
    <xf numFmtId="14" fontId="1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4" fontId="1" fillId="0" borderId="0" xfId="0" applyNumberFormat="1" applyFont="1" applyFill="1" applyBorder="1"/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right"/>
    </xf>
    <xf numFmtId="0" fontId="1" fillId="0" borderId="36" xfId="0" applyFont="1" applyBorder="1" applyAlignment="1">
      <alignment horizontal="left"/>
    </xf>
    <xf numFmtId="14" fontId="1" fillId="0" borderId="37" xfId="0" applyNumberFormat="1" applyFont="1" applyBorder="1" applyAlignment="1">
      <alignment horizontal="center"/>
    </xf>
    <xf numFmtId="0" fontId="2" fillId="7" borderId="38" xfId="0" applyFont="1" applyFill="1" applyBorder="1" applyAlignment="1">
      <alignment horizontal="left"/>
    </xf>
    <xf numFmtId="0" fontId="2" fillId="7" borderId="39" xfId="0" applyFont="1" applyFill="1" applyBorder="1" applyAlignment="1">
      <alignment horizontal="center"/>
    </xf>
    <xf numFmtId="0" fontId="1" fillId="0" borderId="4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2" fillId="8" borderId="40" xfId="0" applyFont="1" applyFill="1" applyBorder="1" applyAlignment="1">
      <alignment horizontal="left"/>
    </xf>
    <xf numFmtId="0" fontId="2" fillId="8" borderId="0" xfId="0" applyFont="1" applyFill="1" applyBorder="1" applyAlignment="1"/>
    <xf numFmtId="0" fontId="2" fillId="8" borderId="0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left"/>
    </xf>
    <xf numFmtId="0" fontId="2" fillId="5" borderId="0" xfId="0" applyFont="1" applyFill="1" applyBorder="1" applyAlignment="1"/>
    <xf numFmtId="0" fontId="2" fillId="5" borderId="0" xfId="0" applyFont="1" applyFill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0" fillId="0" borderId="0" xfId="0" applyFont="1" applyBorder="1" applyAlignment="1"/>
    <xf numFmtId="0" fontId="2" fillId="9" borderId="40" xfId="0" applyFont="1" applyFill="1" applyBorder="1" applyAlignment="1">
      <alignment horizontal="left"/>
    </xf>
    <xf numFmtId="0" fontId="2" fillId="9" borderId="0" xfId="0" applyFont="1" applyFill="1" applyBorder="1" applyAlignment="1"/>
    <xf numFmtId="0" fontId="2" fillId="9" borderId="0" xfId="0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0" fontId="2" fillId="10" borderId="40" xfId="0" applyFont="1" applyFill="1" applyBorder="1" applyAlignment="1">
      <alignment horizontal="left"/>
    </xf>
    <xf numFmtId="0" fontId="2" fillId="10" borderId="0" xfId="0" applyFont="1" applyFill="1" applyBorder="1" applyAlignment="1"/>
    <xf numFmtId="0" fontId="1" fillId="10" borderId="0" xfId="0" applyFont="1" applyFill="1" applyBorder="1" applyAlignment="1">
      <alignment horizontal="center"/>
    </xf>
    <xf numFmtId="0" fontId="1" fillId="10" borderId="37" xfId="0" applyFont="1" applyFill="1" applyBorder="1" applyAlignment="1">
      <alignment horizontal="center"/>
    </xf>
    <xf numFmtId="0" fontId="2" fillId="11" borderId="41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left"/>
    </xf>
    <xf numFmtId="0" fontId="2" fillId="6" borderId="0" xfId="0" applyFont="1" applyFill="1" applyBorder="1" applyAlignment="1"/>
    <xf numFmtId="0" fontId="1" fillId="6" borderId="0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2" fillId="4" borderId="40" xfId="0" applyFont="1" applyFill="1" applyBorder="1" applyAlignment="1">
      <alignment horizontal="left"/>
    </xf>
    <xf numFmtId="0" fontId="2" fillId="4" borderId="0" xfId="0" applyFont="1" applyFill="1" applyBorder="1" applyAlignment="1"/>
    <xf numFmtId="0" fontId="1" fillId="4" borderId="0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right"/>
    </xf>
    <xf numFmtId="0" fontId="1" fillId="0" borderId="49" xfId="0" applyFont="1" applyBorder="1" applyAlignment="1"/>
    <xf numFmtId="49" fontId="1" fillId="0" borderId="0" xfId="0" applyNumberFormat="1" applyFont="1" applyBorder="1" applyAlignment="1">
      <alignment horizontal="center"/>
    </xf>
    <xf numFmtId="49" fontId="1" fillId="0" borderId="50" xfId="0" applyNumberFormat="1" applyFont="1" applyBorder="1" applyAlignment="1">
      <alignment horizontal="center"/>
    </xf>
    <xf numFmtId="0" fontId="2" fillId="7" borderId="51" xfId="0" applyFont="1" applyFill="1" applyBorder="1" applyAlignment="1"/>
    <xf numFmtId="0" fontId="2" fillId="7" borderId="52" xfId="0" applyFont="1" applyFill="1" applyBorder="1" applyAlignment="1">
      <alignment horizontal="center"/>
    </xf>
    <xf numFmtId="0" fontId="1" fillId="0" borderId="53" xfId="0" applyFont="1" applyBorder="1" applyAlignment="1"/>
    <xf numFmtId="0" fontId="1" fillId="0" borderId="50" xfId="0" applyFont="1" applyBorder="1" applyAlignment="1">
      <alignment horizontal="center"/>
    </xf>
    <xf numFmtId="0" fontId="1" fillId="2" borderId="53" xfId="0" applyFont="1" applyFill="1" applyBorder="1" applyAlignment="1"/>
    <xf numFmtId="0" fontId="2" fillId="8" borderId="53" xfId="0" applyFont="1" applyFill="1" applyBorder="1" applyAlignment="1"/>
    <xf numFmtId="0" fontId="2" fillId="8" borderId="50" xfId="0" applyFont="1" applyFill="1" applyBorder="1" applyAlignment="1">
      <alignment horizontal="center"/>
    </xf>
    <xf numFmtId="0" fontId="2" fillId="5" borderId="53" xfId="0" applyFont="1" applyFill="1" applyBorder="1" applyAlignment="1"/>
    <xf numFmtId="0" fontId="2" fillId="5" borderId="50" xfId="0" applyFont="1" applyFill="1" applyBorder="1" applyAlignment="1">
      <alignment horizontal="center"/>
    </xf>
    <xf numFmtId="0" fontId="1" fillId="0" borderId="53" xfId="0" applyFont="1" applyBorder="1"/>
    <xf numFmtId="0" fontId="2" fillId="9" borderId="53" xfId="0" applyFont="1" applyFill="1" applyBorder="1" applyAlignment="1"/>
    <xf numFmtId="0" fontId="2" fillId="9" borderId="50" xfId="0" applyFont="1" applyFill="1" applyBorder="1" applyAlignment="1">
      <alignment horizontal="center"/>
    </xf>
    <xf numFmtId="0" fontId="2" fillId="10" borderId="53" xfId="0" applyFont="1" applyFill="1" applyBorder="1" applyAlignment="1"/>
    <xf numFmtId="0" fontId="1" fillId="10" borderId="50" xfId="0" applyFont="1" applyFill="1" applyBorder="1" applyAlignment="1">
      <alignment horizontal="center"/>
    </xf>
    <xf numFmtId="0" fontId="2" fillId="11" borderId="54" xfId="0" applyFont="1" applyFill="1" applyBorder="1" applyAlignment="1"/>
    <xf numFmtId="0" fontId="1" fillId="11" borderId="50" xfId="0" applyFont="1" applyFill="1" applyBorder="1" applyAlignment="1">
      <alignment horizontal="center"/>
    </xf>
    <xf numFmtId="0" fontId="2" fillId="6" borderId="53" xfId="0" applyFont="1" applyFill="1" applyBorder="1" applyAlignment="1"/>
    <xf numFmtId="0" fontId="1" fillId="6" borderId="50" xfId="0" applyFont="1" applyFill="1" applyBorder="1" applyAlignment="1">
      <alignment horizontal="center"/>
    </xf>
    <xf numFmtId="0" fontId="1" fillId="5" borderId="50" xfId="0" applyFont="1" applyFill="1" applyBorder="1" applyAlignment="1">
      <alignment horizontal="center"/>
    </xf>
    <xf numFmtId="0" fontId="4" fillId="2" borderId="53" xfId="0" applyFont="1" applyFill="1" applyBorder="1" applyAlignment="1">
      <alignment horizontal="left"/>
    </xf>
    <xf numFmtId="0" fontId="2" fillId="4" borderId="53" xfId="0" applyFont="1" applyFill="1" applyBorder="1" applyAlignment="1"/>
    <xf numFmtId="0" fontId="1" fillId="4" borderId="50" xfId="0" applyFont="1" applyFill="1" applyBorder="1" applyAlignment="1">
      <alignment horizontal="center"/>
    </xf>
    <xf numFmtId="0" fontId="1" fillId="0" borderId="55" xfId="0" applyFont="1" applyBorder="1" applyAlignment="1"/>
    <xf numFmtId="0" fontId="1" fillId="0" borderId="5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Fill="1" applyBorder="1" applyAlignment="1"/>
    <xf numFmtId="165" fontId="1" fillId="0" borderId="0" xfId="0" applyNumberFormat="1" applyFont="1" applyBorder="1" applyAlignment="1"/>
    <xf numFmtId="165" fontId="1" fillId="0" borderId="59" xfId="0" applyNumberFormat="1" applyFont="1" applyBorder="1" applyAlignment="1"/>
    <xf numFmtId="0" fontId="0" fillId="0" borderId="59" xfId="0" applyFont="1" applyBorder="1" applyAlignment="1"/>
    <xf numFmtId="2" fontId="1" fillId="0" borderId="0" xfId="0" applyNumberFormat="1" applyFont="1" applyBorder="1"/>
    <xf numFmtId="10" fontId="1" fillId="0" borderId="60" xfId="0" applyNumberFormat="1" applyFont="1" applyBorder="1"/>
    <xf numFmtId="10" fontId="1" fillId="0" borderId="61" xfId="0" applyNumberFormat="1" applyFont="1" applyBorder="1"/>
    <xf numFmtId="0" fontId="1" fillId="0" borderId="62" xfId="0" applyFont="1" applyBorder="1" applyAlignment="1"/>
    <xf numFmtId="0" fontId="1" fillId="0" borderId="63" xfId="0" applyFont="1" applyBorder="1" applyAlignment="1"/>
    <xf numFmtId="0" fontId="1" fillId="0" borderId="58" xfId="0" applyFont="1" applyBorder="1" applyAlignment="1"/>
    <xf numFmtId="0" fontId="1" fillId="0" borderId="64" xfId="0" applyFont="1" applyBorder="1" applyAlignment="1"/>
    <xf numFmtId="0" fontId="1" fillId="0" borderId="65" xfId="0" applyFont="1" applyBorder="1" applyAlignment="1"/>
    <xf numFmtId="14" fontId="1" fillId="0" borderId="0" xfId="0" applyNumberFormat="1" applyFont="1" applyBorder="1" applyAlignment="1"/>
    <xf numFmtId="14" fontId="1" fillId="0" borderId="59" xfId="0" applyNumberFormat="1" applyFont="1" applyBorder="1" applyAlignment="1"/>
    <xf numFmtId="0" fontId="7" fillId="0" borderId="0" xfId="0" applyFont="1" applyFill="1" applyAlignment="1"/>
    <xf numFmtId="0" fontId="2" fillId="12" borderId="40" xfId="0" applyFont="1" applyFill="1" applyBorder="1" applyAlignment="1">
      <alignment horizontal="left"/>
    </xf>
    <xf numFmtId="0" fontId="2" fillId="12" borderId="0" xfId="0" applyFont="1" applyFill="1" applyBorder="1" applyAlignment="1"/>
    <xf numFmtId="0" fontId="2" fillId="12" borderId="1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37" xfId="0" applyFont="1" applyFill="1" applyBorder="1" applyAlignment="1">
      <alignment horizontal="center"/>
    </xf>
    <xf numFmtId="0" fontId="2" fillId="12" borderId="53" xfId="0" applyFont="1" applyFill="1" applyBorder="1" applyAlignment="1"/>
    <xf numFmtId="0" fontId="2" fillId="12" borderId="50" xfId="0" applyFont="1" applyFill="1" applyBorder="1" applyAlignment="1">
      <alignment horizontal="center"/>
    </xf>
    <xf numFmtId="0" fontId="1" fillId="0" borderId="29" xfId="0" applyFont="1" applyFill="1" applyBorder="1"/>
    <xf numFmtId="0" fontId="2" fillId="13" borderId="25" xfId="0" applyFont="1" applyFill="1" applyBorder="1" applyAlignment="1">
      <alignment horizontal="left"/>
    </xf>
    <xf numFmtId="0" fontId="2" fillId="13" borderId="26" xfId="0" applyFont="1" applyFill="1" applyBorder="1" applyAlignment="1"/>
    <xf numFmtId="0" fontId="1" fillId="13" borderId="25" xfId="0" applyFont="1" applyFill="1" applyBorder="1" applyAlignment="1">
      <alignment horizontal="center"/>
    </xf>
    <xf numFmtId="10" fontId="1" fillId="13" borderId="11" xfId="0" applyNumberFormat="1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3" borderId="73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5" borderId="74" xfId="0" applyFont="1" applyFill="1" applyBorder="1" applyAlignment="1">
      <alignment horizontal="center" vertical="center"/>
    </xf>
    <xf numFmtId="0" fontId="1" fillId="5" borderId="69" xfId="0" applyFont="1" applyFill="1" applyBorder="1" applyAlignment="1">
      <alignment horizontal="center" vertical="center"/>
    </xf>
    <xf numFmtId="0" fontId="1" fillId="0" borderId="74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6" borderId="69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5" borderId="69" xfId="0" applyNumberFormat="1" applyFont="1" applyFill="1" applyBorder="1" applyAlignment="1">
      <alignment horizontal="center" vertical="center"/>
    </xf>
    <xf numFmtId="10" fontId="1" fillId="6" borderId="69" xfId="0" applyNumberFormat="1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left"/>
    </xf>
    <xf numFmtId="0" fontId="2" fillId="3" borderId="78" xfId="0" applyFont="1" applyFill="1" applyBorder="1" applyAlignment="1"/>
    <xf numFmtId="0" fontId="1" fillId="0" borderId="80" xfId="0" applyFont="1" applyBorder="1" applyAlignment="1">
      <alignment horizontal="left"/>
    </xf>
    <xf numFmtId="0" fontId="1" fillId="0" borderId="81" xfId="0" applyFont="1" applyBorder="1" applyAlignment="1"/>
    <xf numFmtId="0" fontId="1" fillId="2" borderId="80" xfId="0" applyFont="1" applyFill="1" applyBorder="1" applyAlignment="1">
      <alignment horizontal="left"/>
    </xf>
    <xf numFmtId="0" fontId="1" fillId="2" borderId="81" xfId="0" applyFont="1" applyFill="1" applyBorder="1" applyAlignment="1"/>
    <xf numFmtId="0" fontId="1" fillId="0" borderId="82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4" xfId="0" applyFont="1" applyBorder="1" applyAlignment="1">
      <alignment horizontal="center"/>
    </xf>
    <xf numFmtId="0" fontId="2" fillId="2" borderId="82" xfId="0" applyFont="1" applyFill="1" applyBorder="1" applyAlignment="1">
      <alignment horizontal="center"/>
    </xf>
    <xf numFmtId="0" fontId="2" fillId="2" borderId="83" xfId="0" applyFont="1" applyFill="1" applyBorder="1" applyAlignment="1">
      <alignment horizontal="center"/>
    </xf>
    <xf numFmtId="0" fontId="2" fillId="2" borderId="84" xfId="0" applyFont="1" applyFill="1" applyBorder="1" applyAlignment="1">
      <alignment horizontal="center"/>
    </xf>
    <xf numFmtId="0" fontId="1" fillId="3" borderId="85" xfId="0" applyFont="1" applyFill="1" applyBorder="1" applyAlignment="1">
      <alignment horizontal="center"/>
    </xf>
    <xf numFmtId="0" fontId="1" fillId="2" borderId="74" xfId="0" applyFont="1" applyFill="1" applyBorder="1" applyAlignment="1">
      <alignment horizontal="center"/>
    </xf>
    <xf numFmtId="0" fontId="1" fillId="5" borderId="74" xfId="0" applyFont="1" applyFill="1" applyBorder="1" applyAlignment="1">
      <alignment horizontal="center"/>
    </xf>
    <xf numFmtId="0" fontId="1" fillId="6" borderId="74" xfId="0" applyFont="1" applyFill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" borderId="86" xfId="0" applyFont="1" applyFill="1" applyBorder="1" applyAlignment="1">
      <alignment horizontal="center"/>
    </xf>
    <xf numFmtId="0" fontId="1" fillId="0" borderId="87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2" borderId="83" xfId="0" applyFont="1" applyFill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5" borderId="69" xfId="0" applyFont="1" applyFill="1" applyBorder="1" applyAlignment="1">
      <alignment horizontal="center"/>
    </xf>
    <xf numFmtId="0" fontId="1" fillId="0" borderId="90" xfId="0" applyFont="1" applyBorder="1" applyAlignment="1">
      <alignment horizontal="left"/>
    </xf>
    <xf numFmtId="0" fontId="1" fillId="0" borderId="89" xfId="0" applyFont="1" applyBorder="1" applyAlignment="1"/>
    <xf numFmtId="0" fontId="1" fillId="2" borderId="91" xfId="0" applyFont="1" applyFill="1" applyBorder="1" applyAlignment="1">
      <alignment horizontal="left"/>
    </xf>
    <xf numFmtId="0" fontId="1" fillId="2" borderId="84" xfId="0" applyFont="1" applyFill="1" applyBorder="1" applyAlignment="1"/>
    <xf numFmtId="0" fontId="1" fillId="2" borderId="88" xfId="0" applyFont="1" applyFill="1" applyBorder="1" applyAlignment="1">
      <alignment horizontal="center"/>
    </xf>
    <xf numFmtId="0" fontId="1" fillId="4" borderId="92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/>
    </xf>
    <xf numFmtId="0" fontId="1" fillId="5" borderId="66" xfId="0" applyFont="1" applyFill="1" applyBorder="1" applyAlignment="1">
      <alignment horizontal="center"/>
    </xf>
    <xf numFmtId="0" fontId="1" fillId="2" borderId="93" xfId="0" applyFont="1" applyFill="1" applyBorder="1" applyAlignment="1">
      <alignment horizontal="center"/>
    </xf>
    <xf numFmtId="0" fontId="1" fillId="2" borderId="94" xfId="0" applyFont="1" applyFill="1" applyBorder="1" applyAlignment="1">
      <alignment horizontal="left"/>
    </xf>
    <xf numFmtId="0" fontId="1" fillId="2" borderId="95" xfId="0" applyFont="1" applyFill="1" applyBorder="1" applyAlignment="1"/>
    <xf numFmtId="0" fontId="1" fillId="0" borderId="94" xfId="0" applyFont="1" applyBorder="1" applyAlignment="1">
      <alignment horizontal="left"/>
    </xf>
    <xf numFmtId="0" fontId="1" fillId="0" borderId="95" xfId="0" applyFont="1" applyBorder="1" applyAlignment="1"/>
    <xf numFmtId="0" fontId="1" fillId="2" borderId="87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center"/>
    </xf>
    <xf numFmtId="0" fontId="1" fillId="2" borderId="82" xfId="0" applyFont="1" applyFill="1" applyBorder="1" applyAlignment="1">
      <alignment horizontal="center"/>
    </xf>
    <xf numFmtId="0" fontId="1" fillId="2" borderId="84" xfId="0" applyFont="1" applyFill="1" applyBorder="1" applyAlignment="1">
      <alignment horizontal="center"/>
    </xf>
    <xf numFmtId="0" fontId="3" fillId="0" borderId="96" xfId="0" applyFont="1" applyBorder="1" applyAlignment="1">
      <alignment horizontal="center"/>
    </xf>
    <xf numFmtId="0" fontId="1" fillId="2" borderId="97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1" fillId="6" borderId="69" xfId="0" applyFont="1" applyFill="1" applyBorder="1" applyAlignment="1">
      <alignment horizontal="center"/>
    </xf>
    <xf numFmtId="0" fontId="1" fillId="2" borderId="9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0" fontId="1" fillId="6" borderId="66" xfId="0" applyFont="1" applyFill="1" applyBorder="1" applyAlignment="1">
      <alignment horizontal="center"/>
    </xf>
    <xf numFmtId="0" fontId="1" fillId="2" borderId="67" xfId="0" applyFont="1" applyFill="1" applyBorder="1" applyAlignment="1">
      <alignment horizontal="center"/>
    </xf>
    <xf numFmtId="0" fontId="1" fillId="2" borderId="100" xfId="0" applyFont="1" applyFill="1" applyBorder="1" applyAlignment="1">
      <alignment horizontal="left"/>
    </xf>
    <xf numFmtId="0" fontId="1" fillId="2" borderId="101" xfId="0" applyFont="1" applyFill="1" applyBorder="1" applyAlignment="1"/>
    <xf numFmtId="0" fontId="2" fillId="2" borderId="102" xfId="0" applyFont="1" applyFill="1" applyBorder="1" applyAlignment="1">
      <alignment horizontal="center"/>
    </xf>
    <xf numFmtId="0" fontId="1" fillId="2" borderId="103" xfId="0" applyFont="1" applyFill="1" applyBorder="1" applyAlignment="1">
      <alignment horizontal="center"/>
    </xf>
    <xf numFmtId="0" fontId="2" fillId="2" borderId="103" xfId="0" applyFont="1" applyFill="1" applyBorder="1" applyAlignment="1">
      <alignment horizontal="center"/>
    </xf>
    <xf numFmtId="0" fontId="2" fillId="2" borderId="101" xfId="0" applyFont="1" applyFill="1" applyBorder="1" applyAlignment="1">
      <alignment horizontal="center"/>
    </xf>
    <xf numFmtId="0" fontId="1" fillId="2" borderId="75" xfId="0" applyFont="1" applyFill="1" applyBorder="1" applyAlignment="1">
      <alignment horizontal="center"/>
    </xf>
    <xf numFmtId="0" fontId="1" fillId="3" borderId="77" xfId="0" applyFont="1" applyFill="1" applyBorder="1" applyAlignment="1">
      <alignment horizontal="center"/>
    </xf>
    <xf numFmtId="0" fontId="1" fillId="4" borderId="77" xfId="0" applyFont="1" applyFill="1" applyBorder="1" applyAlignment="1">
      <alignment horizontal="center"/>
    </xf>
    <xf numFmtId="0" fontId="1" fillId="13" borderId="77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/>
    </xf>
    <xf numFmtId="0" fontId="1" fillId="0" borderId="0" xfId="0" applyFont="1" applyFill="1" applyBorder="1"/>
    <xf numFmtId="0" fontId="3" fillId="2" borderId="100" xfId="0" applyFont="1" applyFill="1" applyBorder="1" applyAlignment="1"/>
    <xf numFmtId="0" fontId="3" fillId="2" borderId="101" xfId="0" applyFont="1" applyFill="1" applyBorder="1" applyAlignment="1"/>
    <xf numFmtId="0" fontId="1" fillId="0" borderId="76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73" xfId="0" applyFont="1" applyFill="1" applyBorder="1" applyAlignment="1">
      <alignment horizontal="center"/>
    </xf>
    <xf numFmtId="0" fontId="1" fillId="2" borderId="104" xfId="0" applyFont="1" applyFill="1" applyBorder="1" applyAlignment="1">
      <alignment horizontal="center"/>
    </xf>
    <xf numFmtId="0" fontId="2" fillId="4" borderId="25" xfId="0" applyFont="1" applyFill="1" applyBorder="1" applyAlignment="1"/>
    <xf numFmtId="0" fontId="2" fillId="4" borderId="105" xfId="0" applyFont="1" applyFill="1" applyBorder="1" applyAlignment="1">
      <alignment horizontal="center"/>
    </xf>
    <xf numFmtId="0" fontId="1" fillId="4" borderId="7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5" xfId="0" applyFont="1" applyFill="1" applyBorder="1" applyAlignment="1">
      <alignment horizontal="center"/>
    </xf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1" fillId="2" borderId="104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10" fontId="1" fillId="0" borderId="76" xfId="0" applyNumberFormat="1" applyFont="1" applyBorder="1" applyAlignment="1">
      <alignment horizontal="center" vertical="center"/>
    </xf>
    <xf numFmtId="0" fontId="1" fillId="3" borderId="109" xfId="0" applyFont="1" applyFill="1" applyBorder="1" applyAlignment="1">
      <alignment horizontal="center"/>
    </xf>
    <xf numFmtId="0" fontId="1" fillId="3" borderId="110" xfId="0" applyFont="1" applyFill="1" applyBorder="1" applyAlignment="1">
      <alignment horizontal="center"/>
    </xf>
    <xf numFmtId="0" fontId="2" fillId="4" borderId="106" xfId="0" applyFont="1" applyFill="1" applyBorder="1" applyAlignment="1">
      <alignment horizontal="left"/>
    </xf>
    <xf numFmtId="0" fontId="2" fillId="4" borderId="111" xfId="0" applyFont="1" applyFill="1" applyBorder="1" applyAlignment="1"/>
    <xf numFmtId="0" fontId="2" fillId="4" borderId="106" xfId="0" applyFont="1" applyFill="1" applyBorder="1" applyAlignment="1">
      <alignment horizontal="center"/>
    </xf>
    <xf numFmtId="0" fontId="1" fillId="4" borderId="112" xfId="0" applyFont="1" applyFill="1" applyBorder="1" applyAlignment="1">
      <alignment horizontal="center" vertical="center"/>
    </xf>
    <xf numFmtId="0" fontId="1" fillId="4" borderId="113" xfId="0" applyFont="1" applyFill="1" applyBorder="1" applyAlignment="1">
      <alignment horizontal="center" vertical="center"/>
    </xf>
    <xf numFmtId="10" fontId="1" fillId="4" borderId="114" xfId="0" applyNumberFormat="1" applyFont="1" applyFill="1" applyBorder="1" applyAlignment="1">
      <alignment horizontal="center" vertical="center"/>
    </xf>
    <xf numFmtId="0" fontId="1" fillId="4" borderId="106" xfId="0" applyFont="1" applyFill="1" applyBorder="1" applyAlignment="1">
      <alignment horizontal="center"/>
    </xf>
    <xf numFmtId="10" fontId="1" fillId="4" borderId="1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/>
    <xf numFmtId="0" fontId="1" fillId="5" borderId="14" xfId="0" applyFont="1" applyFill="1" applyBorder="1" applyAlignment="1"/>
    <xf numFmtId="0" fontId="1" fillId="0" borderId="15" xfId="0" applyFont="1" applyBorder="1"/>
    <xf numFmtId="0" fontId="1" fillId="5" borderId="4" xfId="0" applyFont="1" applyFill="1" applyBorder="1" applyAlignment="1"/>
    <xf numFmtId="0" fontId="1" fillId="0" borderId="5" xfId="0" applyFont="1" applyBorder="1"/>
    <xf numFmtId="0" fontId="1" fillId="5" borderId="0" xfId="0" applyFont="1" applyFill="1" applyAlignment="1">
      <alignment vertical="center"/>
    </xf>
    <xf numFmtId="0" fontId="1" fillId="0" borderId="1" xfId="0" applyFont="1" applyBorder="1"/>
    <xf numFmtId="0" fontId="1" fillId="5" borderId="8" xfId="0" applyFont="1" applyFill="1" applyBorder="1" applyAlignment="1">
      <alignment horizontal="left"/>
    </xf>
    <xf numFmtId="0" fontId="1" fillId="0" borderId="13" xfId="0" applyFont="1" applyBorder="1"/>
    <xf numFmtId="0" fontId="1" fillId="0" borderId="0" xfId="0" applyFont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0" fillId="0" borderId="0" xfId="0" applyFont="1" applyAlignment="1"/>
    <xf numFmtId="0" fontId="3" fillId="0" borderId="0" xfId="0" applyFont="1" applyAlignment="1">
      <alignment horizontal="center" vertical="top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0" xfId="0" applyFont="1" applyAlignment="1">
      <alignment horizontal="left"/>
    </xf>
    <xf numFmtId="0" fontId="1" fillId="0" borderId="22" xfId="0" applyFont="1" applyBorder="1"/>
    <xf numFmtId="0" fontId="1" fillId="0" borderId="12" xfId="0" applyFont="1" applyBorder="1"/>
    <xf numFmtId="0" fontId="1" fillId="0" borderId="24" xfId="0" applyFont="1" applyBorder="1"/>
    <xf numFmtId="0" fontId="1" fillId="2" borderId="19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1" fillId="5" borderId="4" xfId="0" applyFont="1" applyFill="1" applyBorder="1" applyAlignment="1">
      <alignment vertical="center"/>
    </xf>
    <xf numFmtId="0" fontId="1" fillId="0" borderId="34" xfId="0" applyFont="1" applyBorder="1" applyAlignment="1">
      <alignment horizontal="center"/>
    </xf>
    <xf numFmtId="0" fontId="0" fillId="0" borderId="33" xfId="0" applyFont="1" applyBorder="1" applyAlignment="1"/>
    <xf numFmtId="0" fontId="0" fillId="0" borderId="35" xfId="0" applyFont="1" applyBorder="1" applyAlignment="1"/>
    <xf numFmtId="0" fontId="1" fillId="0" borderId="47" xfId="0" applyFont="1" applyBorder="1" applyAlignment="1">
      <alignment horizontal="center"/>
    </xf>
    <xf numFmtId="0" fontId="0" fillId="0" borderId="47" xfId="0" applyFont="1" applyBorder="1" applyAlignment="1"/>
    <xf numFmtId="0" fontId="1" fillId="0" borderId="48" xfId="0" applyFon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</a:t>
            </a:r>
            <a:r>
              <a:rPr lang="en-GB" baseline="0"/>
              <a:t> Team Hours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'WBS F Vs A Stacked Column Chart'!$B$3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Chart'!$C$3:$G$3</c:f>
              <c:numCache>
                <c:formatCode>General</c:formatCode>
                <c:ptCount val="5"/>
                <c:pt idx="0">
                  <c:v>16</c:v>
                </c:pt>
                <c:pt idx="1">
                  <c:v>22.5</c:v>
                </c:pt>
                <c:pt idx="2">
                  <c:v>16.5</c:v>
                </c:pt>
                <c:pt idx="3">
                  <c:v>16.5</c:v>
                </c:pt>
                <c:pt idx="4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1E-4408-8DC2-4F43FBD3CA1B}"/>
            </c:ext>
          </c:extLst>
        </c:ser>
        <c:ser>
          <c:idx val="1"/>
          <c:order val="1"/>
          <c:tx>
            <c:strRef>
              <c:f>'WBS F Vs A Stacked Column Chart'!$B$7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Chart'!$C$7:$G$7</c:f>
              <c:numCache>
                <c:formatCode>General</c:formatCode>
                <c:ptCount val="5"/>
                <c:pt idx="0">
                  <c:v>4.5</c:v>
                </c:pt>
                <c:pt idx="1">
                  <c:v>19.5</c:v>
                </c:pt>
                <c:pt idx="2">
                  <c:v>49</c:v>
                </c:pt>
                <c:pt idx="3">
                  <c:v>9</c:v>
                </c:pt>
                <c:pt idx="4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E-4408-8DC2-4F43FBD3CA1B}"/>
            </c:ext>
          </c:extLst>
        </c:ser>
        <c:ser>
          <c:idx val="2"/>
          <c:order val="2"/>
          <c:tx>
            <c:strRef>
              <c:f>'WBS F Vs A Stacked Column Chart'!$B$25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Chart'!$C$25:$G$25</c:f>
              <c:numCache>
                <c:formatCode>General</c:formatCode>
                <c:ptCount val="5"/>
                <c:pt idx="0">
                  <c:v>1</c:v>
                </c:pt>
                <c:pt idx="1">
                  <c:v>3.5</c:v>
                </c:pt>
                <c:pt idx="2">
                  <c:v>18</c:v>
                </c:pt>
                <c:pt idx="3">
                  <c:v>23.75</c:v>
                </c:pt>
                <c:pt idx="4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1E-4408-8DC2-4F43FBD3CA1B}"/>
            </c:ext>
          </c:extLst>
        </c:ser>
        <c:ser>
          <c:idx val="3"/>
          <c:order val="3"/>
          <c:tx>
            <c:strRef>
              <c:f>'WBS F Vs A Stacked Column Chart'!$B$32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Chart'!$C$32:$G$32</c:f>
              <c:numCache>
                <c:formatCode>General</c:formatCode>
                <c:ptCount val="5"/>
                <c:pt idx="0">
                  <c:v>5</c:v>
                </c:pt>
                <c:pt idx="1">
                  <c:v>24</c:v>
                </c:pt>
                <c:pt idx="2">
                  <c:v>7.25</c:v>
                </c:pt>
                <c:pt idx="3">
                  <c:v>6.5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1E-4408-8DC2-4F43FBD3CA1B}"/>
            </c:ext>
          </c:extLst>
        </c:ser>
        <c:ser>
          <c:idx val="4"/>
          <c:order val="4"/>
          <c:tx>
            <c:strRef>
              <c:f>'WBS F Vs A Stacked Column Chart'!$B$41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Chart'!$C$41:$G$41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8</c:v>
                </c:pt>
                <c:pt idx="3">
                  <c:v>16.5</c:v>
                </c:pt>
                <c:pt idx="4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1E-4408-8DC2-4F43FBD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65056"/>
        <c:axId val="499366696"/>
      </c:barChart>
      <c:dateAx>
        <c:axId val="4993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Commencing</a:t>
                </a:r>
                <a:r>
                  <a:rPr lang="en-US" baseline="0"/>
                  <a:t> Date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66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93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Total</a:t>
                </a:r>
                <a:r>
                  <a:rPr lang="en-GB" baseline="0"/>
                  <a:t> Hours Worked Per Week by the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</a:t>
            </a:r>
            <a:r>
              <a:rPr lang="en-GB" baseline="0"/>
              <a:t> Team Hours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'WBS F Vs A Stacked Column Chart'!$I$3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Chart'!$J$3:$N$3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C-43C3-A63F-40280D48469D}"/>
            </c:ext>
          </c:extLst>
        </c:ser>
        <c:ser>
          <c:idx val="1"/>
          <c:order val="1"/>
          <c:tx>
            <c:strRef>
              <c:f>'WBS F Vs A Stacked Column Chart'!$I$7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Chart'!$J$7:$N$7</c:f>
              <c:numCache>
                <c:formatCode>General</c:formatCode>
                <c:ptCount val="5"/>
                <c:pt idx="0">
                  <c:v>73.75</c:v>
                </c:pt>
                <c:pt idx="1">
                  <c:v>18.5</c:v>
                </c:pt>
                <c:pt idx="2">
                  <c:v>26.75</c:v>
                </c:pt>
                <c:pt idx="3">
                  <c:v>28</c:v>
                </c:pt>
                <c:pt idx="4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C-43C3-A63F-40280D48469D}"/>
            </c:ext>
          </c:extLst>
        </c:ser>
        <c:ser>
          <c:idx val="2"/>
          <c:order val="2"/>
          <c:tx>
            <c:strRef>
              <c:f>'WBS F Vs A Stacked Column Chart'!$I$25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Chart'!$J$25:$N$25</c:f>
              <c:numCache>
                <c:formatCode>General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22.5</c:v>
                </c:pt>
                <c:pt idx="3">
                  <c:v>18.75</c:v>
                </c:pt>
                <c:pt idx="4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0C-43C3-A63F-40280D48469D}"/>
            </c:ext>
          </c:extLst>
        </c:ser>
        <c:ser>
          <c:idx val="3"/>
          <c:order val="3"/>
          <c:tx>
            <c:strRef>
              <c:f>'WBS F Vs A Stacked Column Chart'!$I$32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Chart'!$J$32:$N$32</c:f>
              <c:numCache>
                <c:formatCode>General</c:formatCode>
                <c:ptCount val="5"/>
                <c:pt idx="0">
                  <c:v>28</c:v>
                </c:pt>
                <c:pt idx="1">
                  <c:v>38.75</c:v>
                </c:pt>
                <c:pt idx="2">
                  <c:v>37.450000000000003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0C-43C3-A63F-40280D48469D}"/>
            </c:ext>
          </c:extLst>
        </c:ser>
        <c:ser>
          <c:idx val="4"/>
          <c:order val="4"/>
          <c:tx>
            <c:strRef>
              <c:f>'WBS F Vs A Stacked Column Chart'!$I$41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('WBS F Vs A Stacked Column Chart'!$C$2,'WBS F Vs A Stacked Column Chart'!$D$2,'WBS F Vs A Stacked Column Chart'!$E$2,'WBS F Vs A Stacked Column Chart'!$F$2,'WBS F Vs A Stacked Column Chart'!$G$2)</c:f>
              <c:numCache>
                <c:formatCode>m/d/yyyy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Stacked Column Chart'!$J$41:$N$41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13.5</c:v>
                </c:pt>
                <c:pt idx="3">
                  <c:v>101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0C-43C3-A63F-40280D48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65056"/>
        <c:axId val="499366696"/>
      </c:barChart>
      <c:dateAx>
        <c:axId val="49936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669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993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Predicted Total Hours Worked</a:t>
                </a:r>
                <a:r>
                  <a:rPr lang="en-GB" baseline="0"/>
                  <a:t> by the Group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/>
              <a:t>Graph Indicating Adherence of The Team to Forecast Labour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'WBS F Vs A Cluster Column Chart'!$A$5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('WBS F Vs A Cluster Column Chart'!$B$4,'WBS F Vs A Cluster Column Chart'!$C$4,'WBS F Vs A Cluster Column Chart'!$D$4,'WBS F Vs A Cluster Column Chart'!$E$4,'WBS F Vs A Cluster Column Chart'!$F$4)</c:f>
              <c:numCache>
                <c:formatCode>d/m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Cluster Column Chart'!$B$5:$F$5</c:f>
              <c:numCache>
                <c:formatCode>General</c:formatCode>
                <c:ptCount val="5"/>
                <c:pt idx="0">
                  <c:v>26.5</c:v>
                </c:pt>
                <c:pt idx="1">
                  <c:v>71</c:v>
                </c:pt>
                <c:pt idx="2">
                  <c:v>98.75</c:v>
                </c:pt>
                <c:pt idx="3">
                  <c:v>72.25</c:v>
                </c:pt>
                <c:pt idx="4">
                  <c:v>113.75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AAB-4D10-BE9C-E367D285B7A3}"/>
            </c:ext>
          </c:extLst>
        </c:ser>
        <c:ser>
          <c:idx val="1"/>
          <c:order val="1"/>
          <c:tx>
            <c:strRef>
              <c:f>'WBS F Vs A Cluster Column Chart'!$A$6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('WBS F Vs A Cluster Column Chart'!$B$4,'WBS F Vs A Cluster Column Chart'!$C$4,'WBS F Vs A Cluster Column Chart'!$D$4,'WBS F Vs A Cluster Column Chart'!$E$4,'WBS F Vs A Cluster Column Chart'!$F$4)</c:f>
              <c:numCache>
                <c:formatCode>d/m</c:formatCode>
                <c:ptCount val="5"/>
                <c:pt idx="0">
                  <c:v>43115</c:v>
                </c:pt>
                <c:pt idx="1">
                  <c:v>43122</c:v>
                </c:pt>
                <c:pt idx="2">
                  <c:v>43129</c:v>
                </c:pt>
                <c:pt idx="3">
                  <c:v>43136</c:v>
                </c:pt>
                <c:pt idx="4">
                  <c:v>43143</c:v>
                </c:pt>
              </c:numCache>
            </c:numRef>
          </c:cat>
          <c:val>
            <c:numRef>
              <c:f>'WBS F Vs A Cluster Column Chart'!$B$6:$F$6</c:f>
              <c:numCache>
                <c:formatCode>General</c:formatCode>
                <c:ptCount val="5"/>
                <c:pt idx="0" formatCode="0.00">
                  <c:v>110</c:v>
                </c:pt>
                <c:pt idx="1">
                  <c:v>88</c:v>
                </c:pt>
                <c:pt idx="2">
                  <c:v>108.75</c:v>
                </c:pt>
                <c:pt idx="3">
                  <c:v>156.25</c:v>
                </c:pt>
                <c:pt idx="4">
                  <c:v>153.25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AAB-4D10-BE9C-E367D285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74540"/>
        <c:axId val="465152400"/>
      </c:barChart>
      <c:dateAx>
        <c:axId val="354174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65152400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46515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541745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152400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630E2047-7B62-4329-8A23-5E6E5039EF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03CA829F-93FC-429A-8EFD-DB5338EB3D8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8EC2A23-59B5-4D55-9FAB-EFDCB3AF6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3211829-141A-4049-A34B-F849D9AF7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57</xdr:row>
      <xdr:rowOff>142875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D16BFE12-F3AF-44E3-888A-800E3A3ED0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76E7D8AD-2601-44EF-94D8-0673CD5ED3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5538DAE9-DA35-47F8-91BA-975E982567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D64DD470-76EB-41AB-AE7C-D91B490A1A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CDB7524-797F-4AFA-B50D-AA7B84FD4C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5A1864BB-4B65-4608-A127-790C9BC2BA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542925</xdr:colOff>
      <xdr:row>58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C2C18E98-8F9B-4AFA-82EA-6A13D7B1E9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9525</xdr:rowOff>
    </xdr:from>
    <xdr:to>
      <xdr:col>21</xdr:col>
      <xdr:colOff>183357</xdr:colOff>
      <xdr:row>16</xdr:row>
      <xdr:rowOff>154782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51D07-E44A-4462-8AD5-07F221F19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952500</xdr:colOff>
      <xdr:row>18</xdr:row>
      <xdr:rowOff>0</xdr:rowOff>
    </xdr:from>
    <xdr:to>
      <xdr:col>21</xdr:col>
      <xdr:colOff>164307</xdr:colOff>
      <xdr:row>33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E8D69-30D8-4B4E-8476-A47660B7A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95250</xdr:rowOff>
    </xdr:from>
    <xdr:to>
      <xdr:col>12</xdr:col>
      <xdr:colOff>133350</xdr:colOff>
      <xdr:row>19</xdr:row>
      <xdr:rowOff>28575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A43" workbookViewId="0">
      <selection activeCell="C73" sqref="C73"/>
    </sheetView>
  </sheetViews>
  <sheetFormatPr defaultColWidth="14.42578125" defaultRowHeight="15.75" customHeight="1"/>
  <cols>
    <col min="1" max="1" width="10.140625" customWidth="1"/>
    <col min="2" max="2" width="38" customWidth="1"/>
  </cols>
  <sheetData>
    <row r="1" spans="1:13" ht="12.75">
      <c r="A1" s="416" t="s">
        <v>3</v>
      </c>
      <c r="B1" s="2"/>
      <c r="C1" s="404" t="s">
        <v>4</v>
      </c>
      <c r="D1" s="419"/>
      <c r="E1" s="419"/>
      <c r="F1" s="419"/>
      <c r="G1" s="419"/>
      <c r="H1" s="419"/>
      <c r="I1" s="419"/>
      <c r="J1" s="413"/>
      <c r="K1" s="417" t="s">
        <v>0</v>
      </c>
      <c r="L1" s="404" t="s">
        <v>1</v>
      </c>
      <c r="M1" s="406" t="s">
        <v>2</v>
      </c>
    </row>
    <row r="2" spans="1:13" ht="23.25" customHeight="1">
      <c r="A2" s="405"/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6" t="s">
        <v>13</v>
      </c>
      <c r="K2" s="418"/>
      <c r="L2" s="405"/>
      <c r="M2" s="407"/>
    </row>
    <row r="3" spans="1:13" ht="12.75">
      <c r="A3" s="315">
        <v>1</v>
      </c>
      <c r="B3" s="316" t="s">
        <v>14</v>
      </c>
      <c r="C3" s="394"/>
      <c r="D3" s="394"/>
      <c r="E3" s="394"/>
      <c r="F3" s="394"/>
      <c r="G3" s="394"/>
      <c r="H3" s="394"/>
      <c r="I3" s="394"/>
      <c r="J3" s="395"/>
      <c r="K3" s="301">
        <f>SUM(K4:K5)</f>
        <v>16</v>
      </c>
      <c r="L3" s="302">
        <v>8</v>
      </c>
      <c r="M3" s="13">
        <f t="shared" ref="M3:M4" si="0">IF(L3="", "N/A", (K3-L3)/L3)</f>
        <v>1</v>
      </c>
    </row>
    <row r="4" spans="1:13" ht="12.75">
      <c r="A4" s="317">
        <v>1.1000000000000001</v>
      </c>
      <c r="B4" s="318" t="s">
        <v>14</v>
      </c>
      <c r="C4" s="321">
        <v>2</v>
      </c>
      <c r="D4" s="322">
        <v>2</v>
      </c>
      <c r="E4" s="322">
        <v>2</v>
      </c>
      <c r="F4" s="322">
        <v>2</v>
      </c>
      <c r="G4" s="322">
        <v>2</v>
      </c>
      <c r="H4" s="322">
        <v>2</v>
      </c>
      <c r="I4" s="322">
        <v>2</v>
      </c>
      <c r="J4" s="323">
        <v>2</v>
      </c>
      <c r="K4" s="303">
        <f>SUM(C4:J4)</f>
        <v>16</v>
      </c>
      <c r="L4" s="304">
        <v>8</v>
      </c>
      <c r="M4" s="17">
        <f t="shared" si="0"/>
        <v>1</v>
      </c>
    </row>
    <row r="5" spans="1:13" ht="12.75">
      <c r="A5" s="319" t="s">
        <v>15</v>
      </c>
      <c r="B5" s="320" t="s">
        <v>16</v>
      </c>
      <c r="C5" s="324" t="s">
        <v>17</v>
      </c>
      <c r="D5" s="325" t="s">
        <v>17</v>
      </c>
      <c r="E5" s="325" t="s">
        <v>17</v>
      </c>
      <c r="F5" s="325" t="s">
        <v>17</v>
      </c>
      <c r="G5" s="325" t="s">
        <v>17</v>
      </c>
      <c r="H5" s="325" t="s">
        <v>17</v>
      </c>
      <c r="I5" s="325" t="s">
        <v>17</v>
      </c>
      <c r="J5" s="326" t="s">
        <v>17</v>
      </c>
      <c r="K5" s="303" t="s">
        <v>17</v>
      </c>
      <c r="L5" s="297" t="s">
        <v>17</v>
      </c>
      <c r="M5" s="21" t="s">
        <v>17</v>
      </c>
    </row>
    <row r="6" spans="1:13" ht="12.75">
      <c r="A6" s="389">
        <v>1.2</v>
      </c>
      <c r="B6" s="390" t="s">
        <v>18</v>
      </c>
      <c r="C6" s="367"/>
      <c r="D6" s="369"/>
      <c r="E6" s="369"/>
      <c r="F6" s="369"/>
      <c r="G6" s="369"/>
      <c r="H6" s="369"/>
      <c r="I6" s="369"/>
      <c r="J6" s="370"/>
      <c r="K6" s="391"/>
      <c r="L6" s="311"/>
      <c r="M6" s="21"/>
    </row>
    <row r="7" spans="1:13" ht="12.75">
      <c r="A7" s="396">
        <v>2</v>
      </c>
      <c r="B7" s="397" t="s">
        <v>19</v>
      </c>
      <c r="C7" s="398"/>
      <c r="D7" s="398"/>
      <c r="E7" s="398"/>
      <c r="F7" s="398"/>
      <c r="G7" s="398"/>
      <c r="H7" s="398"/>
      <c r="I7" s="398"/>
      <c r="J7" s="398"/>
      <c r="K7" s="399">
        <f>SUM(K8,K13,K17:K23)</f>
        <v>4.5</v>
      </c>
      <c r="L7" s="400">
        <v>73.75</v>
      </c>
      <c r="M7" s="401">
        <f t="shared" ref="M7:M11" si="1">IF(L7="", "N/A", (K7-L7)/L7)</f>
        <v>-0.93898305084745759</v>
      </c>
    </row>
    <row r="8" spans="1:13" ht="12.75">
      <c r="A8" s="24">
        <v>2.1</v>
      </c>
      <c r="B8" s="25" t="s">
        <v>20</v>
      </c>
      <c r="C8" s="26"/>
      <c r="D8" s="26"/>
      <c r="E8" s="27"/>
      <c r="F8" s="26"/>
      <c r="G8" s="26"/>
      <c r="H8" s="26"/>
      <c r="I8" s="26"/>
      <c r="J8" s="26"/>
      <c r="K8" s="305">
        <f>SUM(K9:K12)</f>
        <v>4.5</v>
      </c>
      <c r="L8" s="306">
        <v>55</v>
      </c>
      <c r="M8" s="29">
        <f t="shared" si="1"/>
        <v>-0.91818181818181821</v>
      </c>
    </row>
    <row r="9" spans="1:13" ht="12.75">
      <c r="A9" s="1" t="s">
        <v>21</v>
      </c>
      <c r="B9" s="14" t="s">
        <v>22</v>
      </c>
      <c r="C9" s="15" t="s">
        <v>17</v>
      </c>
      <c r="D9" s="15">
        <v>2.5</v>
      </c>
      <c r="E9" s="15">
        <v>2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03">
        <f>SUM(C9:J9)</f>
        <v>4.5</v>
      </c>
      <c r="L9" s="304">
        <v>34</v>
      </c>
      <c r="M9" s="17">
        <f t="shared" si="1"/>
        <v>-0.86764705882352944</v>
      </c>
    </row>
    <row r="10" spans="1:13" ht="12.75">
      <c r="A10" s="1" t="s">
        <v>23</v>
      </c>
      <c r="B10" s="14" t="s">
        <v>24</v>
      </c>
      <c r="C10" s="15" t="s">
        <v>17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03">
        <v>0</v>
      </c>
      <c r="L10" s="304">
        <v>12</v>
      </c>
      <c r="M10" s="17">
        <f t="shared" si="1"/>
        <v>-1</v>
      </c>
    </row>
    <row r="11" spans="1:13" ht="12.75">
      <c r="A11" s="1" t="s">
        <v>25</v>
      </c>
      <c r="B11" s="14" t="s">
        <v>26</v>
      </c>
      <c r="C11" s="15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03">
        <v>0</v>
      </c>
      <c r="L11" s="304">
        <v>9</v>
      </c>
      <c r="M11" s="17">
        <f t="shared" si="1"/>
        <v>-1</v>
      </c>
    </row>
    <row r="12" spans="1:13" ht="12.75">
      <c r="A12" s="30"/>
      <c r="B12" s="2"/>
      <c r="C12" s="15"/>
      <c r="D12" s="15"/>
      <c r="E12" s="15"/>
      <c r="F12" s="31"/>
      <c r="G12" s="31"/>
      <c r="H12" s="31"/>
      <c r="I12" s="31"/>
      <c r="J12" s="31"/>
      <c r="K12" s="303"/>
      <c r="L12" s="304"/>
      <c r="M12" s="16"/>
    </row>
    <row r="13" spans="1:13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26"/>
      <c r="K13" s="305">
        <v>0</v>
      </c>
      <c r="L13" s="306">
        <v>18</v>
      </c>
      <c r="M13" s="29">
        <f t="shared" ref="M13:M14" si="2">IF(L13="", "N/A", (K13-L13)/L13)</f>
        <v>-1</v>
      </c>
    </row>
    <row r="14" spans="1:13" ht="12.75">
      <c r="A14" s="1" t="s">
        <v>28</v>
      </c>
      <c r="B14" s="14" t="s">
        <v>29</v>
      </c>
      <c r="C14" s="15" t="s">
        <v>17</v>
      </c>
      <c r="D14" s="15" t="s">
        <v>17</v>
      </c>
      <c r="E14" s="15" t="s">
        <v>17</v>
      </c>
      <c r="F14" s="15" t="s">
        <v>17</v>
      </c>
      <c r="G14" s="15" t="s">
        <v>17</v>
      </c>
      <c r="H14" s="15" t="s">
        <v>17</v>
      </c>
      <c r="I14" s="15" t="s">
        <v>17</v>
      </c>
      <c r="J14" s="15" t="s">
        <v>17</v>
      </c>
      <c r="K14" s="303">
        <v>0</v>
      </c>
      <c r="L14" s="304">
        <v>18</v>
      </c>
      <c r="M14" s="17">
        <f t="shared" si="2"/>
        <v>-1</v>
      </c>
    </row>
    <row r="15" spans="1:13" ht="12.75">
      <c r="A15" s="1" t="s">
        <v>30</v>
      </c>
      <c r="B15" s="14" t="s">
        <v>31</v>
      </c>
      <c r="C15" s="15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03" t="s">
        <v>17</v>
      </c>
      <c r="L15" s="304" t="s">
        <v>17</v>
      </c>
      <c r="M15" s="16" t="s">
        <v>17</v>
      </c>
    </row>
    <row r="16" spans="1:13" ht="12.75">
      <c r="A16" s="30"/>
      <c r="B16" s="2"/>
      <c r="C16" s="15"/>
      <c r="D16" s="31"/>
      <c r="E16" s="31"/>
      <c r="F16" s="31"/>
      <c r="G16" s="31"/>
      <c r="H16" s="31"/>
      <c r="I16" s="31"/>
      <c r="J16" s="31"/>
      <c r="K16" s="303"/>
      <c r="L16" s="304"/>
      <c r="M16" s="16"/>
    </row>
    <row r="17" spans="1:13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 t="s">
        <v>17</v>
      </c>
      <c r="I17" s="15" t="s">
        <v>17</v>
      </c>
      <c r="J17" s="15" t="s">
        <v>17</v>
      </c>
      <c r="K17" s="303" t="s">
        <v>17</v>
      </c>
      <c r="L17" s="304" t="s">
        <v>17</v>
      </c>
      <c r="M17" s="16" t="s">
        <v>17</v>
      </c>
    </row>
    <row r="18" spans="1:13" ht="12.75">
      <c r="A18" s="1">
        <v>2.4</v>
      </c>
      <c r="B18" s="14" t="s">
        <v>33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03" t="s">
        <v>17</v>
      </c>
      <c r="L18" s="304" t="s">
        <v>17</v>
      </c>
      <c r="M18" s="16" t="s">
        <v>17</v>
      </c>
    </row>
    <row r="19" spans="1:13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03" t="s">
        <v>17</v>
      </c>
      <c r="L19" s="304" t="s">
        <v>17</v>
      </c>
      <c r="M19" s="16" t="s">
        <v>17</v>
      </c>
    </row>
    <row r="20" spans="1:13" ht="12.75">
      <c r="A20" s="1">
        <v>2.6</v>
      </c>
      <c r="B20" s="14" t="s">
        <v>35</v>
      </c>
      <c r="C20" s="15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 t="s">
        <v>17</v>
      </c>
      <c r="J20" s="15" t="s">
        <v>17</v>
      </c>
      <c r="K20" s="303">
        <v>0</v>
      </c>
      <c r="L20" s="304">
        <v>0.75</v>
      </c>
      <c r="M20" s="17">
        <f>IF(L20="", "N/A", (K20-L20)/L20)</f>
        <v>-1</v>
      </c>
    </row>
    <row r="21" spans="1:13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03" t="s">
        <v>17</v>
      </c>
      <c r="L21" s="304" t="s">
        <v>17</v>
      </c>
      <c r="M21" s="16" t="s">
        <v>17</v>
      </c>
    </row>
    <row r="22" spans="1:13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03" t="s">
        <v>17</v>
      </c>
      <c r="L22" s="304" t="s">
        <v>17</v>
      </c>
      <c r="M22" s="16" t="s">
        <v>17</v>
      </c>
    </row>
    <row r="23" spans="1:13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03" t="s">
        <v>17</v>
      </c>
      <c r="L23" s="304" t="s">
        <v>17</v>
      </c>
      <c r="M23" s="16" t="s">
        <v>17</v>
      </c>
    </row>
    <row r="24" spans="1:13" ht="12.75">
      <c r="A24" s="30"/>
      <c r="B24" s="2"/>
      <c r="C24" s="31"/>
      <c r="D24" s="31"/>
      <c r="E24" s="31"/>
      <c r="F24" s="31"/>
      <c r="G24" s="31"/>
      <c r="H24" s="31"/>
      <c r="I24" s="31"/>
      <c r="J24" s="31"/>
      <c r="K24" s="391"/>
      <c r="L24" s="392"/>
      <c r="M24" s="17"/>
    </row>
    <row r="25" spans="1:13" ht="12.75">
      <c r="A25" s="396">
        <v>3</v>
      </c>
      <c r="B25" s="397" t="s">
        <v>39</v>
      </c>
      <c r="C25" s="398"/>
      <c r="D25" s="398"/>
      <c r="E25" s="398"/>
      <c r="F25" s="398"/>
      <c r="G25" s="398"/>
      <c r="H25" s="398"/>
      <c r="I25" s="398"/>
      <c r="J25" s="398"/>
      <c r="K25" s="399">
        <f>SUM(K26:K31)</f>
        <v>1</v>
      </c>
      <c r="L25" s="400" t="s">
        <v>17</v>
      </c>
      <c r="M25" s="401" t="str">
        <f t="shared" ref="M25:M26" si="3">IF(L25="-", "N/A", (K25-L25)/L25)</f>
        <v>N/A</v>
      </c>
    </row>
    <row r="26" spans="1:13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15">
        <v>1</v>
      </c>
      <c r="J26" s="15" t="s">
        <v>17</v>
      </c>
      <c r="K26" s="303">
        <f>SUM(C26:J26)</f>
        <v>1</v>
      </c>
      <c r="L26" s="304" t="s">
        <v>17</v>
      </c>
      <c r="M26" s="17" t="str">
        <f t="shared" si="3"/>
        <v>N/A</v>
      </c>
    </row>
    <row r="27" spans="1:13" ht="12.75">
      <c r="A27" s="1">
        <v>3.2</v>
      </c>
      <c r="B27" s="14" t="s">
        <v>41</v>
      </c>
      <c r="C27" s="15" t="s">
        <v>17</v>
      </c>
      <c r="D27" s="15" t="s">
        <v>17</v>
      </c>
      <c r="E27" s="15" t="s">
        <v>17</v>
      </c>
      <c r="F27" s="15" t="s">
        <v>17</v>
      </c>
      <c r="G27" s="15" t="s">
        <v>17</v>
      </c>
      <c r="H27" s="15" t="s">
        <v>17</v>
      </c>
      <c r="I27" s="15" t="s">
        <v>17</v>
      </c>
      <c r="J27" s="32" t="s">
        <v>17</v>
      </c>
      <c r="K27" s="307" t="s">
        <v>17</v>
      </c>
      <c r="L27" s="308" t="s">
        <v>17</v>
      </c>
      <c r="M27" s="16" t="s">
        <v>17</v>
      </c>
    </row>
    <row r="28" spans="1:13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32" t="s">
        <v>17</v>
      </c>
      <c r="K28" s="307" t="s">
        <v>17</v>
      </c>
      <c r="L28" s="308" t="s">
        <v>17</v>
      </c>
      <c r="M28" s="16" t="s">
        <v>17</v>
      </c>
    </row>
    <row r="29" spans="1:13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32" t="s">
        <v>17</v>
      </c>
      <c r="K29" s="307" t="s">
        <v>17</v>
      </c>
      <c r="L29" s="308" t="s">
        <v>17</v>
      </c>
      <c r="M29" s="16" t="s">
        <v>17</v>
      </c>
    </row>
    <row r="30" spans="1:13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32" t="s">
        <v>17</v>
      </c>
      <c r="K30" s="307" t="s">
        <v>17</v>
      </c>
      <c r="L30" s="308" t="s">
        <v>17</v>
      </c>
      <c r="M30" s="16" t="s">
        <v>17</v>
      </c>
    </row>
    <row r="31" spans="1:13" ht="12.75">
      <c r="A31" s="1"/>
      <c r="B31" s="14"/>
      <c r="C31" s="31"/>
      <c r="D31" s="31"/>
      <c r="E31" s="31"/>
      <c r="F31" s="31"/>
      <c r="G31" s="31"/>
      <c r="H31" s="31"/>
      <c r="I31" s="31"/>
      <c r="J31" s="31"/>
      <c r="K31" s="391"/>
      <c r="L31" s="392"/>
      <c r="M31" s="393"/>
    </row>
    <row r="32" spans="1:13" ht="12.75">
      <c r="A32" s="396">
        <v>4</v>
      </c>
      <c r="B32" s="397" t="s">
        <v>45</v>
      </c>
      <c r="C32" s="402"/>
      <c r="D32" s="402"/>
      <c r="E32" s="402"/>
      <c r="F32" s="402"/>
      <c r="G32" s="402"/>
      <c r="H32" s="402"/>
      <c r="I32" s="402"/>
      <c r="J32" s="402"/>
      <c r="K32" s="399">
        <f>SUM(K33:K35,K36)</f>
        <v>5</v>
      </c>
      <c r="L32" s="400">
        <f>SUM(L33:L36)</f>
        <v>28</v>
      </c>
      <c r="M32" s="403">
        <f t="shared" ref="M32:M34" si="4">IF(L32="", "N/A", (K32-L32)/L32)</f>
        <v>-0.8214285714285714</v>
      </c>
    </row>
    <row r="33" spans="1:13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15">
        <v>3</v>
      </c>
      <c r="K33" s="303">
        <f t="shared" ref="K33:K34" si="5">SUM(C33:J33)</f>
        <v>3</v>
      </c>
      <c r="L33" s="304">
        <v>7.5</v>
      </c>
      <c r="M33" s="312">
        <f t="shared" si="4"/>
        <v>-0.6</v>
      </c>
    </row>
    <row r="34" spans="1:13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>
        <v>2</v>
      </c>
      <c r="J34" s="15" t="s">
        <v>17</v>
      </c>
      <c r="K34" s="303">
        <f t="shared" si="5"/>
        <v>2</v>
      </c>
      <c r="L34" s="304">
        <v>3</v>
      </c>
      <c r="M34" s="312">
        <f t="shared" si="4"/>
        <v>-0.33333333333333331</v>
      </c>
    </row>
    <row r="35" spans="1:13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03" t="s">
        <v>17</v>
      </c>
      <c r="L35" s="304" t="s">
        <v>17</v>
      </c>
      <c r="M35" s="304" t="s">
        <v>17</v>
      </c>
    </row>
    <row r="36" spans="1:13" ht="12.75">
      <c r="A36" s="35">
        <v>4.4000000000000004</v>
      </c>
      <c r="B36" s="36" t="s">
        <v>49</v>
      </c>
      <c r="C36" s="27"/>
      <c r="D36" s="27"/>
      <c r="E36" s="27"/>
      <c r="F36" s="27"/>
      <c r="G36" s="27"/>
      <c r="H36" s="27"/>
      <c r="I36" s="27"/>
      <c r="J36" s="27"/>
      <c r="K36" s="305">
        <f t="shared" ref="K36:L36" si="6">SUM(K37:K39)</f>
        <v>0</v>
      </c>
      <c r="L36" s="306">
        <f t="shared" si="6"/>
        <v>17.5</v>
      </c>
      <c r="M36" s="313">
        <f t="shared" ref="M36:M39" si="7">IF(L36="", "N/A", (K36-L36)/L36)</f>
        <v>-1</v>
      </c>
    </row>
    <row r="37" spans="1:13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 t="s">
        <v>17</v>
      </c>
      <c r="G37" s="15" t="s">
        <v>17</v>
      </c>
      <c r="H37" s="15" t="s">
        <v>17</v>
      </c>
      <c r="I37" s="15" t="s">
        <v>17</v>
      </c>
      <c r="J37" s="15" t="s">
        <v>17</v>
      </c>
      <c r="K37" s="303">
        <v>0</v>
      </c>
      <c r="L37" s="304">
        <v>11.75</v>
      </c>
      <c r="M37" s="312">
        <f t="shared" si="7"/>
        <v>-1</v>
      </c>
    </row>
    <row r="38" spans="1:13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03">
        <v>0</v>
      </c>
      <c r="L38" s="304">
        <v>1.75</v>
      </c>
      <c r="M38" s="312">
        <f t="shared" si="7"/>
        <v>-1</v>
      </c>
    </row>
    <row r="39" spans="1:13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03">
        <v>0</v>
      </c>
      <c r="L39" s="304">
        <v>4</v>
      </c>
      <c r="M39" s="312">
        <f t="shared" si="7"/>
        <v>-1</v>
      </c>
    </row>
    <row r="40" spans="1:13" ht="12.75">
      <c r="A40" s="30"/>
      <c r="B40" s="2"/>
      <c r="C40" s="31"/>
      <c r="D40" s="31"/>
      <c r="E40" s="31"/>
      <c r="F40" s="31"/>
      <c r="G40" s="31"/>
      <c r="H40" s="31"/>
      <c r="I40" s="31"/>
      <c r="J40" s="31"/>
      <c r="K40" s="391"/>
      <c r="L40" s="392"/>
      <c r="M40" s="393"/>
    </row>
    <row r="41" spans="1:13" ht="12.75">
      <c r="A41" s="396">
        <v>5</v>
      </c>
      <c r="B41" s="397" t="s">
        <v>56</v>
      </c>
      <c r="C41" s="402"/>
      <c r="D41" s="402"/>
      <c r="E41" s="402"/>
      <c r="F41" s="402"/>
      <c r="G41" s="402"/>
      <c r="H41" s="402"/>
      <c r="I41" s="402"/>
      <c r="J41" s="402"/>
      <c r="K41" s="399">
        <f>SUM(K42:K43,K44,K51)</f>
        <v>0</v>
      </c>
      <c r="L41" s="400" t="s">
        <v>17</v>
      </c>
      <c r="M41" s="403" t="str">
        <f>IF(L41="-", "N/A", (K41-L41)/L41)</f>
        <v>N/A</v>
      </c>
    </row>
    <row r="42" spans="1:13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03" t="s">
        <v>17</v>
      </c>
      <c r="L42" s="304" t="s">
        <v>17</v>
      </c>
      <c r="M42" s="304" t="s">
        <v>17</v>
      </c>
    </row>
    <row r="43" spans="1:13" ht="12.75">
      <c r="A43" s="1">
        <v>5.2</v>
      </c>
      <c r="B43" s="14" t="s">
        <v>58</v>
      </c>
      <c r="C43" s="15" t="s">
        <v>17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03" t="s">
        <v>17</v>
      </c>
      <c r="L43" s="304" t="s">
        <v>17</v>
      </c>
      <c r="M43" s="304" t="s">
        <v>17</v>
      </c>
    </row>
    <row r="44" spans="1:13" ht="12.75">
      <c r="A44" s="37">
        <v>5.3</v>
      </c>
      <c r="B44" s="38" t="s">
        <v>59</v>
      </c>
      <c r="C44" s="39"/>
      <c r="D44" s="39"/>
      <c r="E44" s="39"/>
      <c r="F44" s="39"/>
      <c r="G44" s="39"/>
      <c r="H44" s="39"/>
      <c r="I44" s="39"/>
      <c r="J44" s="39"/>
      <c r="K44" s="305">
        <f>SUM(K45,K48)</f>
        <v>0</v>
      </c>
      <c r="L44" s="309" t="s">
        <v>17</v>
      </c>
      <c r="M44" s="313" t="str">
        <f t="shared" ref="M44:M45" si="8">IF(L44="-", "N/A", (K44-L44)/L44)</f>
        <v>N/A</v>
      </c>
    </row>
    <row r="45" spans="1:13" ht="12.75">
      <c r="A45" s="24" t="s">
        <v>60</v>
      </c>
      <c r="B45" s="25" t="s">
        <v>61</v>
      </c>
      <c r="C45" s="40"/>
      <c r="D45" s="40"/>
      <c r="E45" s="40"/>
      <c r="F45" s="40"/>
      <c r="G45" s="40"/>
      <c r="H45" s="40"/>
      <c r="I45" s="40"/>
      <c r="J45" s="40"/>
      <c r="K45" s="305">
        <f>SUM(K46:K47)</f>
        <v>0</v>
      </c>
      <c r="L45" s="306" t="s">
        <v>17</v>
      </c>
      <c r="M45" s="313" t="str">
        <f t="shared" si="8"/>
        <v>N/A</v>
      </c>
    </row>
    <row r="46" spans="1:13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15" t="s">
        <v>17</v>
      </c>
      <c r="K46" s="303" t="s">
        <v>17</v>
      </c>
      <c r="L46" s="297" t="s">
        <v>17</v>
      </c>
      <c r="M46" s="297" t="s">
        <v>17</v>
      </c>
    </row>
    <row r="47" spans="1:13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03" t="s">
        <v>17</v>
      </c>
      <c r="L47" s="297" t="s">
        <v>17</v>
      </c>
      <c r="M47" s="297" t="s">
        <v>17</v>
      </c>
    </row>
    <row r="48" spans="1:13" ht="12.75">
      <c r="A48" s="24" t="s">
        <v>66</v>
      </c>
      <c r="B48" s="25" t="s">
        <v>67</v>
      </c>
      <c r="C48" s="40"/>
      <c r="D48" s="40"/>
      <c r="E48" s="40"/>
      <c r="F48" s="40"/>
      <c r="G48" s="40"/>
      <c r="H48" s="40"/>
      <c r="I48" s="40"/>
      <c r="J48" s="40"/>
      <c r="K48" s="305">
        <f>SUM(K49:K50)</f>
        <v>0</v>
      </c>
      <c r="L48" s="306" t="s">
        <v>17</v>
      </c>
      <c r="M48" s="314" t="str">
        <f>IF(L48="-", "N/A", (K48-L48)/L48)</f>
        <v>N/A</v>
      </c>
    </row>
    <row r="49" spans="1:13" ht="12.75">
      <c r="A49" s="1" t="s">
        <v>68</v>
      </c>
      <c r="B49" s="14" t="s">
        <v>69</v>
      </c>
      <c r="C49" s="15" t="s">
        <v>17</v>
      </c>
      <c r="D49" s="15" t="s">
        <v>17</v>
      </c>
      <c r="E49" s="15" t="s">
        <v>17</v>
      </c>
      <c r="F49" s="15" t="s">
        <v>17</v>
      </c>
      <c r="G49" s="15" t="s">
        <v>17</v>
      </c>
      <c r="H49" s="15" t="s">
        <v>17</v>
      </c>
      <c r="I49" s="15" t="s">
        <v>17</v>
      </c>
      <c r="J49" s="15" t="s">
        <v>17</v>
      </c>
      <c r="K49" s="303" t="s">
        <v>17</v>
      </c>
      <c r="L49" s="297" t="s">
        <v>17</v>
      </c>
      <c r="M49" s="297" t="s">
        <v>17</v>
      </c>
    </row>
    <row r="50" spans="1:13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03" t="s">
        <v>17</v>
      </c>
      <c r="L50" s="297" t="s">
        <v>17</v>
      </c>
      <c r="M50" s="297" t="s">
        <v>17</v>
      </c>
    </row>
    <row r="51" spans="1:13" ht="12.75">
      <c r="A51" s="37">
        <v>5.4</v>
      </c>
      <c r="B51" s="38" t="s">
        <v>72</v>
      </c>
      <c r="C51" s="39"/>
      <c r="D51" s="39"/>
      <c r="E51" s="39"/>
      <c r="F51" s="39"/>
      <c r="G51" s="39"/>
      <c r="H51" s="39"/>
      <c r="I51" s="39"/>
      <c r="J51" s="39"/>
      <c r="K51" s="310">
        <f>SUM(K52:K54)</f>
        <v>0</v>
      </c>
      <c r="L51" s="309" t="s">
        <v>17</v>
      </c>
      <c r="M51" s="314" t="str">
        <f>IF(L51="-", "N/A", (K51-L51)/L51)</f>
        <v>N/A</v>
      </c>
    </row>
    <row r="52" spans="1:13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03" t="s">
        <v>17</v>
      </c>
      <c r="L52" s="297" t="s">
        <v>17</v>
      </c>
      <c r="M52" s="297" t="s">
        <v>17</v>
      </c>
    </row>
    <row r="53" spans="1:13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03" t="s">
        <v>17</v>
      </c>
      <c r="L53" s="297" t="s">
        <v>17</v>
      </c>
      <c r="M53" s="297" t="s">
        <v>17</v>
      </c>
    </row>
    <row r="54" spans="1:13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03" t="s">
        <v>17</v>
      </c>
      <c r="L54" s="297" t="s">
        <v>17</v>
      </c>
      <c r="M54" s="297" t="s">
        <v>17</v>
      </c>
    </row>
    <row r="55" spans="1:13" ht="12.75">
      <c r="A55" s="1"/>
      <c r="B55" s="2"/>
      <c r="C55" s="31"/>
      <c r="D55" s="31"/>
      <c r="E55" s="31"/>
      <c r="F55" s="31"/>
      <c r="G55" s="31"/>
      <c r="H55" s="31"/>
      <c r="I55" s="31"/>
      <c r="J55" s="31"/>
      <c r="K55" s="391" t="s">
        <v>17</v>
      </c>
      <c r="L55" s="311" t="s">
        <v>17</v>
      </c>
      <c r="M55" s="311" t="s">
        <v>17</v>
      </c>
    </row>
    <row r="56" spans="1:13" ht="12.75">
      <c r="A56" s="396">
        <v>6</v>
      </c>
      <c r="B56" s="397" t="s">
        <v>79</v>
      </c>
      <c r="C56" s="402"/>
      <c r="D56" s="402"/>
      <c r="E56" s="402"/>
      <c r="F56" s="402"/>
      <c r="G56" s="402"/>
      <c r="H56" s="402"/>
      <c r="I56" s="402"/>
      <c r="J56" s="402"/>
      <c r="K56" s="399">
        <f>SUM(K57:K70)</f>
        <v>0</v>
      </c>
      <c r="L56" s="400" t="s">
        <v>17</v>
      </c>
      <c r="M56" s="403" t="str">
        <f>IF(L56="-", "N/A", (K56-L56)/L56)</f>
        <v>N/A</v>
      </c>
    </row>
    <row r="57" spans="1:13" ht="12.75">
      <c r="A57" s="1">
        <v>6.1</v>
      </c>
      <c r="B57" s="14" t="s">
        <v>80</v>
      </c>
      <c r="C57" s="15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295" t="s">
        <v>17</v>
      </c>
      <c r="L57" s="297" t="s">
        <v>17</v>
      </c>
      <c r="M57" s="297" t="s">
        <v>17</v>
      </c>
    </row>
    <row r="58" spans="1:13" ht="12.75">
      <c r="A58" s="1">
        <v>6.2</v>
      </c>
      <c r="B58" s="14" t="s">
        <v>81</v>
      </c>
      <c r="C58" s="15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299" t="s">
        <v>17</v>
      </c>
      <c r="L58" s="300" t="s">
        <v>17</v>
      </c>
      <c r="M58" s="297" t="s">
        <v>17</v>
      </c>
    </row>
    <row r="59" spans="1:13" ht="12.75">
      <c r="A59" s="1">
        <v>6.3</v>
      </c>
      <c r="B59" s="14" t="s">
        <v>82</v>
      </c>
      <c r="C59" s="15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295" t="s">
        <v>17</v>
      </c>
      <c r="L59" s="297" t="s">
        <v>17</v>
      </c>
      <c r="M59" s="297" t="s">
        <v>17</v>
      </c>
    </row>
    <row r="60" spans="1:13" ht="12.75">
      <c r="A60" s="1">
        <v>6.4</v>
      </c>
      <c r="B60" s="14" t="s">
        <v>83</v>
      </c>
      <c r="C60" s="15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295" t="s">
        <v>17</v>
      </c>
      <c r="L60" s="297" t="s">
        <v>17</v>
      </c>
      <c r="M60" s="297" t="s">
        <v>17</v>
      </c>
    </row>
    <row r="61" spans="1:13" ht="12.75">
      <c r="A61" s="1">
        <v>6.5</v>
      </c>
      <c r="B61" s="14" t="s">
        <v>84</v>
      </c>
      <c r="C61" s="15" t="s">
        <v>17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295" t="s">
        <v>17</v>
      </c>
      <c r="L61" s="297" t="s">
        <v>17</v>
      </c>
      <c r="M61" s="297" t="s">
        <v>17</v>
      </c>
    </row>
    <row r="62" spans="1:13" ht="12.75">
      <c r="A62" s="1">
        <v>6.6</v>
      </c>
      <c r="B62" s="14" t="s">
        <v>85</v>
      </c>
      <c r="C62" s="15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295" t="s">
        <v>17</v>
      </c>
      <c r="L62" s="297" t="s">
        <v>17</v>
      </c>
      <c r="M62" s="297" t="s">
        <v>17</v>
      </c>
    </row>
    <row r="63" spans="1:13" ht="12.75">
      <c r="A63" s="1">
        <v>6.7</v>
      </c>
      <c r="B63" s="14" t="s">
        <v>86</v>
      </c>
      <c r="C63" s="15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295" t="s">
        <v>17</v>
      </c>
      <c r="L63" s="297" t="s">
        <v>17</v>
      </c>
      <c r="M63" s="297" t="s">
        <v>17</v>
      </c>
    </row>
    <row r="64" spans="1:13" ht="12.75">
      <c r="A64" s="1">
        <v>6.8</v>
      </c>
      <c r="B64" s="14" t="s">
        <v>87</v>
      </c>
      <c r="C64" s="15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295" t="s">
        <v>17</v>
      </c>
      <c r="L64" s="297" t="s">
        <v>17</v>
      </c>
      <c r="M64" s="297" t="s">
        <v>17</v>
      </c>
    </row>
    <row r="65" spans="1:13" ht="12.75">
      <c r="A65" s="1">
        <v>6.9</v>
      </c>
      <c r="B65" s="14" t="s">
        <v>88</v>
      </c>
      <c r="C65" s="15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295" t="s">
        <v>17</v>
      </c>
      <c r="L65" s="297" t="s">
        <v>17</v>
      </c>
      <c r="M65" s="297" t="s">
        <v>17</v>
      </c>
    </row>
    <row r="66" spans="1:13" ht="12.75">
      <c r="A66" s="1">
        <v>6.1</v>
      </c>
      <c r="B66" s="14" t="s">
        <v>89</v>
      </c>
      <c r="C66" s="15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295" t="s">
        <v>17</v>
      </c>
      <c r="L66" s="297" t="s">
        <v>17</v>
      </c>
      <c r="M66" s="297" t="s">
        <v>17</v>
      </c>
    </row>
    <row r="67" spans="1:13" ht="12.75">
      <c r="A67" s="1">
        <v>6.11</v>
      </c>
      <c r="B67" s="14" t="s">
        <v>90</v>
      </c>
      <c r="C67" s="15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295" t="s">
        <v>17</v>
      </c>
      <c r="L67" s="297" t="s">
        <v>17</v>
      </c>
      <c r="M67" s="297" t="s">
        <v>17</v>
      </c>
    </row>
    <row r="68" spans="1:13" ht="12.75">
      <c r="A68" s="1">
        <v>6.12</v>
      </c>
      <c r="B68" s="14" t="s">
        <v>91</v>
      </c>
      <c r="C68" s="15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295" t="s">
        <v>17</v>
      </c>
      <c r="L68" s="297" t="s">
        <v>17</v>
      </c>
      <c r="M68" s="297" t="s">
        <v>17</v>
      </c>
    </row>
    <row r="69" spans="1:13" ht="12.75">
      <c r="A69" s="1">
        <v>6.13</v>
      </c>
      <c r="B69" s="14" t="s">
        <v>92</v>
      </c>
      <c r="C69" s="15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295" t="s">
        <v>17</v>
      </c>
      <c r="L69" s="297" t="s">
        <v>17</v>
      </c>
      <c r="M69" s="297" t="s">
        <v>17</v>
      </c>
    </row>
    <row r="70" spans="1:13" ht="13.5" thickBot="1">
      <c r="A70" s="1">
        <v>6.14</v>
      </c>
      <c r="B70" s="14" t="s">
        <v>93</v>
      </c>
      <c r="C70" s="15" t="s">
        <v>17</v>
      </c>
      <c r="D70" s="15" t="s">
        <v>17</v>
      </c>
      <c r="E70" s="15" t="s">
        <v>17</v>
      </c>
      <c r="F70" s="15" t="s">
        <v>17</v>
      </c>
      <c r="G70" s="15" t="s">
        <v>17</v>
      </c>
      <c r="H70" s="15" t="s">
        <v>17</v>
      </c>
      <c r="I70" s="15" t="s">
        <v>17</v>
      </c>
      <c r="J70" s="15" t="s">
        <v>17</v>
      </c>
      <c r="K70" s="296" t="s">
        <v>17</v>
      </c>
      <c r="L70" s="298" t="s">
        <v>17</v>
      </c>
      <c r="M70" s="298" t="s">
        <v>17</v>
      </c>
    </row>
    <row r="71" spans="1:13" ht="12.75">
      <c r="A71" s="414" t="s">
        <v>94</v>
      </c>
      <c r="B71" s="415"/>
      <c r="C71" s="42"/>
      <c r="D71" s="42"/>
      <c r="E71" s="42"/>
      <c r="F71" s="42"/>
      <c r="G71" s="42"/>
      <c r="H71" s="43"/>
      <c r="I71" s="42"/>
      <c r="J71" s="42"/>
      <c r="K71" s="44">
        <f t="shared" ref="K71:L71" si="9">SUM(K3,K7,K25,K32,K41)</f>
        <v>26.5</v>
      </c>
      <c r="L71" s="45">
        <f t="shared" si="9"/>
        <v>109.75</v>
      </c>
      <c r="M71" s="29">
        <f>IF(L71="", "N/A", (K71-L71)/L71)</f>
        <v>-0.75854214123006836</v>
      </c>
    </row>
    <row r="72" spans="1:13" ht="14.25">
      <c r="A72" s="412" t="s">
        <v>95</v>
      </c>
      <c r="B72" s="413"/>
      <c r="C72" s="46">
        <f t="shared" ref="C72:J72" si="10">SUM(C4:C69)</f>
        <v>2</v>
      </c>
      <c r="D72" s="46">
        <f t="shared" si="10"/>
        <v>4.5</v>
      </c>
      <c r="E72" s="46">
        <f t="shared" si="10"/>
        <v>4</v>
      </c>
      <c r="F72" s="46">
        <f t="shared" si="10"/>
        <v>2</v>
      </c>
      <c r="G72" s="46">
        <f t="shared" si="10"/>
        <v>2</v>
      </c>
      <c r="H72" s="46">
        <f t="shared" si="10"/>
        <v>2</v>
      </c>
      <c r="I72" s="46">
        <f t="shared" si="10"/>
        <v>5</v>
      </c>
      <c r="J72" s="46">
        <f t="shared" si="10"/>
        <v>5</v>
      </c>
      <c r="K72" s="28">
        <f t="shared" ref="K72:K73" si="11">SUM(C72:J72)</f>
        <v>26.5</v>
      </c>
      <c r="L72" s="45"/>
      <c r="M72" s="29"/>
    </row>
    <row r="73" spans="1:13" ht="12.75">
      <c r="A73" s="408" t="s">
        <v>96</v>
      </c>
      <c r="B73" s="409"/>
      <c r="C73" s="47">
        <v>6.75</v>
      </c>
      <c r="D73" s="47">
        <v>27.5</v>
      </c>
      <c r="E73" s="47">
        <v>23</v>
      </c>
      <c r="F73" s="47">
        <v>13.75</v>
      </c>
      <c r="G73" s="47">
        <v>4</v>
      </c>
      <c r="H73" s="47">
        <v>10.5</v>
      </c>
      <c r="I73" s="47">
        <v>12</v>
      </c>
      <c r="J73" s="47">
        <v>12.5</v>
      </c>
      <c r="K73" s="48">
        <f t="shared" si="11"/>
        <v>110</v>
      </c>
      <c r="L73" s="49"/>
      <c r="M73" s="50"/>
    </row>
    <row r="74" spans="1:13" ht="12.75">
      <c r="A74" s="410" t="s">
        <v>2</v>
      </c>
      <c r="B74" s="411"/>
      <c r="C74" s="51">
        <f t="shared" ref="C74:K74" si="12">((C72-C73)/C73)</f>
        <v>-0.70370370370370372</v>
      </c>
      <c r="D74" s="51">
        <f t="shared" si="12"/>
        <v>-0.83636363636363631</v>
      </c>
      <c r="E74" s="51">
        <f t="shared" si="12"/>
        <v>-0.82608695652173914</v>
      </c>
      <c r="F74" s="51">
        <f t="shared" si="12"/>
        <v>-0.8545454545454545</v>
      </c>
      <c r="G74" s="51">
        <f t="shared" si="12"/>
        <v>-0.5</v>
      </c>
      <c r="H74" s="51">
        <f t="shared" si="12"/>
        <v>-0.80952380952380953</v>
      </c>
      <c r="I74" s="51">
        <f t="shared" si="12"/>
        <v>-0.58333333333333337</v>
      </c>
      <c r="J74" s="51">
        <f t="shared" si="12"/>
        <v>-0.6</v>
      </c>
      <c r="K74" s="52">
        <f t="shared" si="12"/>
        <v>-0.75909090909090904</v>
      </c>
      <c r="L74" s="53"/>
      <c r="M74" s="54"/>
    </row>
    <row r="75" spans="1:13" ht="12.75">
      <c r="C75" s="55"/>
      <c r="D75" s="55"/>
      <c r="E75" s="55"/>
      <c r="F75" s="55"/>
      <c r="G75" s="55"/>
      <c r="H75" s="55"/>
      <c r="I75" s="55"/>
      <c r="J75" s="55"/>
      <c r="M75" s="56"/>
    </row>
    <row r="76" spans="1:13" ht="12.75">
      <c r="C76" s="55"/>
      <c r="D76" s="55"/>
      <c r="E76" s="55"/>
      <c r="F76" s="55"/>
      <c r="G76" s="55"/>
      <c r="H76" s="55"/>
      <c r="I76" s="55"/>
      <c r="J76" s="55"/>
      <c r="M76" s="56"/>
    </row>
  </sheetData>
  <mergeCells count="9">
    <mergeCell ref="L1:L2"/>
    <mergeCell ref="M1:M2"/>
    <mergeCell ref="A73:B73"/>
    <mergeCell ref="A74:B74"/>
    <mergeCell ref="A72:B72"/>
    <mergeCell ref="A71:B71"/>
    <mergeCell ref="A1:A2"/>
    <mergeCell ref="K1:K2"/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6"/>
  <sheetViews>
    <sheetView topLeftCell="A43" workbookViewId="0">
      <selection activeCell="H58" sqref="H58"/>
    </sheetView>
  </sheetViews>
  <sheetFormatPr defaultColWidth="14.42578125" defaultRowHeight="15.75" customHeight="1"/>
  <cols>
    <col min="1" max="1" width="10.140625" customWidth="1"/>
    <col min="2" max="2" width="38" customWidth="1"/>
  </cols>
  <sheetData>
    <row r="1" spans="1:13" ht="12.75">
      <c r="A1" s="1"/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9"/>
      <c r="K1" s="421" t="s">
        <v>0</v>
      </c>
      <c r="L1" s="404" t="s">
        <v>1</v>
      </c>
      <c r="M1" s="406" t="s">
        <v>2</v>
      </c>
    </row>
    <row r="2" spans="1:13" ht="24" customHeight="1" thickBot="1">
      <c r="A2" s="1" t="s">
        <v>3</v>
      </c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07"/>
      <c r="L2" s="405"/>
      <c r="M2" s="407"/>
    </row>
    <row r="3" spans="1:13" ht="12.75">
      <c r="A3" s="8">
        <v>1</v>
      </c>
      <c r="B3" s="9" t="s">
        <v>14</v>
      </c>
      <c r="C3" s="10"/>
      <c r="D3" s="11"/>
      <c r="E3" s="11"/>
      <c r="F3" s="11"/>
      <c r="G3" s="11"/>
      <c r="H3" s="11"/>
      <c r="I3" s="11"/>
      <c r="J3" s="11"/>
      <c r="K3" s="327">
        <f t="shared" ref="K3:L3" si="0">SUM(K4:K5)</f>
        <v>22.5</v>
      </c>
      <c r="L3" s="57">
        <f t="shared" si="0"/>
        <v>8</v>
      </c>
      <c r="M3" s="58"/>
    </row>
    <row r="4" spans="1:13" ht="12.75">
      <c r="A4" s="340">
        <v>1.1000000000000001</v>
      </c>
      <c r="B4" s="341" t="s">
        <v>14</v>
      </c>
      <c r="C4" s="333">
        <v>3</v>
      </c>
      <c r="D4" s="334">
        <v>3</v>
      </c>
      <c r="E4" s="334">
        <v>3</v>
      </c>
      <c r="F4" s="334">
        <v>2</v>
      </c>
      <c r="G4" s="334">
        <v>2</v>
      </c>
      <c r="H4" s="334">
        <v>3</v>
      </c>
      <c r="I4" s="334">
        <v>2.5</v>
      </c>
      <c r="J4" s="335">
        <v>3</v>
      </c>
      <c r="K4" s="328">
        <f t="shared" ref="K4:K5" si="1">SUM(C4:J4)</f>
        <v>21.5</v>
      </c>
      <c r="L4" s="337">
        <v>8</v>
      </c>
      <c r="M4" s="61">
        <f>IF(L4="", "N/A", (K4-L4)/L4)</f>
        <v>1.6875</v>
      </c>
    </row>
    <row r="5" spans="1:13" ht="12.75">
      <c r="A5" s="342" t="s">
        <v>15</v>
      </c>
      <c r="B5" s="343" t="s">
        <v>16</v>
      </c>
      <c r="C5" s="324" t="s">
        <v>17</v>
      </c>
      <c r="D5" s="336">
        <v>1</v>
      </c>
      <c r="E5" s="325" t="s">
        <v>17</v>
      </c>
      <c r="F5" s="325" t="s">
        <v>17</v>
      </c>
      <c r="G5" s="325" t="s">
        <v>17</v>
      </c>
      <c r="H5" s="325" t="s">
        <v>17</v>
      </c>
      <c r="I5" s="325" t="s">
        <v>17</v>
      </c>
      <c r="J5" s="326" t="s">
        <v>17</v>
      </c>
      <c r="K5" s="328">
        <f t="shared" si="1"/>
        <v>1</v>
      </c>
      <c r="L5" s="338" t="s">
        <v>17</v>
      </c>
      <c r="M5" s="33" t="s">
        <v>17</v>
      </c>
    </row>
    <row r="6" spans="1:13" ht="12.75">
      <c r="A6" s="377">
        <v>1.2</v>
      </c>
      <c r="B6" s="378" t="s">
        <v>18</v>
      </c>
      <c r="C6" s="367"/>
      <c r="D6" s="368"/>
      <c r="E6" s="369"/>
      <c r="F6" s="369"/>
      <c r="G6" s="369"/>
      <c r="H6" s="369"/>
      <c r="I6" s="369"/>
      <c r="J6" s="370"/>
      <c r="K6" s="383"/>
      <c r="L6" s="375"/>
      <c r="M6" s="33"/>
    </row>
    <row r="7" spans="1:13" ht="12.75">
      <c r="A7" s="147">
        <v>2</v>
      </c>
      <c r="B7" s="384" t="s">
        <v>19</v>
      </c>
      <c r="C7" s="385"/>
      <c r="D7" s="149"/>
      <c r="E7" s="149"/>
      <c r="F7" s="149"/>
      <c r="G7" s="149"/>
      <c r="H7" s="149"/>
      <c r="I7" s="149"/>
      <c r="J7" s="149"/>
      <c r="K7" s="386">
        <f t="shared" ref="K7:L7" si="2">SUM(K8,K13,K17:K23)</f>
        <v>19.5</v>
      </c>
      <c r="L7" s="382">
        <f t="shared" si="2"/>
        <v>18.5</v>
      </c>
      <c r="M7" s="151">
        <f>IF(L7="", "N/A", (K7-L7)/L7)</f>
        <v>5.4054054054054057E-2</v>
      </c>
    </row>
    <row r="8" spans="1:13" ht="12.75">
      <c r="A8" s="24">
        <v>2.1</v>
      </c>
      <c r="B8" s="63" t="s">
        <v>20</v>
      </c>
      <c r="C8" s="64"/>
      <c r="D8" s="26"/>
      <c r="E8" s="26"/>
      <c r="F8" s="26"/>
      <c r="G8" s="26"/>
      <c r="H8" s="26"/>
      <c r="I8" s="26"/>
      <c r="J8" s="26"/>
      <c r="K8" s="329">
        <f>SUM(K9:K12)</f>
        <v>11</v>
      </c>
      <c r="L8" s="339" t="s">
        <v>17</v>
      </c>
      <c r="M8" s="29" t="str">
        <f t="shared" ref="M8:M11" si="3">IF(L8="-", "N/A", (K8-L8)/L8)</f>
        <v>N/A</v>
      </c>
    </row>
    <row r="9" spans="1:13" ht="12.75">
      <c r="A9" s="1" t="s">
        <v>21</v>
      </c>
      <c r="B9" s="59" t="s">
        <v>22</v>
      </c>
      <c r="C9" s="60">
        <v>1</v>
      </c>
      <c r="D9" s="15">
        <v>5</v>
      </c>
      <c r="E9" s="15" t="s">
        <v>17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28">
        <f t="shared" ref="K9:K10" si="4">SUM(C9:J9)</f>
        <v>6</v>
      </c>
      <c r="L9" s="308" t="s">
        <v>17</v>
      </c>
      <c r="M9" s="17" t="str">
        <f t="shared" si="3"/>
        <v>N/A</v>
      </c>
    </row>
    <row r="10" spans="1:13" ht="12.75">
      <c r="A10" s="1" t="s">
        <v>23</v>
      </c>
      <c r="B10" s="59" t="s">
        <v>24</v>
      </c>
      <c r="C10" s="60" t="s">
        <v>17</v>
      </c>
      <c r="D10" s="15" t="s">
        <v>17</v>
      </c>
      <c r="E10" s="15">
        <v>5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28">
        <f t="shared" si="4"/>
        <v>5</v>
      </c>
      <c r="L10" s="33" t="s">
        <v>17</v>
      </c>
      <c r="M10" s="17" t="str">
        <f t="shared" si="3"/>
        <v>N/A</v>
      </c>
    </row>
    <row r="11" spans="1:13" ht="12.75">
      <c r="A11" s="1" t="s">
        <v>25</v>
      </c>
      <c r="B11" s="59" t="s">
        <v>26</v>
      </c>
      <c r="C11" s="60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28" t="s">
        <v>17</v>
      </c>
      <c r="L11" s="33" t="s">
        <v>17</v>
      </c>
      <c r="M11" s="17" t="str">
        <f t="shared" si="3"/>
        <v>N/A</v>
      </c>
    </row>
    <row r="12" spans="1:13" ht="12.75">
      <c r="A12" s="30"/>
      <c r="C12" s="60"/>
      <c r="D12" s="15"/>
      <c r="E12" s="31"/>
      <c r="F12" s="31"/>
      <c r="G12" s="31"/>
      <c r="H12" s="31"/>
      <c r="I12" s="31"/>
      <c r="J12" s="31"/>
      <c r="K12" s="328"/>
      <c r="L12" s="33"/>
      <c r="M12" s="61"/>
    </row>
    <row r="13" spans="1:13" ht="12.75">
      <c r="A13" s="24">
        <v>2.2000000000000002</v>
      </c>
      <c r="B13" s="63" t="s">
        <v>27</v>
      </c>
      <c r="C13" s="64"/>
      <c r="D13" s="26"/>
      <c r="E13" s="26"/>
      <c r="F13" s="26"/>
      <c r="G13" s="26"/>
      <c r="H13" s="26"/>
      <c r="I13" s="26"/>
      <c r="J13" s="26"/>
      <c r="K13" s="329">
        <f t="shared" ref="K13:L13" si="5">SUM(K14:K15)</f>
        <v>8.5</v>
      </c>
      <c r="L13" s="65">
        <f t="shared" si="5"/>
        <v>17</v>
      </c>
      <c r="M13" s="66">
        <f t="shared" ref="M13:M18" si="6">IF(L13="", "N/A", (K13-L13)/L13)</f>
        <v>-0.5</v>
      </c>
    </row>
    <row r="14" spans="1:13" ht="12.75">
      <c r="A14" s="1" t="s">
        <v>28</v>
      </c>
      <c r="B14" s="59" t="s">
        <v>29</v>
      </c>
      <c r="C14" s="60">
        <v>2</v>
      </c>
      <c r="D14" s="15">
        <v>2</v>
      </c>
      <c r="E14" s="15">
        <v>0.5</v>
      </c>
      <c r="F14" s="15" t="s">
        <v>17</v>
      </c>
      <c r="G14" s="15">
        <v>1.5</v>
      </c>
      <c r="H14" s="15" t="s">
        <v>17</v>
      </c>
      <c r="I14" s="15">
        <v>1.5</v>
      </c>
      <c r="J14" s="15">
        <v>1</v>
      </c>
      <c r="K14" s="328">
        <f>SUM(C14:J14)</f>
        <v>8.5</v>
      </c>
      <c r="L14" s="33">
        <v>2</v>
      </c>
      <c r="M14" s="61">
        <f t="shared" si="6"/>
        <v>3.25</v>
      </c>
    </row>
    <row r="15" spans="1:13" ht="12.75">
      <c r="A15" s="1" t="s">
        <v>30</v>
      </c>
      <c r="B15" s="59" t="s">
        <v>31</v>
      </c>
      <c r="C15" s="60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28">
        <v>0</v>
      </c>
      <c r="L15" s="33">
        <v>15</v>
      </c>
      <c r="M15" s="61">
        <f t="shared" si="6"/>
        <v>-1</v>
      </c>
    </row>
    <row r="16" spans="1:13" ht="12.75">
      <c r="A16" s="30"/>
      <c r="C16" s="67"/>
      <c r="D16" s="31"/>
      <c r="E16" s="31"/>
      <c r="F16" s="31"/>
      <c r="G16" s="31"/>
      <c r="H16" s="31"/>
      <c r="I16" s="31"/>
      <c r="J16" s="31"/>
      <c r="K16" s="328"/>
      <c r="L16" s="68"/>
      <c r="M16" s="61" t="str">
        <f t="shared" si="6"/>
        <v>N/A</v>
      </c>
    </row>
    <row r="17" spans="1:13" ht="12.75">
      <c r="A17" s="1">
        <v>2.2999999999999998</v>
      </c>
      <c r="B17" s="59" t="s">
        <v>32</v>
      </c>
      <c r="C17" s="60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 t="s">
        <v>17</v>
      </c>
      <c r="I17" s="15" t="s">
        <v>17</v>
      </c>
      <c r="J17" s="15" t="s">
        <v>17</v>
      </c>
      <c r="K17" s="328">
        <v>0</v>
      </c>
      <c r="L17" s="33">
        <v>0.75</v>
      </c>
      <c r="M17" s="61">
        <f t="shared" si="6"/>
        <v>-1</v>
      </c>
    </row>
    <row r="18" spans="1:13" ht="12.75">
      <c r="A18" s="1">
        <v>2.4</v>
      </c>
      <c r="B18" s="59" t="s">
        <v>33</v>
      </c>
      <c r="C18" s="60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28">
        <v>0</v>
      </c>
      <c r="L18" s="33">
        <v>0.75</v>
      </c>
      <c r="M18" s="61">
        <f t="shared" si="6"/>
        <v>-1</v>
      </c>
    </row>
    <row r="19" spans="1:13" ht="12.75">
      <c r="A19" s="1">
        <v>2.5</v>
      </c>
      <c r="B19" s="59" t="s">
        <v>34</v>
      </c>
      <c r="C19" s="60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28" t="s">
        <v>17</v>
      </c>
      <c r="L19" s="33" t="s">
        <v>17</v>
      </c>
      <c r="M19" s="61" t="str">
        <f t="shared" ref="M19:M23" si="7">IF(L19="-", "N/A", (K19-L19)/L19)</f>
        <v>N/A</v>
      </c>
    </row>
    <row r="20" spans="1:13" ht="12.75">
      <c r="A20" s="1">
        <v>2.6</v>
      </c>
      <c r="B20" s="59" t="s">
        <v>35</v>
      </c>
      <c r="C20" s="60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 t="s">
        <v>17</v>
      </c>
      <c r="J20" s="15" t="s">
        <v>17</v>
      </c>
      <c r="K20" s="328" t="s">
        <v>17</v>
      </c>
      <c r="L20" s="33" t="s">
        <v>17</v>
      </c>
      <c r="M20" s="61" t="str">
        <f t="shared" si="7"/>
        <v>N/A</v>
      </c>
    </row>
    <row r="21" spans="1:13" ht="12.75">
      <c r="A21" s="1">
        <v>2.7</v>
      </c>
      <c r="B21" s="59" t="s">
        <v>36</v>
      </c>
      <c r="C21" s="60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28" t="s">
        <v>17</v>
      </c>
      <c r="L21" s="33" t="s">
        <v>17</v>
      </c>
      <c r="M21" s="61" t="str">
        <f t="shared" si="7"/>
        <v>N/A</v>
      </c>
    </row>
    <row r="22" spans="1:13" ht="12.75">
      <c r="A22" s="1">
        <v>2.8</v>
      </c>
      <c r="B22" s="59" t="s">
        <v>37</v>
      </c>
      <c r="C22" s="60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28" t="s">
        <v>17</v>
      </c>
      <c r="L22" s="33" t="s">
        <v>17</v>
      </c>
      <c r="M22" s="61" t="str">
        <f t="shared" si="7"/>
        <v>N/A</v>
      </c>
    </row>
    <row r="23" spans="1:13" ht="12.75">
      <c r="A23" s="1">
        <v>2.9</v>
      </c>
      <c r="B23" s="59" t="s">
        <v>38</v>
      </c>
      <c r="C23" s="60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28" t="s">
        <v>17</v>
      </c>
      <c r="L23" s="33" t="s">
        <v>17</v>
      </c>
      <c r="M23" s="61" t="str">
        <f t="shared" si="7"/>
        <v>N/A</v>
      </c>
    </row>
    <row r="24" spans="1:13" ht="12.75">
      <c r="A24" s="30"/>
      <c r="C24" s="67"/>
      <c r="D24" s="31"/>
      <c r="E24" s="31"/>
      <c r="F24" s="31"/>
      <c r="G24" s="31"/>
      <c r="H24" s="31"/>
      <c r="I24" s="31"/>
      <c r="J24" s="31"/>
      <c r="K24" s="383"/>
      <c r="L24" s="68"/>
      <c r="M24" s="61"/>
    </row>
    <row r="25" spans="1:13" ht="12.75">
      <c r="A25" s="147">
        <v>3</v>
      </c>
      <c r="B25" s="384" t="s">
        <v>39</v>
      </c>
      <c r="C25" s="385"/>
      <c r="D25" s="149"/>
      <c r="E25" s="149"/>
      <c r="F25" s="149"/>
      <c r="G25" s="149"/>
      <c r="H25" s="149"/>
      <c r="I25" s="149"/>
      <c r="J25" s="149"/>
      <c r="K25" s="386">
        <f>SUM(K26:K31)</f>
        <v>3.5</v>
      </c>
      <c r="L25" s="387">
        <v>22.5</v>
      </c>
      <c r="M25" s="151">
        <f t="shared" ref="M25:M26" si="8">IF(L25="", "N/A", (K25-L25)/L25)</f>
        <v>-0.84444444444444444</v>
      </c>
    </row>
    <row r="26" spans="1:13" ht="12.75">
      <c r="A26" s="1">
        <v>3.1</v>
      </c>
      <c r="B26" s="59" t="s">
        <v>40</v>
      </c>
      <c r="C26" s="60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15">
        <v>3.5</v>
      </c>
      <c r="J26" s="15" t="s">
        <v>17</v>
      </c>
      <c r="K26" s="328">
        <f>SUM(C26:J26)</f>
        <v>3.5</v>
      </c>
      <c r="L26" s="33">
        <v>22.5</v>
      </c>
      <c r="M26" s="61">
        <f t="shared" si="8"/>
        <v>-0.84444444444444444</v>
      </c>
    </row>
    <row r="27" spans="1:13" ht="12.75">
      <c r="A27" s="1">
        <v>3.2</v>
      </c>
      <c r="B27" s="59" t="s">
        <v>41</v>
      </c>
      <c r="C27" s="60" t="s">
        <v>17</v>
      </c>
      <c r="D27" s="15" t="s">
        <v>17</v>
      </c>
      <c r="E27" s="15" t="s">
        <v>17</v>
      </c>
      <c r="F27" s="15" t="s">
        <v>17</v>
      </c>
      <c r="G27" s="15" t="s">
        <v>17</v>
      </c>
      <c r="H27" s="15" t="s">
        <v>17</v>
      </c>
      <c r="I27" s="15" t="s">
        <v>17</v>
      </c>
      <c r="J27" s="15" t="s">
        <v>17</v>
      </c>
      <c r="K27" s="328" t="s">
        <v>17</v>
      </c>
      <c r="L27" s="33" t="s">
        <v>17</v>
      </c>
      <c r="M27" s="61" t="str">
        <f t="shared" ref="M27:M30" si="9">IF(L27="-", "N/A", (K27-L27)/L27)</f>
        <v>N/A</v>
      </c>
    </row>
    <row r="28" spans="1:13" ht="12.75">
      <c r="A28" s="1">
        <v>3.3</v>
      </c>
      <c r="B28" s="59" t="s">
        <v>42</v>
      </c>
      <c r="C28" s="60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15" t="s">
        <v>17</v>
      </c>
      <c r="K28" s="328" t="s">
        <v>17</v>
      </c>
      <c r="L28" s="33" t="s">
        <v>17</v>
      </c>
      <c r="M28" s="61" t="str">
        <f t="shared" si="9"/>
        <v>N/A</v>
      </c>
    </row>
    <row r="29" spans="1:13" ht="12.75">
      <c r="A29" s="1">
        <v>3.4</v>
      </c>
      <c r="B29" s="59" t="s">
        <v>43</v>
      </c>
      <c r="C29" s="60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15" t="s">
        <v>17</v>
      </c>
      <c r="K29" s="328" t="s">
        <v>17</v>
      </c>
      <c r="L29" s="33" t="s">
        <v>17</v>
      </c>
      <c r="M29" s="61" t="str">
        <f t="shared" si="9"/>
        <v>N/A</v>
      </c>
    </row>
    <row r="30" spans="1:13" ht="12.75">
      <c r="A30" s="1">
        <v>3.5</v>
      </c>
      <c r="B30" s="59" t="s">
        <v>44</v>
      </c>
      <c r="C30" s="60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15" t="s">
        <v>17</v>
      </c>
      <c r="K30" s="328" t="s">
        <v>17</v>
      </c>
      <c r="L30" s="33" t="s">
        <v>17</v>
      </c>
      <c r="M30" s="61" t="str">
        <f t="shared" si="9"/>
        <v>N/A</v>
      </c>
    </row>
    <row r="31" spans="1:13" ht="12.75">
      <c r="A31" s="1"/>
      <c r="B31" s="59"/>
      <c r="C31" s="67"/>
      <c r="D31" s="31"/>
      <c r="E31" s="31"/>
      <c r="F31" s="31"/>
      <c r="G31" s="31"/>
      <c r="H31" s="31"/>
      <c r="I31" s="31"/>
      <c r="J31" s="31"/>
      <c r="K31" s="383"/>
      <c r="L31" s="68"/>
      <c r="M31" s="61"/>
    </row>
    <row r="32" spans="1:13" ht="12.75">
      <c r="A32" s="147">
        <v>4</v>
      </c>
      <c r="B32" s="384" t="s">
        <v>45</v>
      </c>
      <c r="C32" s="388"/>
      <c r="D32" s="160"/>
      <c r="E32" s="160"/>
      <c r="F32" s="160"/>
      <c r="G32" s="160"/>
      <c r="H32" s="160"/>
      <c r="I32" s="160"/>
      <c r="J32" s="160"/>
      <c r="K32" s="386">
        <f>SUM(K33:K35,K36)</f>
        <v>24</v>
      </c>
      <c r="L32" s="387">
        <f>SUM(L33:L36)</f>
        <v>38.75</v>
      </c>
      <c r="M32" s="151">
        <f t="shared" ref="M32:M39" si="10">IF(L32="", "N/A", (K32-L32)/L32)</f>
        <v>-0.38064516129032255</v>
      </c>
    </row>
    <row r="33" spans="1:13" ht="12.75">
      <c r="A33" s="1">
        <v>4.0999999999999996</v>
      </c>
      <c r="B33" s="59" t="s">
        <v>46</v>
      </c>
      <c r="C33" s="60" t="s">
        <v>17</v>
      </c>
      <c r="D33" s="15" t="s">
        <v>17</v>
      </c>
      <c r="E33" s="15" t="s">
        <v>17</v>
      </c>
      <c r="F33" s="15">
        <v>0.75</v>
      </c>
      <c r="G33" s="15" t="s">
        <v>17</v>
      </c>
      <c r="H33" s="15" t="s">
        <v>17</v>
      </c>
      <c r="I33" s="15" t="s">
        <v>17</v>
      </c>
      <c r="J33" s="15">
        <v>4</v>
      </c>
      <c r="K33" s="328">
        <f t="shared" ref="K33:K34" si="11">SUM(C33:J33)</f>
        <v>4.75</v>
      </c>
      <c r="L33" s="33">
        <v>7.5</v>
      </c>
      <c r="M33" s="61">
        <f t="shared" si="10"/>
        <v>-0.36666666666666664</v>
      </c>
    </row>
    <row r="34" spans="1:13" ht="12.75">
      <c r="A34" s="1">
        <v>4.2</v>
      </c>
      <c r="B34" s="59" t="s">
        <v>47</v>
      </c>
      <c r="C34" s="60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>
        <v>5.75</v>
      </c>
      <c r="J34" s="15" t="s">
        <v>17</v>
      </c>
      <c r="K34" s="328">
        <f t="shared" si="11"/>
        <v>5.75</v>
      </c>
      <c r="L34" s="33">
        <v>3</v>
      </c>
      <c r="M34" s="61">
        <f t="shared" si="10"/>
        <v>0.91666666666666663</v>
      </c>
    </row>
    <row r="35" spans="1:13" ht="12.75">
      <c r="A35" s="1">
        <v>4.3</v>
      </c>
      <c r="B35" s="59" t="s">
        <v>48</v>
      </c>
      <c r="C35" s="60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28">
        <v>0</v>
      </c>
      <c r="L35" s="33">
        <v>8</v>
      </c>
      <c r="M35" s="61">
        <f t="shared" si="10"/>
        <v>-1</v>
      </c>
    </row>
    <row r="36" spans="1:13" ht="12.75">
      <c r="A36" s="35">
        <v>4.4000000000000004</v>
      </c>
      <c r="B36" s="69" t="s">
        <v>49</v>
      </c>
      <c r="C36" s="70"/>
      <c r="D36" s="26"/>
      <c r="E36" s="26"/>
      <c r="F36" s="26"/>
      <c r="G36" s="26"/>
      <c r="H36" s="26"/>
      <c r="I36" s="26"/>
      <c r="J36" s="26"/>
      <c r="K36" s="329">
        <f>SUM(K37:K39)</f>
        <v>13.5</v>
      </c>
      <c r="L36" s="65">
        <v>20.25</v>
      </c>
      <c r="M36" s="66">
        <f t="shared" si="10"/>
        <v>-0.33333333333333331</v>
      </c>
    </row>
    <row r="37" spans="1:13" ht="12.75">
      <c r="A37" s="1" t="s">
        <v>50</v>
      </c>
      <c r="B37" s="59" t="s">
        <v>51</v>
      </c>
      <c r="C37" s="60" t="s">
        <v>17</v>
      </c>
      <c r="D37" s="15" t="s">
        <v>17</v>
      </c>
      <c r="E37" s="15" t="s">
        <v>17</v>
      </c>
      <c r="F37" s="15">
        <v>9.5</v>
      </c>
      <c r="G37" s="15">
        <v>4</v>
      </c>
      <c r="H37" s="15" t="s">
        <v>17</v>
      </c>
      <c r="I37" s="15" t="s">
        <v>17</v>
      </c>
      <c r="J37" s="15" t="s">
        <v>17</v>
      </c>
      <c r="K37" s="328">
        <f>SUM(C37:J37)</f>
        <v>13.5</v>
      </c>
      <c r="L37" s="33">
        <v>11.75</v>
      </c>
      <c r="M37" s="61">
        <f t="shared" si="10"/>
        <v>0.14893617021276595</v>
      </c>
    </row>
    <row r="38" spans="1:13" ht="12.75">
      <c r="A38" s="1" t="s">
        <v>52</v>
      </c>
      <c r="B38" s="59" t="s">
        <v>53</v>
      </c>
      <c r="C38" s="60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28">
        <v>0</v>
      </c>
      <c r="L38" s="33">
        <v>2</v>
      </c>
      <c r="M38" s="61">
        <f t="shared" si="10"/>
        <v>-1</v>
      </c>
    </row>
    <row r="39" spans="1:13" ht="12.75">
      <c r="A39" s="1" t="s">
        <v>54</v>
      </c>
      <c r="B39" s="59" t="s">
        <v>55</v>
      </c>
      <c r="C39" s="60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28">
        <v>0</v>
      </c>
      <c r="L39" s="33">
        <v>6.75</v>
      </c>
      <c r="M39" s="61">
        <f t="shared" si="10"/>
        <v>-1</v>
      </c>
    </row>
    <row r="40" spans="1:13" ht="12.75">
      <c r="A40" s="30"/>
      <c r="C40" s="67"/>
      <c r="D40" s="31"/>
      <c r="E40" s="31"/>
      <c r="F40" s="31"/>
      <c r="G40" s="31"/>
      <c r="H40" s="31"/>
      <c r="I40" s="31"/>
      <c r="J40" s="31"/>
      <c r="K40" s="383"/>
      <c r="L40" s="68"/>
      <c r="M40" s="61"/>
    </row>
    <row r="41" spans="1:13" ht="12.75">
      <c r="A41" s="147">
        <v>5</v>
      </c>
      <c r="B41" s="384" t="s">
        <v>56</v>
      </c>
      <c r="C41" s="388"/>
      <c r="D41" s="160"/>
      <c r="E41" s="160"/>
      <c r="F41" s="160"/>
      <c r="G41" s="160"/>
      <c r="H41" s="160"/>
      <c r="I41" s="160"/>
      <c r="J41" s="160"/>
      <c r="K41" s="386">
        <f>SUM(K42:K43,K44,K51)</f>
        <v>1.5</v>
      </c>
      <c r="L41" s="387"/>
      <c r="M41" s="151" t="str">
        <f>IF(L41="", "N/A", (K41-L41)/L41)</f>
        <v>N/A</v>
      </c>
    </row>
    <row r="42" spans="1:13" ht="12.75">
      <c r="A42" s="1">
        <v>5.0999999999999996</v>
      </c>
      <c r="B42" s="59" t="s">
        <v>57</v>
      </c>
      <c r="C42" s="60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28" t="s">
        <v>17</v>
      </c>
      <c r="L42" s="33" t="s">
        <v>17</v>
      </c>
      <c r="M42" s="33" t="s">
        <v>17</v>
      </c>
    </row>
    <row r="43" spans="1:13" ht="12.75">
      <c r="A43" s="1">
        <v>5.2</v>
      </c>
      <c r="B43" s="59" t="s">
        <v>58</v>
      </c>
      <c r="C43" s="60" t="s">
        <v>17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28" t="s">
        <v>17</v>
      </c>
      <c r="L43" s="33" t="s">
        <v>17</v>
      </c>
      <c r="M43" s="33" t="s">
        <v>17</v>
      </c>
    </row>
    <row r="44" spans="1:13" ht="12.75">
      <c r="A44" s="37">
        <v>5.3</v>
      </c>
      <c r="B44" s="72" t="s">
        <v>59</v>
      </c>
      <c r="C44" s="73"/>
      <c r="D44" s="74"/>
      <c r="E44" s="74"/>
      <c r="F44" s="74"/>
      <c r="G44" s="74"/>
      <c r="H44" s="74"/>
      <c r="I44" s="74"/>
      <c r="J44" s="74"/>
      <c r="K44" s="330">
        <f>SUM(K45,K48)</f>
        <v>1.5</v>
      </c>
      <c r="L44" s="75" t="s">
        <v>17</v>
      </c>
      <c r="M44" s="76" t="str">
        <f t="shared" ref="M44:M45" si="12">IF(L44="-", "N/A", (K44-L44)/L44)</f>
        <v>N/A</v>
      </c>
    </row>
    <row r="45" spans="1:13" ht="12.75">
      <c r="A45" s="24" t="s">
        <v>60</v>
      </c>
      <c r="B45" s="63" t="s">
        <v>61</v>
      </c>
      <c r="C45" s="77"/>
      <c r="D45" s="78"/>
      <c r="E45" s="78"/>
      <c r="F45" s="78"/>
      <c r="G45" s="78"/>
      <c r="H45" s="78"/>
      <c r="I45" s="78"/>
      <c r="J45" s="78"/>
      <c r="K45" s="329">
        <f>SUM(K46:K47)</f>
        <v>0</v>
      </c>
      <c r="L45" s="65" t="s">
        <v>17</v>
      </c>
      <c r="M45" s="66" t="str">
        <f t="shared" si="12"/>
        <v>N/A</v>
      </c>
    </row>
    <row r="46" spans="1:13" ht="12.75">
      <c r="A46" s="1" t="s">
        <v>62</v>
      </c>
      <c r="B46" s="59" t="s">
        <v>63</v>
      </c>
      <c r="C46" s="60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15" t="s">
        <v>17</v>
      </c>
      <c r="K46" s="331" t="s">
        <v>17</v>
      </c>
      <c r="L46" s="33" t="s">
        <v>17</v>
      </c>
      <c r="M46" s="33" t="s">
        <v>17</v>
      </c>
    </row>
    <row r="47" spans="1:13" ht="12.75">
      <c r="A47" s="1" t="s">
        <v>64</v>
      </c>
      <c r="B47" s="59" t="s">
        <v>65</v>
      </c>
      <c r="C47" s="60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31" t="s">
        <v>17</v>
      </c>
      <c r="L47" s="33" t="s">
        <v>17</v>
      </c>
      <c r="M47" s="33" t="s">
        <v>17</v>
      </c>
    </row>
    <row r="48" spans="1:13" ht="12.75">
      <c r="A48" s="24" t="s">
        <v>66</v>
      </c>
      <c r="B48" s="63" t="s">
        <v>67</v>
      </c>
      <c r="C48" s="77"/>
      <c r="D48" s="78"/>
      <c r="E48" s="40"/>
      <c r="F48" s="40"/>
      <c r="G48" s="78"/>
      <c r="H48" s="78"/>
      <c r="I48" s="78"/>
      <c r="J48" s="78"/>
      <c r="K48" s="329">
        <f>SUM(K49:K50)</f>
        <v>1.5</v>
      </c>
      <c r="L48" s="65" t="s">
        <v>17</v>
      </c>
      <c r="M48" s="66" t="str">
        <f t="shared" ref="M48:M49" si="13">IF(L48="-", "N/A", (K48-L48)/L48)</f>
        <v>N/A</v>
      </c>
    </row>
    <row r="49" spans="1:13" ht="12.75">
      <c r="A49" s="1" t="s">
        <v>68</v>
      </c>
      <c r="B49" s="59" t="s">
        <v>69</v>
      </c>
      <c r="C49" s="60" t="s">
        <v>17</v>
      </c>
      <c r="D49" s="15" t="s">
        <v>17</v>
      </c>
      <c r="E49" s="15">
        <v>1.5</v>
      </c>
      <c r="F49" s="15" t="s">
        <v>17</v>
      </c>
      <c r="G49" s="15" t="s">
        <v>17</v>
      </c>
      <c r="H49" s="15" t="s">
        <v>17</v>
      </c>
      <c r="I49" s="15" t="s">
        <v>17</v>
      </c>
      <c r="J49" s="15" t="s">
        <v>17</v>
      </c>
      <c r="K49" s="328">
        <f>SUM(C49:J49)</f>
        <v>1.5</v>
      </c>
      <c r="L49" s="33" t="s">
        <v>17</v>
      </c>
      <c r="M49" s="61" t="str">
        <f t="shared" si="13"/>
        <v>N/A</v>
      </c>
    </row>
    <row r="50" spans="1:13" ht="12.75">
      <c r="A50" s="1" t="s">
        <v>70</v>
      </c>
      <c r="B50" s="59" t="s">
        <v>71</v>
      </c>
      <c r="C50" s="60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28" t="s">
        <v>17</v>
      </c>
      <c r="L50" s="33" t="s">
        <v>17</v>
      </c>
      <c r="M50" s="33" t="s">
        <v>17</v>
      </c>
    </row>
    <row r="51" spans="1:13" ht="12.75">
      <c r="A51" s="37">
        <v>5.4</v>
      </c>
      <c r="B51" s="72" t="s">
        <v>72</v>
      </c>
      <c r="C51" s="73"/>
      <c r="D51" s="74"/>
      <c r="E51" s="74"/>
      <c r="F51" s="74"/>
      <c r="G51" s="74"/>
      <c r="H51" s="74"/>
      <c r="I51" s="74"/>
      <c r="J51" s="74"/>
      <c r="K51" s="330">
        <f>SUM(K52:K54)</f>
        <v>0</v>
      </c>
      <c r="L51" s="75" t="s">
        <v>17</v>
      </c>
      <c r="M51" s="76" t="str">
        <f>IF(L51="-", "N/A", (K51-L51)/L51)</f>
        <v>N/A</v>
      </c>
    </row>
    <row r="52" spans="1:13" ht="12.75">
      <c r="A52" s="1" t="s">
        <v>73</v>
      </c>
      <c r="B52" s="59" t="s">
        <v>74</v>
      </c>
      <c r="C52" s="60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28" t="s">
        <v>17</v>
      </c>
      <c r="L52" s="33" t="s">
        <v>17</v>
      </c>
      <c r="M52" s="33" t="s">
        <v>17</v>
      </c>
    </row>
    <row r="53" spans="1:13" ht="12.75">
      <c r="A53" s="1" t="s">
        <v>75</v>
      </c>
      <c r="B53" s="79" t="s">
        <v>76</v>
      </c>
      <c r="C53" s="60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28" t="s">
        <v>17</v>
      </c>
      <c r="L53" s="33" t="s">
        <v>17</v>
      </c>
      <c r="M53" s="33" t="s">
        <v>17</v>
      </c>
    </row>
    <row r="54" spans="1:13" ht="12.75">
      <c r="A54" s="1" t="s">
        <v>77</v>
      </c>
      <c r="B54" s="59" t="s">
        <v>78</v>
      </c>
      <c r="C54" s="60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28" t="s">
        <v>17</v>
      </c>
      <c r="L54" s="33" t="s">
        <v>17</v>
      </c>
      <c r="M54" s="33" t="s">
        <v>17</v>
      </c>
    </row>
    <row r="55" spans="1:13" ht="12.75">
      <c r="A55" s="1"/>
      <c r="C55" s="67"/>
      <c r="D55" s="31"/>
      <c r="E55" s="31"/>
      <c r="F55" s="31"/>
      <c r="G55" s="31"/>
      <c r="H55" s="31"/>
      <c r="I55" s="31"/>
      <c r="J55" s="31"/>
      <c r="K55" s="383"/>
      <c r="L55" s="68"/>
      <c r="M55" s="61"/>
    </row>
    <row r="56" spans="1:13" ht="12.75">
      <c r="A56" s="147">
        <v>6</v>
      </c>
      <c r="B56" s="384" t="s">
        <v>79</v>
      </c>
      <c r="C56" s="388"/>
      <c r="D56" s="160"/>
      <c r="E56" s="160"/>
      <c r="F56" s="160"/>
      <c r="G56" s="160"/>
      <c r="H56" s="160"/>
      <c r="I56" s="160"/>
      <c r="J56" s="160"/>
      <c r="K56" s="386">
        <f>SUM(K57:K70)</f>
        <v>0</v>
      </c>
      <c r="L56" s="387" t="s">
        <v>17</v>
      </c>
      <c r="M56" s="151" t="str">
        <f>IF(L56="-", "N/A", (K56-L56)/L56)</f>
        <v>N/A</v>
      </c>
    </row>
    <row r="57" spans="1:13" ht="12.75">
      <c r="A57" s="1">
        <v>6.1</v>
      </c>
      <c r="B57" s="59" t="s">
        <v>80</v>
      </c>
      <c r="C57" s="60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328" t="s">
        <v>17</v>
      </c>
      <c r="L57" s="33" t="s">
        <v>17</v>
      </c>
      <c r="M57" s="33" t="s">
        <v>17</v>
      </c>
    </row>
    <row r="58" spans="1:13" ht="12.75">
      <c r="A58" s="1">
        <v>6.2</v>
      </c>
      <c r="B58" s="59" t="s">
        <v>81</v>
      </c>
      <c r="C58" s="60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328" t="s">
        <v>17</v>
      </c>
      <c r="L58" s="33" t="s">
        <v>17</v>
      </c>
      <c r="M58" s="33" t="s">
        <v>17</v>
      </c>
    </row>
    <row r="59" spans="1:13" ht="12.75">
      <c r="A59" s="1">
        <v>6.3</v>
      </c>
      <c r="B59" s="59" t="s">
        <v>82</v>
      </c>
      <c r="C59" s="60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328" t="s">
        <v>17</v>
      </c>
      <c r="L59" s="33" t="s">
        <v>17</v>
      </c>
      <c r="M59" s="33" t="s">
        <v>17</v>
      </c>
    </row>
    <row r="60" spans="1:13" ht="12.75">
      <c r="A60" s="1">
        <v>6.4</v>
      </c>
      <c r="B60" s="59" t="s">
        <v>83</v>
      </c>
      <c r="C60" s="60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328" t="s">
        <v>17</v>
      </c>
      <c r="L60" s="33" t="s">
        <v>17</v>
      </c>
      <c r="M60" s="33" t="s">
        <v>17</v>
      </c>
    </row>
    <row r="61" spans="1:13" ht="12.75">
      <c r="A61" s="1">
        <v>6.5</v>
      </c>
      <c r="B61" s="59" t="s">
        <v>84</v>
      </c>
      <c r="C61" s="60" t="s">
        <v>17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328" t="s">
        <v>17</v>
      </c>
      <c r="L61" s="33" t="s">
        <v>17</v>
      </c>
      <c r="M61" s="33" t="s">
        <v>17</v>
      </c>
    </row>
    <row r="62" spans="1:13" ht="12.75">
      <c r="A62" s="1">
        <v>6.6</v>
      </c>
      <c r="B62" s="59" t="s">
        <v>85</v>
      </c>
      <c r="C62" s="60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328" t="s">
        <v>17</v>
      </c>
      <c r="L62" s="33" t="s">
        <v>17</v>
      </c>
      <c r="M62" s="33" t="s">
        <v>17</v>
      </c>
    </row>
    <row r="63" spans="1:13" ht="12.75">
      <c r="A63" s="1">
        <v>6.7</v>
      </c>
      <c r="B63" s="59" t="s">
        <v>86</v>
      </c>
      <c r="C63" s="60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328" t="s">
        <v>17</v>
      </c>
      <c r="L63" s="33" t="s">
        <v>17</v>
      </c>
      <c r="M63" s="33" t="s">
        <v>17</v>
      </c>
    </row>
    <row r="64" spans="1:13" ht="12.75">
      <c r="A64" s="1">
        <v>6.8</v>
      </c>
      <c r="B64" s="59" t="s">
        <v>87</v>
      </c>
      <c r="C64" s="60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328" t="s">
        <v>17</v>
      </c>
      <c r="L64" s="33" t="s">
        <v>17</v>
      </c>
      <c r="M64" s="33" t="s">
        <v>17</v>
      </c>
    </row>
    <row r="65" spans="1:13" ht="12.75">
      <c r="A65" s="1">
        <v>6.9</v>
      </c>
      <c r="B65" s="59" t="s">
        <v>88</v>
      </c>
      <c r="C65" s="60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328" t="s">
        <v>17</v>
      </c>
      <c r="L65" s="33" t="s">
        <v>17</v>
      </c>
      <c r="M65" s="33" t="s">
        <v>17</v>
      </c>
    </row>
    <row r="66" spans="1:13" ht="12.75">
      <c r="A66" s="1">
        <v>6.1</v>
      </c>
      <c r="B66" s="59" t="s">
        <v>89</v>
      </c>
      <c r="C66" s="60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328" t="s">
        <v>17</v>
      </c>
      <c r="L66" s="33" t="s">
        <v>17</v>
      </c>
      <c r="M66" s="33" t="s">
        <v>17</v>
      </c>
    </row>
    <row r="67" spans="1:13" ht="12.75">
      <c r="A67" s="1">
        <v>6.11</v>
      </c>
      <c r="B67" s="59" t="s">
        <v>90</v>
      </c>
      <c r="C67" s="60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328" t="s">
        <v>17</v>
      </c>
      <c r="L67" s="33" t="s">
        <v>17</v>
      </c>
      <c r="M67" s="33" t="s">
        <v>17</v>
      </c>
    </row>
    <row r="68" spans="1:13" ht="12.75">
      <c r="A68" s="1">
        <v>6.12</v>
      </c>
      <c r="B68" s="59" t="s">
        <v>91</v>
      </c>
      <c r="C68" s="60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328" t="s">
        <v>17</v>
      </c>
      <c r="L68" s="33" t="s">
        <v>17</v>
      </c>
      <c r="M68" s="33" t="s">
        <v>17</v>
      </c>
    </row>
    <row r="69" spans="1:13" ht="12.75">
      <c r="A69" s="1">
        <v>6.13</v>
      </c>
      <c r="B69" s="59" t="s">
        <v>92</v>
      </c>
      <c r="C69" s="60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328" t="s">
        <v>17</v>
      </c>
      <c r="L69" s="33" t="s">
        <v>17</v>
      </c>
      <c r="M69" s="33" t="s">
        <v>17</v>
      </c>
    </row>
    <row r="70" spans="1:13" ht="13.5" thickBot="1">
      <c r="A70" s="1">
        <v>6.14</v>
      </c>
      <c r="B70" s="59" t="s">
        <v>93</v>
      </c>
      <c r="C70" s="60" t="s">
        <v>17</v>
      </c>
      <c r="D70" s="15" t="s">
        <v>17</v>
      </c>
      <c r="E70" s="15" t="s">
        <v>17</v>
      </c>
      <c r="F70" s="15" t="s">
        <v>17</v>
      </c>
      <c r="G70" s="15" t="s">
        <v>17</v>
      </c>
      <c r="H70" s="15" t="s">
        <v>17</v>
      </c>
      <c r="I70" s="15" t="s">
        <v>17</v>
      </c>
      <c r="J70" s="15" t="s">
        <v>17</v>
      </c>
      <c r="K70" s="332" t="s">
        <v>17</v>
      </c>
      <c r="L70" s="33" t="s">
        <v>17</v>
      </c>
      <c r="M70" s="33" t="s">
        <v>17</v>
      </c>
    </row>
    <row r="71" spans="1:13" ht="14.25">
      <c r="A71" s="414" t="s">
        <v>94</v>
      </c>
      <c r="B71" s="423"/>
      <c r="C71" s="80"/>
      <c r="D71" s="81"/>
      <c r="E71" s="81"/>
      <c r="F71" s="81"/>
      <c r="G71" s="81"/>
      <c r="H71" s="81"/>
      <c r="I71" s="81"/>
      <c r="J71" s="81"/>
      <c r="K71" s="82">
        <f>SUM(K7,K25,K32,K41,K3)</f>
        <v>71</v>
      </c>
      <c r="L71" s="83">
        <f>SUM(L3,L7,L25,L32,L41)</f>
        <v>87.75</v>
      </c>
      <c r="M71" s="84">
        <f>IF(L71="", "N/A", (K71-L71)/L71)</f>
        <v>-0.19088319088319089</v>
      </c>
    </row>
    <row r="72" spans="1:13" ht="14.25">
      <c r="A72" s="412" t="s">
        <v>95</v>
      </c>
      <c r="B72" s="422"/>
      <c r="C72" s="85">
        <f t="shared" ref="C72:J72" si="14">SUM(C4:C69)</f>
        <v>6</v>
      </c>
      <c r="D72" s="86">
        <f t="shared" si="14"/>
        <v>11</v>
      </c>
      <c r="E72" s="86">
        <f t="shared" si="14"/>
        <v>10</v>
      </c>
      <c r="F72" s="86">
        <f t="shared" si="14"/>
        <v>12.25</v>
      </c>
      <c r="G72" s="86">
        <f t="shared" si="14"/>
        <v>7.5</v>
      </c>
      <c r="H72" s="86">
        <f t="shared" si="14"/>
        <v>3</v>
      </c>
      <c r="I72" s="86">
        <f t="shared" si="14"/>
        <v>13.25</v>
      </c>
      <c r="J72" s="86">
        <f t="shared" si="14"/>
        <v>8</v>
      </c>
      <c r="K72" s="64">
        <f t="shared" ref="K72:K73" si="15">SUM(C72:J72)</f>
        <v>71</v>
      </c>
      <c r="L72" s="87"/>
      <c r="M72" s="66"/>
    </row>
    <row r="73" spans="1:13" ht="12.75">
      <c r="A73" s="408" t="s">
        <v>96</v>
      </c>
      <c r="B73" s="424"/>
      <c r="C73" s="88">
        <v>3</v>
      </c>
      <c r="D73" s="89">
        <v>16.5</v>
      </c>
      <c r="E73" s="89">
        <v>7.75</v>
      </c>
      <c r="F73" s="89">
        <v>13.75</v>
      </c>
      <c r="G73" s="89">
        <v>2</v>
      </c>
      <c r="H73" s="89">
        <v>2</v>
      </c>
      <c r="I73" s="89">
        <v>30.5</v>
      </c>
      <c r="J73" s="89">
        <v>12.5</v>
      </c>
      <c r="K73" s="90">
        <f t="shared" si="15"/>
        <v>88</v>
      </c>
      <c r="L73" s="91"/>
      <c r="M73" s="92"/>
    </row>
    <row r="74" spans="1:13" ht="12.75">
      <c r="A74" s="410" t="s">
        <v>2</v>
      </c>
      <c r="B74" s="405"/>
      <c r="C74" s="93">
        <f t="shared" ref="C74:K74" si="16">((C72-C73)/C73)</f>
        <v>1</v>
      </c>
      <c r="D74" s="94">
        <f t="shared" si="16"/>
        <v>-0.33333333333333331</v>
      </c>
      <c r="E74" s="94">
        <f t="shared" si="16"/>
        <v>0.29032258064516131</v>
      </c>
      <c r="F74" s="94">
        <f t="shared" si="16"/>
        <v>-0.10909090909090909</v>
      </c>
      <c r="G74" s="94">
        <f t="shared" si="16"/>
        <v>2.75</v>
      </c>
      <c r="H74" s="94">
        <f t="shared" si="16"/>
        <v>0.5</v>
      </c>
      <c r="I74" s="94">
        <f t="shared" si="16"/>
        <v>-0.56557377049180324</v>
      </c>
      <c r="J74" s="94">
        <f t="shared" si="16"/>
        <v>-0.36</v>
      </c>
      <c r="K74" s="93">
        <f t="shared" si="16"/>
        <v>-0.19318181818181818</v>
      </c>
      <c r="L74" s="95"/>
      <c r="M74" s="96"/>
    </row>
    <row r="75" spans="1:13" ht="12.75">
      <c r="A75" s="30"/>
      <c r="C75" s="420"/>
      <c r="D75" s="420"/>
      <c r="E75" s="420"/>
      <c r="F75" s="420"/>
      <c r="G75" s="420"/>
      <c r="H75" s="420"/>
      <c r="I75" s="420"/>
      <c r="J75" s="420"/>
      <c r="K75" s="97"/>
      <c r="M75" s="56"/>
    </row>
    <row r="76" spans="1:13" ht="12.75">
      <c r="A76" s="30"/>
      <c r="C76" s="419"/>
      <c r="D76" s="419"/>
      <c r="E76" s="419"/>
      <c r="F76" s="419"/>
      <c r="G76" s="419"/>
      <c r="H76" s="419"/>
      <c r="I76" s="419"/>
      <c r="J76" s="419"/>
      <c r="K76" s="97"/>
      <c r="M76" s="56"/>
    </row>
  </sheetData>
  <mergeCells count="16">
    <mergeCell ref="A72:B72"/>
    <mergeCell ref="A71:B71"/>
    <mergeCell ref="A73:B73"/>
    <mergeCell ref="A74:B74"/>
    <mergeCell ref="D75:D76"/>
    <mergeCell ref="C75:C76"/>
    <mergeCell ref="L1:L2"/>
    <mergeCell ref="M1:M2"/>
    <mergeCell ref="E75:E76"/>
    <mergeCell ref="F75:F76"/>
    <mergeCell ref="I75:I76"/>
    <mergeCell ref="J75:J76"/>
    <mergeCell ref="K1:K2"/>
    <mergeCell ref="C1:J1"/>
    <mergeCell ref="G75:G76"/>
    <mergeCell ref="H75:H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4"/>
  <sheetViews>
    <sheetView topLeftCell="A45" workbookViewId="0">
      <selection activeCell="C74" sqref="C74"/>
    </sheetView>
  </sheetViews>
  <sheetFormatPr defaultColWidth="14.42578125" defaultRowHeight="15.75" customHeight="1"/>
  <cols>
    <col min="1" max="1" width="10.140625" customWidth="1"/>
    <col min="2" max="2" width="38" customWidth="1"/>
    <col min="14" max="27" width="14.42578125" style="268"/>
  </cols>
  <sheetData>
    <row r="1" spans="1:27" ht="12.75">
      <c r="A1" s="425" t="s">
        <v>3</v>
      </c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3"/>
      <c r="K1" s="417" t="s">
        <v>0</v>
      </c>
      <c r="L1" s="404" t="s">
        <v>1</v>
      </c>
      <c r="M1" s="406" t="s">
        <v>2</v>
      </c>
    </row>
    <row r="2" spans="1:27" ht="23.25" customHeight="1" thickBot="1">
      <c r="A2" s="426"/>
      <c r="B2" s="98" t="s">
        <v>5</v>
      </c>
      <c r="C2" s="99" t="s">
        <v>6</v>
      </c>
      <c r="D2" s="99" t="s">
        <v>7</v>
      </c>
      <c r="E2" s="99" t="s">
        <v>8</v>
      </c>
      <c r="F2" s="99" t="s">
        <v>9</v>
      </c>
      <c r="G2" s="99" t="s">
        <v>10</v>
      </c>
      <c r="H2" s="99" t="s">
        <v>11</v>
      </c>
      <c r="I2" s="99" t="s">
        <v>12</v>
      </c>
      <c r="J2" s="100" t="s">
        <v>13</v>
      </c>
      <c r="K2" s="428"/>
      <c r="L2" s="426"/>
      <c r="M2" s="427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ht="14.25">
      <c r="A3" s="22">
        <v>1</v>
      </c>
      <c r="B3" s="23" t="s">
        <v>14</v>
      </c>
      <c r="C3" s="34"/>
      <c r="D3" s="34"/>
      <c r="E3" s="34"/>
      <c r="F3" s="34"/>
      <c r="G3" s="34"/>
      <c r="H3" s="34"/>
      <c r="I3" s="34"/>
      <c r="J3" s="101"/>
      <c r="K3" s="345">
        <f t="shared" ref="K3:L3" si="0">SUM(K4:K5)</f>
        <v>16.5</v>
      </c>
      <c r="L3" s="71">
        <f t="shared" si="0"/>
        <v>8</v>
      </c>
      <c r="M3" s="102">
        <f>IF(L4="", "N/A", (K4-L4)/L4)</f>
        <v>1</v>
      </c>
    </row>
    <row r="4" spans="1:27" ht="12.75">
      <c r="A4" s="340">
        <v>1.1000000000000001</v>
      </c>
      <c r="B4" s="341" t="s">
        <v>14</v>
      </c>
      <c r="C4" s="333">
        <v>3</v>
      </c>
      <c r="D4" s="334">
        <v>2</v>
      </c>
      <c r="E4" s="334">
        <v>3</v>
      </c>
      <c r="F4" s="334">
        <v>1</v>
      </c>
      <c r="G4" s="334">
        <v>0</v>
      </c>
      <c r="H4" s="334">
        <v>1</v>
      </c>
      <c r="I4" s="334">
        <v>3</v>
      </c>
      <c r="J4" s="335">
        <v>3</v>
      </c>
      <c r="K4" s="346">
        <f t="shared" ref="K4:K5" si="1">SUM(C4:J4)</f>
        <v>16</v>
      </c>
      <c r="L4" s="15">
        <v>8</v>
      </c>
      <c r="M4" s="61">
        <f>IF(L4="", "N/A", (K4-L4)/L4)</f>
        <v>1</v>
      </c>
    </row>
    <row r="5" spans="1:27" ht="12.75">
      <c r="A5" s="342" t="s">
        <v>15</v>
      </c>
      <c r="B5" s="343" t="s">
        <v>16</v>
      </c>
      <c r="C5" s="324" t="s">
        <v>17</v>
      </c>
      <c r="D5" s="336">
        <v>0.5</v>
      </c>
      <c r="E5" s="325" t="s">
        <v>17</v>
      </c>
      <c r="F5" s="325" t="s">
        <v>17</v>
      </c>
      <c r="G5" s="325" t="s">
        <v>17</v>
      </c>
      <c r="H5" s="325" t="s">
        <v>17</v>
      </c>
      <c r="I5" s="325" t="s">
        <v>17</v>
      </c>
      <c r="J5" s="326" t="s">
        <v>17</v>
      </c>
      <c r="K5" s="346">
        <f t="shared" si="1"/>
        <v>0.5</v>
      </c>
      <c r="L5" s="103" t="s">
        <v>17</v>
      </c>
      <c r="M5" s="61" t="str">
        <f>IF(L5="-", "N/A", (K5-L5)/L5)</f>
        <v>N/A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</row>
    <row r="6" spans="1:27" ht="12.75">
      <c r="A6" s="377">
        <v>1.2</v>
      </c>
      <c r="B6" s="378" t="s">
        <v>18</v>
      </c>
      <c r="C6" s="367"/>
      <c r="D6" s="368"/>
      <c r="E6" s="369"/>
      <c r="F6" s="369"/>
      <c r="G6" s="369"/>
      <c r="H6" s="369"/>
      <c r="I6" s="369"/>
      <c r="J6" s="370"/>
      <c r="K6" s="371"/>
      <c r="L6" s="103"/>
      <c r="M6" s="61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</row>
    <row r="7" spans="1:27" ht="12.75">
      <c r="A7" s="147">
        <v>2</v>
      </c>
      <c r="B7" s="148" t="s">
        <v>19</v>
      </c>
      <c r="C7" s="149"/>
      <c r="D7" s="149"/>
      <c r="E7" s="149"/>
      <c r="F7" s="149"/>
      <c r="G7" s="149"/>
      <c r="H7" s="149"/>
      <c r="I7" s="149"/>
      <c r="J7" s="380"/>
      <c r="K7" s="373">
        <f>SUM(K8,K13,K17:K23)</f>
        <v>49</v>
      </c>
      <c r="L7" s="160">
        <v>26.75</v>
      </c>
      <c r="M7" s="151">
        <f>IF(L7="", "N/A", (K7-L7)/L7)</f>
        <v>0.83177570093457942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</row>
    <row r="8" spans="1:27" ht="12.75">
      <c r="A8" s="24">
        <v>2.1</v>
      </c>
      <c r="B8" s="25" t="s">
        <v>20</v>
      </c>
      <c r="C8" s="26"/>
      <c r="D8" s="26"/>
      <c r="E8" s="26"/>
      <c r="F8" s="26"/>
      <c r="G8" s="26"/>
      <c r="H8" s="26"/>
      <c r="I8" s="26"/>
      <c r="J8" s="106"/>
      <c r="K8" s="347">
        <f>SUM(K9:K12)</f>
        <v>28.5</v>
      </c>
      <c r="L8" s="27" t="s">
        <v>17</v>
      </c>
      <c r="M8" s="66" t="str">
        <f t="shared" ref="M8:M11" si="2">IF(L8="-", "N/A", (K8-L8)/L8)</f>
        <v>N/A</v>
      </c>
      <c r="U8" s="376"/>
      <c r="V8" s="376"/>
      <c r="W8" s="376"/>
      <c r="X8" s="376"/>
      <c r="Y8" s="376"/>
      <c r="Z8" s="376"/>
      <c r="AA8" s="376"/>
    </row>
    <row r="9" spans="1:27" ht="12.75">
      <c r="A9" s="1" t="s">
        <v>21</v>
      </c>
      <c r="B9" s="14" t="s">
        <v>22</v>
      </c>
      <c r="C9" s="15">
        <v>1</v>
      </c>
      <c r="D9" s="15">
        <v>3.5</v>
      </c>
      <c r="E9" s="15">
        <v>0.5</v>
      </c>
      <c r="F9" s="15">
        <v>4</v>
      </c>
      <c r="G9" s="15">
        <v>3</v>
      </c>
      <c r="H9" s="15">
        <v>4</v>
      </c>
      <c r="I9" s="15">
        <v>2</v>
      </c>
      <c r="J9" s="32" t="s">
        <v>17</v>
      </c>
      <c r="K9" s="346">
        <f t="shared" ref="K9:K11" si="3">SUM(C9:J9)</f>
        <v>18</v>
      </c>
      <c r="L9" s="15" t="s">
        <v>17</v>
      </c>
      <c r="M9" s="61" t="str">
        <f t="shared" si="2"/>
        <v>N/A</v>
      </c>
    </row>
    <row r="10" spans="1:27" ht="12.75">
      <c r="A10" s="1" t="s">
        <v>23</v>
      </c>
      <c r="B10" s="14" t="s">
        <v>24</v>
      </c>
      <c r="C10" s="15" t="s">
        <v>17</v>
      </c>
      <c r="D10" s="15" t="s">
        <v>17</v>
      </c>
      <c r="E10" s="15">
        <v>1.5</v>
      </c>
      <c r="F10" s="15" t="s">
        <v>17</v>
      </c>
      <c r="G10" s="15" t="s">
        <v>17</v>
      </c>
      <c r="H10" s="15" t="s">
        <v>17</v>
      </c>
      <c r="I10" s="15" t="s">
        <v>17</v>
      </c>
      <c r="J10" s="32" t="s">
        <v>17</v>
      </c>
      <c r="K10" s="346">
        <f t="shared" si="3"/>
        <v>1.5</v>
      </c>
      <c r="L10" s="15" t="s">
        <v>17</v>
      </c>
      <c r="M10" s="61" t="str">
        <f t="shared" si="2"/>
        <v>N/A</v>
      </c>
    </row>
    <row r="11" spans="1:27" ht="12.75">
      <c r="A11" s="1" t="s">
        <v>25</v>
      </c>
      <c r="B11" s="14" t="s">
        <v>26</v>
      </c>
      <c r="C11" s="15" t="s">
        <v>17</v>
      </c>
      <c r="D11" s="15">
        <v>4.5</v>
      </c>
      <c r="E11" s="15" t="s">
        <v>17</v>
      </c>
      <c r="F11" s="15" t="s">
        <v>17</v>
      </c>
      <c r="G11" s="15" t="s">
        <v>17</v>
      </c>
      <c r="H11" s="15">
        <v>4.5</v>
      </c>
      <c r="I11" s="15" t="s">
        <v>17</v>
      </c>
      <c r="J11" s="32" t="s">
        <v>17</v>
      </c>
      <c r="K11" s="346">
        <f t="shared" si="3"/>
        <v>9</v>
      </c>
      <c r="L11" s="15" t="s">
        <v>17</v>
      </c>
      <c r="M11" s="61" t="str">
        <f t="shared" si="2"/>
        <v>N/A</v>
      </c>
    </row>
    <row r="12" spans="1:27" ht="12.75">
      <c r="A12" s="30"/>
      <c r="B12" s="2"/>
      <c r="C12" s="31"/>
      <c r="D12" s="15"/>
      <c r="E12" s="31"/>
      <c r="F12" s="31"/>
      <c r="G12" s="31"/>
      <c r="H12" s="31"/>
      <c r="I12" s="31"/>
      <c r="J12" s="108"/>
      <c r="K12" s="346"/>
      <c r="L12" s="31"/>
      <c r="M12" s="61"/>
    </row>
    <row r="13" spans="1:27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106"/>
      <c r="K13" s="347">
        <f>SUM(K14:K15)</f>
        <v>20.5</v>
      </c>
      <c r="L13" s="27" t="s">
        <v>17</v>
      </c>
      <c r="M13" s="66" t="str">
        <f t="shared" ref="M13:M16" si="4">IF(L13="-", "N/A", (K13-L13)/L13)</f>
        <v>N/A</v>
      </c>
      <c r="U13" s="376"/>
      <c r="V13" s="376"/>
      <c r="W13" s="376"/>
      <c r="X13" s="376"/>
      <c r="Y13" s="376"/>
      <c r="Z13" s="376"/>
      <c r="AA13" s="376"/>
    </row>
    <row r="14" spans="1:27" ht="12.75">
      <c r="A14" s="1" t="s">
        <v>28</v>
      </c>
      <c r="B14" s="14" t="s">
        <v>29</v>
      </c>
      <c r="C14" s="15">
        <v>1</v>
      </c>
      <c r="D14" s="15">
        <v>3.5</v>
      </c>
      <c r="E14" s="15">
        <f>1+0.5+1</f>
        <v>2.5</v>
      </c>
      <c r="F14" s="15">
        <v>0.75</v>
      </c>
      <c r="G14" s="15" t="s">
        <v>17</v>
      </c>
      <c r="H14" s="15">
        <v>1.25</v>
      </c>
      <c r="I14" s="15">
        <v>4</v>
      </c>
      <c r="J14" s="32" t="s">
        <v>17</v>
      </c>
      <c r="K14" s="346">
        <f t="shared" ref="K14:K15" si="5">SUM(C14:J14)</f>
        <v>13</v>
      </c>
      <c r="L14" s="15" t="s">
        <v>17</v>
      </c>
      <c r="M14" s="61" t="str">
        <f t="shared" si="4"/>
        <v>N/A</v>
      </c>
    </row>
    <row r="15" spans="1:27" ht="12.75">
      <c r="A15" s="1" t="s">
        <v>30</v>
      </c>
      <c r="B15" s="14" t="s">
        <v>31</v>
      </c>
      <c r="C15" s="15" t="s">
        <v>17</v>
      </c>
      <c r="D15" s="15">
        <v>7.5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32" t="s">
        <v>17</v>
      </c>
      <c r="K15" s="346">
        <f t="shared" si="5"/>
        <v>7.5</v>
      </c>
      <c r="L15" s="15" t="s">
        <v>17</v>
      </c>
      <c r="M15" s="61" t="str">
        <f t="shared" si="4"/>
        <v>N/A</v>
      </c>
    </row>
    <row r="16" spans="1:27" ht="12.75">
      <c r="A16" s="30"/>
      <c r="B16" s="2"/>
      <c r="C16" s="31"/>
      <c r="D16" s="31"/>
      <c r="E16" s="31"/>
      <c r="F16" s="31"/>
      <c r="G16" s="31"/>
      <c r="H16" s="31"/>
      <c r="I16" s="31"/>
      <c r="J16" s="108"/>
      <c r="K16" s="346"/>
      <c r="L16" s="15" t="s">
        <v>17</v>
      </c>
      <c r="M16" s="61" t="str">
        <f t="shared" si="4"/>
        <v>N/A</v>
      </c>
    </row>
    <row r="17" spans="1:27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 t="s">
        <v>17</v>
      </c>
      <c r="I17" s="15" t="s">
        <v>17</v>
      </c>
      <c r="J17" s="32" t="s">
        <v>17</v>
      </c>
      <c r="K17" s="346">
        <v>0</v>
      </c>
      <c r="L17" s="15">
        <v>8.5</v>
      </c>
      <c r="M17" s="61">
        <f>IF(L17="", "N/A", (K17-L17)/L17)</f>
        <v>-1</v>
      </c>
    </row>
    <row r="18" spans="1:27" ht="12.75">
      <c r="A18" s="1">
        <v>2.4</v>
      </c>
      <c r="B18" s="14" t="s">
        <v>33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32" t="s">
        <v>17</v>
      </c>
      <c r="K18" s="346" t="s">
        <v>17</v>
      </c>
      <c r="L18" s="15" t="s">
        <v>17</v>
      </c>
      <c r="M18" s="61" t="str">
        <f t="shared" ref="M18:M23" si="6">IF(L18="-", "N/A", (K18-L18)/L18)</f>
        <v>N/A</v>
      </c>
    </row>
    <row r="19" spans="1:27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32" t="s">
        <v>17</v>
      </c>
      <c r="K19" s="346">
        <v>0</v>
      </c>
      <c r="L19" s="15">
        <v>0.75</v>
      </c>
      <c r="M19" s="61">
        <f t="shared" si="6"/>
        <v>-1</v>
      </c>
    </row>
    <row r="20" spans="1:27" ht="12.75">
      <c r="A20" s="1">
        <v>2.6</v>
      </c>
      <c r="B20" s="14" t="s">
        <v>35</v>
      </c>
      <c r="C20" s="15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 t="s">
        <v>17</v>
      </c>
      <c r="J20" s="32" t="s">
        <v>17</v>
      </c>
      <c r="K20" s="346">
        <v>0</v>
      </c>
      <c r="L20" s="15">
        <v>18</v>
      </c>
      <c r="M20" s="61">
        <f t="shared" si="6"/>
        <v>-1</v>
      </c>
    </row>
    <row r="21" spans="1:27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32" t="s">
        <v>17</v>
      </c>
      <c r="K21" s="346" t="s">
        <v>17</v>
      </c>
      <c r="L21" s="15" t="s">
        <v>17</v>
      </c>
      <c r="M21" s="61" t="str">
        <f t="shared" si="6"/>
        <v>N/A</v>
      </c>
    </row>
    <row r="22" spans="1:27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32" t="s">
        <v>17</v>
      </c>
      <c r="K22" s="346" t="s">
        <v>17</v>
      </c>
      <c r="L22" s="15" t="s">
        <v>17</v>
      </c>
      <c r="M22" s="61" t="str">
        <f t="shared" si="6"/>
        <v>N/A</v>
      </c>
    </row>
    <row r="23" spans="1:27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32" t="s">
        <v>17</v>
      </c>
      <c r="K23" s="346" t="s">
        <v>17</v>
      </c>
      <c r="L23" s="15" t="s">
        <v>17</v>
      </c>
      <c r="M23" s="61" t="str">
        <f t="shared" si="6"/>
        <v>N/A</v>
      </c>
    </row>
    <row r="24" spans="1:27" ht="12.75">
      <c r="A24" s="30"/>
      <c r="B24" s="2"/>
      <c r="C24" s="31"/>
      <c r="D24" s="31"/>
      <c r="E24" s="31"/>
      <c r="F24" s="31"/>
      <c r="G24" s="31"/>
      <c r="H24" s="31"/>
      <c r="I24" s="31"/>
      <c r="J24" s="108"/>
      <c r="K24" s="371"/>
      <c r="L24" s="31"/>
      <c r="M24" s="61"/>
    </row>
    <row r="25" spans="1:27" ht="12.75">
      <c r="A25" s="147">
        <v>3</v>
      </c>
      <c r="B25" s="148" t="s">
        <v>39</v>
      </c>
      <c r="C25" s="149"/>
      <c r="D25" s="149"/>
      <c r="E25" s="149"/>
      <c r="F25" s="149"/>
      <c r="G25" s="149"/>
      <c r="H25" s="149"/>
      <c r="I25" s="149"/>
      <c r="J25" s="380"/>
      <c r="K25" s="373">
        <f>SUM(K26:K31)</f>
        <v>18</v>
      </c>
      <c r="L25" s="160">
        <v>22.5</v>
      </c>
      <c r="M25" s="151">
        <f t="shared" ref="M25:M26" si="7">IF(L25="", "N/A", (K25-L25)/L25)</f>
        <v>-0.2</v>
      </c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</row>
    <row r="26" spans="1:27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31">
        <f>1.75+1.75+1+4+1.75+4.75+3</f>
        <v>18</v>
      </c>
      <c r="J26" s="32" t="s">
        <v>17</v>
      </c>
      <c r="K26" s="346">
        <f>SUM(C26:J26)</f>
        <v>18</v>
      </c>
      <c r="L26" s="15">
        <v>22.5</v>
      </c>
      <c r="M26" s="61">
        <f t="shared" si="7"/>
        <v>-0.2</v>
      </c>
    </row>
    <row r="27" spans="1:27" ht="12.75">
      <c r="A27" s="1">
        <v>3.2</v>
      </c>
      <c r="B27" s="14" t="s">
        <v>41</v>
      </c>
      <c r="C27" s="15" t="s">
        <v>17</v>
      </c>
      <c r="D27" s="15" t="s">
        <v>17</v>
      </c>
      <c r="E27" s="15" t="s">
        <v>17</v>
      </c>
      <c r="F27" s="15" t="s">
        <v>17</v>
      </c>
      <c r="G27" s="15" t="s">
        <v>17</v>
      </c>
      <c r="H27" s="15" t="s">
        <v>17</v>
      </c>
      <c r="I27" s="15" t="s">
        <v>17</v>
      </c>
      <c r="J27" s="32" t="s">
        <v>17</v>
      </c>
      <c r="K27" s="346" t="s">
        <v>17</v>
      </c>
      <c r="L27" s="15" t="s">
        <v>17</v>
      </c>
      <c r="M27" s="61" t="str">
        <f t="shared" ref="M27:M30" si="8">IF(L27="-", "N/A", (K27-L27)/L27)</f>
        <v>N/A</v>
      </c>
    </row>
    <row r="28" spans="1:27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32" t="s">
        <v>17</v>
      </c>
      <c r="K28" s="346" t="s">
        <v>17</v>
      </c>
      <c r="L28" s="15" t="s">
        <v>17</v>
      </c>
      <c r="M28" s="61" t="str">
        <f t="shared" si="8"/>
        <v>N/A</v>
      </c>
    </row>
    <row r="29" spans="1:27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32" t="s">
        <v>17</v>
      </c>
      <c r="K29" s="346" t="s">
        <v>17</v>
      </c>
      <c r="L29" s="15" t="s">
        <v>17</v>
      </c>
      <c r="M29" s="61" t="str">
        <f t="shared" si="8"/>
        <v>N/A</v>
      </c>
    </row>
    <row r="30" spans="1:27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32" t="s">
        <v>17</v>
      </c>
      <c r="K30" s="346" t="s">
        <v>17</v>
      </c>
      <c r="L30" s="15" t="s">
        <v>17</v>
      </c>
      <c r="M30" s="61" t="str">
        <f t="shared" si="8"/>
        <v>N/A</v>
      </c>
    </row>
    <row r="31" spans="1:27" ht="12.75">
      <c r="A31" s="1"/>
      <c r="B31" s="14"/>
      <c r="C31" s="31"/>
      <c r="D31" s="31"/>
      <c r="E31" s="31"/>
      <c r="F31" s="31"/>
      <c r="G31" s="31"/>
      <c r="H31" s="31"/>
      <c r="I31" s="31"/>
      <c r="J31" s="108"/>
      <c r="K31" s="371"/>
      <c r="L31" s="31"/>
      <c r="M31" s="61"/>
    </row>
    <row r="32" spans="1:27" ht="12.75">
      <c r="A32" s="147">
        <v>4</v>
      </c>
      <c r="B32" s="148" t="s">
        <v>45</v>
      </c>
      <c r="C32" s="160"/>
      <c r="D32" s="160"/>
      <c r="E32" s="160"/>
      <c r="F32" s="160"/>
      <c r="G32" s="160"/>
      <c r="H32" s="160"/>
      <c r="I32" s="160"/>
      <c r="J32" s="381"/>
      <c r="K32" s="373">
        <f>SUM(K33:K35,K36)</f>
        <v>7.25</v>
      </c>
      <c r="L32" s="160">
        <v>37.450000000000003</v>
      </c>
      <c r="M32" s="151">
        <f t="shared" ref="M32:M46" si="9">IF(L32="", "N/A", (K32-L32)/L32)</f>
        <v>-0.80640854472630175</v>
      </c>
      <c r="U32" s="376"/>
      <c r="V32" s="376"/>
      <c r="W32" s="376"/>
      <c r="X32" s="376"/>
      <c r="Y32" s="376"/>
      <c r="Z32" s="376"/>
      <c r="AA32" s="376"/>
    </row>
    <row r="33" spans="1:27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32">
        <v>2.5</v>
      </c>
      <c r="K33" s="346">
        <f>SUM(C33:J33)</f>
        <v>2.5</v>
      </c>
      <c r="L33" s="15">
        <v>5</v>
      </c>
      <c r="M33" s="61">
        <f t="shared" si="9"/>
        <v>-0.5</v>
      </c>
    </row>
    <row r="34" spans="1:27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 t="s">
        <v>17</v>
      </c>
      <c r="J34" s="32" t="s">
        <v>17</v>
      </c>
      <c r="K34" s="346">
        <v>0</v>
      </c>
      <c r="L34" s="15">
        <v>2</v>
      </c>
      <c r="M34" s="61">
        <f t="shared" si="9"/>
        <v>-1</v>
      </c>
    </row>
    <row r="35" spans="1:27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32" t="s">
        <v>17</v>
      </c>
      <c r="K35" s="346">
        <v>0</v>
      </c>
      <c r="L35" s="15">
        <v>12</v>
      </c>
      <c r="M35" s="61">
        <f t="shared" si="9"/>
        <v>-1</v>
      </c>
    </row>
    <row r="36" spans="1:27" ht="12.75">
      <c r="A36" s="35">
        <v>4.4000000000000004</v>
      </c>
      <c r="B36" s="36" t="s">
        <v>49</v>
      </c>
      <c r="C36" s="26"/>
      <c r="D36" s="26"/>
      <c r="E36" s="26"/>
      <c r="F36" s="26"/>
      <c r="G36" s="26"/>
      <c r="H36" s="26"/>
      <c r="I36" s="26"/>
      <c r="J36" s="106"/>
      <c r="K36" s="347">
        <f>SUM(K37:K39)</f>
        <v>4.75</v>
      </c>
      <c r="L36" s="27">
        <v>18.5</v>
      </c>
      <c r="M36" s="61">
        <f t="shared" si="9"/>
        <v>-0.7432432432432432</v>
      </c>
      <c r="U36" s="376"/>
      <c r="V36" s="376"/>
      <c r="W36" s="376"/>
      <c r="X36" s="376"/>
      <c r="Y36" s="376"/>
      <c r="Z36" s="376"/>
      <c r="AA36" s="376"/>
    </row>
    <row r="37" spans="1:27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>
        <v>4.75</v>
      </c>
      <c r="G37" s="15" t="s">
        <v>17</v>
      </c>
      <c r="H37" s="15" t="s">
        <v>17</v>
      </c>
      <c r="I37" s="15" t="s">
        <v>17</v>
      </c>
      <c r="J37" s="32" t="s">
        <v>17</v>
      </c>
      <c r="K37" s="346">
        <f>SUM(C37:J37)</f>
        <v>4.75</v>
      </c>
      <c r="L37" s="15">
        <v>11.75</v>
      </c>
      <c r="M37" s="61">
        <f t="shared" si="9"/>
        <v>-0.5957446808510638</v>
      </c>
    </row>
    <row r="38" spans="1:27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32" t="s">
        <v>17</v>
      </c>
      <c r="K38" s="346">
        <v>0</v>
      </c>
      <c r="L38" s="337">
        <v>1.5</v>
      </c>
      <c r="M38" s="61">
        <f t="shared" si="9"/>
        <v>-1</v>
      </c>
    </row>
    <row r="39" spans="1:27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32" t="s">
        <v>17</v>
      </c>
      <c r="K39" s="346">
        <v>0</v>
      </c>
      <c r="L39" s="308">
        <v>5.5</v>
      </c>
      <c r="M39" s="61">
        <f t="shared" si="9"/>
        <v>-1</v>
      </c>
    </row>
    <row r="40" spans="1:27" ht="12.75">
      <c r="A40" s="30"/>
      <c r="B40" s="2"/>
      <c r="C40" s="31"/>
      <c r="D40" s="31"/>
      <c r="E40" s="31"/>
      <c r="F40" s="31"/>
      <c r="G40" s="31"/>
      <c r="H40" s="31"/>
      <c r="I40" s="31"/>
      <c r="J40" s="108"/>
      <c r="K40" s="371"/>
      <c r="L40" s="379"/>
      <c r="M40" s="61" t="str">
        <f t="shared" si="9"/>
        <v>N/A</v>
      </c>
    </row>
    <row r="41" spans="1:27" ht="12.75">
      <c r="A41" s="147">
        <v>5</v>
      </c>
      <c r="B41" s="148" t="s">
        <v>56</v>
      </c>
      <c r="C41" s="160"/>
      <c r="D41" s="160"/>
      <c r="E41" s="160"/>
      <c r="F41" s="160"/>
      <c r="G41" s="160"/>
      <c r="H41" s="160"/>
      <c r="I41" s="160"/>
      <c r="J41" s="381"/>
      <c r="K41" s="373">
        <f>SUM(K42:K43,K44,K51)</f>
        <v>8</v>
      </c>
      <c r="L41" s="382">
        <v>13.5</v>
      </c>
      <c r="M41" s="151">
        <f t="shared" si="9"/>
        <v>-0.40740740740740738</v>
      </c>
      <c r="U41" s="376"/>
      <c r="V41" s="376"/>
      <c r="W41" s="376"/>
      <c r="X41" s="376"/>
      <c r="Y41" s="376"/>
      <c r="Z41" s="376"/>
      <c r="AA41" s="376"/>
    </row>
    <row r="42" spans="1:27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32" t="s">
        <v>17</v>
      </c>
      <c r="K42" s="346">
        <v>0</v>
      </c>
      <c r="L42" s="308">
        <v>1</v>
      </c>
      <c r="M42" s="61">
        <f t="shared" si="9"/>
        <v>-1</v>
      </c>
    </row>
    <row r="43" spans="1:27" ht="12.75">
      <c r="A43" s="1">
        <v>5.2</v>
      </c>
      <c r="B43" s="14" t="s">
        <v>58</v>
      </c>
      <c r="C43" s="15">
        <v>8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32" t="s">
        <v>17</v>
      </c>
      <c r="K43" s="346">
        <f>SUM(C43:J43)</f>
        <v>8</v>
      </c>
      <c r="L43" s="308">
        <v>0.75</v>
      </c>
      <c r="M43" s="61">
        <f t="shared" si="9"/>
        <v>9.6666666666666661</v>
      </c>
    </row>
    <row r="44" spans="1:27" ht="12.75">
      <c r="A44" s="37">
        <v>5.3</v>
      </c>
      <c r="B44" s="38" t="s">
        <v>59</v>
      </c>
      <c r="C44" s="74"/>
      <c r="D44" s="74"/>
      <c r="E44" s="74"/>
      <c r="F44" s="74"/>
      <c r="G44" s="74"/>
      <c r="H44" s="74"/>
      <c r="I44" s="74"/>
      <c r="J44" s="109"/>
      <c r="K44" s="347">
        <f>SUM(K45,K48)</f>
        <v>0</v>
      </c>
      <c r="L44" s="360">
        <v>11.75</v>
      </c>
      <c r="M44" s="66">
        <f t="shared" si="9"/>
        <v>-1</v>
      </c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</row>
    <row r="45" spans="1:27" ht="12.75">
      <c r="A45" s="24" t="s">
        <v>60</v>
      </c>
      <c r="B45" s="25" t="s">
        <v>61</v>
      </c>
      <c r="C45" s="78"/>
      <c r="D45" s="78"/>
      <c r="E45" s="78"/>
      <c r="F45" s="78"/>
      <c r="G45" s="78"/>
      <c r="H45" s="78"/>
      <c r="I45" s="78"/>
      <c r="J45" s="111"/>
      <c r="K45" s="347">
        <f>SUM(K46:K47)</f>
        <v>0</v>
      </c>
      <c r="L45" s="339">
        <v>2.75</v>
      </c>
      <c r="M45" s="66">
        <f t="shared" si="9"/>
        <v>-1</v>
      </c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</row>
    <row r="46" spans="1:27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32" t="s">
        <v>17</v>
      </c>
      <c r="K46" s="346">
        <v>0</v>
      </c>
      <c r="L46" s="308">
        <v>2.75</v>
      </c>
      <c r="M46" s="61">
        <f t="shared" si="9"/>
        <v>-1</v>
      </c>
    </row>
    <row r="47" spans="1:27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32" t="s">
        <v>17</v>
      </c>
      <c r="K47" s="346" t="s">
        <v>17</v>
      </c>
      <c r="L47" s="308" t="s">
        <v>17</v>
      </c>
      <c r="M47" s="33" t="s">
        <v>17</v>
      </c>
    </row>
    <row r="48" spans="1:27" ht="12.75">
      <c r="A48" s="24" t="s">
        <v>66</v>
      </c>
      <c r="B48" s="25" t="s">
        <v>67</v>
      </c>
      <c r="C48" s="78"/>
      <c r="D48" s="78"/>
      <c r="E48" s="78"/>
      <c r="F48" s="78"/>
      <c r="G48" s="78"/>
      <c r="H48" s="78"/>
      <c r="I48" s="78"/>
      <c r="J48" s="111"/>
      <c r="K48" s="347">
        <f>SUM(K49:K50)</f>
        <v>0</v>
      </c>
      <c r="L48" s="308">
        <v>9</v>
      </c>
      <c r="M48" s="61">
        <f t="shared" ref="M48:M49" si="10">IF(L48="", "N/A", (K48-L48)/L48)</f>
        <v>-1</v>
      </c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</row>
    <row r="49" spans="1:27" ht="12.75">
      <c r="A49" s="1" t="s">
        <v>68</v>
      </c>
      <c r="B49" s="14" t="s">
        <v>69</v>
      </c>
      <c r="C49" s="15" t="s">
        <v>17</v>
      </c>
      <c r="D49" s="15" t="s">
        <v>17</v>
      </c>
      <c r="E49" s="15" t="s">
        <v>17</v>
      </c>
      <c r="F49" s="15" t="s">
        <v>17</v>
      </c>
      <c r="G49" s="15" t="s">
        <v>17</v>
      </c>
      <c r="H49" s="15" t="s">
        <v>17</v>
      </c>
      <c r="I49" s="15" t="s">
        <v>17</v>
      </c>
      <c r="J49" s="32" t="s">
        <v>17</v>
      </c>
      <c r="K49" s="346">
        <v>0</v>
      </c>
      <c r="L49" s="308">
        <v>9</v>
      </c>
      <c r="M49" s="61">
        <f>IF(L49="", "N/A", (K49-L49)/L49)</f>
        <v>-1</v>
      </c>
    </row>
    <row r="50" spans="1:27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32" t="s">
        <v>17</v>
      </c>
      <c r="K50" s="346" t="s">
        <v>17</v>
      </c>
      <c r="L50" s="308" t="s">
        <v>17</v>
      </c>
      <c r="M50" s="33" t="s">
        <v>17</v>
      </c>
    </row>
    <row r="51" spans="1:27" ht="12.75">
      <c r="A51" s="37">
        <v>5.4</v>
      </c>
      <c r="B51" s="38" t="s">
        <v>72</v>
      </c>
      <c r="C51" s="74"/>
      <c r="D51" s="74"/>
      <c r="E51" s="74"/>
      <c r="F51" s="74"/>
      <c r="G51" s="74"/>
      <c r="H51" s="74"/>
      <c r="I51" s="74"/>
      <c r="J51" s="109"/>
      <c r="K51" s="347">
        <f>SUM(K52:K54)</f>
        <v>0</v>
      </c>
      <c r="L51" s="339" t="s">
        <v>17</v>
      </c>
      <c r="M51" s="66" t="str">
        <f>IF(L51="-", "N/A", (K51-L51)/L51)</f>
        <v>N/A</v>
      </c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</row>
    <row r="52" spans="1:27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32" t="s">
        <v>17</v>
      </c>
      <c r="K52" s="346" t="s">
        <v>17</v>
      </c>
      <c r="L52" s="308" t="s">
        <v>17</v>
      </c>
      <c r="M52" s="33" t="s">
        <v>17</v>
      </c>
    </row>
    <row r="53" spans="1:27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32" t="s">
        <v>17</v>
      </c>
      <c r="K53" s="346" t="s">
        <v>17</v>
      </c>
      <c r="L53" s="308" t="s">
        <v>17</v>
      </c>
      <c r="M53" s="33" t="s">
        <v>17</v>
      </c>
    </row>
    <row r="54" spans="1:27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32" t="s">
        <v>17</v>
      </c>
      <c r="K54" s="346" t="s">
        <v>17</v>
      </c>
      <c r="L54" s="308" t="s">
        <v>17</v>
      </c>
      <c r="M54" s="33" t="s">
        <v>17</v>
      </c>
    </row>
    <row r="55" spans="1:27" ht="12.75">
      <c r="A55" s="1"/>
      <c r="B55" s="2"/>
      <c r="C55" s="31"/>
      <c r="D55" s="31"/>
      <c r="E55" s="31"/>
      <c r="F55" s="31"/>
      <c r="G55" s="31"/>
      <c r="H55" s="31"/>
      <c r="I55" s="31"/>
      <c r="J55" s="108"/>
      <c r="K55" s="371"/>
      <c r="L55" s="379"/>
      <c r="M55" s="61"/>
    </row>
    <row r="56" spans="1:27" ht="12.75">
      <c r="A56" s="147">
        <v>6</v>
      </c>
      <c r="B56" s="148" t="s">
        <v>79</v>
      </c>
      <c r="C56" s="160"/>
      <c r="D56" s="160"/>
      <c r="E56" s="160"/>
      <c r="F56" s="160"/>
      <c r="G56" s="160"/>
      <c r="H56" s="160"/>
      <c r="I56" s="160"/>
      <c r="J56" s="381"/>
      <c r="K56" s="373">
        <f>SUM(K57:K70)</f>
        <v>0</v>
      </c>
      <c r="L56" s="382" t="s">
        <v>17</v>
      </c>
      <c r="M56" s="151" t="str">
        <f>IF(L56="-", "N/A", (K56-L56)/L56)</f>
        <v>N/A</v>
      </c>
      <c r="U56" s="376"/>
      <c r="V56" s="376"/>
      <c r="W56" s="376"/>
      <c r="X56" s="376"/>
      <c r="Y56" s="376"/>
      <c r="Z56" s="376"/>
      <c r="AA56" s="376"/>
    </row>
    <row r="57" spans="1:27" ht="12.75">
      <c r="A57" s="349">
        <v>6.1</v>
      </c>
      <c r="B57" s="350" t="s">
        <v>80</v>
      </c>
      <c r="C57" s="353" t="s">
        <v>17</v>
      </c>
      <c r="D57" s="344" t="s">
        <v>17</v>
      </c>
      <c r="E57" s="344" t="s">
        <v>17</v>
      </c>
      <c r="F57" s="344" t="s">
        <v>17</v>
      </c>
      <c r="G57" s="344" t="s">
        <v>17</v>
      </c>
      <c r="H57" s="344" t="s">
        <v>17</v>
      </c>
      <c r="I57" s="344" t="s">
        <v>17</v>
      </c>
      <c r="J57" s="354" t="s">
        <v>17</v>
      </c>
      <c r="K57" s="346" t="s">
        <v>17</v>
      </c>
      <c r="L57" s="338" t="s">
        <v>17</v>
      </c>
      <c r="M57" s="33" t="s">
        <v>17</v>
      </c>
      <c r="U57" s="376"/>
      <c r="V57" s="376"/>
      <c r="W57" s="376"/>
      <c r="X57" s="376"/>
      <c r="Y57" s="376"/>
      <c r="Z57" s="376"/>
      <c r="AA57" s="376"/>
    </row>
    <row r="58" spans="1:27" ht="12.75">
      <c r="A58" s="349">
        <v>6.2</v>
      </c>
      <c r="B58" s="350" t="s">
        <v>81</v>
      </c>
      <c r="C58" s="355" t="s">
        <v>17</v>
      </c>
      <c r="D58" s="336" t="s">
        <v>17</v>
      </c>
      <c r="E58" s="336" t="s">
        <v>17</v>
      </c>
      <c r="F58" s="336" t="s">
        <v>17</v>
      </c>
      <c r="G58" s="336" t="s">
        <v>17</v>
      </c>
      <c r="H58" s="336" t="s">
        <v>17</v>
      </c>
      <c r="I58" s="336" t="s">
        <v>17</v>
      </c>
      <c r="J58" s="356" t="s">
        <v>17</v>
      </c>
      <c r="K58" s="346" t="s">
        <v>17</v>
      </c>
      <c r="L58" s="338" t="s">
        <v>17</v>
      </c>
      <c r="M58" s="33" t="s">
        <v>17</v>
      </c>
      <c r="U58" s="376"/>
      <c r="V58" s="376"/>
      <c r="W58" s="376"/>
      <c r="X58" s="376"/>
      <c r="Y58" s="376"/>
      <c r="Z58" s="376"/>
      <c r="AA58" s="376"/>
    </row>
    <row r="59" spans="1:27" ht="12.75">
      <c r="A59" s="351">
        <v>6.3</v>
      </c>
      <c r="B59" s="352" t="s">
        <v>82</v>
      </c>
      <c r="C59" s="321" t="s">
        <v>17</v>
      </c>
      <c r="D59" s="336" t="s">
        <v>17</v>
      </c>
      <c r="E59" s="336" t="s">
        <v>17</v>
      </c>
      <c r="F59" s="336" t="s">
        <v>17</v>
      </c>
      <c r="G59" s="336" t="s">
        <v>17</v>
      </c>
      <c r="H59" s="336" t="s">
        <v>17</v>
      </c>
      <c r="I59" s="336" t="s">
        <v>17</v>
      </c>
      <c r="J59" s="356" t="s">
        <v>17</v>
      </c>
      <c r="K59" s="346" t="s">
        <v>17</v>
      </c>
      <c r="L59" s="338" t="s">
        <v>17</v>
      </c>
      <c r="M59" s="33" t="s">
        <v>17</v>
      </c>
    </row>
    <row r="60" spans="1:27" ht="12.75">
      <c r="A60" s="1">
        <v>6.4</v>
      </c>
      <c r="B60" s="14" t="s">
        <v>83</v>
      </c>
      <c r="C60" s="321" t="s">
        <v>17</v>
      </c>
      <c r="D60" s="336" t="s">
        <v>17</v>
      </c>
      <c r="E60" s="336" t="s">
        <v>17</v>
      </c>
      <c r="F60" s="336" t="s">
        <v>17</v>
      </c>
      <c r="G60" s="336" t="s">
        <v>17</v>
      </c>
      <c r="H60" s="336" t="s">
        <v>17</v>
      </c>
      <c r="I60" s="336" t="s">
        <v>17</v>
      </c>
      <c r="J60" s="356" t="s">
        <v>17</v>
      </c>
      <c r="K60" s="346" t="s">
        <v>17</v>
      </c>
      <c r="L60" s="338" t="s">
        <v>17</v>
      </c>
      <c r="M60" s="33" t="s">
        <v>17</v>
      </c>
    </row>
    <row r="61" spans="1:27" ht="12.75">
      <c r="A61" s="1">
        <v>6.5</v>
      </c>
      <c r="B61" s="14" t="s">
        <v>84</v>
      </c>
      <c r="C61" s="321" t="s">
        <v>17</v>
      </c>
      <c r="D61" s="336" t="s">
        <v>17</v>
      </c>
      <c r="E61" s="336" t="s">
        <v>17</v>
      </c>
      <c r="F61" s="336" t="s">
        <v>17</v>
      </c>
      <c r="G61" s="336" t="s">
        <v>17</v>
      </c>
      <c r="H61" s="336" t="s">
        <v>17</v>
      </c>
      <c r="I61" s="336" t="s">
        <v>17</v>
      </c>
      <c r="J61" s="356" t="s">
        <v>17</v>
      </c>
      <c r="K61" s="346" t="s">
        <v>17</v>
      </c>
      <c r="L61" s="338" t="s">
        <v>17</v>
      </c>
      <c r="M61" s="33" t="s">
        <v>17</v>
      </c>
    </row>
    <row r="62" spans="1:27" ht="12.75">
      <c r="A62" s="1">
        <v>6.6</v>
      </c>
      <c r="B62" s="14" t="s">
        <v>85</v>
      </c>
      <c r="C62" s="321" t="s">
        <v>17</v>
      </c>
      <c r="D62" s="336" t="s">
        <v>17</v>
      </c>
      <c r="E62" s="336" t="s">
        <v>17</v>
      </c>
      <c r="F62" s="336" t="s">
        <v>17</v>
      </c>
      <c r="G62" s="336" t="s">
        <v>17</v>
      </c>
      <c r="H62" s="336" t="s">
        <v>17</v>
      </c>
      <c r="I62" s="336" t="s">
        <v>17</v>
      </c>
      <c r="J62" s="356" t="s">
        <v>17</v>
      </c>
      <c r="K62" s="346" t="s">
        <v>17</v>
      </c>
      <c r="L62" s="338" t="s">
        <v>17</v>
      </c>
      <c r="M62" s="33" t="s">
        <v>17</v>
      </c>
    </row>
    <row r="63" spans="1:27" ht="12.75">
      <c r="A63" s="1">
        <v>6.7</v>
      </c>
      <c r="B63" s="14" t="s">
        <v>86</v>
      </c>
      <c r="C63" s="321" t="s">
        <v>17</v>
      </c>
      <c r="D63" s="336" t="s">
        <v>17</v>
      </c>
      <c r="E63" s="336" t="s">
        <v>17</v>
      </c>
      <c r="F63" s="336" t="s">
        <v>17</v>
      </c>
      <c r="G63" s="336" t="s">
        <v>17</v>
      </c>
      <c r="H63" s="336" t="s">
        <v>17</v>
      </c>
      <c r="I63" s="336" t="s">
        <v>17</v>
      </c>
      <c r="J63" s="356" t="s">
        <v>17</v>
      </c>
      <c r="K63" s="346" t="s">
        <v>17</v>
      </c>
      <c r="L63" s="338" t="s">
        <v>17</v>
      </c>
      <c r="M63" s="33" t="s">
        <v>17</v>
      </c>
    </row>
    <row r="64" spans="1:27" ht="12.75">
      <c r="A64" s="1">
        <v>6.8</v>
      </c>
      <c r="B64" s="14" t="s">
        <v>87</v>
      </c>
      <c r="C64" s="321" t="s">
        <v>17</v>
      </c>
      <c r="D64" s="336" t="s">
        <v>17</v>
      </c>
      <c r="E64" s="336" t="s">
        <v>17</v>
      </c>
      <c r="F64" s="336" t="s">
        <v>17</v>
      </c>
      <c r="G64" s="336" t="s">
        <v>17</v>
      </c>
      <c r="H64" s="336" t="s">
        <v>17</v>
      </c>
      <c r="I64" s="336" t="s">
        <v>17</v>
      </c>
      <c r="J64" s="356" t="s">
        <v>17</v>
      </c>
      <c r="K64" s="346" t="s">
        <v>17</v>
      </c>
      <c r="L64" s="338" t="s">
        <v>17</v>
      </c>
      <c r="M64" s="33" t="s">
        <v>17</v>
      </c>
    </row>
    <row r="65" spans="1:13" ht="12.75">
      <c r="A65" s="1">
        <v>6.9</v>
      </c>
      <c r="B65" s="14" t="s">
        <v>88</v>
      </c>
      <c r="C65" s="321" t="s">
        <v>17</v>
      </c>
      <c r="D65" s="336" t="s">
        <v>17</v>
      </c>
      <c r="E65" s="336" t="s">
        <v>17</v>
      </c>
      <c r="F65" s="336" t="s">
        <v>17</v>
      </c>
      <c r="G65" s="336" t="s">
        <v>17</v>
      </c>
      <c r="H65" s="336" t="s">
        <v>17</v>
      </c>
      <c r="I65" s="336" t="s">
        <v>17</v>
      </c>
      <c r="J65" s="356" t="s">
        <v>17</v>
      </c>
      <c r="K65" s="346" t="s">
        <v>17</v>
      </c>
      <c r="L65" s="338" t="s">
        <v>17</v>
      </c>
      <c r="M65" s="33" t="s">
        <v>17</v>
      </c>
    </row>
    <row r="66" spans="1:13" ht="12.75">
      <c r="A66" s="1">
        <v>6.1</v>
      </c>
      <c r="B66" s="14" t="s">
        <v>89</v>
      </c>
      <c r="C66" s="321" t="s">
        <v>17</v>
      </c>
      <c r="D66" s="336" t="s">
        <v>17</v>
      </c>
      <c r="E66" s="336" t="s">
        <v>17</v>
      </c>
      <c r="F66" s="336" t="s">
        <v>17</v>
      </c>
      <c r="G66" s="336" t="s">
        <v>17</v>
      </c>
      <c r="H66" s="336" t="s">
        <v>17</v>
      </c>
      <c r="I66" s="336" t="s">
        <v>17</v>
      </c>
      <c r="J66" s="356" t="s">
        <v>17</v>
      </c>
      <c r="K66" s="346" t="s">
        <v>17</v>
      </c>
      <c r="L66" s="338" t="s">
        <v>17</v>
      </c>
      <c r="M66" s="33" t="s">
        <v>17</v>
      </c>
    </row>
    <row r="67" spans="1:13" ht="12.75">
      <c r="A67" s="1">
        <v>6.11</v>
      </c>
      <c r="B67" s="14" t="s">
        <v>90</v>
      </c>
      <c r="C67" s="321" t="s">
        <v>17</v>
      </c>
      <c r="D67" s="336" t="s">
        <v>17</v>
      </c>
      <c r="E67" s="336" t="s">
        <v>17</v>
      </c>
      <c r="F67" s="336" t="s">
        <v>17</v>
      </c>
      <c r="G67" s="336" t="s">
        <v>17</v>
      </c>
      <c r="H67" s="336" t="s">
        <v>17</v>
      </c>
      <c r="I67" s="336" t="s">
        <v>17</v>
      </c>
      <c r="J67" s="356" t="s">
        <v>17</v>
      </c>
      <c r="K67" s="346" t="s">
        <v>17</v>
      </c>
      <c r="L67" s="338" t="s">
        <v>17</v>
      </c>
      <c r="M67" s="33" t="s">
        <v>17</v>
      </c>
    </row>
    <row r="68" spans="1:13" ht="12.75">
      <c r="A68" s="1">
        <v>6.12</v>
      </c>
      <c r="B68" s="14" t="s">
        <v>91</v>
      </c>
      <c r="C68" s="321" t="s">
        <v>17</v>
      </c>
      <c r="D68" s="336" t="s">
        <v>17</v>
      </c>
      <c r="E68" s="336" t="s">
        <v>17</v>
      </c>
      <c r="F68" s="336" t="s">
        <v>17</v>
      </c>
      <c r="G68" s="336" t="s">
        <v>17</v>
      </c>
      <c r="H68" s="336" t="s">
        <v>17</v>
      </c>
      <c r="I68" s="336" t="s">
        <v>17</v>
      </c>
      <c r="J68" s="356" t="s">
        <v>17</v>
      </c>
      <c r="K68" s="346" t="s">
        <v>17</v>
      </c>
      <c r="L68" s="338" t="s">
        <v>17</v>
      </c>
      <c r="M68" s="33" t="s">
        <v>17</v>
      </c>
    </row>
    <row r="69" spans="1:13" ht="12.75">
      <c r="A69" s="1">
        <v>6.13</v>
      </c>
      <c r="B69" s="14" t="s">
        <v>92</v>
      </c>
      <c r="C69" s="321" t="s">
        <v>17</v>
      </c>
      <c r="D69" s="336" t="s">
        <v>17</v>
      </c>
      <c r="E69" s="336" t="s">
        <v>17</v>
      </c>
      <c r="F69" s="336" t="s">
        <v>17</v>
      </c>
      <c r="G69" s="336" t="s">
        <v>17</v>
      </c>
      <c r="H69" s="336" t="s">
        <v>17</v>
      </c>
      <c r="I69" s="336" t="s">
        <v>17</v>
      </c>
      <c r="J69" s="356" t="s">
        <v>17</v>
      </c>
      <c r="K69" s="346" t="s">
        <v>17</v>
      </c>
      <c r="L69" s="338" t="s">
        <v>17</v>
      </c>
      <c r="M69" s="33" t="s">
        <v>17</v>
      </c>
    </row>
    <row r="70" spans="1:13" ht="13.5" thickBot="1">
      <c r="A70" s="1">
        <v>6.14</v>
      </c>
      <c r="B70" s="14" t="s">
        <v>93</v>
      </c>
      <c r="C70" s="357" t="s">
        <v>17</v>
      </c>
      <c r="D70" s="358" t="s">
        <v>17</v>
      </c>
      <c r="E70" s="358" t="s">
        <v>17</v>
      </c>
      <c r="F70" s="358" t="s">
        <v>17</v>
      </c>
      <c r="G70" s="358" t="s">
        <v>17</v>
      </c>
      <c r="H70" s="358" t="s">
        <v>17</v>
      </c>
      <c r="I70" s="358" t="s">
        <v>17</v>
      </c>
      <c r="J70" s="359" t="s">
        <v>17</v>
      </c>
      <c r="K70" s="348" t="s">
        <v>17</v>
      </c>
      <c r="L70" s="361" t="s">
        <v>17</v>
      </c>
      <c r="M70" s="114" t="s">
        <v>17</v>
      </c>
    </row>
    <row r="71" spans="1:13" ht="12.75">
      <c r="A71" s="414" t="s">
        <v>94</v>
      </c>
      <c r="B71" s="415"/>
      <c r="C71" s="115"/>
      <c r="D71" s="115"/>
      <c r="E71" s="115"/>
      <c r="F71" s="115"/>
      <c r="G71" s="115"/>
      <c r="H71" s="115"/>
      <c r="I71" s="115"/>
      <c r="J71" s="116"/>
      <c r="K71" s="117">
        <f>SUM(K3,K7,K25,K32,K41)</f>
        <v>98.75</v>
      </c>
      <c r="L71" s="118">
        <f>SUM(L3,L7,L25,L32,L41,L56)</f>
        <v>108.2</v>
      </c>
      <c r="M71" s="66"/>
    </row>
    <row r="72" spans="1:13" ht="14.25">
      <c r="A72" s="412" t="s">
        <v>95</v>
      </c>
      <c r="B72" s="413"/>
      <c r="C72" s="119">
        <f t="shared" ref="C72:J72" si="11">SUM(C4:C69)</f>
        <v>13</v>
      </c>
      <c r="D72" s="119">
        <f t="shared" si="11"/>
        <v>21.5</v>
      </c>
      <c r="E72" s="119">
        <f t="shared" si="11"/>
        <v>7.5</v>
      </c>
      <c r="F72" s="119">
        <f t="shared" si="11"/>
        <v>10.5</v>
      </c>
      <c r="G72" s="119">
        <f t="shared" si="11"/>
        <v>3</v>
      </c>
      <c r="H72" s="119">
        <f t="shared" si="11"/>
        <v>10.75</v>
      </c>
      <c r="I72" s="119">
        <f t="shared" si="11"/>
        <v>27</v>
      </c>
      <c r="J72" s="120">
        <f t="shared" si="11"/>
        <v>5.5</v>
      </c>
      <c r="K72" s="121">
        <f t="shared" ref="K72:K73" si="12">SUM(C72:J72)</f>
        <v>98.75</v>
      </c>
      <c r="L72" s="122"/>
      <c r="M72" s="96"/>
    </row>
    <row r="73" spans="1:13" ht="12.75">
      <c r="A73" s="408" t="s">
        <v>96</v>
      </c>
      <c r="B73" s="409"/>
      <c r="C73" s="47">
        <v>7.5</v>
      </c>
      <c r="D73" s="47">
        <v>2.5</v>
      </c>
      <c r="E73" s="47">
        <v>10.5</v>
      </c>
      <c r="F73" s="47">
        <v>14.75</v>
      </c>
      <c r="G73" s="47">
        <v>1</v>
      </c>
      <c r="H73" s="47">
        <v>16</v>
      </c>
      <c r="I73" s="47">
        <v>38</v>
      </c>
      <c r="J73" s="123">
        <v>18.5</v>
      </c>
      <c r="K73" s="124">
        <f t="shared" si="12"/>
        <v>108.75</v>
      </c>
      <c r="L73" s="125"/>
      <c r="M73" s="92"/>
    </row>
    <row r="74" spans="1:13" ht="12.75">
      <c r="A74" s="410" t="s">
        <v>2</v>
      </c>
      <c r="B74" s="411"/>
      <c r="C74" s="94">
        <f t="shared" ref="C74:K74" si="13">((C72-C73)/C73)</f>
        <v>0.73333333333333328</v>
      </c>
      <c r="D74" s="94">
        <f t="shared" si="13"/>
        <v>7.6</v>
      </c>
      <c r="E74" s="94">
        <f t="shared" si="13"/>
        <v>-0.2857142857142857</v>
      </c>
      <c r="F74" s="94">
        <f t="shared" si="13"/>
        <v>-0.28813559322033899</v>
      </c>
      <c r="G74" s="94">
        <f t="shared" si="13"/>
        <v>2</v>
      </c>
      <c r="H74" s="94">
        <f t="shared" si="13"/>
        <v>-0.328125</v>
      </c>
      <c r="I74" s="94">
        <f t="shared" si="13"/>
        <v>-0.28947368421052633</v>
      </c>
      <c r="J74" s="126">
        <f t="shared" si="13"/>
        <v>-0.70270270270270274</v>
      </c>
      <c r="K74" s="127">
        <f t="shared" si="13"/>
        <v>-9.1954022988505746E-2</v>
      </c>
      <c r="L74" s="122"/>
      <c r="M74" s="96"/>
    </row>
    <row r="75" spans="1:13" ht="12.75">
      <c r="A75" s="30"/>
      <c r="C75" s="128"/>
      <c r="D75" s="128"/>
      <c r="E75" s="128"/>
      <c r="F75" s="128"/>
      <c r="G75" s="128"/>
      <c r="H75" s="128"/>
      <c r="I75" s="128"/>
      <c r="J75" s="128"/>
      <c r="K75" s="97"/>
      <c r="M75" s="56"/>
    </row>
    <row r="76" spans="1:13" ht="12.75">
      <c r="A76" s="30"/>
      <c r="K76" s="97"/>
      <c r="M76" s="56"/>
    </row>
    <row r="77" spans="1:13" ht="12.75">
      <c r="A77" s="30"/>
      <c r="K77" s="97"/>
      <c r="M77" s="56"/>
    </row>
    <row r="78" spans="1:13" ht="12.75">
      <c r="A78" s="30"/>
      <c r="K78" s="97"/>
      <c r="M78" s="56"/>
    </row>
    <row r="79" spans="1:13" ht="12.75">
      <c r="A79" s="30"/>
      <c r="K79" s="97"/>
      <c r="M79" s="56"/>
    </row>
    <row r="80" spans="1:13" ht="12.75">
      <c r="A80" s="30"/>
      <c r="K80" s="97"/>
      <c r="M80" s="56"/>
    </row>
    <row r="81" spans="1:13" ht="12.75">
      <c r="A81" s="30"/>
      <c r="K81" s="97"/>
      <c r="M81" s="56"/>
    </row>
    <row r="82" spans="1:13" ht="12.75">
      <c r="A82" s="30"/>
      <c r="K82" s="97"/>
      <c r="M82" s="56"/>
    </row>
    <row r="83" spans="1:13" ht="12.75">
      <c r="A83" s="30"/>
      <c r="K83" s="97"/>
      <c r="M83" s="56"/>
    </row>
    <row r="84" spans="1:13" ht="12.75">
      <c r="A84" s="30"/>
      <c r="K84" s="97"/>
      <c r="M84" s="56"/>
    </row>
    <row r="85" spans="1:13" ht="12.75">
      <c r="A85" s="30"/>
      <c r="K85" s="97"/>
      <c r="M85" s="56"/>
    </row>
    <row r="86" spans="1:13" ht="12.75">
      <c r="A86" s="30"/>
      <c r="K86" s="97"/>
      <c r="M86" s="56"/>
    </row>
    <row r="87" spans="1:13" ht="12.75">
      <c r="A87" s="30"/>
      <c r="K87" s="97"/>
      <c r="M87" s="56"/>
    </row>
    <row r="88" spans="1:13" ht="12.75">
      <c r="A88" s="30"/>
      <c r="K88" s="97"/>
      <c r="M88" s="56"/>
    </row>
    <row r="89" spans="1:13" ht="12.75">
      <c r="A89" s="30"/>
      <c r="K89" s="97"/>
      <c r="M89" s="56"/>
    </row>
    <row r="90" spans="1:13" ht="12.75">
      <c r="A90" s="30"/>
      <c r="K90" s="97"/>
      <c r="M90" s="56"/>
    </row>
    <row r="91" spans="1:13" ht="12.75">
      <c r="A91" s="30"/>
      <c r="K91" s="97"/>
      <c r="M91" s="56"/>
    </row>
    <row r="92" spans="1:13" ht="12.75">
      <c r="A92" s="30"/>
      <c r="K92" s="97"/>
      <c r="M92" s="56"/>
    </row>
    <row r="93" spans="1:13" ht="12.75">
      <c r="A93" s="30"/>
      <c r="K93" s="97"/>
      <c r="M93" s="56"/>
    </row>
    <row r="94" spans="1:13" ht="12.75">
      <c r="A94" s="30"/>
      <c r="K94" s="97"/>
      <c r="M94" s="56"/>
    </row>
    <row r="95" spans="1:13" ht="12.75">
      <c r="A95" s="30"/>
      <c r="K95" s="97"/>
      <c r="M95" s="56"/>
    </row>
    <row r="96" spans="1:13" ht="12.75">
      <c r="A96" s="30"/>
      <c r="K96" s="97"/>
      <c r="M96" s="56"/>
    </row>
    <row r="97" spans="1:13" ht="12.75">
      <c r="A97" s="30"/>
      <c r="K97" s="97"/>
      <c r="M97" s="56"/>
    </row>
    <row r="98" spans="1:13" ht="12.75">
      <c r="A98" s="30"/>
      <c r="K98" s="97"/>
      <c r="M98" s="56"/>
    </row>
    <row r="99" spans="1:13" ht="12.75">
      <c r="A99" s="30"/>
      <c r="K99" s="97"/>
      <c r="M99" s="56"/>
    </row>
    <row r="100" spans="1:13" ht="12.75">
      <c r="A100" s="30"/>
      <c r="K100" s="97"/>
      <c r="M100" s="56"/>
    </row>
    <row r="101" spans="1:13" ht="12.75">
      <c r="A101" s="30"/>
      <c r="K101" s="97"/>
      <c r="M101" s="56"/>
    </row>
    <row r="102" spans="1:13" ht="12.75">
      <c r="A102" s="30"/>
      <c r="K102" s="97"/>
      <c r="M102" s="56"/>
    </row>
    <row r="103" spans="1:13" ht="12.75">
      <c r="A103" s="30"/>
      <c r="K103" s="97"/>
      <c r="M103" s="56"/>
    </row>
    <row r="104" spans="1:13" ht="12.75">
      <c r="A104" s="30"/>
      <c r="K104" s="97"/>
      <c r="M104" s="56"/>
    </row>
    <row r="105" spans="1:13" ht="12.75">
      <c r="A105" s="30"/>
      <c r="K105" s="97"/>
      <c r="M105" s="56"/>
    </row>
    <row r="106" spans="1:13" ht="12.75">
      <c r="A106" s="30"/>
      <c r="K106" s="97"/>
      <c r="M106" s="56"/>
    </row>
    <row r="107" spans="1:13" ht="12.75">
      <c r="A107" s="30"/>
      <c r="K107" s="97"/>
      <c r="M107" s="56"/>
    </row>
    <row r="108" spans="1:13" ht="12.75">
      <c r="A108" s="30"/>
      <c r="K108" s="97"/>
      <c r="M108" s="56"/>
    </row>
    <row r="109" spans="1:13" ht="12.75">
      <c r="A109" s="30"/>
      <c r="K109" s="97"/>
      <c r="M109" s="56"/>
    </row>
    <row r="110" spans="1:13" ht="12.75">
      <c r="A110" s="30"/>
      <c r="K110" s="97"/>
      <c r="M110" s="56"/>
    </row>
    <row r="111" spans="1:13" ht="12.75">
      <c r="A111" s="30"/>
      <c r="K111" s="97"/>
      <c r="M111" s="56"/>
    </row>
    <row r="112" spans="1:13" ht="12.75">
      <c r="A112" s="30"/>
      <c r="K112" s="97"/>
      <c r="M112" s="56"/>
    </row>
    <row r="113" spans="1:13" ht="12.75">
      <c r="A113" s="30"/>
      <c r="K113" s="97"/>
      <c r="M113" s="56"/>
    </row>
    <row r="114" spans="1:13" ht="12.75">
      <c r="A114" s="30"/>
      <c r="K114" s="97"/>
      <c r="M114" s="56"/>
    </row>
    <row r="115" spans="1:13" ht="12.75">
      <c r="A115" s="30"/>
      <c r="K115" s="97"/>
      <c r="M115" s="56"/>
    </row>
    <row r="116" spans="1:13" ht="12.75">
      <c r="A116" s="30"/>
      <c r="K116" s="97"/>
      <c r="M116" s="56"/>
    </row>
    <row r="117" spans="1:13" ht="12.75">
      <c r="A117" s="30"/>
      <c r="K117" s="97"/>
      <c r="M117" s="56"/>
    </row>
    <row r="118" spans="1:13" ht="12.75">
      <c r="A118" s="30"/>
      <c r="K118" s="97"/>
      <c r="M118" s="56"/>
    </row>
    <row r="119" spans="1:13" ht="12.75">
      <c r="A119" s="30"/>
      <c r="K119" s="97"/>
      <c r="M119" s="56"/>
    </row>
    <row r="120" spans="1:13" ht="12.75">
      <c r="A120" s="30"/>
      <c r="K120" s="97"/>
      <c r="M120" s="56"/>
    </row>
    <row r="121" spans="1:13" ht="12.75">
      <c r="A121" s="30"/>
      <c r="K121" s="97"/>
      <c r="M121" s="56"/>
    </row>
    <row r="122" spans="1:13" ht="12.75">
      <c r="A122" s="30"/>
      <c r="K122" s="97"/>
      <c r="M122" s="56"/>
    </row>
    <row r="123" spans="1:13" ht="12.75">
      <c r="A123" s="30"/>
      <c r="K123" s="97"/>
      <c r="M123" s="56"/>
    </row>
    <row r="124" spans="1:13" ht="12.75">
      <c r="A124" s="30"/>
      <c r="K124" s="97"/>
      <c r="M124" s="56"/>
    </row>
    <row r="125" spans="1:13" ht="12.75">
      <c r="A125" s="30"/>
      <c r="K125" s="97"/>
      <c r="M125" s="56"/>
    </row>
    <row r="126" spans="1:13" ht="12.75">
      <c r="A126" s="30"/>
      <c r="K126" s="97"/>
      <c r="M126" s="56"/>
    </row>
    <row r="127" spans="1:13" ht="12.75">
      <c r="A127" s="30"/>
      <c r="K127" s="97"/>
      <c r="M127" s="56"/>
    </row>
    <row r="128" spans="1:13" ht="12.75">
      <c r="A128" s="30"/>
      <c r="K128" s="97"/>
      <c r="M128" s="56"/>
    </row>
    <row r="129" spans="1:13" ht="12.75">
      <c r="A129" s="30"/>
      <c r="K129" s="97"/>
      <c r="M129" s="56"/>
    </row>
    <row r="130" spans="1:13" ht="12.75">
      <c r="A130" s="30"/>
      <c r="K130" s="97"/>
      <c r="M130" s="56"/>
    </row>
    <row r="131" spans="1:13" ht="12.75">
      <c r="A131" s="30"/>
      <c r="K131" s="97"/>
      <c r="M131" s="56"/>
    </row>
    <row r="132" spans="1:13" ht="12.75">
      <c r="A132" s="30"/>
      <c r="K132" s="97"/>
      <c r="M132" s="56"/>
    </row>
    <row r="133" spans="1:13" ht="12.75">
      <c r="A133" s="30"/>
      <c r="K133" s="97"/>
      <c r="M133" s="56"/>
    </row>
    <row r="134" spans="1:13" ht="12.75">
      <c r="A134" s="30"/>
      <c r="K134" s="97"/>
      <c r="M134" s="56"/>
    </row>
    <row r="135" spans="1:13" ht="12.75">
      <c r="A135" s="30"/>
      <c r="K135" s="97"/>
      <c r="M135" s="56"/>
    </row>
    <row r="136" spans="1:13" ht="12.75">
      <c r="A136" s="30"/>
      <c r="K136" s="97"/>
      <c r="M136" s="56"/>
    </row>
    <row r="137" spans="1:13" ht="12.75">
      <c r="A137" s="30"/>
      <c r="K137" s="97"/>
      <c r="M137" s="56"/>
    </row>
    <row r="138" spans="1:13" ht="12.75">
      <c r="A138" s="30"/>
      <c r="K138" s="97"/>
      <c r="M138" s="56"/>
    </row>
    <row r="139" spans="1:13" ht="12.75">
      <c r="A139" s="30"/>
      <c r="K139" s="97"/>
      <c r="M139" s="56"/>
    </row>
    <row r="140" spans="1:13" ht="12.75">
      <c r="A140" s="30"/>
      <c r="K140" s="97"/>
      <c r="M140" s="56"/>
    </row>
    <row r="141" spans="1:13" ht="12.75">
      <c r="A141" s="30"/>
      <c r="K141" s="97"/>
      <c r="M141" s="56"/>
    </row>
    <row r="142" spans="1:13" ht="12.75">
      <c r="A142" s="30"/>
      <c r="K142" s="97"/>
      <c r="M142" s="56"/>
    </row>
    <row r="143" spans="1:13" ht="12.75">
      <c r="A143" s="30"/>
      <c r="K143" s="97"/>
      <c r="M143" s="56"/>
    </row>
    <row r="144" spans="1:13" ht="12.75">
      <c r="A144" s="30"/>
      <c r="K144" s="97"/>
      <c r="M144" s="56"/>
    </row>
    <row r="145" spans="1:13" ht="12.75">
      <c r="A145" s="30"/>
      <c r="K145" s="97"/>
      <c r="M145" s="56"/>
    </row>
    <row r="146" spans="1:13" ht="12.75">
      <c r="A146" s="30"/>
      <c r="K146" s="97"/>
      <c r="M146" s="56"/>
    </row>
    <row r="147" spans="1:13" ht="12.75">
      <c r="A147" s="30"/>
      <c r="K147" s="97"/>
      <c r="M147" s="56"/>
    </row>
    <row r="148" spans="1:13" ht="12.75">
      <c r="A148" s="30"/>
      <c r="K148" s="97"/>
      <c r="M148" s="56"/>
    </row>
    <row r="149" spans="1:13" ht="12.75">
      <c r="A149" s="30"/>
      <c r="K149" s="97"/>
      <c r="M149" s="56"/>
    </row>
    <row r="150" spans="1:13" ht="12.75">
      <c r="A150" s="30"/>
      <c r="C150" s="129"/>
      <c r="K150" s="130"/>
      <c r="M150" s="131"/>
    </row>
    <row r="151" spans="1:13" ht="12.75">
      <c r="A151" s="30"/>
      <c r="C151" s="129"/>
      <c r="K151" s="130"/>
      <c r="M151" s="131"/>
    </row>
    <row r="152" spans="1:13" ht="12.75">
      <c r="A152" s="30"/>
      <c r="C152" s="129"/>
      <c r="K152" s="130"/>
      <c r="M152" s="131"/>
    </row>
    <row r="153" spans="1:13" ht="12.75">
      <c r="A153" s="30"/>
      <c r="C153" s="129"/>
      <c r="K153" s="130"/>
      <c r="M153" s="131"/>
    </row>
    <row r="154" spans="1:13" ht="12.75">
      <c r="A154" s="30"/>
      <c r="C154" s="129"/>
      <c r="K154" s="130"/>
      <c r="M154" s="131"/>
    </row>
    <row r="155" spans="1:13" ht="12.75">
      <c r="A155" s="30"/>
      <c r="C155" s="129"/>
      <c r="K155" s="130"/>
      <c r="M155" s="131"/>
    </row>
    <row r="156" spans="1:13" ht="12.75">
      <c r="A156" s="30"/>
      <c r="C156" s="129"/>
      <c r="K156" s="130"/>
      <c r="M156" s="131"/>
    </row>
    <row r="157" spans="1:13" ht="12.75">
      <c r="A157" s="30"/>
      <c r="C157" s="129"/>
      <c r="K157" s="130"/>
      <c r="M157" s="131"/>
    </row>
    <row r="158" spans="1:13" ht="12.75">
      <c r="A158" s="30"/>
      <c r="C158" s="129"/>
      <c r="K158" s="130"/>
      <c r="M158" s="131"/>
    </row>
    <row r="159" spans="1:13" ht="12.75">
      <c r="A159" s="30"/>
      <c r="C159" s="129"/>
      <c r="K159" s="130"/>
      <c r="M159" s="131"/>
    </row>
    <row r="160" spans="1:13" ht="12.75">
      <c r="A160" s="30"/>
      <c r="C160" s="129"/>
      <c r="K160" s="130"/>
      <c r="M160" s="131"/>
    </row>
    <row r="161" spans="1:13" ht="12.75">
      <c r="A161" s="30"/>
      <c r="C161" s="129"/>
      <c r="K161" s="130"/>
      <c r="M161" s="131"/>
    </row>
    <row r="162" spans="1:13" ht="12.75">
      <c r="A162" s="30"/>
      <c r="C162" s="129"/>
      <c r="K162" s="130"/>
      <c r="M162" s="131"/>
    </row>
    <row r="163" spans="1:13" ht="12.75">
      <c r="A163" s="30"/>
      <c r="C163" s="129"/>
      <c r="K163" s="130"/>
      <c r="M163" s="131"/>
    </row>
    <row r="164" spans="1:13" ht="12.75">
      <c r="A164" s="30"/>
      <c r="C164" s="129"/>
      <c r="K164" s="130"/>
      <c r="M164" s="131"/>
    </row>
    <row r="165" spans="1:13" ht="12.75">
      <c r="A165" s="30"/>
      <c r="C165" s="129"/>
      <c r="K165" s="130"/>
      <c r="M165" s="131"/>
    </row>
    <row r="166" spans="1:13" ht="12.75">
      <c r="A166" s="30"/>
      <c r="C166" s="129"/>
      <c r="K166" s="130"/>
      <c r="M166" s="131"/>
    </row>
    <row r="167" spans="1:13" ht="12.75">
      <c r="A167" s="30"/>
      <c r="C167" s="129"/>
      <c r="K167" s="130"/>
      <c r="M167" s="131"/>
    </row>
    <row r="168" spans="1:13" ht="12.75">
      <c r="A168" s="30"/>
      <c r="C168" s="129"/>
      <c r="K168" s="130"/>
      <c r="M168" s="131"/>
    </row>
    <row r="169" spans="1:13" ht="12.75">
      <c r="A169" s="30"/>
      <c r="C169" s="129"/>
      <c r="K169" s="130"/>
      <c r="M169" s="131"/>
    </row>
    <row r="170" spans="1:13" ht="12.75">
      <c r="A170" s="30"/>
      <c r="C170" s="129"/>
      <c r="K170" s="130"/>
      <c r="M170" s="131"/>
    </row>
    <row r="171" spans="1:13" ht="12.75">
      <c r="A171" s="30"/>
      <c r="C171" s="129"/>
      <c r="K171" s="130"/>
      <c r="M171" s="131"/>
    </row>
    <row r="172" spans="1:13" ht="12.75">
      <c r="A172" s="30"/>
      <c r="C172" s="129"/>
      <c r="K172" s="130"/>
      <c r="M172" s="131"/>
    </row>
    <row r="173" spans="1:13" ht="12.75">
      <c r="A173" s="30"/>
      <c r="C173" s="129"/>
      <c r="K173" s="130"/>
      <c r="M173" s="131"/>
    </row>
    <row r="174" spans="1:13" ht="12.75">
      <c r="A174" s="30"/>
      <c r="C174" s="129"/>
      <c r="K174" s="130"/>
      <c r="M174" s="131"/>
    </row>
    <row r="175" spans="1:13" ht="12.75">
      <c r="A175" s="30"/>
      <c r="C175" s="129"/>
      <c r="K175" s="130"/>
      <c r="M175" s="131"/>
    </row>
    <row r="176" spans="1:13" ht="12.75">
      <c r="A176" s="30"/>
      <c r="C176" s="129"/>
      <c r="K176" s="130"/>
      <c r="M176" s="131"/>
    </row>
    <row r="177" spans="1:13" ht="12.75">
      <c r="A177" s="30"/>
      <c r="C177" s="129"/>
      <c r="K177" s="130"/>
      <c r="M177" s="131"/>
    </row>
    <row r="178" spans="1:13" ht="12.75">
      <c r="A178" s="30"/>
      <c r="C178" s="129"/>
      <c r="K178" s="130"/>
      <c r="M178" s="131"/>
    </row>
    <row r="179" spans="1:13" ht="12.75">
      <c r="A179" s="30"/>
      <c r="C179" s="129"/>
      <c r="K179" s="130"/>
      <c r="M179" s="131"/>
    </row>
    <row r="180" spans="1:13" ht="12.75">
      <c r="A180" s="30"/>
      <c r="C180" s="129"/>
      <c r="K180" s="130"/>
      <c r="M180" s="131"/>
    </row>
    <row r="181" spans="1:13" ht="12.75">
      <c r="A181" s="30"/>
      <c r="C181" s="129"/>
      <c r="K181" s="130"/>
      <c r="M181" s="131"/>
    </row>
    <row r="182" spans="1:13" ht="12.75">
      <c r="A182" s="30"/>
      <c r="C182" s="129"/>
      <c r="K182" s="130"/>
      <c r="M182" s="131"/>
    </row>
    <row r="183" spans="1:13" ht="12.75">
      <c r="A183" s="30"/>
      <c r="C183" s="129"/>
      <c r="K183" s="130"/>
      <c r="M183" s="131"/>
    </row>
    <row r="184" spans="1:13" ht="12.75">
      <c r="A184" s="30"/>
      <c r="C184" s="129"/>
      <c r="K184" s="130"/>
      <c r="M184" s="131"/>
    </row>
    <row r="185" spans="1:13" ht="12.75">
      <c r="A185" s="30"/>
      <c r="C185" s="129"/>
      <c r="K185" s="130"/>
      <c r="M185" s="131"/>
    </row>
    <row r="186" spans="1:13" ht="12.75">
      <c r="A186" s="30"/>
      <c r="C186" s="129"/>
      <c r="K186" s="130"/>
      <c r="M186" s="131"/>
    </row>
    <row r="187" spans="1:13" ht="12.75">
      <c r="A187" s="30"/>
      <c r="C187" s="129"/>
      <c r="K187" s="130"/>
      <c r="M187" s="131"/>
    </row>
    <row r="188" spans="1:13" ht="12.75">
      <c r="A188" s="30"/>
      <c r="C188" s="129"/>
      <c r="K188" s="130"/>
      <c r="M188" s="131"/>
    </row>
    <row r="189" spans="1:13" ht="12.75">
      <c r="A189" s="30"/>
      <c r="C189" s="129"/>
      <c r="K189" s="130"/>
      <c r="M189" s="131"/>
    </row>
    <row r="190" spans="1:13" ht="12.75">
      <c r="A190" s="30"/>
      <c r="C190" s="129"/>
      <c r="K190" s="130"/>
      <c r="M190" s="131"/>
    </row>
    <row r="191" spans="1:13" ht="12.75">
      <c r="A191" s="30"/>
      <c r="C191" s="129"/>
      <c r="K191" s="130"/>
      <c r="M191" s="131"/>
    </row>
    <row r="192" spans="1:13" ht="12.75">
      <c r="A192" s="30"/>
      <c r="C192" s="129"/>
      <c r="K192" s="130"/>
      <c r="M192" s="131"/>
    </row>
    <row r="193" spans="1:13" ht="12.75">
      <c r="A193" s="30"/>
      <c r="C193" s="129"/>
      <c r="K193" s="130"/>
      <c r="M193" s="131"/>
    </row>
    <row r="194" spans="1:13" ht="12.75">
      <c r="A194" s="30"/>
      <c r="C194" s="129"/>
      <c r="K194" s="130"/>
      <c r="M194" s="131"/>
    </row>
    <row r="195" spans="1:13" ht="12.75">
      <c r="A195" s="30"/>
      <c r="C195" s="129"/>
      <c r="K195" s="130"/>
      <c r="M195" s="131"/>
    </row>
    <row r="196" spans="1:13" ht="12.75">
      <c r="A196" s="30"/>
      <c r="C196" s="129"/>
      <c r="K196" s="130"/>
      <c r="M196" s="131"/>
    </row>
    <row r="197" spans="1:13" ht="12.75">
      <c r="A197" s="30"/>
      <c r="C197" s="129"/>
      <c r="K197" s="130"/>
      <c r="M197" s="131"/>
    </row>
    <row r="198" spans="1:13" ht="12.75">
      <c r="A198" s="30"/>
      <c r="C198" s="129"/>
      <c r="K198" s="130"/>
      <c r="M198" s="131"/>
    </row>
    <row r="199" spans="1:13" ht="12.75">
      <c r="A199" s="30"/>
      <c r="C199" s="129"/>
      <c r="K199" s="130"/>
      <c r="M199" s="131"/>
    </row>
    <row r="200" spans="1:13" ht="12.75">
      <c r="A200" s="30"/>
      <c r="C200" s="129"/>
      <c r="K200" s="130"/>
      <c r="M200" s="131"/>
    </row>
    <row r="201" spans="1:13" ht="12.75">
      <c r="A201" s="30"/>
      <c r="C201" s="129"/>
      <c r="K201" s="130"/>
      <c r="M201" s="131"/>
    </row>
    <row r="202" spans="1:13" ht="12.75">
      <c r="A202" s="30"/>
      <c r="C202" s="129"/>
      <c r="K202" s="130"/>
      <c r="M202" s="131"/>
    </row>
    <row r="203" spans="1:13" ht="12.75">
      <c r="A203" s="30"/>
      <c r="C203" s="129"/>
      <c r="K203" s="130"/>
      <c r="M203" s="131"/>
    </row>
    <row r="204" spans="1:13" ht="12.75">
      <c r="A204" s="30"/>
      <c r="C204" s="129"/>
      <c r="K204" s="130"/>
      <c r="M204" s="131"/>
    </row>
    <row r="205" spans="1:13" ht="12.75">
      <c r="A205" s="30"/>
      <c r="C205" s="129"/>
      <c r="K205" s="130"/>
      <c r="M205" s="131"/>
    </row>
    <row r="206" spans="1:13" ht="12.75">
      <c r="A206" s="30"/>
      <c r="C206" s="129"/>
      <c r="K206" s="130"/>
      <c r="M206" s="131"/>
    </row>
    <row r="207" spans="1:13" ht="12.75">
      <c r="A207" s="30"/>
      <c r="C207" s="129"/>
      <c r="K207" s="130"/>
      <c r="M207" s="131"/>
    </row>
    <row r="208" spans="1:13" ht="12.75">
      <c r="A208" s="30"/>
      <c r="C208" s="129"/>
      <c r="K208" s="130"/>
      <c r="M208" s="131"/>
    </row>
    <row r="209" spans="1:13" ht="12.75">
      <c r="A209" s="30"/>
      <c r="C209" s="129"/>
      <c r="K209" s="130"/>
      <c r="M209" s="131"/>
    </row>
    <row r="210" spans="1:13" ht="12.75">
      <c r="A210" s="30"/>
      <c r="C210" s="129"/>
      <c r="K210" s="130"/>
      <c r="M210" s="131"/>
    </row>
    <row r="211" spans="1:13" ht="12.75">
      <c r="A211" s="30"/>
      <c r="C211" s="129"/>
      <c r="K211" s="130"/>
      <c r="M211" s="131"/>
    </row>
    <row r="212" spans="1:13" ht="12.75">
      <c r="A212" s="30"/>
      <c r="C212" s="129"/>
      <c r="K212" s="130"/>
      <c r="M212" s="131"/>
    </row>
    <row r="213" spans="1:13" ht="12.75">
      <c r="A213" s="30"/>
      <c r="C213" s="129"/>
      <c r="K213" s="130"/>
      <c r="M213" s="131"/>
    </row>
    <row r="214" spans="1:13" ht="12.75">
      <c r="A214" s="30"/>
      <c r="C214" s="129"/>
      <c r="K214" s="130"/>
      <c r="M214" s="131"/>
    </row>
    <row r="215" spans="1:13" ht="12.75">
      <c r="A215" s="30"/>
      <c r="C215" s="129"/>
      <c r="K215" s="130"/>
      <c r="M215" s="131"/>
    </row>
    <row r="216" spans="1:13" ht="12.75">
      <c r="A216" s="30"/>
      <c r="C216" s="129"/>
      <c r="K216" s="130"/>
      <c r="M216" s="131"/>
    </row>
    <row r="217" spans="1:13" ht="12.75">
      <c r="A217" s="30"/>
      <c r="C217" s="129"/>
      <c r="K217" s="130"/>
      <c r="M217" s="131"/>
    </row>
    <row r="218" spans="1:13" ht="12.75">
      <c r="A218" s="30"/>
      <c r="C218" s="129"/>
      <c r="K218" s="130"/>
      <c r="M218" s="131"/>
    </row>
    <row r="219" spans="1:13" ht="12.75">
      <c r="A219" s="30"/>
      <c r="C219" s="129"/>
      <c r="K219" s="130"/>
      <c r="M219" s="131"/>
    </row>
    <row r="220" spans="1:13" ht="12.75">
      <c r="A220" s="30"/>
      <c r="C220" s="129"/>
      <c r="K220" s="130"/>
      <c r="M220" s="131"/>
    </row>
    <row r="221" spans="1:13" ht="12.75">
      <c r="A221" s="30"/>
      <c r="C221" s="129"/>
      <c r="K221" s="130"/>
      <c r="M221" s="131"/>
    </row>
    <row r="222" spans="1:13" ht="12.75">
      <c r="A222" s="30"/>
      <c r="C222" s="129"/>
      <c r="K222" s="130"/>
      <c r="M222" s="131"/>
    </row>
    <row r="223" spans="1:13" ht="12.75">
      <c r="A223" s="30"/>
      <c r="C223" s="129"/>
      <c r="K223" s="130"/>
      <c r="M223" s="131"/>
    </row>
    <row r="224" spans="1:13" ht="12.75">
      <c r="A224" s="30"/>
      <c r="C224" s="129"/>
      <c r="K224" s="130"/>
      <c r="M224" s="131"/>
    </row>
    <row r="225" spans="1:13" ht="12.75">
      <c r="A225" s="30"/>
      <c r="C225" s="129"/>
      <c r="K225" s="130"/>
      <c r="M225" s="131"/>
    </row>
    <row r="226" spans="1:13" ht="12.75">
      <c r="A226" s="30"/>
      <c r="C226" s="129"/>
      <c r="K226" s="130"/>
      <c r="M226" s="131"/>
    </row>
    <row r="227" spans="1:13" ht="12.75">
      <c r="A227" s="30"/>
      <c r="C227" s="129"/>
      <c r="K227" s="130"/>
      <c r="M227" s="131"/>
    </row>
    <row r="228" spans="1:13" ht="12.75">
      <c r="A228" s="30"/>
      <c r="C228" s="129"/>
      <c r="K228" s="130"/>
      <c r="M228" s="131"/>
    </row>
    <row r="229" spans="1:13" ht="12.75">
      <c r="A229" s="30"/>
      <c r="C229" s="129"/>
      <c r="K229" s="130"/>
      <c r="M229" s="131"/>
    </row>
    <row r="230" spans="1:13" ht="12.75">
      <c r="A230" s="30"/>
      <c r="C230" s="129"/>
      <c r="K230" s="130"/>
      <c r="M230" s="131"/>
    </row>
    <row r="231" spans="1:13" ht="12.75">
      <c r="A231" s="30"/>
      <c r="C231" s="129"/>
      <c r="K231" s="130"/>
      <c r="M231" s="131"/>
    </row>
    <row r="232" spans="1:13" ht="12.75">
      <c r="A232" s="30"/>
      <c r="C232" s="129"/>
      <c r="K232" s="130"/>
      <c r="M232" s="131"/>
    </row>
    <row r="233" spans="1:13" ht="12.75">
      <c r="A233" s="30"/>
      <c r="C233" s="129"/>
      <c r="K233" s="130"/>
      <c r="M233" s="131"/>
    </row>
    <row r="234" spans="1:13" ht="12.75">
      <c r="A234" s="30"/>
      <c r="C234" s="129"/>
      <c r="K234" s="130"/>
      <c r="M234" s="131"/>
    </row>
    <row r="235" spans="1:13" ht="12.75">
      <c r="A235" s="30"/>
      <c r="C235" s="129"/>
      <c r="K235" s="130"/>
      <c r="M235" s="131"/>
    </row>
    <row r="236" spans="1:13" ht="12.75">
      <c r="A236" s="30"/>
      <c r="C236" s="129"/>
      <c r="K236" s="130"/>
      <c r="M236" s="131"/>
    </row>
    <row r="237" spans="1:13" ht="12.75">
      <c r="A237" s="30"/>
      <c r="C237" s="129"/>
      <c r="K237" s="130"/>
      <c r="M237" s="131"/>
    </row>
    <row r="238" spans="1:13" ht="12.75">
      <c r="A238" s="30"/>
      <c r="C238" s="129"/>
      <c r="K238" s="130"/>
      <c r="M238" s="131"/>
    </row>
    <row r="239" spans="1:13" ht="12.75">
      <c r="A239" s="30"/>
      <c r="C239" s="129"/>
      <c r="K239" s="130"/>
      <c r="M239" s="131"/>
    </row>
    <row r="240" spans="1:13" ht="12.75">
      <c r="A240" s="30"/>
      <c r="C240" s="129"/>
      <c r="K240" s="130"/>
      <c r="M240" s="131"/>
    </row>
    <row r="241" spans="1:13" ht="12.75">
      <c r="A241" s="30"/>
      <c r="C241" s="129"/>
      <c r="K241" s="130"/>
      <c r="M241" s="131"/>
    </row>
    <row r="242" spans="1:13" ht="12.75">
      <c r="A242" s="30"/>
      <c r="C242" s="129"/>
      <c r="K242" s="130"/>
      <c r="M242" s="131"/>
    </row>
    <row r="243" spans="1:13" ht="12.75">
      <c r="A243" s="30"/>
      <c r="C243" s="129"/>
      <c r="K243" s="130"/>
      <c r="M243" s="131"/>
    </row>
    <row r="244" spans="1:13" ht="12.75">
      <c r="A244" s="30"/>
      <c r="C244" s="129"/>
      <c r="K244" s="130"/>
      <c r="M244" s="131"/>
    </row>
    <row r="245" spans="1:13" ht="12.75">
      <c r="A245" s="30"/>
      <c r="C245" s="129"/>
      <c r="K245" s="130"/>
      <c r="M245" s="131"/>
    </row>
    <row r="246" spans="1:13" ht="12.75">
      <c r="A246" s="30"/>
      <c r="C246" s="129"/>
      <c r="K246" s="130"/>
      <c r="M246" s="131"/>
    </row>
    <row r="247" spans="1:13" ht="12.75">
      <c r="A247" s="30"/>
      <c r="C247" s="129"/>
      <c r="K247" s="130"/>
      <c r="M247" s="131"/>
    </row>
    <row r="248" spans="1:13" ht="12.75">
      <c r="A248" s="30"/>
      <c r="C248" s="129"/>
      <c r="K248" s="130"/>
      <c r="M248" s="131"/>
    </row>
    <row r="249" spans="1:13" ht="12.75">
      <c r="A249" s="30"/>
      <c r="C249" s="129"/>
      <c r="K249" s="130"/>
      <c r="M249" s="131"/>
    </row>
    <row r="250" spans="1:13" ht="12.75">
      <c r="A250" s="30"/>
      <c r="C250" s="129"/>
      <c r="K250" s="130"/>
      <c r="M250" s="131"/>
    </row>
    <row r="251" spans="1:13" ht="12.75">
      <c r="A251" s="30"/>
      <c r="C251" s="129"/>
      <c r="K251" s="130"/>
      <c r="M251" s="131"/>
    </row>
    <row r="252" spans="1:13" ht="12.75">
      <c r="A252" s="30"/>
      <c r="C252" s="129"/>
      <c r="K252" s="130"/>
      <c r="M252" s="131"/>
    </row>
    <row r="253" spans="1:13" ht="12.75">
      <c r="A253" s="30"/>
      <c r="C253" s="129"/>
      <c r="K253" s="130"/>
      <c r="M253" s="131"/>
    </row>
    <row r="254" spans="1:13" ht="12.75">
      <c r="A254" s="30"/>
      <c r="C254" s="129"/>
      <c r="K254" s="130"/>
      <c r="M254" s="131"/>
    </row>
    <row r="255" spans="1:13" ht="12.75">
      <c r="A255" s="30"/>
      <c r="C255" s="129"/>
      <c r="K255" s="130"/>
      <c r="M255" s="131"/>
    </row>
    <row r="256" spans="1:13" ht="12.75">
      <c r="A256" s="30"/>
      <c r="C256" s="129"/>
      <c r="K256" s="130"/>
      <c r="M256" s="131"/>
    </row>
    <row r="257" spans="1:13" ht="12.75">
      <c r="A257" s="30"/>
      <c r="C257" s="129"/>
      <c r="K257" s="130"/>
      <c r="M257" s="131"/>
    </row>
    <row r="258" spans="1:13" ht="12.75">
      <c r="A258" s="30"/>
      <c r="C258" s="129"/>
      <c r="K258" s="130"/>
      <c r="M258" s="131"/>
    </row>
    <row r="259" spans="1:13" ht="12.75">
      <c r="A259" s="30"/>
      <c r="C259" s="129"/>
      <c r="K259" s="130"/>
      <c r="M259" s="131"/>
    </row>
    <row r="260" spans="1:13" ht="12.75">
      <c r="A260" s="30"/>
      <c r="C260" s="129"/>
      <c r="K260" s="130"/>
      <c r="M260" s="131"/>
    </row>
    <row r="261" spans="1:13" ht="12.75">
      <c r="A261" s="30"/>
      <c r="C261" s="129"/>
      <c r="K261" s="130"/>
      <c r="M261" s="131"/>
    </row>
    <row r="262" spans="1:13" ht="12.75">
      <c r="A262" s="30"/>
      <c r="C262" s="129"/>
      <c r="K262" s="130"/>
      <c r="M262" s="131"/>
    </row>
    <row r="263" spans="1:13" ht="12.75">
      <c r="A263" s="30"/>
      <c r="C263" s="129"/>
      <c r="K263" s="130"/>
      <c r="M263" s="131"/>
    </row>
    <row r="264" spans="1:13" ht="12.75">
      <c r="A264" s="30"/>
      <c r="C264" s="129"/>
      <c r="K264" s="130"/>
      <c r="M264" s="131"/>
    </row>
    <row r="265" spans="1:13" ht="12.75">
      <c r="A265" s="30"/>
      <c r="C265" s="129"/>
      <c r="K265" s="130"/>
      <c r="M265" s="131"/>
    </row>
    <row r="266" spans="1:13" ht="12.75">
      <c r="A266" s="30"/>
      <c r="C266" s="129"/>
      <c r="K266" s="130"/>
      <c r="M266" s="131"/>
    </row>
    <row r="267" spans="1:13" ht="12.75">
      <c r="A267" s="30"/>
      <c r="C267" s="129"/>
      <c r="K267" s="130"/>
      <c r="M267" s="131"/>
    </row>
    <row r="268" spans="1:13" ht="12.75">
      <c r="A268" s="30"/>
      <c r="C268" s="129"/>
      <c r="K268" s="130"/>
      <c r="M268" s="131"/>
    </row>
    <row r="269" spans="1:13" ht="12.75">
      <c r="A269" s="30"/>
      <c r="C269" s="129"/>
      <c r="K269" s="130"/>
      <c r="M269" s="131"/>
    </row>
    <row r="270" spans="1:13" ht="12.75">
      <c r="A270" s="30"/>
      <c r="C270" s="129"/>
      <c r="K270" s="130"/>
      <c r="M270" s="131"/>
    </row>
    <row r="271" spans="1:13" ht="12.75">
      <c r="A271" s="30"/>
      <c r="C271" s="129"/>
      <c r="K271" s="130"/>
      <c r="M271" s="131"/>
    </row>
    <row r="272" spans="1:13" ht="12.75">
      <c r="A272" s="30"/>
      <c r="C272" s="129"/>
      <c r="K272" s="130"/>
      <c r="M272" s="131"/>
    </row>
    <row r="273" spans="1:13" ht="12.75">
      <c r="A273" s="30"/>
      <c r="C273" s="129"/>
      <c r="K273" s="130"/>
      <c r="M273" s="131"/>
    </row>
    <row r="274" spans="1:13" ht="12.75">
      <c r="A274" s="30"/>
      <c r="C274" s="129"/>
      <c r="K274" s="130"/>
      <c r="M274" s="131"/>
    </row>
    <row r="275" spans="1:13" ht="12.75">
      <c r="A275" s="30"/>
      <c r="C275" s="129"/>
      <c r="K275" s="130"/>
      <c r="M275" s="131"/>
    </row>
    <row r="276" spans="1:13" ht="12.75">
      <c r="A276" s="30"/>
      <c r="C276" s="129"/>
      <c r="K276" s="130"/>
      <c r="M276" s="131"/>
    </row>
    <row r="277" spans="1:13" ht="12.75">
      <c r="A277" s="30"/>
      <c r="C277" s="129"/>
      <c r="K277" s="130"/>
      <c r="M277" s="131"/>
    </row>
    <row r="278" spans="1:13" ht="12.75">
      <c r="A278" s="30"/>
      <c r="C278" s="129"/>
      <c r="K278" s="130"/>
      <c r="M278" s="131"/>
    </row>
    <row r="279" spans="1:13" ht="12.75">
      <c r="A279" s="30"/>
      <c r="C279" s="129"/>
      <c r="K279" s="130"/>
      <c r="M279" s="131"/>
    </row>
    <row r="280" spans="1:13" ht="12.75">
      <c r="A280" s="30"/>
      <c r="C280" s="129"/>
      <c r="K280" s="130"/>
      <c r="M280" s="131"/>
    </row>
    <row r="281" spans="1:13" ht="12.75">
      <c r="A281" s="30"/>
      <c r="C281" s="129"/>
      <c r="K281" s="130"/>
      <c r="M281" s="131"/>
    </row>
    <row r="282" spans="1:13" ht="12.75">
      <c r="A282" s="30"/>
      <c r="C282" s="129"/>
      <c r="K282" s="130"/>
      <c r="M282" s="131"/>
    </row>
    <row r="283" spans="1:13" ht="12.75">
      <c r="A283" s="30"/>
      <c r="C283" s="129"/>
      <c r="K283" s="130"/>
      <c r="M283" s="131"/>
    </row>
    <row r="284" spans="1:13" ht="12.75">
      <c r="A284" s="30"/>
      <c r="C284" s="129"/>
      <c r="K284" s="130"/>
      <c r="M284" s="131"/>
    </row>
    <row r="285" spans="1:13" ht="12.75">
      <c r="A285" s="30"/>
      <c r="C285" s="129"/>
      <c r="K285" s="130"/>
      <c r="M285" s="131"/>
    </row>
    <row r="286" spans="1:13" ht="12.75">
      <c r="A286" s="30"/>
      <c r="C286" s="129"/>
      <c r="K286" s="130"/>
      <c r="M286" s="131"/>
    </row>
    <row r="287" spans="1:13" ht="12.75">
      <c r="A287" s="30"/>
      <c r="C287" s="129"/>
      <c r="K287" s="130"/>
      <c r="M287" s="131"/>
    </row>
    <row r="288" spans="1:13" ht="12.75">
      <c r="A288" s="30"/>
      <c r="C288" s="129"/>
      <c r="K288" s="130"/>
      <c r="M288" s="131"/>
    </row>
    <row r="289" spans="1:13" ht="12.75">
      <c r="A289" s="30"/>
      <c r="C289" s="129"/>
      <c r="K289" s="130"/>
      <c r="M289" s="131"/>
    </row>
    <row r="290" spans="1:13" ht="12.75">
      <c r="A290" s="30"/>
      <c r="C290" s="129"/>
      <c r="K290" s="130"/>
      <c r="M290" s="131"/>
    </row>
    <row r="291" spans="1:13" ht="12.75">
      <c r="A291" s="30"/>
      <c r="C291" s="129"/>
      <c r="K291" s="130"/>
      <c r="M291" s="131"/>
    </row>
    <row r="292" spans="1:13" ht="12.75">
      <c r="A292" s="30"/>
      <c r="C292" s="129"/>
      <c r="K292" s="130"/>
      <c r="M292" s="131"/>
    </row>
    <row r="293" spans="1:13" ht="12.75">
      <c r="A293" s="30"/>
      <c r="C293" s="129"/>
      <c r="K293" s="130"/>
      <c r="M293" s="131"/>
    </row>
    <row r="294" spans="1:13" ht="12.75">
      <c r="A294" s="30"/>
      <c r="C294" s="129"/>
      <c r="K294" s="130"/>
      <c r="M294" s="131"/>
    </row>
    <row r="295" spans="1:13" ht="12.75">
      <c r="A295" s="30"/>
      <c r="C295" s="129"/>
      <c r="K295" s="130"/>
      <c r="M295" s="131"/>
    </row>
    <row r="296" spans="1:13" ht="12.75">
      <c r="A296" s="30"/>
      <c r="C296" s="129"/>
      <c r="K296" s="130"/>
      <c r="M296" s="131"/>
    </row>
    <row r="297" spans="1:13" ht="12.75">
      <c r="A297" s="30"/>
      <c r="C297" s="129"/>
      <c r="K297" s="130"/>
      <c r="M297" s="131"/>
    </row>
    <row r="298" spans="1:13" ht="12.75">
      <c r="A298" s="30"/>
      <c r="C298" s="129"/>
      <c r="K298" s="130"/>
      <c r="M298" s="131"/>
    </row>
    <row r="299" spans="1:13" ht="12.75">
      <c r="A299" s="30"/>
      <c r="C299" s="129"/>
      <c r="K299" s="130"/>
      <c r="M299" s="131"/>
    </row>
    <row r="300" spans="1:13" ht="12.75">
      <c r="A300" s="30"/>
      <c r="C300" s="129"/>
      <c r="K300" s="130"/>
      <c r="M300" s="131"/>
    </row>
    <row r="301" spans="1:13" ht="12.75">
      <c r="A301" s="30"/>
      <c r="C301" s="129"/>
      <c r="K301" s="130"/>
      <c r="M301" s="131"/>
    </row>
    <row r="302" spans="1:13" ht="12.75">
      <c r="A302" s="30"/>
      <c r="C302" s="129"/>
      <c r="K302" s="130"/>
      <c r="M302" s="131"/>
    </row>
    <row r="303" spans="1:13" ht="12.75">
      <c r="A303" s="30"/>
      <c r="C303" s="129"/>
      <c r="K303" s="130"/>
      <c r="M303" s="131"/>
    </row>
    <row r="304" spans="1:13" ht="12.75">
      <c r="A304" s="30"/>
      <c r="C304" s="129"/>
      <c r="K304" s="130"/>
      <c r="M304" s="131"/>
    </row>
    <row r="305" spans="1:13" ht="12.75">
      <c r="A305" s="30"/>
      <c r="C305" s="129"/>
      <c r="K305" s="130"/>
      <c r="M305" s="131"/>
    </row>
    <row r="306" spans="1:13" ht="12.75">
      <c r="A306" s="30"/>
      <c r="C306" s="129"/>
      <c r="K306" s="130"/>
      <c r="M306" s="131"/>
    </row>
    <row r="307" spans="1:13" ht="12.75">
      <c r="A307" s="30"/>
      <c r="C307" s="129"/>
      <c r="K307" s="130"/>
      <c r="M307" s="131"/>
    </row>
    <row r="308" spans="1:13" ht="12.75">
      <c r="A308" s="30"/>
      <c r="C308" s="129"/>
      <c r="K308" s="130"/>
      <c r="M308" s="131"/>
    </row>
    <row r="309" spans="1:13" ht="12.75">
      <c r="A309" s="30"/>
      <c r="C309" s="129"/>
      <c r="K309" s="130"/>
      <c r="M309" s="131"/>
    </row>
    <row r="310" spans="1:13" ht="12.75">
      <c r="A310" s="30"/>
      <c r="C310" s="129"/>
      <c r="K310" s="130"/>
      <c r="M310" s="131"/>
    </row>
    <row r="311" spans="1:13" ht="12.75">
      <c r="A311" s="30"/>
      <c r="C311" s="129"/>
      <c r="K311" s="130"/>
      <c r="M311" s="131"/>
    </row>
    <row r="312" spans="1:13" ht="12.75">
      <c r="A312" s="30"/>
      <c r="C312" s="129"/>
      <c r="K312" s="130"/>
      <c r="M312" s="131"/>
    </row>
    <row r="313" spans="1:13" ht="12.75">
      <c r="A313" s="30"/>
      <c r="C313" s="129"/>
      <c r="K313" s="130"/>
      <c r="M313" s="131"/>
    </row>
    <row r="314" spans="1:13" ht="12.75">
      <c r="A314" s="30"/>
      <c r="C314" s="129"/>
      <c r="K314" s="130"/>
      <c r="M314" s="131"/>
    </row>
    <row r="315" spans="1:13" ht="12.75">
      <c r="A315" s="30"/>
      <c r="C315" s="129"/>
      <c r="K315" s="130"/>
      <c r="M315" s="131"/>
    </row>
    <row r="316" spans="1:13" ht="12.75">
      <c r="A316" s="30"/>
      <c r="C316" s="129"/>
      <c r="K316" s="130"/>
      <c r="M316" s="131"/>
    </row>
    <row r="317" spans="1:13" ht="12.75">
      <c r="A317" s="30"/>
      <c r="C317" s="129"/>
      <c r="K317" s="130"/>
      <c r="M317" s="131"/>
    </row>
    <row r="318" spans="1:13" ht="12.75">
      <c r="A318" s="30"/>
      <c r="C318" s="129"/>
      <c r="K318" s="130"/>
      <c r="M318" s="131"/>
    </row>
    <row r="319" spans="1:13" ht="12.75">
      <c r="A319" s="30"/>
      <c r="C319" s="129"/>
      <c r="K319" s="130"/>
      <c r="M319" s="131"/>
    </row>
    <row r="320" spans="1:13" ht="12.75">
      <c r="A320" s="30"/>
      <c r="C320" s="129"/>
      <c r="K320" s="130"/>
      <c r="M320" s="131"/>
    </row>
    <row r="321" spans="1:13" ht="12.75">
      <c r="A321" s="30"/>
      <c r="C321" s="129"/>
      <c r="K321" s="130"/>
      <c r="M321" s="131"/>
    </row>
    <row r="322" spans="1:13" ht="12.75">
      <c r="A322" s="30"/>
      <c r="C322" s="129"/>
      <c r="K322" s="130"/>
      <c r="M322" s="131"/>
    </row>
    <row r="323" spans="1:13" ht="12.75">
      <c r="A323" s="30"/>
      <c r="C323" s="129"/>
      <c r="K323" s="130"/>
      <c r="M323" s="131"/>
    </row>
    <row r="324" spans="1:13" ht="12.75">
      <c r="A324" s="30"/>
      <c r="C324" s="129"/>
      <c r="K324" s="130"/>
      <c r="M324" s="131"/>
    </row>
    <row r="325" spans="1:13" ht="12.75">
      <c r="A325" s="30"/>
      <c r="C325" s="129"/>
      <c r="K325" s="130"/>
      <c r="M325" s="131"/>
    </row>
    <row r="326" spans="1:13" ht="12.75">
      <c r="A326" s="30"/>
      <c r="C326" s="129"/>
      <c r="K326" s="130"/>
      <c r="M326" s="131"/>
    </row>
    <row r="327" spans="1:13" ht="12.75">
      <c r="A327" s="30"/>
      <c r="C327" s="129"/>
      <c r="K327" s="130"/>
      <c r="M327" s="131"/>
    </row>
    <row r="328" spans="1:13" ht="12.75">
      <c r="A328" s="30"/>
      <c r="C328" s="129"/>
      <c r="K328" s="130"/>
      <c r="M328" s="131"/>
    </row>
    <row r="329" spans="1:13" ht="12.75">
      <c r="A329" s="30"/>
      <c r="C329" s="129"/>
      <c r="K329" s="130"/>
      <c r="M329" s="131"/>
    </row>
    <row r="330" spans="1:13" ht="12.75">
      <c r="A330" s="30"/>
      <c r="C330" s="129"/>
      <c r="K330" s="130"/>
      <c r="M330" s="131"/>
    </row>
    <row r="331" spans="1:13" ht="12.75">
      <c r="A331" s="30"/>
      <c r="C331" s="129"/>
      <c r="K331" s="130"/>
      <c r="M331" s="131"/>
    </row>
    <row r="332" spans="1:13" ht="12.75">
      <c r="A332" s="30"/>
      <c r="C332" s="129"/>
      <c r="K332" s="130"/>
      <c r="M332" s="131"/>
    </row>
    <row r="333" spans="1:13" ht="12.75">
      <c r="A333" s="30"/>
      <c r="C333" s="129"/>
      <c r="K333" s="130"/>
      <c r="M333" s="131"/>
    </row>
    <row r="334" spans="1:13" ht="12.75">
      <c r="A334" s="30"/>
      <c r="C334" s="129"/>
      <c r="K334" s="130"/>
      <c r="M334" s="131"/>
    </row>
    <row r="335" spans="1:13" ht="12.75">
      <c r="A335" s="30"/>
      <c r="C335" s="129"/>
      <c r="K335" s="130"/>
      <c r="M335" s="131"/>
    </row>
    <row r="336" spans="1:13" ht="12.75">
      <c r="A336" s="30"/>
      <c r="C336" s="129"/>
      <c r="K336" s="130"/>
      <c r="M336" s="131"/>
    </row>
    <row r="337" spans="1:13" ht="12.75">
      <c r="A337" s="30"/>
      <c r="C337" s="129"/>
      <c r="K337" s="130"/>
      <c r="M337" s="131"/>
    </row>
    <row r="338" spans="1:13" ht="12.75">
      <c r="A338" s="30"/>
      <c r="C338" s="129"/>
      <c r="K338" s="130"/>
      <c r="M338" s="131"/>
    </row>
    <row r="339" spans="1:13" ht="12.75">
      <c r="A339" s="30"/>
      <c r="C339" s="129"/>
      <c r="K339" s="130"/>
      <c r="M339" s="131"/>
    </row>
    <row r="340" spans="1:13" ht="12.75">
      <c r="A340" s="30"/>
      <c r="C340" s="129"/>
      <c r="K340" s="130"/>
      <c r="M340" s="131"/>
    </row>
    <row r="341" spans="1:13" ht="12.75">
      <c r="A341" s="30"/>
      <c r="C341" s="129"/>
      <c r="K341" s="130"/>
      <c r="M341" s="131"/>
    </row>
    <row r="342" spans="1:13" ht="12.75">
      <c r="A342" s="30"/>
      <c r="C342" s="129"/>
      <c r="K342" s="130"/>
      <c r="M342" s="131"/>
    </row>
    <row r="343" spans="1:13" ht="12.75">
      <c r="A343" s="30"/>
      <c r="C343" s="129"/>
      <c r="K343" s="130"/>
      <c r="M343" s="131"/>
    </row>
    <row r="344" spans="1:13" ht="12.75">
      <c r="A344" s="30"/>
      <c r="C344" s="129"/>
      <c r="K344" s="130"/>
      <c r="M344" s="131"/>
    </row>
    <row r="345" spans="1:13" ht="12.75">
      <c r="A345" s="30"/>
      <c r="C345" s="129"/>
      <c r="K345" s="130"/>
      <c r="M345" s="131"/>
    </row>
    <row r="346" spans="1:13" ht="12.75">
      <c r="A346" s="30"/>
      <c r="C346" s="129"/>
      <c r="K346" s="130"/>
      <c r="M346" s="131"/>
    </row>
    <row r="347" spans="1:13" ht="12.75">
      <c r="A347" s="30"/>
      <c r="C347" s="129"/>
      <c r="K347" s="130"/>
      <c r="M347" s="131"/>
    </row>
    <row r="348" spans="1:13" ht="12.75">
      <c r="A348" s="30"/>
      <c r="C348" s="129"/>
      <c r="K348" s="130"/>
      <c r="M348" s="131"/>
    </row>
    <row r="349" spans="1:13" ht="12.75">
      <c r="A349" s="30"/>
      <c r="C349" s="129"/>
      <c r="K349" s="130"/>
      <c r="M349" s="131"/>
    </row>
    <row r="350" spans="1:13" ht="12.75">
      <c r="A350" s="30"/>
      <c r="C350" s="129"/>
      <c r="K350" s="130"/>
      <c r="M350" s="131"/>
    </row>
    <row r="351" spans="1:13" ht="12.75">
      <c r="A351" s="30"/>
      <c r="C351" s="129"/>
      <c r="K351" s="130"/>
      <c r="M351" s="131"/>
    </row>
    <row r="352" spans="1:13" ht="12.75">
      <c r="A352" s="30"/>
      <c r="C352" s="129"/>
      <c r="K352" s="130"/>
      <c r="M352" s="131"/>
    </row>
    <row r="353" spans="1:13" ht="12.75">
      <c r="A353" s="30"/>
      <c r="C353" s="129"/>
      <c r="K353" s="130"/>
      <c r="M353" s="131"/>
    </row>
    <row r="354" spans="1:13" ht="12.75">
      <c r="A354" s="30"/>
      <c r="C354" s="129"/>
      <c r="K354" s="130"/>
      <c r="M354" s="131"/>
    </row>
    <row r="355" spans="1:13" ht="12.75">
      <c r="A355" s="30"/>
      <c r="C355" s="129"/>
      <c r="K355" s="130"/>
      <c r="M355" s="131"/>
    </row>
    <row r="356" spans="1:13" ht="12.75">
      <c r="A356" s="30"/>
      <c r="C356" s="129"/>
      <c r="K356" s="130"/>
      <c r="M356" s="131"/>
    </row>
    <row r="357" spans="1:13" ht="12.75">
      <c r="A357" s="30"/>
      <c r="C357" s="129"/>
      <c r="K357" s="130"/>
      <c r="M357" s="131"/>
    </row>
    <row r="358" spans="1:13" ht="12.75">
      <c r="A358" s="30"/>
      <c r="C358" s="129"/>
      <c r="K358" s="130"/>
      <c r="M358" s="131"/>
    </row>
    <row r="359" spans="1:13" ht="12.75">
      <c r="A359" s="30"/>
      <c r="C359" s="129"/>
      <c r="K359" s="130"/>
      <c r="M359" s="131"/>
    </row>
    <row r="360" spans="1:13" ht="12.75">
      <c r="A360" s="30"/>
      <c r="C360" s="129"/>
      <c r="K360" s="130"/>
      <c r="M360" s="131"/>
    </row>
    <row r="361" spans="1:13" ht="12.75">
      <c r="A361" s="30"/>
      <c r="C361" s="129"/>
      <c r="K361" s="130"/>
      <c r="M361" s="131"/>
    </row>
    <row r="362" spans="1:13" ht="12.75">
      <c r="A362" s="30"/>
      <c r="C362" s="129"/>
      <c r="K362" s="130"/>
      <c r="M362" s="131"/>
    </row>
    <row r="363" spans="1:13" ht="12.75">
      <c r="A363" s="30"/>
      <c r="C363" s="129"/>
      <c r="K363" s="130"/>
      <c r="M363" s="131"/>
    </row>
    <row r="364" spans="1:13" ht="12.75">
      <c r="A364" s="30"/>
      <c r="C364" s="129"/>
      <c r="K364" s="130"/>
      <c r="M364" s="131"/>
    </row>
    <row r="365" spans="1:13" ht="12.75">
      <c r="A365" s="30"/>
      <c r="C365" s="129"/>
      <c r="K365" s="130"/>
      <c r="M365" s="131"/>
    </row>
    <row r="366" spans="1:13" ht="12.75">
      <c r="A366" s="30"/>
      <c r="C366" s="129"/>
      <c r="K366" s="130"/>
      <c r="M366" s="131"/>
    </row>
    <row r="367" spans="1:13" ht="12.75">
      <c r="A367" s="30"/>
      <c r="C367" s="129"/>
      <c r="K367" s="130"/>
      <c r="M367" s="131"/>
    </row>
    <row r="368" spans="1:13" ht="12.75">
      <c r="A368" s="30"/>
      <c r="C368" s="129"/>
      <c r="K368" s="130"/>
      <c r="M368" s="131"/>
    </row>
    <row r="369" spans="1:13" ht="12.75">
      <c r="A369" s="30"/>
      <c r="C369" s="129"/>
      <c r="K369" s="130"/>
      <c r="M369" s="131"/>
    </row>
    <row r="370" spans="1:13" ht="12.75">
      <c r="A370" s="30"/>
      <c r="C370" s="129"/>
      <c r="K370" s="130"/>
      <c r="M370" s="131"/>
    </row>
    <row r="371" spans="1:13" ht="12.75">
      <c r="A371" s="30"/>
      <c r="C371" s="129"/>
      <c r="K371" s="130"/>
      <c r="M371" s="131"/>
    </row>
    <row r="372" spans="1:13" ht="12.75">
      <c r="A372" s="30"/>
      <c r="C372" s="129"/>
      <c r="K372" s="130"/>
      <c r="M372" s="131"/>
    </row>
    <row r="373" spans="1:13" ht="12.75">
      <c r="A373" s="30"/>
      <c r="C373" s="129"/>
      <c r="K373" s="130"/>
      <c r="M373" s="131"/>
    </row>
    <row r="374" spans="1:13" ht="12.75">
      <c r="A374" s="30"/>
      <c r="C374" s="129"/>
      <c r="K374" s="130"/>
      <c r="M374" s="131"/>
    </row>
    <row r="375" spans="1:13" ht="12.75">
      <c r="A375" s="30"/>
      <c r="C375" s="129"/>
      <c r="K375" s="130"/>
      <c r="M375" s="131"/>
    </row>
    <row r="376" spans="1:13" ht="12.75">
      <c r="A376" s="30"/>
      <c r="C376" s="129"/>
      <c r="K376" s="130"/>
      <c r="M376" s="131"/>
    </row>
    <row r="377" spans="1:13" ht="12.75">
      <c r="A377" s="30"/>
      <c r="C377" s="129"/>
      <c r="K377" s="130"/>
      <c r="M377" s="131"/>
    </row>
    <row r="378" spans="1:13" ht="12.75">
      <c r="A378" s="30"/>
      <c r="C378" s="129"/>
      <c r="K378" s="130"/>
      <c r="M378" s="131"/>
    </row>
    <row r="379" spans="1:13" ht="12.75">
      <c r="A379" s="30"/>
      <c r="C379" s="129"/>
      <c r="K379" s="130"/>
      <c r="M379" s="131"/>
    </row>
    <row r="380" spans="1:13" ht="12.75">
      <c r="A380" s="30"/>
      <c r="C380" s="129"/>
      <c r="K380" s="130"/>
      <c r="M380" s="131"/>
    </row>
    <row r="381" spans="1:13" ht="12.75">
      <c r="A381" s="30"/>
      <c r="C381" s="129"/>
      <c r="K381" s="130"/>
      <c r="M381" s="131"/>
    </row>
    <row r="382" spans="1:13" ht="12.75">
      <c r="A382" s="30"/>
      <c r="C382" s="129"/>
      <c r="K382" s="130"/>
      <c r="M382" s="131"/>
    </row>
    <row r="383" spans="1:13" ht="12.75">
      <c r="A383" s="30"/>
      <c r="C383" s="129"/>
      <c r="K383" s="130"/>
      <c r="M383" s="131"/>
    </row>
    <row r="384" spans="1:13" ht="12.75">
      <c r="A384" s="30"/>
      <c r="C384" s="129"/>
      <c r="K384" s="130"/>
      <c r="M384" s="131"/>
    </row>
    <row r="385" spans="1:13" ht="12.75">
      <c r="A385" s="30"/>
      <c r="C385" s="129"/>
      <c r="K385" s="130"/>
      <c r="M385" s="131"/>
    </row>
    <row r="386" spans="1:13" ht="12.75">
      <c r="A386" s="30"/>
      <c r="C386" s="129"/>
      <c r="K386" s="130"/>
      <c r="M386" s="131"/>
    </row>
    <row r="387" spans="1:13" ht="12.75">
      <c r="A387" s="30"/>
      <c r="C387" s="129"/>
      <c r="K387" s="130"/>
      <c r="M387" s="131"/>
    </row>
    <row r="388" spans="1:13" ht="12.75">
      <c r="A388" s="30"/>
      <c r="C388" s="129"/>
      <c r="K388" s="130"/>
      <c r="M388" s="131"/>
    </row>
    <row r="389" spans="1:13" ht="12.75">
      <c r="A389" s="30"/>
      <c r="C389" s="129"/>
      <c r="K389" s="130"/>
      <c r="M389" s="131"/>
    </row>
    <row r="390" spans="1:13" ht="12.75">
      <c r="A390" s="30"/>
      <c r="C390" s="129"/>
      <c r="K390" s="130"/>
      <c r="M390" s="131"/>
    </row>
    <row r="391" spans="1:13" ht="12.75">
      <c r="A391" s="30"/>
      <c r="C391" s="129"/>
      <c r="K391" s="130"/>
      <c r="M391" s="131"/>
    </row>
    <row r="392" spans="1:13" ht="12.75">
      <c r="A392" s="30"/>
      <c r="C392" s="129"/>
      <c r="K392" s="130"/>
      <c r="M392" s="131"/>
    </row>
    <row r="393" spans="1:13" ht="12.75">
      <c r="A393" s="30"/>
      <c r="C393" s="129"/>
      <c r="K393" s="130"/>
      <c r="M393" s="131"/>
    </row>
    <row r="394" spans="1:13" ht="12.75">
      <c r="A394" s="30"/>
      <c r="C394" s="129"/>
      <c r="K394" s="130"/>
      <c r="M394" s="131"/>
    </row>
    <row r="395" spans="1:13" ht="12.75">
      <c r="A395" s="30"/>
      <c r="C395" s="129"/>
      <c r="K395" s="130"/>
      <c r="M395" s="131"/>
    </row>
    <row r="396" spans="1:13" ht="12.75">
      <c r="A396" s="30"/>
      <c r="C396" s="129"/>
      <c r="K396" s="130"/>
      <c r="M396" s="131"/>
    </row>
    <row r="397" spans="1:13" ht="12.75">
      <c r="A397" s="30"/>
      <c r="C397" s="129"/>
      <c r="K397" s="130"/>
      <c r="M397" s="131"/>
    </row>
    <row r="398" spans="1:13" ht="12.75">
      <c r="A398" s="30"/>
      <c r="C398" s="129"/>
      <c r="K398" s="130"/>
      <c r="M398" s="131"/>
    </row>
    <row r="399" spans="1:13" ht="12.75">
      <c r="A399" s="30"/>
      <c r="C399" s="129"/>
      <c r="K399" s="130"/>
      <c r="M399" s="131"/>
    </row>
    <row r="400" spans="1:13" ht="12.75">
      <c r="A400" s="30"/>
      <c r="C400" s="129"/>
      <c r="K400" s="130"/>
      <c r="M400" s="131"/>
    </row>
    <row r="401" spans="1:13" ht="12.75">
      <c r="A401" s="30"/>
      <c r="C401" s="129"/>
      <c r="K401" s="130"/>
      <c r="M401" s="131"/>
    </row>
    <row r="402" spans="1:13" ht="12.75">
      <c r="A402" s="30"/>
      <c r="C402" s="129"/>
      <c r="K402" s="130"/>
      <c r="M402" s="131"/>
    </row>
    <row r="403" spans="1:13" ht="12.75">
      <c r="A403" s="30"/>
      <c r="C403" s="129"/>
      <c r="K403" s="130"/>
      <c r="M403" s="131"/>
    </row>
    <row r="404" spans="1:13" ht="12.75">
      <c r="A404" s="30"/>
      <c r="C404" s="129"/>
      <c r="K404" s="130"/>
      <c r="M404" s="131"/>
    </row>
    <row r="405" spans="1:13" ht="12.75">
      <c r="A405" s="30"/>
      <c r="C405" s="129"/>
      <c r="K405" s="130"/>
      <c r="M405" s="131"/>
    </row>
    <row r="406" spans="1:13" ht="12.75">
      <c r="A406" s="30"/>
      <c r="C406" s="129"/>
      <c r="K406" s="130"/>
      <c r="M406" s="131"/>
    </row>
    <row r="407" spans="1:13" ht="12.75">
      <c r="A407" s="30"/>
      <c r="C407" s="129"/>
      <c r="K407" s="130"/>
      <c r="M407" s="131"/>
    </row>
    <row r="408" spans="1:13" ht="12.75">
      <c r="A408" s="30"/>
      <c r="C408" s="129"/>
      <c r="K408" s="130"/>
      <c r="M408" s="131"/>
    </row>
    <row r="409" spans="1:13" ht="12.75">
      <c r="A409" s="30"/>
      <c r="C409" s="129"/>
      <c r="K409" s="130"/>
      <c r="M409" s="131"/>
    </row>
    <row r="410" spans="1:13" ht="12.75">
      <c r="A410" s="30"/>
      <c r="C410" s="129"/>
      <c r="K410" s="130"/>
      <c r="M410" s="131"/>
    </row>
    <row r="411" spans="1:13" ht="12.75">
      <c r="A411" s="30"/>
      <c r="C411" s="129"/>
      <c r="K411" s="130"/>
      <c r="M411" s="131"/>
    </row>
    <row r="412" spans="1:13" ht="12.75">
      <c r="A412" s="30"/>
      <c r="C412" s="129"/>
      <c r="K412" s="130"/>
      <c r="M412" s="131"/>
    </row>
    <row r="413" spans="1:13" ht="12.75">
      <c r="A413" s="30"/>
      <c r="C413" s="129"/>
      <c r="K413" s="130"/>
      <c r="M413" s="131"/>
    </row>
    <row r="414" spans="1:13" ht="12.75">
      <c r="A414" s="30"/>
      <c r="C414" s="129"/>
      <c r="K414" s="130"/>
      <c r="M414" s="131"/>
    </row>
    <row r="415" spans="1:13" ht="12.75">
      <c r="A415" s="30"/>
      <c r="C415" s="129"/>
      <c r="K415" s="130"/>
      <c r="M415" s="131"/>
    </row>
    <row r="416" spans="1:13" ht="12.75">
      <c r="A416" s="30"/>
      <c r="C416" s="129"/>
      <c r="K416" s="130"/>
      <c r="M416" s="131"/>
    </row>
    <row r="417" spans="1:13" ht="12.75">
      <c r="A417" s="30"/>
      <c r="C417" s="129"/>
      <c r="K417" s="130"/>
      <c r="M417" s="131"/>
    </row>
    <row r="418" spans="1:13" ht="12.75">
      <c r="A418" s="30"/>
      <c r="C418" s="129"/>
      <c r="K418" s="130"/>
      <c r="M418" s="131"/>
    </row>
    <row r="419" spans="1:13" ht="12.75">
      <c r="A419" s="30"/>
      <c r="C419" s="129"/>
      <c r="K419" s="130"/>
      <c r="M419" s="131"/>
    </row>
    <row r="420" spans="1:13" ht="12.75">
      <c r="A420" s="30"/>
      <c r="C420" s="129"/>
      <c r="K420" s="130"/>
      <c r="M420" s="131"/>
    </row>
    <row r="421" spans="1:13" ht="12.75">
      <c r="A421" s="30"/>
      <c r="C421" s="129"/>
      <c r="K421" s="130"/>
      <c r="M421" s="131"/>
    </row>
    <row r="422" spans="1:13" ht="12.75">
      <c r="A422" s="30"/>
      <c r="C422" s="129"/>
      <c r="K422" s="130"/>
      <c r="M422" s="131"/>
    </row>
    <row r="423" spans="1:13" ht="12.75">
      <c r="A423" s="30"/>
      <c r="C423" s="129"/>
      <c r="K423" s="130"/>
      <c r="M423" s="131"/>
    </row>
    <row r="424" spans="1:13" ht="12.75">
      <c r="A424" s="30"/>
      <c r="C424" s="129"/>
      <c r="K424" s="130"/>
      <c r="M424" s="131"/>
    </row>
    <row r="425" spans="1:13" ht="12.75">
      <c r="A425" s="30"/>
      <c r="C425" s="129"/>
      <c r="K425" s="130"/>
      <c r="M425" s="131"/>
    </row>
    <row r="426" spans="1:13" ht="12.75">
      <c r="A426" s="30"/>
      <c r="C426" s="129"/>
      <c r="K426" s="130"/>
      <c r="M426" s="131"/>
    </row>
    <row r="427" spans="1:13" ht="12.75">
      <c r="A427" s="30"/>
      <c r="C427" s="129"/>
      <c r="K427" s="130"/>
      <c r="M427" s="131"/>
    </row>
    <row r="428" spans="1:13" ht="12.75">
      <c r="A428" s="30"/>
      <c r="C428" s="129"/>
      <c r="K428" s="130"/>
      <c r="M428" s="131"/>
    </row>
    <row r="429" spans="1:13" ht="12.75">
      <c r="A429" s="30"/>
      <c r="C429" s="129"/>
      <c r="K429" s="130"/>
      <c r="M429" s="131"/>
    </row>
    <row r="430" spans="1:13" ht="12.75">
      <c r="A430" s="30"/>
      <c r="C430" s="129"/>
      <c r="K430" s="130"/>
      <c r="M430" s="131"/>
    </row>
    <row r="431" spans="1:13" ht="12.75">
      <c r="A431" s="30"/>
      <c r="C431" s="129"/>
      <c r="K431" s="130"/>
      <c r="M431" s="131"/>
    </row>
    <row r="432" spans="1:13" ht="12.75">
      <c r="A432" s="30"/>
      <c r="C432" s="129"/>
      <c r="K432" s="130"/>
      <c r="M432" s="131"/>
    </row>
    <row r="433" spans="1:13" ht="12.75">
      <c r="A433" s="30"/>
      <c r="C433" s="129"/>
      <c r="K433" s="130"/>
      <c r="M433" s="131"/>
    </row>
    <row r="434" spans="1:13" ht="12.75">
      <c r="A434" s="30"/>
      <c r="C434" s="129"/>
      <c r="K434" s="130"/>
      <c r="M434" s="131"/>
    </row>
    <row r="435" spans="1:13" ht="12.75">
      <c r="A435" s="30"/>
      <c r="C435" s="129"/>
      <c r="K435" s="130"/>
      <c r="M435" s="131"/>
    </row>
    <row r="436" spans="1:13" ht="12.75">
      <c r="A436" s="30"/>
      <c r="C436" s="129"/>
      <c r="K436" s="130"/>
      <c r="M436" s="131"/>
    </row>
    <row r="437" spans="1:13" ht="12.75">
      <c r="A437" s="30"/>
      <c r="C437" s="129"/>
      <c r="K437" s="130"/>
      <c r="M437" s="131"/>
    </row>
    <row r="438" spans="1:13" ht="12.75">
      <c r="A438" s="30"/>
      <c r="C438" s="129"/>
      <c r="K438" s="130"/>
      <c r="M438" s="131"/>
    </row>
    <row r="439" spans="1:13" ht="12.75">
      <c r="A439" s="30"/>
      <c r="C439" s="129"/>
      <c r="K439" s="130"/>
      <c r="M439" s="131"/>
    </row>
    <row r="440" spans="1:13" ht="12.75">
      <c r="A440" s="30"/>
      <c r="C440" s="129"/>
      <c r="K440" s="130"/>
      <c r="M440" s="131"/>
    </row>
    <row r="441" spans="1:13" ht="12.75">
      <c r="A441" s="30"/>
      <c r="C441" s="129"/>
      <c r="K441" s="130"/>
      <c r="M441" s="131"/>
    </row>
    <row r="442" spans="1:13" ht="12.75">
      <c r="A442" s="30"/>
      <c r="C442" s="129"/>
      <c r="K442" s="130"/>
      <c r="M442" s="131"/>
    </row>
    <row r="443" spans="1:13" ht="12.75">
      <c r="A443" s="30"/>
      <c r="C443" s="129"/>
      <c r="K443" s="130"/>
      <c r="M443" s="131"/>
    </row>
    <row r="444" spans="1:13" ht="12.75">
      <c r="A444" s="30"/>
      <c r="C444" s="129"/>
      <c r="K444" s="130"/>
      <c r="M444" s="131"/>
    </row>
    <row r="445" spans="1:13" ht="12.75">
      <c r="A445" s="30"/>
      <c r="C445" s="129"/>
      <c r="K445" s="130"/>
      <c r="M445" s="131"/>
    </row>
    <row r="446" spans="1:13" ht="12.75">
      <c r="A446" s="30"/>
      <c r="C446" s="129"/>
      <c r="K446" s="130"/>
      <c r="M446" s="131"/>
    </row>
    <row r="447" spans="1:13" ht="12.75">
      <c r="A447" s="30"/>
      <c r="C447" s="129"/>
      <c r="K447" s="130"/>
      <c r="M447" s="131"/>
    </row>
    <row r="448" spans="1:13" ht="12.75">
      <c r="A448" s="30"/>
      <c r="C448" s="129"/>
      <c r="K448" s="130"/>
      <c r="M448" s="131"/>
    </row>
    <row r="449" spans="1:13" ht="12.75">
      <c r="A449" s="30"/>
      <c r="C449" s="129"/>
      <c r="K449" s="130"/>
      <c r="M449" s="131"/>
    </row>
    <row r="450" spans="1:13" ht="12.75">
      <c r="A450" s="30"/>
      <c r="C450" s="129"/>
      <c r="K450" s="130"/>
      <c r="M450" s="131"/>
    </row>
    <row r="451" spans="1:13" ht="12.75">
      <c r="A451" s="30"/>
      <c r="C451" s="129"/>
      <c r="K451" s="130"/>
      <c r="M451" s="131"/>
    </row>
    <row r="452" spans="1:13" ht="12.75">
      <c r="A452" s="30"/>
      <c r="C452" s="129"/>
      <c r="K452" s="130"/>
      <c r="M452" s="131"/>
    </row>
    <row r="453" spans="1:13" ht="12.75">
      <c r="A453" s="30"/>
      <c r="C453" s="129"/>
      <c r="K453" s="130"/>
      <c r="M453" s="131"/>
    </row>
    <row r="454" spans="1:13" ht="12.75">
      <c r="A454" s="30"/>
      <c r="C454" s="129"/>
      <c r="K454" s="130"/>
      <c r="M454" s="131"/>
    </row>
    <row r="455" spans="1:13" ht="12.75">
      <c r="A455" s="30"/>
      <c r="C455" s="129"/>
      <c r="K455" s="130"/>
      <c r="M455" s="131"/>
    </row>
    <row r="456" spans="1:13" ht="12.75">
      <c r="A456" s="30"/>
      <c r="C456" s="129"/>
      <c r="K456" s="130"/>
      <c r="M456" s="131"/>
    </row>
    <row r="457" spans="1:13" ht="12.75">
      <c r="A457" s="30"/>
      <c r="C457" s="129"/>
      <c r="K457" s="130"/>
      <c r="M457" s="131"/>
    </row>
    <row r="458" spans="1:13" ht="12.75">
      <c r="A458" s="30"/>
      <c r="C458" s="129"/>
      <c r="K458" s="130"/>
      <c r="M458" s="131"/>
    </row>
    <row r="459" spans="1:13" ht="12.75">
      <c r="A459" s="30"/>
      <c r="C459" s="129"/>
      <c r="K459" s="130"/>
      <c r="M459" s="131"/>
    </row>
    <row r="460" spans="1:13" ht="12.75">
      <c r="A460" s="30"/>
      <c r="C460" s="129"/>
      <c r="K460" s="130"/>
      <c r="M460" s="131"/>
    </row>
    <row r="461" spans="1:13" ht="12.75">
      <c r="A461" s="30"/>
      <c r="C461" s="129"/>
      <c r="K461" s="130"/>
      <c r="M461" s="131"/>
    </row>
    <row r="462" spans="1:13" ht="12.75">
      <c r="A462" s="30"/>
      <c r="C462" s="129"/>
      <c r="K462" s="130"/>
      <c r="M462" s="131"/>
    </row>
    <row r="463" spans="1:13" ht="12.75">
      <c r="A463" s="30"/>
      <c r="C463" s="129"/>
      <c r="K463" s="130"/>
      <c r="M463" s="131"/>
    </row>
    <row r="464" spans="1:13" ht="12.75">
      <c r="A464" s="30"/>
      <c r="C464" s="129"/>
      <c r="K464" s="130"/>
      <c r="M464" s="131"/>
    </row>
    <row r="465" spans="1:13" ht="12.75">
      <c r="A465" s="30"/>
      <c r="C465" s="129"/>
      <c r="K465" s="130"/>
      <c r="M465" s="131"/>
    </row>
    <row r="466" spans="1:13" ht="12.75">
      <c r="A466" s="30"/>
      <c r="C466" s="129"/>
      <c r="K466" s="130"/>
      <c r="M466" s="131"/>
    </row>
    <row r="467" spans="1:13" ht="12.75">
      <c r="A467" s="30"/>
      <c r="C467" s="129"/>
      <c r="K467" s="130"/>
      <c r="M467" s="131"/>
    </row>
    <row r="468" spans="1:13" ht="12.75">
      <c r="A468" s="30"/>
      <c r="C468" s="129"/>
      <c r="K468" s="130"/>
      <c r="M468" s="131"/>
    </row>
    <row r="469" spans="1:13" ht="12.75">
      <c r="A469" s="30"/>
      <c r="C469" s="129"/>
      <c r="K469" s="130"/>
      <c r="M469" s="131"/>
    </row>
    <row r="470" spans="1:13" ht="12.75">
      <c r="A470" s="30"/>
      <c r="C470" s="129"/>
      <c r="K470" s="130"/>
      <c r="M470" s="131"/>
    </row>
    <row r="471" spans="1:13" ht="12.75">
      <c r="A471" s="30"/>
      <c r="C471" s="129"/>
      <c r="K471" s="130"/>
      <c r="M471" s="131"/>
    </row>
    <row r="472" spans="1:13" ht="12.75">
      <c r="A472" s="30"/>
      <c r="C472" s="129"/>
      <c r="K472" s="130"/>
      <c r="M472" s="131"/>
    </row>
    <row r="473" spans="1:13" ht="12.75">
      <c r="A473" s="30"/>
      <c r="C473" s="129"/>
      <c r="K473" s="130"/>
      <c r="M473" s="131"/>
    </row>
    <row r="474" spans="1:13" ht="12.75">
      <c r="A474" s="30"/>
      <c r="C474" s="129"/>
      <c r="K474" s="130"/>
      <c r="M474" s="131"/>
    </row>
    <row r="475" spans="1:13" ht="12.75">
      <c r="A475" s="30"/>
      <c r="C475" s="129"/>
      <c r="K475" s="130"/>
      <c r="M475" s="131"/>
    </row>
    <row r="476" spans="1:13" ht="12.75">
      <c r="A476" s="30"/>
      <c r="C476" s="129"/>
      <c r="K476" s="130"/>
      <c r="M476" s="131"/>
    </row>
    <row r="477" spans="1:13" ht="12.75">
      <c r="A477" s="30"/>
      <c r="C477" s="129"/>
      <c r="K477" s="130"/>
      <c r="M477" s="131"/>
    </row>
    <row r="478" spans="1:13" ht="12.75">
      <c r="A478" s="30"/>
      <c r="C478" s="129"/>
      <c r="K478" s="130"/>
      <c r="M478" s="131"/>
    </row>
    <row r="479" spans="1:13" ht="12.75">
      <c r="A479" s="30"/>
      <c r="C479" s="129"/>
      <c r="K479" s="130"/>
      <c r="M479" s="131"/>
    </row>
    <row r="480" spans="1:13" ht="12.75">
      <c r="A480" s="30"/>
      <c r="C480" s="129"/>
      <c r="K480" s="130"/>
      <c r="M480" s="131"/>
    </row>
    <row r="481" spans="1:13" ht="12.75">
      <c r="A481" s="30"/>
      <c r="C481" s="129"/>
      <c r="K481" s="130"/>
      <c r="M481" s="131"/>
    </row>
    <row r="482" spans="1:13" ht="12.75">
      <c r="A482" s="30"/>
      <c r="C482" s="129"/>
      <c r="K482" s="130"/>
      <c r="M482" s="131"/>
    </row>
    <row r="483" spans="1:13" ht="12.75">
      <c r="A483" s="30"/>
      <c r="C483" s="129"/>
      <c r="K483" s="130"/>
      <c r="M483" s="131"/>
    </row>
    <row r="484" spans="1:13" ht="12.75">
      <c r="A484" s="30"/>
      <c r="C484" s="129"/>
      <c r="K484" s="130"/>
      <c r="M484" s="131"/>
    </row>
    <row r="485" spans="1:13" ht="12.75">
      <c r="A485" s="30"/>
      <c r="C485" s="129"/>
      <c r="K485" s="130"/>
      <c r="M485" s="131"/>
    </row>
    <row r="486" spans="1:13" ht="12.75">
      <c r="A486" s="30"/>
      <c r="C486" s="129"/>
      <c r="K486" s="130"/>
      <c r="M486" s="131"/>
    </row>
    <row r="487" spans="1:13" ht="12.75">
      <c r="A487" s="30"/>
      <c r="C487" s="129"/>
      <c r="K487" s="130"/>
      <c r="M487" s="131"/>
    </row>
    <row r="488" spans="1:13" ht="12.75">
      <c r="A488" s="30"/>
      <c r="C488" s="129"/>
      <c r="K488" s="130"/>
      <c r="M488" s="131"/>
    </row>
    <row r="489" spans="1:13" ht="12.75">
      <c r="A489" s="30"/>
      <c r="C489" s="129"/>
      <c r="K489" s="130"/>
      <c r="M489" s="131"/>
    </row>
    <row r="490" spans="1:13" ht="12.75">
      <c r="A490" s="30"/>
      <c r="C490" s="129"/>
      <c r="K490" s="130"/>
      <c r="M490" s="131"/>
    </row>
    <row r="491" spans="1:13" ht="12.75">
      <c r="A491" s="30"/>
      <c r="C491" s="129"/>
      <c r="K491" s="130"/>
      <c r="M491" s="131"/>
    </row>
    <row r="492" spans="1:13" ht="12.75">
      <c r="A492" s="30"/>
      <c r="C492" s="129"/>
      <c r="K492" s="130"/>
      <c r="M492" s="131"/>
    </row>
    <row r="493" spans="1:13" ht="12.75">
      <c r="A493" s="30"/>
      <c r="C493" s="129"/>
      <c r="K493" s="130"/>
      <c r="M493" s="131"/>
    </row>
    <row r="494" spans="1:13" ht="12.75">
      <c r="A494" s="30"/>
      <c r="C494" s="129"/>
      <c r="K494" s="130"/>
      <c r="M494" s="131"/>
    </row>
    <row r="495" spans="1:13" ht="12.75">
      <c r="A495" s="30"/>
      <c r="C495" s="129"/>
      <c r="K495" s="130"/>
      <c r="M495" s="131"/>
    </row>
    <row r="496" spans="1:13" ht="12.75">
      <c r="A496" s="30"/>
      <c r="C496" s="129"/>
      <c r="K496" s="130"/>
      <c r="M496" s="131"/>
    </row>
    <row r="497" spans="1:13" ht="12.75">
      <c r="A497" s="30"/>
      <c r="C497" s="129"/>
      <c r="K497" s="130"/>
      <c r="M497" s="131"/>
    </row>
    <row r="498" spans="1:13" ht="12.75">
      <c r="A498" s="30"/>
      <c r="C498" s="129"/>
      <c r="K498" s="130"/>
      <c r="M498" s="131"/>
    </row>
    <row r="499" spans="1:13" ht="12.75">
      <c r="A499" s="30"/>
      <c r="C499" s="129"/>
      <c r="K499" s="130"/>
      <c r="M499" s="131"/>
    </row>
    <row r="500" spans="1:13" ht="12.75">
      <c r="A500" s="30"/>
      <c r="C500" s="129"/>
      <c r="K500" s="130"/>
      <c r="M500" s="131"/>
    </row>
    <row r="501" spans="1:13" ht="12.75">
      <c r="A501" s="30"/>
      <c r="C501" s="129"/>
      <c r="K501" s="130"/>
      <c r="M501" s="131"/>
    </row>
    <row r="502" spans="1:13" ht="12.75">
      <c r="A502" s="30"/>
      <c r="C502" s="129"/>
      <c r="K502" s="130"/>
      <c r="M502" s="131"/>
    </row>
    <row r="503" spans="1:13" ht="12.75">
      <c r="A503" s="30"/>
      <c r="C503" s="129"/>
      <c r="K503" s="130"/>
      <c r="M503" s="131"/>
    </row>
    <row r="504" spans="1:13" ht="12.75">
      <c r="A504" s="30"/>
      <c r="C504" s="129"/>
      <c r="K504" s="130"/>
      <c r="M504" s="131"/>
    </row>
    <row r="505" spans="1:13" ht="12.75">
      <c r="A505" s="30"/>
      <c r="C505" s="129"/>
      <c r="K505" s="130"/>
      <c r="M505" s="131"/>
    </row>
    <row r="506" spans="1:13" ht="12.75">
      <c r="A506" s="30"/>
      <c r="C506" s="129"/>
      <c r="K506" s="130"/>
      <c r="M506" s="131"/>
    </row>
    <row r="507" spans="1:13" ht="12.75">
      <c r="A507" s="30"/>
      <c r="C507" s="129"/>
      <c r="K507" s="130"/>
      <c r="M507" s="131"/>
    </row>
    <row r="508" spans="1:13" ht="12.75">
      <c r="A508" s="30"/>
      <c r="C508" s="129"/>
      <c r="K508" s="130"/>
      <c r="M508" s="131"/>
    </row>
    <row r="509" spans="1:13" ht="12.75">
      <c r="A509" s="30"/>
      <c r="C509" s="129"/>
      <c r="K509" s="130"/>
      <c r="M509" s="131"/>
    </row>
    <row r="510" spans="1:13" ht="12.75">
      <c r="A510" s="30"/>
      <c r="C510" s="129"/>
      <c r="K510" s="130"/>
      <c r="M510" s="131"/>
    </row>
    <row r="511" spans="1:13" ht="12.75">
      <c r="A511" s="30"/>
      <c r="C511" s="129"/>
      <c r="K511" s="130"/>
      <c r="M511" s="131"/>
    </row>
    <row r="512" spans="1:13" ht="12.75">
      <c r="A512" s="30"/>
      <c r="C512" s="129"/>
      <c r="K512" s="130"/>
      <c r="M512" s="131"/>
    </row>
    <row r="513" spans="1:13" ht="12.75">
      <c r="A513" s="30"/>
      <c r="C513" s="129"/>
      <c r="K513" s="130"/>
      <c r="M513" s="131"/>
    </row>
    <row r="514" spans="1:13" ht="12.75">
      <c r="A514" s="30"/>
      <c r="C514" s="129"/>
      <c r="K514" s="130"/>
      <c r="M514" s="131"/>
    </row>
    <row r="515" spans="1:13" ht="12.75">
      <c r="A515" s="30"/>
      <c r="C515" s="129"/>
      <c r="K515" s="130"/>
      <c r="M515" s="131"/>
    </row>
    <row r="516" spans="1:13" ht="12.75">
      <c r="A516" s="30"/>
      <c r="C516" s="129"/>
      <c r="K516" s="130"/>
      <c r="M516" s="131"/>
    </row>
    <row r="517" spans="1:13" ht="12.75">
      <c r="A517" s="30"/>
      <c r="C517" s="129"/>
      <c r="K517" s="130"/>
      <c r="M517" s="131"/>
    </row>
    <row r="518" spans="1:13" ht="12.75">
      <c r="A518" s="30"/>
      <c r="C518" s="129"/>
      <c r="K518" s="130"/>
      <c r="M518" s="131"/>
    </row>
    <row r="519" spans="1:13" ht="12.75">
      <c r="A519" s="30"/>
      <c r="C519" s="129"/>
      <c r="K519" s="130"/>
      <c r="M519" s="131"/>
    </row>
    <row r="520" spans="1:13" ht="12.75">
      <c r="A520" s="30"/>
      <c r="C520" s="129"/>
      <c r="K520" s="130"/>
      <c r="M520" s="131"/>
    </row>
    <row r="521" spans="1:13" ht="12.75">
      <c r="A521" s="30"/>
      <c r="C521" s="129"/>
      <c r="K521" s="130"/>
      <c r="M521" s="131"/>
    </row>
    <row r="522" spans="1:13" ht="12.75">
      <c r="A522" s="30"/>
      <c r="C522" s="129"/>
      <c r="K522" s="130"/>
      <c r="M522" s="131"/>
    </row>
    <row r="523" spans="1:13" ht="12.75">
      <c r="A523" s="30"/>
      <c r="C523" s="129"/>
      <c r="K523" s="130"/>
      <c r="M523" s="131"/>
    </row>
    <row r="524" spans="1:13" ht="12.75">
      <c r="A524" s="30"/>
      <c r="C524" s="129"/>
      <c r="K524" s="130"/>
      <c r="M524" s="131"/>
    </row>
    <row r="525" spans="1:13" ht="12.75">
      <c r="A525" s="30"/>
      <c r="C525" s="129"/>
      <c r="K525" s="130"/>
      <c r="M525" s="131"/>
    </row>
    <row r="526" spans="1:13" ht="12.75">
      <c r="A526" s="30"/>
      <c r="C526" s="129"/>
      <c r="K526" s="130"/>
      <c r="M526" s="131"/>
    </row>
    <row r="527" spans="1:13" ht="12.75">
      <c r="A527" s="30"/>
      <c r="C527" s="129"/>
      <c r="K527" s="130"/>
      <c r="M527" s="131"/>
    </row>
    <row r="528" spans="1:13" ht="12.75">
      <c r="A528" s="30"/>
      <c r="C528" s="129"/>
      <c r="K528" s="130"/>
      <c r="M528" s="131"/>
    </row>
    <row r="529" spans="1:13" ht="12.75">
      <c r="A529" s="30"/>
      <c r="C529" s="129"/>
      <c r="K529" s="130"/>
      <c r="M529" s="131"/>
    </row>
    <row r="530" spans="1:13" ht="12.75">
      <c r="A530" s="30"/>
      <c r="C530" s="129"/>
      <c r="K530" s="130"/>
      <c r="M530" s="131"/>
    </row>
    <row r="531" spans="1:13" ht="12.75">
      <c r="A531" s="30"/>
      <c r="C531" s="129"/>
      <c r="K531" s="130"/>
      <c r="M531" s="131"/>
    </row>
    <row r="532" spans="1:13" ht="12.75">
      <c r="A532" s="30"/>
      <c r="C532" s="129"/>
      <c r="K532" s="130"/>
      <c r="M532" s="131"/>
    </row>
    <row r="533" spans="1:13" ht="12.75">
      <c r="A533" s="30"/>
      <c r="C533" s="129"/>
      <c r="K533" s="130"/>
      <c r="M533" s="131"/>
    </row>
    <row r="534" spans="1:13" ht="12.75">
      <c r="A534" s="30"/>
      <c r="C534" s="129"/>
      <c r="K534" s="130"/>
      <c r="M534" s="131"/>
    </row>
    <row r="535" spans="1:13" ht="12.75">
      <c r="A535" s="30"/>
      <c r="C535" s="129"/>
      <c r="K535" s="130"/>
      <c r="M535" s="131"/>
    </row>
    <row r="536" spans="1:13" ht="12.75">
      <c r="A536" s="30"/>
      <c r="C536" s="129"/>
      <c r="K536" s="130"/>
      <c r="M536" s="131"/>
    </row>
    <row r="537" spans="1:13" ht="12.75">
      <c r="A537" s="30"/>
      <c r="C537" s="129"/>
      <c r="K537" s="130"/>
      <c r="M537" s="131"/>
    </row>
    <row r="538" spans="1:13" ht="12.75">
      <c r="A538" s="30"/>
      <c r="C538" s="129"/>
      <c r="K538" s="130"/>
      <c r="M538" s="131"/>
    </row>
    <row r="539" spans="1:13" ht="12.75">
      <c r="A539" s="30"/>
      <c r="C539" s="129"/>
      <c r="K539" s="130"/>
      <c r="M539" s="131"/>
    </row>
    <row r="540" spans="1:13" ht="12.75">
      <c r="A540" s="30"/>
      <c r="C540" s="129"/>
      <c r="K540" s="130"/>
      <c r="M540" s="131"/>
    </row>
    <row r="541" spans="1:13" ht="12.75">
      <c r="A541" s="30"/>
      <c r="C541" s="129"/>
      <c r="K541" s="130"/>
      <c r="M541" s="131"/>
    </row>
    <row r="542" spans="1:13" ht="12.75">
      <c r="A542" s="30"/>
      <c r="C542" s="129"/>
      <c r="K542" s="130"/>
      <c r="M542" s="131"/>
    </row>
    <row r="543" spans="1:13" ht="12.75">
      <c r="A543" s="30"/>
      <c r="C543" s="129"/>
      <c r="K543" s="130"/>
      <c r="M543" s="131"/>
    </row>
    <row r="544" spans="1:13" ht="12.75">
      <c r="A544" s="30"/>
      <c r="C544" s="129"/>
      <c r="K544" s="130"/>
      <c r="M544" s="131"/>
    </row>
    <row r="545" spans="1:13" ht="12.75">
      <c r="A545" s="30"/>
      <c r="C545" s="129"/>
      <c r="K545" s="130"/>
      <c r="M545" s="131"/>
    </row>
    <row r="546" spans="1:13" ht="12.75">
      <c r="A546" s="30"/>
      <c r="C546" s="129"/>
      <c r="K546" s="130"/>
      <c r="M546" s="131"/>
    </row>
    <row r="547" spans="1:13" ht="12.75">
      <c r="A547" s="30"/>
      <c r="C547" s="129"/>
      <c r="K547" s="130"/>
      <c r="M547" s="131"/>
    </row>
    <row r="548" spans="1:13" ht="12.75">
      <c r="A548" s="30"/>
      <c r="C548" s="129"/>
      <c r="K548" s="130"/>
      <c r="M548" s="131"/>
    </row>
    <row r="549" spans="1:13" ht="12.75">
      <c r="A549" s="30"/>
      <c r="C549" s="129"/>
      <c r="K549" s="130"/>
      <c r="M549" s="131"/>
    </row>
    <row r="550" spans="1:13" ht="12.75">
      <c r="A550" s="30"/>
      <c r="C550" s="129"/>
      <c r="K550" s="130"/>
      <c r="M550" s="131"/>
    </row>
    <row r="551" spans="1:13" ht="12.75">
      <c r="A551" s="30"/>
      <c r="C551" s="129"/>
      <c r="K551" s="130"/>
      <c r="M551" s="131"/>
    </row>
    <row r="552" spans="1:13" ht="12.75">
      <c r="A552" s="30"/>
      <c r="C552" s="129"/>
      <c r="K552" s="130"/>
      <c r="M552" s="131"/>
    </row>
    <row r="553" spans="1:13" ht="12.75">
      <c r="A553" s="30"/>
      <c r="C553" s="129"/>
      <c r="K553" s="130"/>
      <c r="M553" s="131"/>
    </row>
    <row r="554" spans="1:13" ht="12.75">
      <c r="A554" s="30"/>
      <c r="C554" s="129"/>
      <c r="K554" s="130"/>
      <c r="M554" s="131"/>
    </row>
    <row r="555" spans="1:13" ht="12.75">
      <c r="A555" s="30"/>
      <c r="C555" s="129"/>
      <c r="K555" s="130"/>
      <c r="M555" s="131"/>
    </row>
    <row r="556" spans="1:13" ht="12.75">
      <c r="A556" s="30"/>
      <c r="C556" s="129"/>
      <c r="K556" s="130"/>
      <c r="M556" s="131"/>
    </row>
    <row r="557" spans="1:13" ht="12.75">
      <c r="A557" s="30"/>
      <c r="C557" s="129"/>
      <c r="K557" s="130"/>
      <c r="M557" s="131"/>
    </row>
    <row r="558" spans="1:13" ht="12.75">
      <c r="A558" s="30"/>
      <c r="C558" s="129"/>
      <c r="K558" s="130"/>
      <c r="M558" s="131"/>
    </row>
    <row r="559" spans="1:13" ht="12.75">
      <c r="A559" s="30"/>
      <c r="C559" s="129"/>
      <c r="K559" s="130"/>
      <c r="M559" s="131"/>
    </row>
    <row r="560" spans="1:13" ht="12.75">
      <c r="A560" s="30"/>
      <c r="C560" s="129"/>
      <c r="K560" s="130"/>
      <c r="M560" s="131"/>
    </row>
    <row r="561" spans="1:13" ht="12.75">
      <c r="A561" s="30"/>
      <c r="C561" s="129"/>
      <c r="K561" s="130"/>
      <c r="M561" s="131"/>
    </row>
    <row r="562" spans="1:13" ht="12.75">
      <c r="A562" s="30"/>
      <c r="C562" s="129"/>
      <c r="K562" s="130"/>
      <c r="M562" s="131"/>
    </row>
    <row r="563" spans="1:13" ht="12.75">
      <c r="A563" s="30"/>
      <c r="C563" s="129"/>
      <c r="K563" s="130"/>
      <c r="M563" s="131"/>
    </row>
    <row r="564" spans="1:13" ht="12.75">
      <c r="A564" s="30"/>
      <c r="C564" s="129"/>
      <c r="K564" s="130"/>
      <c r="M564" s="131"/>
    </row>
    <row r="565" spans="1:13" ht="12.75">
      <c r="A565" s="30"/>
      <c r="C565" s="129"/>
      <c r="K565" s="130"/>
      <c r="M565" s="131"/>
    </row>
    <row r="566" spans="1:13" ht="12.75">
      <c r="A566" s="30"/>
      <c r="C566" s="129"/>
      <c r="K566" s="130"/>
      <c r="M566" s="131"/>
    </row>
    <row r="567" spans="1:13" ht="12.75">
      <c r="A567" s="30"/>
      <c r="C567" s="129"/>
      <c r="K567" s="130"/>
      <c r="M567" s="131"/>
    </row>
    <row r="568" spans="1:13" ht="12.75">
      <c r="A568" s="30"/>
      <c r="C568" s="129"/>
      <c r="K568" s="130"/>
      <c r="M568" s="131"/>
    </row>
    <row r="569" spans="1:13" ht="12.75">
      <c r="A569" s="30"/>
      <c r="C569" s="129"/>
      <c r="K569" s="130"/>
      <c r="M569" s="131"/>
    </row>
    <row r="570" spans="1:13" ht="12.75">
      <c r="A570" s="30"/>
      <c r="C570" s="129"/>
      <c r="K570" s="130"/>
      <c r="M570" s="131"/>
    </row>
    <row r="571" spans="1:13" ht="12.75">
      <c r="A571" s="30"/>
      <c r="C571" s="129"/>
      <c r="K571" s="130"/>
      <c r="M571" s="131"/>
    </row>
    <row r="572" spans="1:13" ht="12.75">
      <c r="A572" s="30"/>
      <c r="C572" s="129"/>
      <c r="K572" s="130"/>
      <c r="M572" s="131"/>
    </row>
    <row r="573" spans="1:13" ht="12.75">
      <c r="A573" s="30"/>
      <c r="C573" s="129"/>
      <c r="K573" s="130"/>
      <c r="M573" s="131"/>
    </row>
    <row r="574" spans="1:13" ht="12.75">
      <c r="A574" s="30"/>
      <c r="C574" s="129"/>
      <c r="K574" s="130"/>
      <c r="M574" s="131"/>
    </row>
    <row r="575" spans="1:13" ht="12.75">
      <c r="A575" s="30"/>
      <c r="C575" s="129"/>
      <c r="K575" s="130"/>
      <c r="M575" s="131"/>
    </row>
    <row r="576" spans="1:13" ht="12.75">
      <c r="A576" s="30"/>
      <c r="C576" s="129"/>
      <c r="K576" s="130"/>
      <c r="M576" s="131"/>
    </row>
    <row r="577" spans="1:13" ht="12.75">
      <c r="A577" s="30"/>
      <c r="C577" s="129"/>
      <c r="K577" s="130"/>
      <c r="M577" s="131"/>
    </row>
    <row r="578" spans="1:13" ht="12.75">
      <c r="A578" s="30"/>
      <c r="C578" s="129"/>
      <c r="K578" s="130"/>
      <c r="M578" s="131"/>
    </row>
    <row r="579" spans="1:13" ht="12.75">
      <c r="A579" s="30"/>
      <c r="C579" s="129"/>
      <c r="K579" s="130"/>
      <c r="M579" s="131"/>
    </row>
    <row r="580" spans="1:13" ht="12.75">
      <c r="A580" s="30"/>
      <c r="C580" s="129"/>
      <c r="K580" s="130"/>
      <c r="M580" s="131"/>
    </row>
    <row r="581" spans="1:13" ht="12.75">
      <c r="A581" s="30"/>
      <c r="C581" s="129"/>
      <c r="K581" s="130"/>
      <c r="M581" s="131"/>
    </row>
    <row r="582" spans="1:13" ht="12.75">
      <c r="A582" s="30"/>
      <c r="C582" s="129"/>
      <c r="K582" s="130"/>
      <c r="M582" s="131"/>
    </row>
    <row r="583" spans="1:13" ht="12.75">
      <c r="A583" s="30"/>
      <c r="C583" s="129"/>
      <c r="K583" s="130"/>
      <c r="M583" s="131"/>
    </row>
    <row r="584" spans="1:13" ht="12.75">
      <c r="A584" s="30"/>
      <c r="C584" s="129"/>
      <c r="K584" s="130"/>
      <c r="M584" s="131"/>
    </row>
    <row r="585" spans="1:13" ht="12.75">
      <c r="A585" s="30"/>
      <c r="C585" s="129"/>
      <c r="K585" s="130"/>
      <c r="M585" s="131"/>
    </row>
    <row r="586" spans="1:13" ht="12.75">
      <c r="A586" s="30"/>
      <c r="C586" s="129"/>
      <c r="K586" s="130"/>
      <c r="M586" s="131"/>
    </row>
    <row r="587" spans="1:13" ht="12.75">
      <c r="A587" s="30"/>
      <c r="C587" s="129"/>
      <c r="K587" s="130"/>
      <c r="M587" s="131"/>
    </row>
    <row r="588" spans="1:13" ht="12.75">
      <c r="A588" s="30"/>
      <c r="C588" s="129"/>
      <c r="K588" s="130"/>
      <c r="M588" s="131"/>
    </row>
    <row r="589" spans="1:13" ht="12.75">
      <c r="A589" s="30"/>
      <c r="C589" s="129"/>
      <c r="K589" s="130"/>
      <c r="M589" s="131"/>
    </row>
    <row r="590" spans="1:13" ht="12.75">
      <c r="A590" s="30"/>
      <c r="C590" s="129"/>
      <c r="K590" s="130"/>
      <c r="M590" s="131"/>
    </row>
    <row r="591" spans="1:13" ht="12.75">
      <c r="A591" s="30"/>
      <c r="C591" s="129"/>
      <c r="K591" s="130"/>
      <c r="M591" s="131"/>
    </row>
    <row r="592" spans="1:13" ht="12.75">
      <c r="A592" s="30"/>
      <c r="C592" s="129"/>
      <c r="K592" s="130"/>
      <c r="M592" s="131"/>
    </row>
    <row r="593" spans="1:13" ht="12.75">
      <c r="A593" s="30"/>
      <c r="C593" s="129"/>
      <c r="K593" s="130"/>
      <c r="M593" s="131"/>
    </row>
    <row r="594" spans="1:13" ht="12.75">
      <c r="A594" s="30"/>
      <c r="C594" s="129"/>
      <c r="K594" s="130"/>
      <c r="M594" s="131"/>
    </row>
    <row r="595" spans="1:13" ht="12.75">
      <c r="A595" s="30"/>
      <c r="C595" s="129"/>
      <c r="K595" s="130"/>
      <c r="M595" s="131"/>
    </row>
    <row r="596" spans="1:13" ht="12.75">
      <c r="A596" s="30"/>
      <c r="C596" s="129"/>
      <c r="K596" s="130"/>
      <c r="M596" s="131"/>
    </row>
    <row r="597" spans="1:13" ht="12.75">
      <c r="A597" s="30"/>
      <c r="C597" s="129"/>
      <c r="K597" s="130"/>
      <c r="M597" s="131"/>
    </row>
    <row r="598" spans="1:13" ht="12.75">
      <c r="A598" s="30"/>
      <c r="C598" s="129"/>
      <c r="K598" s="130"/>
      <c r="M598" s="131"/>
    </row>
    <row r="599" spans="1:13" ht="12.75">
      <c r="A599" s="30"/>
      <c r="C599" s="129"/>
      <c r="K599" s="130"/>
      <c r="M599" s="131"/>
    </row>
    <row r="600" spans="1:13" ht="12.75">
      <c r="A600" s="30"/>
      <c r="C600" s="129"/>
      <c r="K600" s="130"/>
      <c r="M600" s="131"/>
    </row>
    <row r="601" spans="1:13" ht="12.75">
      <c r="A601" s="30"/>
      <c r="C601" s="129"/>
      <c r="K601" s="130"/>
      <c r="M601" s="131"/>
    </row>
    <row r="602" spans="1:13" ht="12.75">
      <c r="A602" s="30"/>
      <c r="C602" s="129"/>
      <c r="K602" s="130"/>
      <c r="M602" s="131"/>
    </row>
    <row r="603" spans="1:13" ht="12.75">
      <c r="A603" s="30"/>
      <c r="C603" s="129"/>
      <c r="K603" s="130"/>
      <c r="M603" s="131"/>
    </row>
    <row r="604" spans="1:13" ht="12.75">
      <c r="A604" s="30"/>
      <c r="C604" s="129"/>
      <c r="K604" s="130"/>
      <c r="M604" s="131"/>
    </row>
    <row r="605" spans="1:13" ht="12.75">
      <c r="A605" s="30"/>
      <c r="C605" s="129"/>
      <c r="K605" s="130"/>
      <c r="M605" s="131"/>
    </row>
    <row r="606" spans="1:13" ht="12.75">
      <c r="A606" s="30"/>
      <c r="C606" s="129"/>
      <c r="K606" s="130"/>
      <c r="M606" s="131"/>
    </row>
    <row r="607" spans="1:13" ht="12.75">
      <c r="A607" s="30"/>
      <c r="C607" s="129"/>
      <c r="K607" s="130"/>
      <c r="M607" s="131"/>
    </row>
    <row r="608" spans="1:13" ht="12.75">
      <c r="A608" s="30"/>
      <c r="C608" s="129"/>
      <c r="K608" s="130"/>
      <c r="M608" s="131"/>
    </row>
    <row r="609" spans="1:13" ht="12.75">
      <c r="A609" s="30"/>
      <c r="C609" s="129"/>
      <c r="K609" s="130"/>
      <c r="M609" s="131"/>
    </row>
    <row r="610" spans="1:13" ht="12.75">
      <c r="A610" s="30"/>
      <c r="C610" s="129"/>
      <c r="K610" s="130"/>
      <c r="M610" s="131"/>
    </row>
    <row r="611" spans="1:13" ht="12.75">
      <c r="A611" s="30"/>
      <c r="C611" s="129"/>
      <c r="K611" s="130"/>
      <c r="M611" s="131"/>
    </row>
    <row r="612" spans="1:13" ht="12.75">
      <c r="A612" s="30"/>
      <c r="C612" s="129"/>
      <c r="K612" s="130"/>
      <c r="M612" s="131"/>
    </row>
    <row r="613" spans="1:13" ht="12.75">
      <c r="A613" s="30"/>
      <c r="C613" s="129"/>
      <c r="K613" s="130"/>
      <c r="M613" s="131"/>
    </row>
    <row r="614" spans="1:13" ht="12.75">
      <c r="A614" s="30"/>
      <c r="C614" s="129"/>
      <c r="K614" s="130"/>
      <c r="M614" s="131"/>
    </row>
    <row r="615" spans="1:13" ht="12.75">
      <c r="A615" s="30"/>
      <c r="C615" s="129"/>
      <c r="K615" s="130"/>
      <c r="M615" s="131"/>
    </row>
    <row r="616" spans="1:13" ht="12.75">
      <c r="A616" s="30"/>
      <c r="C616" s="129"/>
      <c r="K616" s="130"/>
      <c r="M616" s="131"/>
    </row>
    <row r="617" spans="1:13" ht="12.75">
      <c r="A617" s="30"/>
      <c r="C617" s="129"/>
      <c r="K617" s="130"/>
      <c r="M617" s="131"/>
    </row>
    <row r="618" spans="1:13" ht="12.75">
      <c r="A618" s="30"/>
      <c r="C618" s="129"/>
      <c r="K618" s="130"/>
      <c r="M618" s="131"/>
    </row>
    <row r="619" spans="1:13" ht="12.75">
      <c r="A619" s="30"/>
      <c r="C619" s="129"/>
      <c r="K619" s="130"/>
      <c r="M619" s="131"/>
    </row>
    <row r="620" spans="1:13" ht="12.75">
      <c r="A620" s="30"/>
      <c r="C620" s="129"/>
      <c r="K620" s="130"/>
      <c r="M620" s="131"/>
    </row>
    <row r="621" spans="1:13" ht="12.75">
      <c r="A621" s="30"/>
      <c r="C621" s="129"/>
      <c r="K621" s="130"/>
      <c r="M621" s="131"/>
    </row>
    <row r="622" spans="1:13" ht="12.75">
      <c r="A622" s="30"/>
      <c r="C622" s="129"/>
      <c r="K622" s="130"/>
      <c r="M622" s="131"/>
    </row>
    <row r="623" spans="1:13" ht="12.75">
      <c r="A623" s="30"/>
      <c r="C623" s="129"/>
      <c r="K623" s="130"/>
      <c r="M623" s="131"/>
    </row>
    <row r="624" spans="1:13" ht="12.75">
      <c r="A624" s="30"/>
      <c r="C624" s="129"/>
      <c r="K624" s="130"/>
      <c r="M624" s="131"/>
    </row>
    <row r="625" spans="1:13" ht="12.75">
      <c r="A625" s="30"/>
      <c r="C625" s="129"/>
      <c r="K625" s="130"/>
      <c r="M625" s="131"/>
    </row>
    <row r="626" spans="1:13" ht="12.75">
      <c r="A626" s="30"/>
      <c r="C626" s="129"/>
      <c r="K626" s="130"/>
      <c r="M626" s="131"/>
    </row>
    <row r="627" spans="1:13" ht="12.75">
      <c r="A627" s="30"/>
      <c r="C627" s="129"/>
      <c r="K627" s="130"/>
      <c r="M627" s="131"/>
    </row>
    <row r="628" spans="1:13" ht="12.75">
      <c r="A628" s="30"/>
      <c r="C628" s="129"/>
      <c r="K628" s="130"/>
      <c r="M628" s="131"/>
    </row>
    <row r="629" spans="1:13" ht="12.75">
      <c r="A629" s="30"/>
      <c r="C629" s="129"/>
      <c r="K629" s="130"/>
      <c r="M629" s="131"/>
    </row>
    <row r="630" spans="1:13" ht="12.75">
      <c r="A630" s="30"/>
      <c r="C630" s="129"/>
      <c r="K630" s="130"/>
      <c r="M630" s="131"/>
    </row>
    <row r="631" spans="1:13" ht="12.75">
      <c r="A631" s="30"/>
      <c r="C631" s="129"/>
      <c r="K631" s="130"/>
      <c r="M631" s="131"/>
    </row>
    <row r="632" spans="1:13" ht="12.75">
      <c r="A632" s="30"/>
      <c r="C632" s="129"/>
      <c r="K632" s="130"/>
      <c r="M632" s="131"/>
    </row>
    <row r="633" spans="1:13" ht="12.75">
      <c r="A633" s="30"/>
      <c r="C633" s="129"/>
      <c r="K633" s="130"/>
      <c r="M633" s="131"/>
    </row>
    <row r="634" spans="1:13" ht="12.75">
      <c r="A634" s="30"/>
      <c r="C634" s="129"/>
      <c r="K634" s="130"/>
      <c r="M634" s="131"/>
    </row>
    <row r="635" spans="1:13" ht="12.75">
      <c r="A635" s="30"/>
      <c r="C635" s="129"/>
      <c r="K635" s="130"/>
      <c r="M635" s="131"/>
    </row>
    <row r="636" spans="1:13" ht="12.75">
      <c r="A636" s="30"/>
      <c r="C636" s="129"/>
      <c r="K636" s="130"/>
      <c r="M636" s="131"/>
    </row>
    <row r="637" spans="1:13" ht="12.75">
      <c r="A637" s="30"/>
      <c r="C637" s="129"/>
      <c r="K637" s="130"/>
      <c r="M637" s="131"/>
    </row>
    <row r="638" spans="1:13" ht="12.75">
      <c r="A638" s="30"/>
      <c r="C638" s="129"/>
      <c r="K638" s="130"/>
      <c r="M638" s="131"/>
    </row>
    <row r="639" spans="1:13" ht="12.75">
      <c r="A639" s="30"/>
      <c r="C639" s="129"/>
      <c r="K639" s="130"/>
      <c r="M639" s="131"/>
    </row>
    <row r="640" spans="1:13" ht="12.75">
      <c r="A640" s="30"/>
      <c r="C640" s="129"/>
      <c r="K640" s="130"/>
      <c r="M640" s="131"/>
    </row>
    <row r="641" spans="1:13" ht="12.75">
      <c r="A641" s="30"/>
      <c r="C641" s="129"/>
      <c r="K641" s="130"/>
      <c r="M641" s="131"/>
    </row>
    <row r="642" spans="1:13" ht="12.75">
      <c r="A642" s="30"/>
      <c r="C642" s="129"/>
      <c r="K642" s="130"/>
      <c r="M642" s="131"/>
    </row>
    <row r="643" spans="1:13" ht="12.75">
      <c r="A643" s="30"/>
      <c r="C643" s="129"/>
      <c r="K643" s="130"/>
      <c r="M643" s="131"/>
    </row>
    <row r="644" spans="1:13" ht="12.75">
      <c r="A644" s="30"/>
      <c r="C644" s="129"/>
      <c r="K644" s="130"/>
      <c r="M644" s="131"/>
    </row>
    <row r="645" spans="1:13" ht="12.75">
      <c r="A645" s="30"/>
      <c r="C645" s="129"/>
      <c r="K645" s="130"/>
      <c r="M645" s="131"/>
    </row>
    <row r="646" spans="1:13" ht="12.75">
      <c r="A646" s="30"/>
      <c r="C646" s="129"/>
      <c r="K646" s="130"/>
      <c r="M646" s="131"/>
    </row>
    <row r="647" spans="1:13" ht="12.75">
      <c r="A647" s="30"/>
      <c r="C647" s="129"/>
      <c r="K647" s="130"/>
      <c r="M647" s="131"/>
    </row>
    <row r="648" spans="1:13" ht="12.75">
      <c r="A648" s="30"/>
      <c r="C648" s="129"/>
      <c r="K648" s="130"/>
      <c r="M648" s="131"/>
    </row>
    <row r="649" spans="1:13" ht="12.75">
      <c r="A649" s="30"/>
      <c r="C649" s="129"/>
      <c r="K649" s="130"/>
      <c r="M649" s="131"/>
    </row>
    <row r="650" spans="1:13" ht="12.75">
      <c r="A650" s="30"/>
      <c r="C650" s="129"/>
      <c r="K650" s="130"/>
      <c r="M650" s="131"/>
    </row>
    <row r="651" spans="1:13" ht="12.75">
      <c r="A651" s="30"/>
      <c r="C651" s="129"/>
      <c r="K651" s="130"/>
      <c r="M651" s="131"/>
    </row>
    <row r="652" spans="1:13" ht="12.75">
      <c r="A652" s="30"/>
      <c r="C652" s="129"/>
      <c r="K652" s="130"/>
      <c r="M652" s="131"/>
    </row>
    <row r="653" spans="1:13" ht="12.75">
      <c r="A653" s="30"/>
      <c r="C653" s="129"/>
      <c r="K653" s="130"/>
      <c r="M653" s="131"/>
    </row>
    <row r="654" spans="1:13" ht="12.75">
      <c r="A654" s="30"/>
      <c r="C654" s="129"/>
      <c r="K654" s="130"/>
      <c r="M654" s="131"/>
    </row>
    <row r="655" spans="1:13" ht="12.75">
      <c r="A655" s="30"/>
      <c r="C655" s="129"/>
      <c r="K655" s="130"/>
      <c r="M655" s="131"/>
    </row>
    <row r="656" spans="1:13" ht="12.75">
      <c r="A656" s="30"/>
      <c r="C656" s="129"/>
      <c r="K656" s="130"/>
      <c r="M656" s="131"/>
    </row>
    <row r="657" spans="1:13" ht="12.75">
      <c r="A657" s="30"/>
      <c r="C657" s="129"/>
      <c r="K657" s="130"/>
      <c r="M657" s="131"/>
    </row>
    <row r="658" spans="1:13" ht="12.75">
      <c r="A658" s="30"/>
      <c r="C658" s="129"/>
      <c r="K658" s="130"/>
      <c r="M658" s="131"/>
    </row>
    <row r="659" spans="1:13" ht="12.75">
      <c r="A659" s="30"/>
      <c r="C659" s="129"/>
      <c r="K659" s="130"/>
      <c r="M659" s="131"/>
    </row>
    <row r="660" spans="1:13" ht="12.75">
      <c r="A660" s="30"/>
      <c r="C660" s="129"/>
      <c r="K660" s="130"/>
      <c r="M660" s="131"/>
    </row>
    <row r="661" spans="1:13" ht="12.75">
      <c r="A661" s="30"/>
      <c r="C661" s="129"/>
      <c r="K661" s="130"/>
      <c r="M661" s="131"/>
    </row>
    <row r="662" spans="1:13" ht="12.75">
      <c r="A662" s="30"/>
      <c r="C662" s="129"/>
      <c r="K662" s="130"/>
      <c r="M662" s="131"/>
    </row>
    <row r="663" spans="1:13" ht="12.75">
      <c r="A663" s="30"/>
      <c r="C663" s="129"/>
      <c r="K663" s="130"/>
      <c r="M663" s="131"/>
    </row>
    <row r="664" spans="1:13" ht="12.75">
      <c r="A664" s="30"/>
      <c r="C664" s="129"/>
      <c r="K664" s="130"/>
      <c r="M664" s="131"/>
    </row>
    <row r="665" spans="1:13" ht="12.75">
      <c r="A665" s="30"/>
      <c r="C665" s="129"/>
      <c r="K665" s="130"/>
      <c r="M665" s="131"/>
    </row>
    <row r="666" spans="1:13" ht="12.75">
      <c r="A666" s="30"/>
      <c r="C666" s="129"/>
      <c r="K666" s="130"/>
      <c r="M666" s="131"/>
    </row>
    <row r="667" spans="1:13" ht="12.75">
      <c r="A667" s="30"/>
      <c r="C667" s="129"/>
      <c r="K667" s="130"/>
      <c r="M667" s="131"/>
    </row>
    <row r="668" spans="1:13" ht="12.75">
      <c r="A668" s="30"/>
      <c r="C668" s="129"/>
      <c r="K668" s="130"/>
      <c r="M668" s="131"/>
    </row>
    <row r="669" spans="1:13" ht="12.75">
      <c r="A669" s="30"/>
      <c r="C669" s="129"/>
      <c r="K669" s="130"/>
      <c r="M669" s="131"/>
    </row>
    <row r="670" spans="1:13" ht="12.75">
      <c r="A670" s="30"/>
      <c r="C670" s="129"/>
      <c r="K670" s="130"/>
      <c r="M670" s="131"/>
    </row>
    <row r="671" spans="1:13" ht="12.75">
      <c r="A671" s="30"/>
      <c r="C671" s="129"/>
      <c r="K671" s="130"/>
      <c r="M671" s="131"/>
    </row>
    <row r="672" spans="1:13" ht="12.75">
      <c r="A672" s="30"/>
      <c r="C672" s="129"/>
      <c r="K672" s="130"/>
      <c r="M672" s="131"/>
    </row>
    <row r="673" spans="1:13" ht="12.75">
      <c r="A673" s="30"/>
      <c r="C673" s="129"/>
      <c r="K673" s="130"/>
      <c r="M673" s="131"/>
    </row>
    <row r="674" spans="1:13" ht="12.75">
      <c r="A674" s="30"/>
      <c r="C674" s="129"/>
      <c r="K674" s="130"/>
      <c r="M674" s="131"/>
    </row>
    <row r="675" spans="1:13" ht="12.75">
      <c r="A675" s="30"/>
      <c r="C675" s="129"/>
      <c r="K675" s="130"/>
      <c r="M675" s="131"/>
    </row>
    <row r="676" spans="1:13" ht="12.75">
      <c r="A676" s="30"/>
      <c r="C676" s="129"/>
      <c r="K676" s="130"/>
      <c r="M676" s="131"/>
    </row>
    <row r="677" spans="1:13" ht="12.75">
      <c r="A677" s="30"/>
      <c r="C677" s="129"/>
      <c r="K677" s="130"/>
      <c r="M677" s="131"/>
    </row>
    <row r="678" spans="1:13" ht="12.75">
      <c r="A678" s="30"/>
      <c r="C678" s="129"/>
      <c r="K678" s="130"/>
      <c r="M678" s="131"/>
    </row>
    <row r="679" spans="1:13" ht="12.75">
      <c r="A679" s="30"/>
      <c r="C679" s="129"/>
      <c r="K679" s="130"/>
      <c r="M679" s="131"/>
    </row>
    <row r="680" spans="1:13" ht="12.75">
      <c r="A680" s="30"/>
      <c r="C680" s="129"/>
      <c r="K680" s="130"/>
      <c r="M680" s="131"/>
    </row>
    <row r="681" spans="1:13" ht="12.75">
      <c r="A681" s="30"/>
      <c r="C681" s="129"/>
      <c r="K681" s="130"/>
      <c r="M681" s="131"/>
    </row>
    <row r="682" spans="1:13" ht="12.75">
      <c r="A682" s="30"/>
      <c r="C682" s="129"/>
      <c r="K682" s="130"/>
      <c r="M682" s="131"/>
    </row>
    <row r="683" spans="1:13" ht="12.75">
      <c r="A683" s="30"/>
      <c r="C683" s="129"/>
      <c r="K683" s="130"/>
      <c r="M683" s="131"/>
    </row>
    <row r="684" spans="1:13" ht="12.75">
      <c r="A684" s="30"/>
      <c r="C684" s="129"/>
      <c r="K684" s="130"/>
      <c r="M684" s="131"/>
    </row>
    <row r="685" spans="1:13" ht="12.75">
      <c r="A685" s="30"/>
      <c r="C685" s="129"/>
      <c r="K685" s="130"/>
      <c r="M685" s="131"/>
    </row>
    <row r="686" spans="1:13" ht="12.75">
      <c r="A686" s="30"/>
      <c r="C686" s="129"/>
      <c r="K686" s="130"/>
      <c r="M686" s="131"/>
    </row>
    <row r="687" spans="1:13" ht="12.75">
      <c r="A687" s="30"/>
      <c r="C687" s="129"/>
      <c r="K687" s="130"/>
      <c r="M687" s="131"/>
    </row>
    <row r="688" spans="1:13" ht="12.75">
      <c r="A688" s="30"/>
      <c r="C688" s="129"/>
      <c r="K688" s="130"/>
      <c r="M688" s="131"/>
    </row>
    <row r="689" spans="1:13" ht="12.75">
      <c r="A689" s="30"/>
      <c r="C689" s="129"/>
      <c r="K689" s="130"/>
      <c r="M689" s="131"/>
    </row>
    <row r="690" spans="1:13" ht="12.75">
      <c r="A690" s="30"/>
      <c r="C690" s="129"/>
      <c r="K690" s="130"/>
      <c r="M690" s="131"/>
    </row>
    <row r="691" spans="1:13" ht="12.75">
      <c r="A691" s="30"/>
      <c r="C691" s="129"/>
      <c r="K691" s="130"/>
      <c r="M691" s="131"/>
    </row>
    <row r="692" spans="1:13" ht="12.75">
      <c r="A692" s="30"/>
      <c r="C692" s="129"/>
      <c r="K692" s="130"/>
      <c r="M692" s="131"/>
    </row>
    <row r="693" spans="1:13" ht="12.75">
      <c r="A693" s="30"/>
      <c r="C693" s="129"/>
      <c r="K693" s="130"/>
      <c r="M693" s="131"/>
    </row>
    <row r="694" spans="1:13" ht="12.75">
      <c r="A694" s="30"/>
      <c r="C694" s="129"/>
      <c r="K694" s="130"/>
      <c r="M694" s="131"/>
    </row>
    <row r="695" spans="1:13" ht="12.75">
      <c r="A695" s="30"/>
      <c r="C695" s="129"/>
      <c r="K695" s="130"/>
      <c r="M695" s="131"/>
    </row>
    <row r="696" spans="1:13" ht="12.75">
      <c r="A696" s="30"/>
      <c r="C696" s="129"/>
      <c r="K696" s="130"/>
      <c r="M696" s="131"/>
    </row>
    <row r="697" spans="1:13" ht="12.75">
      <c r="A697" s="30"/>
      <c r="C697" s="129"/>
      <c r="K697" s="130"/>
      <c r="M697" s="131"/>
    </row>
    <row r="698" spans="1:13" ht="12.75">
      <c r="A698" s="30"/>
      <c r="C698" s="129"/>
      <c r="K698" s="130"/>
      <c r="M698" s="131"/>
    </row>
    <row r="699" spans="1:13" ht="12.75">
      <c r="A699" s="30"/>
      <c r="C699" s="129"/>
      <c r="K699" s="130"/>
      <c r="M699" s="131"/>
    </row>
    <row r="700" spans="1:13" ht="12.75">
      <c r="A700" s="30"/>
      <c r="C700" s="129"/>
      <c r="K700" s="130"/>
      <c r="M700" s="131"/>
    </row>
    <row r="701" spans="1:13" ht="12.75">
      <c r="A701" s="30"/>
      <c r="C701" s="129"/>
      <c r="K701" s="130"/>
      <c r="M701" s="131"/>
    </row>
    <row r="702" spans="1:13" ht="12.75">
      <c r="A702" s="30"/>
      <c r="C702" s="129"/>
      <c r="K702" s="130"/>
      <c r="M702" s="131"/>
    </row>
    <row r="703" spans="1:13" ht="12.75">
      <c r="A703" s="30"/>
      <c r="C703" s="129"/>
      <c r="K703" s="130"/>
      <c r="M703" s="131"/>
    </row>
    <row r="704" spans="1:13" ht="12.75">
      <c r="A704" s="30"/>
      <c r="C704" s="129"/>
      <c r="K704" s="130"/>
      <c r="M704" s="131"/>
    </row>
    <row r="705" spans="1:13" ht="12.75">
      <c r="A705" s="30"/>
      <c r="C705" s="129"/>
      <c r="K705" s="130"/>
      <c r="M705" s="131"/>
    </row>
    <row r="706" spans="1:13" ht="12.75">
      <c r="A706" s="30"/>
      <c r="C706" s="129"/>
      <c r="K706" s="130"/>
      <c r="M706" s="131"/>
    </row>
    <row r="707" spans="1:13" ht="12.75">
      <c r="A707" s="30"/>
      <c r="C707" s="129"/>
      <c r="K707" s="130"/>
      <c r="M707" s="131"/>
    </row>
    <row r="708" spans="1:13" ht="12.75">
      <c r="A708" s="30"/>
      <c r="C708" s="129"/>
      <c r="K708" s="130"/>
      <c r="M708" s="131"/>
    </row>
    <row r="709" spans="1:13" ht="12.75">
      <c r="A709" s="30"/>
      <c r="C709" s="129"/>
      <c r="K709" s="130"/>
      <c r="M709" s="131"/>
    </row>
    <row r="710" spans="1:13" ht="12.75">
      <c r="A710" s="30"/>
      <c r="C710" s="129"/>
      <c r="K710" s="130"/>
      <c r="M710" s="131"/>
    </row>
    <row r="711" spans="1:13" ht="12.75">
      <c r="A711" s="30"/>
      <c r="C711" s="129"/>
      <c r="K711" s="130"/>
      <c r="M711" s="131"/>
    </row>
    <row r="712" spans="1:13" ht="12.75">
      <c r="A712" s="30"/>
      <c r="C712" s="129"/>
      <c r="K712" s="130"/>
      <c r="M712" s="131"/>
    </row>
    <row r="713" spans="1:13" ht="12.75">
      <c r="A713" s="30"/>
      <c r="C713" s="129"/>
      <c r="K713" s="130"/>
      <c r="M713" s="131"/>
    </row>
    <row r="714" spans="1:13" ht="12.75">
      <c r="A714" s="30"/>
      <c r="C714" s="129"/>
      <c r="K714" s="130"/>
      <c r="M714" s="131"/>
    </row>
    <row r="715" spans="1:13" ht="12.75">
      <c r="A715" s="30"/>
      <c r="C715" s="129"/>
      <c r="K715" s="130"/>
      <c r="M715" s="131"/>
    </row>
    <row r="716" spans="1:13" ht="12.75">
      <c r="A716" s="30"/>
      <c r="C716" s="129"/>
      <c r="K716" s="130"/>
      <c r="M716" s="131"/>
    </row>
    <row r="717" spans="1:13" ht="12.75">
      <c r="A717" s="30"/>
      <c r="C717" s="129"/>
      <c r="K717" s="130"/>
      <c r="M717" s="131"/>
    </row>
    <row r="718" spans="1:13" ht="12.75">
      <c r="A718" s="30"/>
      <c r="C718" s="129"/>
      <c r="K718" s="130"/>
      <c r="M718" s="131"/>
    </row>
    <row r="719" spans="1:13" ht="12.75">
      <c r="A719" s="30"/>
      <c r="C719" s="129"/>
      <c r="K719" s="130"/>
      <c r="M719" s="131"/>
    </row>
    <row r="720" spans="1:13" ht="12.75">
      <c r="A720" s="30"/>
      <c r="C720" s="129"/>
      <c r="K720" s="130"/>
      <c r="M720" s="131"/>
    </row>
    <row r="721" spans="1:13" ht="12.75">
      <c r="A721" s="30"/>
      <c r="C721" s="129"/>
      <c r="K721" s="130"/>
      <c r="M721" s="131"/>
    </row>
    <row r="722" spans="1:13" ht="12.75">
      <c r="A722" s="30"/>
      <c r="C722" s="129"/>
      <c r="K722" s="130"/>
      <c r="M722" s="131"/>
    </row>
    <row r="723" spans="1:13" ht="12.75">
      <c r="A723" s="30"/>
      <c r="C723" s="129"/>
      <c r="K723" s="130"/>
      <c r="M723" s="131"/>
    </row>
    <row r="724" spans="1:13" ht="12.75">
      <c r="A724" s="30"/>
      <c r="C724" s="129"/>
      <c r="K724" s="130"/>
      <c r="M724" s="131"/>
    </row>
    <row r="725" spans="1:13" ht="12.75">
      <c r="A725" s="30"/>
      <c r="C725" s="129"/>
      <c r="K725" s="130"/>
      <c r="M725" s="131"/>
    </row>
    <row r="726" spans="1:13" ht="12.75">
      <c r="A726" s="30"/>
      <c r="C726" s="129"/>
      <c r="K726" s="130"/>
      <c r="M726" s="131"/>
    </row>
    <row r="727" spans="1:13" ht="12.75">
      <c r="A727" s="30"/>
      <c r="C727" s="129"/>
      <c r="K727" s="130"/>
      <c r="M727" s="131"/>
    </row>
    <row r="728" spans="1:13" ht="12.75">
      <c r="A728" s="30"/>
      <c r="C728" s="129"/>
      <c r="K728" s="130"/>
      <c r="M728" s="131"/>
    </row>
    <row r="729" spans="1:13" ht="12.75">
      <c r="A729" s="30"/>
      <c r="C729" s="129"/>
      <c r="K729" s="130"/>
      <c r="M729" s="131"/>
    </row>
    <row r="730" spans="1:13" ht="12.75">
      <c r="A730" s="30"/>
      <c r="C730" s="129"/>
      <c r="K730" s="130"/>
      <c r="M730" s="131"/>
    </row>
    <row r="731" spans="1:13" ht="12.75">
      <c r="A731" s="30"/>
      <c r="C731" s="129"/>
      <c r="K731" s="130"/>
      <c r="M731" s="131"/>
    </row>
    <row r="732" spans="1:13" ht="12.75">
      <c r="A732" s="30"/>
      <c r="C732" s="129"/>
      <c r="K732" s="130"/>
      <c r="M732" s="131"/>
    </row>
    <row r="733" spans="1:13" ht="12.75">
      <c r="A733" s="30"/>
      <c r="C733" s="129"/>
      <c r="K733" s="130"/>
      <c r="M733" s="131"/>
    </row>
    <row r="734" spans="1:13" ht="12.75">
      <c r="A734" s="30"/>
      <c r="C734" s="129"/>
      <c r="K734" s="130"/>
      <c r="M734" s="131"/>
    </row>
    <row r="735" spans="1:13" ht="12.75">
      <c r="A735" s="30"/>
      <c r="C735" s="129"/>
      <c r="K735" s="130"/>
      <c r="M735" s="131"/>
    </row>
    <row r="736" spans="1:13" ht="12.75">
      <c r="A736" s="30"/>
      <c r="C736" s="129"/>
      <c r="K736" s="130"/>
      <c r="M736" s="131"/>
    </row>
    <row r="737" spans="1:13" ht="12.75">
      <c r="A737" s="30"/>
      <c r="C737" s="129"/>
      <c r="K737" s="130"/>
      <c r="M737" s="131"/>
    </row>
    <row r="738" spans="1:13" ht="12.75">
      <c r="A738" s="30"/>
      <c r="C738" s="129"/>
      <c r="K738" s="130"/>
      <c r="M738" s="131"/>
    </row>
    <row r="739" spans="1:13" ht="12.75">
      <c r="A739" s="30"/>
      <c r="C739" s="129"/>
      <c r="K739" s="130"/>
      <c r="M739" s="131"/>
    </row>
    <row r="740" spans="1:13" ht="12.75">
      <c r="A740" s="30"/>
      <c r="C740" s="129"/>
      <c r="K740" s="130"/>
      <c r="M740" s="131"/>
    </row>
    <row r="741" spans="1:13" ht="12.75">
      <c r="A741" s="30"/>
      <c r="C741" s="129"/>
      <c r="K741" s="130"/>
      <c r="M741" s="131"/>
    </row>
    <row r="742" spans="1:13" ht="12.75">
      <c r="A742" s="30"/>
      <c r="C742" s="129"/>
      <c r="K742" s="130"/>
      <c r="M742" s="131"/>
    </row>
    <row r="743" spans="1:13" ht="12.75">
      <c r="A743" s="30"/>
      <c r="C743" s="129"/>
      <c r="K743" s="130"/>
      <c r="M743" s="131"/>
    </row>
    <row r="744" spans="1:13" ht="12.75">
      <c r="A744" s="30"/>
      <c r="C744" s="129"/>
      <c r="K744" s="130"/>
      <c r="M744" s="131"/>
    </row>
    <row r="745" spans="1:13" ht="12.75">
      <c r="A745" s="30"/>
      <c r="C745" s="129"/>
      <c r="K745" s="130"/>
      <c r="M745" s="131"/>
    </row>
    <row r="746" spans="1:13" ht="12.75">
      <c r="A746" s="30"/>
      <c r="C746" s="129"/>
      <c r="K746" s="130"/>
      <c r="M746" s="131"/>
    </row>
    <row r="747" spans="1:13" ht="12.75">
      <c r="A747" s="30"/>
      <c r="C747" s="129"/>
      <c r="K747" s="130"/>
      <c r="M747" s="131"/>
    </row>
    <row r="748" spans="1:13" ht="12.75">
      <c r="A748" s="30"/>
      <c r="C748" s="129"/>
      <c r="K748" s="130"/>
      <c r="M748" s="131"/>
    </row>
    <row r="749" spans="1:13" ht="12.75">
      <c r="A749" s="30"/>
      <c r="C749" s="129"/>
      <c r="K749" s="130"/>
      <c r="M749" s="131"/>
    </row>
    <row r="750" spans="1:13" ht="12.75">
      <c r="A750" s="30"/>
      <c r="C750" s="129"/>
      <c r="K750" s="130"/>
      <c r="M750" s="131"/>
    </row>
    <row r="751" spans="1:13" ht="12.75">
      <c r="A751" s="30"/>
      <c r="C751" s="129"/>
      <c r="K751" s="130"/>
      <c r="M751" s="131"/>
    </row>
    <row r="752" spans="1:13" ht="12.75">
      <c r="A752" s="30"/>
      <c r="C752" s="129"/>
      <c r="K752" s="130"/>
      <c r="M752" s="131"/>
    </row>
    <row r="753" spans="1:13" ht="12.75">
      <c r="A753" s="30"/>
      <c r="C753" s="129"/>
      <c r="K753" s="130"/>
      <c r="M753" s="131"/>
    </row>
    <row r="754" spans="1:13" ht="12.75">
      <c r="A754" s="30"/>
      <c r="C754" s="129"/>
      <c r="K754" s="130"/>
      <c r="M754" s="131"/>
    </row>
    <row r="755" spans="1:13" ht="12.75">
      <c r="A755" s="30"/>
      <c r="C755" s="129"/>
      <c r="K755" s="130"/>
      <c r="M755" s="131"/>
    </row>
    <row r="756" spans="1:13" ht="12.75">
      <c r="A756" s="30"/>
      <c r="C756" s="129"/>
      <c r="K756" s="130"/>
      <c r="M756" s="131"/>
    </row>
    <row r="757" spans="1:13" ht="12.75">
      <c r="A757" s="30"/>
      <c r="C757" s="129"/>
      <c r="K757" s="130"/>
      <c r="M757" s="131"/>
    </row>
    <row r="758" spans="1:13" ht="12.75">
      <c r="A758" s="30"/>
      <c r="C758" s="129"/>
      <c r="K758" s="130"/>
      <c r="M758" s="131"/>
    </row>
    <row r="759" spans="1:13" ht="12.75">
      <c r="A759" s="30"/>
      <c r="C759" s="129"/>
      <c r="K759" s="130"/>
      <c r="M759" s="131"/>
    </row>
    <row r="760" spans="1:13" ht="12.75">
      <c r="A760" s="30"/>
      <c r="C760" s="129"/>
      <c r="K760" s="130"/>
      <c r="M760" s="131"/>
    </row>
    <row r="761" spans="1:13" ht="12.75">
      <c r="A761" s="30"/>
      <c r="C761" s="129"/>
      <c r="K761" s="130"/>
      <c r="M761" s="131"/>
    </row>
    <row r="762" spans="1:13" ht="12.75">
      <c r="A762" s="30"/>
      <c r="C762" s="129"/>
      <c r="K762" s="130"/>
      <c r="M762" s="131"/>
    </row>
    <row r="763" spans="1:13" ht="12.75">
      <c r="A763" s="30"/>
      <c r="C763" s="129"/>
      <c r="K763" s="130"/>
      <c r="M763" s="131"/>
    </row>
    <row r="764" spans="1:13" ht="12.75">
      <c r="A764" s="30"/>
      <c r="C764" s="129"/>
      <c r="K764" s="130"/>
      <c r="M764" s="131"/>
    </row>
    <row r="765" spans="1:13" ht="12.75">
      <c r="A765" s="30"/>
      <c r="C765" s="129"/>
      <c r="K765" s="130"/>
      <c r="M765" s="131"/>
    </row>
    <row r="766" spans="1:13" ht="12.75">
      <c r="A766" s="30"/>
      <c r="C766" s="129"/>
      <c r="K766" s="130"/>
      <c r="M766" s="131"/>
    </row>
    <row r="767" spans="1:13" ht="12.75">
      <c r="A767" s="30"/>
      <c r="C767" s="129"/>
      <c r="K767" s="130"/>
      <c r="M767" s="131"/>
    </row>
    <row r="768" spans="1:13" ht="12.75">
      <c r="A768" s="30"/>
      <c r="C768" s="129"/>
      <c r="K768" s="130"/>
      <c r="M768" s="131"/>
    </row>
    <row r="769" spans="1:13" ht="12.75">
      <c r="A769" s="30"/>
      <c r="C769" s="129"/>
      <c r="K769" s="130"/>
      <c r="M769" s="131"/>
    </row>
    <row r="770" spans="1:13" ht="12.75">
      <c r="A770" s="30"/>
      <c r="C770" s="129"/>
      <c r="K770" s="130"/>
      <c r="M770" s="131"/>
    </row>
    <row r="771" spans="1:13" ht="12.75">
      <c r="A771" s="30"/>
      <c r="C771" s="129"/>
      <c r="K771" s="130"/>
      <c r="M771" s="131"/>
    </row>
    <row r="772" spans="1:13" ht="12.75">
      <c r="A772" s="30"/>
      <c r="C772" s="129"/>
      <c r="K772" s="130"/>
      <c r="M772" s="131"/>
    </row>
    <row r="773" spans="1:13" ht="12.75">
      <c r="A773" s="30"/>
      <c r="C773" s="129"/>
      <c r="K773" s="130"/>
      <c r="M773" s="131"/>
    </row>
    <row r="774" spans="1:13" ht="12.75">
      <c r="A774" s="30"/>
      <c r="C774" s="129"/>
      <c r="K774" s="130"/>
      <c r="M774" s="131"/>
    </row>
    <row r="775" spans="1:13" ht="12.75">
      <c r="A775" s="30"/>
      <c r="C775" s="129"/>
      <c r="K775" s="130"/>
      <c r="M775" s="131"/>
    </row>
    <row r="776" spans="1:13" ht="12.75">
      <c r="A776" s="30"/>
      <c r="C776" s="129"/>
      <c r="K776" s="130"/>
      <c r="M776" s="131"/>
    </row>
    <row r="777" spans="1:13" ht="12.75">
      <c r="A777" s="30"/>
      <c r="C777" s="129"/>
      <c r="K777" s="130"/>
      <c r="M777" s="131"/>
    </row>
    <row r="778" spans="1:13" ht="12.75">
      <c r="A778" s="30"/>
      <c r="C778" s="129"/>
      <c r="K778" s="130"/>
      <c r="M778" s="131"/>
    </row>
    <row r="779" spans="1:13" ht="12.75">
      <c r="A779" s="30"/>
      <c r="C779" s="129"/>
      <c r="K779" s="130"/>
      <c r="M779" s="131"/>
    </row>
    <row r="780" spans="1:13" ht="12.75">
      <c r="A780" s="30"/>
      <c r="C780" s="129"/>
      <c r="K780" s="130"/>
      <c r="M780" s="131"/>
    </row>
    <row r="781" spans="1:13" ht="12.75">
      <c r="A781" s="30"/>
      <c r="C781" s="129"/>
      <c r="K781" s="130"/>
      <c r="M781" s="131"/>
    </row>
    <row r="782" spans="1:13" ht="12.75">
      <c r="A782" s="30"/>
      <c r="C782" s="129"/>
      <c r="K782" s="130"/>
      <c r="M782" s="131"/>
    </row>
    <row r="783" spans="1:13" ht="12.75">
      <c r="A783" s="30"/>
      <c r="C783" s="129"/>
      <c r="K783" s="130"/>
      <c r="M783" s="131"/>
    </row>
    <row r="784" spans="1:13" ht="12.75">
      <c r="A784" s="30"/>
      <c r="C784" s="129"/>
      <c r="K784" s="130"/>
      <c r="M784" s="131"/>
    </row>
    <row r="785" spans="1:13" ht="12.75">
      <c r="A785" s="30"/>
      <c r="C785" s="129"/>
      <c r="K785" s="130"/>
      <c r="M785" s="131"/>
    </row>
    <row r="786" spans="1:13" ht="12.75">
      <c r="A786" s="30"/>
      <c r="C786" s="129"/>
      <c r="K786" s="130"/>
      <c r="M786" s="131"/>
    </row>
    <row r="787" spans="1:13" ht="12.75">
      <c r="A787" s="30"/>
      <c r="C787" s="129"/>
      <c r="K787" s="130"/>
      <c r="M787" s="131"/>
    </row>
    <row r="788" spans="1:13" ht="12.75">
      <c r="A788" s="30"/>
      <c r="C788" s="129"/>
      <c r="K788" s="130"/>
      <c r="M788" s="131"/>
    </row>
    <row r="789" spans="1:13" ht="12.75">
      <c r="A789" s="30"/>
      <c r="C789" s="129"/>
      <c r="K789" s="130"/>
      <c r="M789" s="131"/>
    </row>
    <row r="790" spans="1:13" ht="12.75">
      <c r="A790" s="30"/>
      <c r="C790" s="129"/>
      <c r="K790" s="130"/>
      <c r="M790" s="131"/>
    </row>
    <row r="791" spans="1:13" ht="12.75">
      <c r="A791" s="30"/>
      <c r="C791" s="129"/>
      <c r="K791" s="130"/>
      <c r="M791" s="131"/>
    </row>
    <row r="792" spans="1:13" ht="12.75">
      <c r="A792" s="30"/>
      <c r="C792" s="129"/>
      <c r="K792" s="130"/>
      <c r="M792" s="131"/>
    </row>
    <row r="793" spans="1:13" ht="12.75">
      <c r="A793" s="30"/>
      <c r="C793" s="129"/>
      <c r="K793" s="130"/>
      <c r="M793" s="131"/>
    </row>
    <row r="794" spans="1:13" ht="12.75">
      <c r="A794" s="30"/>
      <c r="C794" s="129"/>
      <c r="K794" s="130"/>
      <c r="M794" s="131"/>
    </row>
    <row r="795" spans="1:13" ht="12.75">
      <c r="A795" s="30"/>
      <c r="C795" s="129"/>
      <c r="K795" s="130"/>
      <c r="M795" s="131"/>
    </row>
    <row r="796" spans="1:13" ht="12.75">
      <c r="A796" s="30"/>
      <c r="C796" s="129"/>
      <c r="K796" s="130"/>
      <c r="M796" s="131"/>
    </row>
    <row r="797" spans="1:13" ht="12.75">
      <c r="A797" s="30"/>
      <c r="C797" s="129"/>
      <c r="K797" s="130"/>
      <c r="M797" s="131"/>
    </row>
    <row r="798" spans="1:13" ht="12.75">
      <c r="A798" s="30"/>
      <c r="C798" s="129"/>
      <c r="K798" s="130"/>
      <c r="M798" s="131"/>
    </row>
    <row r="799" spans="1:13" ht="12.75">
      <c r="A799" s="30"/>
      <c r="C799" s="129"/>
      <c r="K799" s="130"/>
      <c r="M799" s="131"/>
    </row>
    <row r="800" spans="1:13" ht="12.75">
      <c r="A800" s="30"/>
      <c r="C800" s="129"/>
      <c r="K800" s="130"/>
      <c r="M800" s="131"/>
    </row>
    <row r="801" spans="1:13" ht="12.75">
      <c r="A801" s="30"/>
      <c r="C801" s="129"/>
      <c r="K801" s="130"/>
      <c r="M801" s="131"/>
    </row>
    <row r="802" spans="1:13" ht="12.75">
      <c r="A802" s="30"/>
      <c r="C802" s="129"/>
      <c r="K802" s="130"/>
      <c r="M802" s="131"/>
    </row>
    <row r="803" spans="1:13" ht="12.75">
      <c r="A803" s="30"/>
      <c r="C803" s="129"/>
      <c r="K803" s="130"/>
      <c r="M803" s="131"/>
    </row>
    <row r="804" spans="1:13" ht="12.75">
      <c r="A804" s="30"/>
      <c r="C804" s="129"/>
      <c r="K804" s="130"/>
      <c r="M804" s="131"/>
    </row>
    <row r="805" spans="1:13" ht="12.75">
      <c r="A805" s="30"/>
      <c r="C805" s="129"/>
      <c r="K805" s="130"/>
      <c r="M805" s="131"/>
    </row>
    <row r="806" spans="1:13" ht="12.75">
      <c r="A806" s="30"/>
      <c r="C806" s="129"/>
      <c r="K806" s="130"/>
      <c r="M806" s="131"/>
    </row>
    <row r="807" spans="1:13" ht="12.75">
      <c r="A807" s="30"/>
      <c r="C807" s="129"/>
      <c r="K807" s="130"/>
      <c r="M807" s="131"/>
    </row>
    <row r="808" spans="1:13" ht="12.75">
      <c r="A808" s="30"/>
      <c r="C808" s="129"/>
      <c r="K808" s="130"/>
      <c r="M808" s="131"/>
    </row>
    <row r="809" spans="1:13" ht="12.75">
      <c r="A809" s="30"/>
      <c r="C809" s="129"/>
      <c r="K809" s="130"/>
      <c r="M809" s="131"/>
    </row>
    <row r="810" spans="1:13" ht="12.75">
      <c r="A810" s="30"/>
      <c r="C810" s="129"/>
      <c r="K810" s="130"/>
      <c r="M810" s="131"/>
    </row>
    <row r="811" spans="1:13" ht="12.75">
      <c r="A811" s="30"/>
      <c r="C811" s="129"/>
      <c r="K811" s="130"/>
      <c r="M811" s="131"/>
    </row>
    <row r="812" spans="1:13" ht="12.75">
      <c r="A812" s="30"/>
      <c r="C812" s="129"/>
      <c r="K812" s="130"/>
      <c r="M812" s="131"/>
    </row>
    <row r="813" spans="1:13" ht="12.75">
      <c r="A813" s="30"/>
      <c r="C813" s="129"/>
      <c r="K813" s="130"/>
      <c r="M813" s="131"/>
    </row>
    <row r="814" spans="1:13" ht="12.75">
      <c r="A814" s="30"/>
      <c r="C814" s="129"/>
      <c r="K814" s="130"/>
      <c r="M814" s="131"/>
    </row>
    <row r="815" spans="1:13" ht="12.75">
      <c r="A815" s="30"/>
      <c r="C815" s="129"/>
      <c r="K815" s="130"/>
      <c r="M815" s="131"/>
    </row>
    <row r="816" spans="1:13" ht="12.75">
      <c r="A816" s="30"/>
      <c r="C816" s="129"/>
      <c r="K816" s="130"/>
      <c r="M816" s="131"/>
    </row>
    <row r="817" spans="1:13" ht="12.75">
      <c r="A817" s="30"/>
      <c r="C817" s="129"/>
      <c r="K817" s="130"/>
      <c r="M817" s="131"/>
    </row>
    <row r="818" spans="1:13" ht="12.75">
      <c r="A818" s="30"/>
      <c r="C818" s="129"/>
      <c r="K818" s="130"/>
      <c r="M818" s="131"/>
    </row>
    <row r="819" spans="1:13" ht="12.75">
      <c r="A819" s="30"/>
      <c r="C819" s="129"/>
      <c r="K819" s="130"/>
      <c r="M819" s="131"/>
    </row>
    <row r="820" spans="1:13" ht="12.75">
      <c r="A820" s="30"/>
      <c r="C820" s="129"/>
      <c r="K820" s="130"/>
      <c r="M820" s="131"/>
    </row>
    <row r="821" spans="1:13" ht="12.75">
      <c r="A821" s="30"/>
      <c r="C821" s="129"/>
      <c r="K821" s="130"/>
      <c r="M821" s="131"/>
    </row>
    <row r="822" spans="1:13" ht="12.75">
      <c r="A822" s="30"/>
      <c r="C822" s="129"/>
      <c r="K822" s="130"/>
      <c r="M822" s="131"/>
    </row>
    <row r="823" spans="1:13" ht="12.75">
      <c r="A823" s="30"/>
      <c r="C823" s="129"/>
      <c r="K823" s="130"/>
      <c r="M823" s="131"/>
    </row>
    <row r="824" spans="1:13" ht="12.75">
      <c r="A824" s="30"/>
      <c r="C824" s="129"/>
      <c r="K824" s="130"/>
      <c r="M824" s="131"/>
    </row>
    <row r="825" spans="1:13" ht="12.75">
      <c r="A825" s="30"/>
      <c r="C825" s="129"/>
      <c r="K825" s="130"/>
      <c r="M825" s="131"/>
    </row>
    <row r="826" spans="1:13" ht="12.75">
      <c r="A826" s="30"/>
      <c r="C826" s="129"/>
      <c r="K826" s="130"/>
      <c r="M826" s="131"/>
    </row>
    <row r="827" spans="1:13" ht="12.75">
      <c r="A827" s="30"/>
      <c r="C827" s="129"/>
      <c r="K827" s="130"/>
      <c r="M827" s="131"/>
    </row>
    <row r="828" spans="1:13" ht="12.75">
      <c r="A828" s="30"/>
      <c r="C828" s="129"/>
      <c r="K828" s="130"/>
      <c r="M828" s="131"/>
    </row>
    <row r="829" spans="1:13" ht="12.75">
      <c r="A829" s="30"/>
      <c r="C829" s="129"/>
      <c r="K829" s="130"/>
      <c r="M829" s="131"/>
    </row>
    <row r="830" spans="1:13" ht="12.75">
      <c r="A830" s="30"/>
      <c r="C830" s="129"/>
      <c r="K830" s="130"/>
      <c r="M830" s="131"/>
    </row>
    <row r="831" spans="1:13" ht="12.75">
      <c r="A831" s="30"/>
      <c r="C831" s="129"/>
      <c r="K831" s="130"/>
      <c r="M831" s="131"/>
    </row>
    <row r="832" spans="1:13" ht="12.75">
      <c r="A832" s="30"/>
      <c r="C832" s="129"/>
      <c r="K832" s="130"/>
      <c r="M832" s="131"/>
    </row>
    <row r="833" spans="1:13" ht="12.75">
      <c r="A833" s="30"/>
      <c r="C833" s="129"/>
      <c r="K833" s="130"/>
      <c r="M833" s="131"/>
    </row>
    <row r="834" spans="1:13" ht="12.75">
      <c r="A834" s="30"/>
      <c r="C834" s="129"/>
      <c r="K834" s="130"/>
      <c r="M834" s="131"/>
    </row>
    <row r="835" spans="1:13" ht="12.75">
      <c r="A835" s="30"/>
      <c r="C835" s="129"/>
      <c r="K835" s="130"/>
      <c r="M835" s="131"/>
    </row>
    <row r="836" spans="1:13" ht="12.75">
      <c r="A836" s="30"/>
      <c r="C836" s="129"/>
      <c r="K836" s="130"/>
      <c r="M836" s="131"/>
    </row>
    <row r="837" spans="1:13" ht="12.75">
      <c r="A837" s="30"/>
      <c r="C837" s="129"/>
      <c r="K837" s="130"/>
      <c r="M837" s="131"/>
    </row>
    <row r="838" spans="1:13" ht="12.75">
      <c r="A838" s="30"/>
      <c r="C838" s="129"/>
      <c r="K838" s="130"/>
      <c r="M838" s="131"/>
    </row>
    <row r="839" spans="1:13" ht="12.75">
      <c r="A839" s="30"/>
      <c r="C839" s="129"/>
      <c r="K839" s="130"/>
      <c r="M839" s="131"/>
    </row>
    <row r="840" spans="1:13" ht="12.75">
      <c r="A840" s="30"/>
      <c r="C840" s="129"/>
      <c r="K840" s="130"/>
      <c r="M840" s="131"/>
    </row>
    <row r="841" spans="1:13" ht="12.75">
      <c r="A841" s="30"/>
      <c r="C841" s="129"/>
      <c r="K841" s="130"/>
      <c r="M841" s="131"/>
    </row>
    <row r="842" spans="1:13" ht="12.75">
      <c r="A842" s="30"/>
      <c r="C842" s="129"/>
      <c r="K842" s="130"/>
      <c r="M842" s="131"/>
    </row>
    <row r="843" spans="1:13" ht="12.75">
      <c r="A843" s="30"/>
      <c r="C843" s="129"/>
      <c r="K843" s="130"/>
      <c r="M843" s="131"/>
    </row>
    <row r="844" spans="1:13" ht="12.75">
      <c r="A844" s="30"/>
      <c r="C844" s="129"/>
      <c r="K844" s="130"/>
      <c r="M844" s="131"/>
    </row>
    <row r="845" spans="1:13" ht="12.75">
      <c r="A845" s="30"/>
      <c r="C845" s="129"/>
      <c r="K845" s="130"/>
      <c r="M845" s="131"/>
    </row>
    <row r="846" spans="1:13" ht="12.75">
      <c r="A846" s="30"/>
      <c r="C846" s="129"/>
      <c r="K846" s="130"/>
      <c r="M846" s="131"/>
    </row>
    <row r="847" spans="1:13" ht="12.75">
      <c r="A847" s="30"/>
      <c r="C847" s="129"/>
      <c r="K847" s="130"/>
      <c r="M847" s="131"/>
    </row>
    <row r="848" spans="1:13" ht="12.75">
      <c r="A848" s="30"/>
      <c r="C848" s="129"/>
      <c r="K848" s="130"/>
      <c r="M848" s="131"/>
    </row>
    <row r="849" spans="1:13" ht="12.75">
      <c r="A849" s="30"/>
      <c r="C849" s="129"/>
      <c r="K849" s="130"/>
      <c r="M849" s="131"/>
    </row>
    <row r="850" spans="1:13" ht="12.75">
      <c r="A850" s="30"/>
      <c r="C850" s="129"/>
      <c r="K850" s="130"/>
      <c r="M850" s="131"/>
    </row>
    <row r="851" spans="1:13" ht="12.75">
      <c r="A851" s="30"/>
      <c r="C851" s="129"/>
      <c r="K851" s="130"/>
      <c r="M851" s="131"/>
    </row>
    <row r="852" spans="1:13" ht="12.75">
      <c r="A852" s="30"/>
      <c r="C852" s="129"/>
      <c r="K852" s="130"/>
      <c r="M852" s="131"/>
    </row>
    <row r="853" spans="1:13" ht="12.75">
      <c r="A853" s="30"/>
      <c r="C853" s="129"/>
      <c r="K853" s="130"/>
      <c r="M853" s="131"/>
    </row>
    <row r="854" spans="1:13" ht="12.75">
      <c r="A854" s="30"/>
      <c r="C854" s="129"/>
      <c r="K854" s="130"/>
      <c r="M854" s="131"/>
    </row>
    <row r="855" spans="1:13" ht="12.75">
      <c r="A855" s="30"/>
      <c r="C855" s="129"/>
      <c r="K855" s="130"/>
      <c r="M855" s="131"/>
    </row>
    <row r="856" spans="1:13" ht="12.75">
      <c r="A856" s="30"/>
      <c r="C856" s="129"/>
      <c r="K856" s="130"/>
      <c r="M856" s="131"/>
    </row>
    <row r="857" spans="1:13" ht="12.75">
      <c r="A857" s="30"/>
      <c r="C857" s="129"/>
      <c r="K857" s="130"/>
      <c r="M857" s="131"/>
    </row>
    <row r="858" spans="1:13" ht="12.75">
      <c r="A858" s="30"/>
      <c r="C858" s="129"/>
      <c r="K858" s="130"/>
      <c r="M858" s="131"/>
    </row>
    <row r="859" spans="1:13" ht="12.75">
      <c r="A859" s="30"/>
      <c r="C859" s="129"/>
      <c r="K859" s="130"/>
      <c r="M859" s="131"/>
    </row>
    <row r="860" spans="1:13" ht="12.75">
      <c r="A860" s="30"/>
      <c r="C860" s="129"/>
      <c r="K860" s="130"/>
      <c r="M860" s="131"/>
    </row>
    <row r="861" spans="1:13" ht="12.75">
      <c r="A861" s="30"/>
      <c r="C861" s="129"/>
      <c r="K861" s="130"/>
      <c r="M861" s="131"/>
    </row>
    <row r="862" spans="1:13" ht="12.75">
      <c r="A862" s="30"/>
      <c r="C862" s="129"/>
      <c r="K862" s="130"/>
      <c r="M862" s="131"/>
    </row>
    <row r="863" spans="1:13" ht="12.75">
      <c r="A863" s="30"/>
      <c r="C863" s="129"/>
      <c r="K863" s="130"/>
      <c r="M863" s="131"/>
    </row>
    <row r="864" spans="1:13" ht="12.75">
      <c r="A864" s="30"/>
      <c r="C864" s="129"/>
      <c r="K864" s="130"/>
      <c r="M864" s="131"/>
    </row>
    <row r="865" spans="1:13" ht="12.75">
      <c r="A865" s="30"/>
      <c r="C865" s="129"/>
      <c r="K865" s="130"/>
      <c r="M865" s="131"/>
    </row>
    <row r="866" spans="1:13" ht="12.75">
      <c r="A866" s="30"/>
      <c r="C866" s="129"/>
      <c r="K866" s="130"/>
      <c r="M866" s="131"/>
    </row>
    <row r="867" spans="1:13" ht="12.75">
      <c r="A867" s="30"/>
      <c r="C867" s="129"/>
      <c r="K867" s="130"/>
      <c r="M867" s="131"/>
    </row>
    <row r="868" spans="1:13" ht="12.75">
      <c r="A868" s="30"/>
      <c r="C868" s="129"/>
      <c r="K868" s="130"/>
      <c r="M868" s="131"/>
    </row>
    <row r="869" spans="1:13" ht="12.75">
      <c r="A869" s="30"/>
      <c r="C869" s="129"/>
      <c r="K869" s="130"/>
      <c r="M869" s="131"/>
    </row>
    <row r="870" spans="1:13" ht="12.75">
      <c r="A870" s="30"/>
      <c r="C870" s="129"/>
      <c r="K870" s="130"/>
      <c r="M870" s="131"/>
    </row>
    <row r="871" spans="1:13" ht="12.75">
      <c r="A871" s="30"/>
      <c r="C871" s="129"/>
      <c r="K871" s="130"/>
      <c r="M871" s="131"/>
    </row>
    <row r="872" spans="1:13" ht="12.75">
      <c r="A872" s="30"/>
      <c r="C872" s="129"/>
      <c r="K872" s="130"/>
      <c r="M872" s="131"/>
    </row>
    <row r="873" spans="1:13" ht="12.75">
      <c r="A873" s="30"/>
      <c r="C873" s="129"/>
      <c r="K873" s="130"/>
      <c r="M873" s="131"/>
    </row>
    <row r="874" spans="1:13" ht="12.75">
      <c r="A874" s="30"/>
      <c r="C874" s="129"/>
      <c r="K874" s="130"/>
      <c r="M874" s="131"/>
    </row>
    <row r="875" spans="1:13" ht="12.75">
      <c r="A875" s="30"/>
      <c r="C875" s="129"/>
      <c r="K875" s="130"/>
      <c r="M875" s="131"/>
    </row>
    <row r="876" spans="1:13" ht="12.75">
      <c r="A876" s="30"/>
      <c r="C876" s="129"/>
      <c r="K876" s="130"/>
      <c r="M876" s="131"/>
    </row>
    <row r="877" spans="1:13" ht="12.75">
      <c r="A877" s="30"/>
      <c r="C877" s="129"/>
      <c r="K877" s="130"/>
      <c r="M877" s="131"/>
    </row>
    <row r="878" spans="1:13" ht="12.75">
      <c r="A878" s="30"/>
      <c r="C878" s="129"/>
      <c r="K878" s="130"/>
      <c r="M878" s="131"/>
    </row>
    <row r="879" spans="1:13" ht="12.75">
      <c r="A879" s="30"/>
      <c r="C879" s="129"/>
      <c r="K879" s="130"/>
      <c r="M879" s="131"/>
    </row>
    <row r="880" spans="1:13" ht="12.75">
      <c r="A880" s="30"/>
      <c r="C880" s="129"/>
      <c r="K880" s="130"/>
      <c r="M880" s="131"/>
    </row>
    <row r="881" spans="1:13" ht="12.75">
      <c r="A881" s="30"/>
      <c r="C881" s="129"/>
      <c r="K881" s="130"/>
      <c r="M881" s="131"/>
    </row>
    <row r="882" spans="1:13" ht="12.75">
      <c r="A882" s="30"/>
      <c r="C882" s="129"/>
      <c r="K882" s="130"/>
      <c r="M882" s="131"/>
    </row>
    <row r="883" spans="1:13" ht="12.75">
      <c r="A883" s="30"/>
      <c r="C883" s="129"/>
      <c r="K883" s="130"/>
      <c r="M883" s="131"/>
    </row>
    <row r="884" spans="1:13" ht="12.75">
      <c r="A884" s="30"/>
      <c r="C884" s="129"/>
      <c r="K884" s="130"/>
      <c r="M884" s="131"/>
    </row>
    <row r="885" spans="1:13" ht="12.75">
      <c r="A885" s="30"/>
      <c r="C885" s="129"/>
      <c r="K885" s="130"/>
      <c r="M885" s="131"/>
    </row>
    <row r="886" spans="1:13" ht="12.75">
      <c r="A886" s="30"/>
      <c r="C886" s="129"/>
      <c r="K886" s="130"/>
      <c r="M886" s="131"/>
    </row>
    <row r="887" spans="1:13" ht="12.75">
      <c r="A887" s="30"/>
      <c r="C887" s="129"/>
      <c r="K887" s="130"/>
      <c r="M887" s="131"/>
    </row>
    <row r="888" spans="1:13" ht="12.75">
      <c r="A888" s="30"/>
      <c r="C888" s="129"/>
      <c r="K888" s="130"/>
      <c r="M888" s="131"/>
    </row>
    <row r="889" spans="1:13" ht="12.75">
      <c r="A889" s="30"/>
      <c r="C889" s="129"/>
      <c r="K889" s="130"/>
      <c r="M889" s="131"/>
    </row>
    <row r="890" spans="1:13" ht="12.75">
      <c r="A890" s="30"/>
      <c r="C890" s="129"/>
      <c r="K890" s="130"/>
      <c r="M890" s="131"/>
    </row>
    <row r="891" spans="1:13" ht="12.75">
      <c r="A891" s="30"/>
      <c r="C891" s="129"/>
      <c r="K891" s="130"/>
      <c r="M891" s="131"/>
    </row>
    <row r="892" spans="1:13" ht="12.75">
      <c r="A892" s="30"/>
      <c r="C892" s="129"/>
      <c r="K892" s="130"/>
      <c r="M892" s="131"/>
    </row>
    <row r="893" spans="1:13" ht="12.75">
      <c r="A893" s="30"/>
      <c r="C893" s="129"/>
      <c r="K893" s="130"/>
      <c r="M893" s="131"/>
    </row>
    <row r="894" spans="1:13" ht="12.75">
      <c r="A894" s="30"/>
      <c r="C894" s="129"/>
      <c r="K894" s="130"/>
      <c r="M894" s="131"/>
    </row>
    <row r="895" spans="1:13" ht="12.75">
      <c r="A895" s="30"/>
      <c r="C895" s="129"/>
      <c r="K895" s="130"/>
      <c r="M895" s="131"/>
    </row>
    <row r="896" spans="1:13" ht="12.75">
      <c r="A896" s="30"/>
      <c r="C896" s="129"/>
      <c r="K896" s="130"/>
      <c r="M896" s="131"/>
    </row>
    <row r="897" spans="1:13" ht="12.75">
      <c r="A897" s="30"/>
      <c r="C897" s="129"/>
      <c r="K897" s="130"/>
      <c r="M897" s="131"/>
    </row>
    <row r="898" spans="1:13" ht="12.75">
      <c r="A898" s="30"/>
      <c r="C898" s="129"/>
      <c r="K898" s="130"/>
      <c r="M898" s="131"/>
    </row>
    <row r="899" spans="1:13" ht="12.75">
      <c r="A899" s="30"/>
      <c r="C899" s="129"/>
      <c r="K899" s="130"/>
      <c r="M899" s="131"/>
    </row>
    <row r="900" spans="1:13" ht="12.75">
      <c r="A900" s="30"/>
      <c r="C900" s="129"/>
      <c r="K900" s="130"/>
      <c r="M900" s="131"/>
    </row>
    <row r="901" spans="1:13" ht="12.75">
      <c r="A901" s="30"/>
      <c r="C901" s="129"/>
      <c r="K901" s="130"/>
      <c r="M901" s="131"/>
    </row>
    <row r="902" spans="1:13" ht="12.75">
      <c r="A902" s="30"/>
      <c r="C902" s="129"/>
      <c r="K902" s="130"/>
      <c r="M902" s="131"/>
    </row>
    <row r="903" spans="1:13" ht="12.75">
      <c r="A903" s="30"/>
      <c r="C903" s="129"/>
      <c r="K903" s="130"/>
      <c r="M903" s="131"/>
    </row>
    <row r="904" spans="1:13" ht="12.75">
      <c r="A904" s="30"/>
      <c r="C904" s="129"/>
      <c r="K904" s="130"/>
      <c r="M904" s="131"/>
    </row>
    <row r="905" spans="1:13" ht="12.75">
      <c r="A905" s="30"/>
      <c r="C905" s="129"/>
      <c r="K905" s="130"/>
      <c r="M905" s="131"/>
    </row>
    <row r="906" spans="1:13" ht="12.75">
      <c r="A906" s="30"/>
      <c r="C906" s="129"/>
      <c r="K906" s="130"/>
      <c r="M906" s="131"/>
    </row>
    <row r="907" spans="1:13" ht="12.75">
      <c r="A907" s="30"/>
      <c r="C907" s="129"/>
      <c r="K907" s="130"/>
      <c r="M907" s="131"/>
    </row>
    <row r="908" spans="1:13" ht="12.75">
      <c r="A908" s="30"/>
      <c r="C908" s="129"/>
      <c r="K908" s="130"/>
      <c r="M908" s="131"/>
    </row>
    <row r="909" spans="1:13" ht="12.75">
      <c r="A909" s="30"/>
      <c r="C909" s="129"/>
      <c r="K909" s="130"/>
      <c r="M909" s="131"/>
    </row>
    <row r="910" spans="1:13" ht="12.75">
      <c r="A910" s="30"/>
      <c r="C910" s="129"/>
      <c r="K910" s="130"/>
      <c r="M910" s="131"/>
    </row>
    <row r="911" spans="1:13" ht="12.75">
      <c r="A911" s="30"/>
      <c r="C911" s="129"/>
      <c r="K911" s="130"/>
      <c r="M911" s="131"/>
    </row>
    <row r="912" spans="1:13" ht="12.75">
      <c r="A912" s="30"/>
      <c r="C912" s="129"/>
      <c r="K912" s="130"/>
      <c r="M912" s="131"/>
    </row>
    <row r="913" spans="1:13" ht="12.75">
      <c r="A913" s="30"/>
      <c r="C913" s="129"/>
      <c r="K913" s="130"/>
      <c r="M913" s="131"/>
    </row>
    <row r="914" spans="1:13" ht="12.75">
      <c r="A914" s="30"/>
      <c r="C914" s="129"/>
      <c r="K914" s="130"/>
      <c r="M914" s="131"/>
    </row>
    <row r="915" spans="1:13" ht="12.75">
      <c r="A915" s="30"/>
      <c r="C915" s="129"/>
      <c r="K915" s="130"/>
      <c r="M915" s="131"/>
    </row>
    <row r="916" spans="1:13" ht="12.75">
      <c r="A916" s="30"/>
      <c r="C916" s="129"/>
      <c r="K916" s="130"/>
      <c r="M916" s="131"/>
    </row>
    <row r="917" spans="1:13" ht="12.75">
      <c r="A917" s="30"/>
      <c r="C917" s="129"/>
      <c r="K917" s="130"/>
      <c r="M917" s="131"/>
    </row>
    <row r="918" spans="1:13" ht="12.75">
      <c r="A918" s="30"/>
      <c r="C918" s="129"/>
      <c r="K918" s="130"/>
      <c r="M918" s="131"/>
    </row>
    <row r="919" spans="1:13" ht="12.75">
      <c r="A919" s="30"/>
      <c r="C919" s="129"/>
      <c r="K919" s="130"/>
      <c r="M919" s="131"/>
    </row>
    <row r="920" spans="1:13" ht="12.75">
      <c r="A920" s="30"/>
      <c r="C920" s="129"/>
      <c r="K920" s="130"/>
      <c r="M920" s="131"/>
    </row>
    <row r="921" spans="1:13" ht="12.75">
      <c r="A921" s="30"/>
      <c r="C921" s="129"/>
      <c r="K921" s="130"/>
      <c r="M921" s="131"/>
    </row>
    <row r="922" spans="1:13" ht="12.75">
      <c r="A922" s="30"/>
      <c r="C922" s="129"/>
      <c r="K922" s="130"/>
      <c r="M922" s="131"/>
    </row>
    <row r="923" spans="1:13" ht="12.75">
      <c r="A923" s="30"/>
      <c r="C923" s="129"/>
      <c r="K923" s="130"/>
      <c r="M923" s="131"/>
    </row>
    <row r="924" spans="1:13" ht="12.75">
      <c r="A924" s="30"/>
      <c r="C924" s="129"/>
      <c r="K924" s="130"/>
      <c r="M924" s="131"/>
    </row>
    <row r="925" spans="1:13" ht="12.75">
      <c r="A925" s="30"/>
      <c r="C925" s="129"/>
      <c r="K925" s="130"/>
      <c r="M925" s="131"/>
    </row>
    <row r="926" spans="1:13" ht="12.75">
      <c r="A926" s="30"/>
      <c r="C926" s="129"/>
      <c r="K926" s="130"/>
      <c r="M926" s="131"/>
    </row>
    <row r="927" spans="1:13" ht="12.75">
      <c r="A927" s="30"/>
      <c r="C927" s="129"/>
      <c r="K927" s="130"/>
      <c r="M927" s="131"/>
    </row>
    <row r="928" spans="1:13" ht="12.75">
      <c r="A928" s="30"/>
      <c r="C928" s="129"/>
      <c r="K928" s="130"/>
      <c r="M928" s="131"/>
    </row>
    <row r="929" spans="1:13" ht="12.75">
      <c r="A929" s="30"/>
      <c r="C929" s="129"/>
      <c r="K929" s="130"/>
      <c r="M929" s="131"/>
    </row>
    <row r="930" spans="1:13" ht="12.75">
      <c r="A930" s="30"/>
      <c r="C930" s="129"/>
      <c r="K930" s="130"/>
      <c r="M930" s="131"/>
    </row>
    <row r="931" spans="1:13" ht="12.75">
      <c r="A931" s="30"/>
      <c r="C931" s="129"/>
      <c r="K931" s="130"/>
      <c r="M931" s="131"/>
    </row>
    <row r="932" spans="1:13" ht="12.75">
      <c r="A932" s="30"/>
      <c r="C932" s="129"/>
      <c r="K932" s="130"/>
      <c r="M932" s="131"/>
    </row>
    <row r="933" spans="1:13" ht="12.75">
      <c r="A933" s="30"/>
      <c r="C933" s="129"/>
      <c r="K933" s="130"/>
      <c r="M933" s="131"/>
    </row>
    <row r="934" spans="1:13" ht="12.75">
      <c r="A934" s="30"/>
      <c r="C934" s="129"/>
      <c r="K934" s="130"/>
      <c r="M934" s="131"/>
    </row>
    <row r="935" spans="1:13" ht="12.75">
      <c r="A935" s="30"/>
      <c r="C935" s="129"/>
      <c r="K935" s="130"/>
      <c r="M935" s="131"/>
    </row>
    <row r="936" spans="1:13" ht="12.75">
      <c r="A936" s="30"/>
      <c r="C936" s="129"/>
      <c r="K936" s="130"/>
      <c r="M936" s="131"/>
    </row>
    <row r="937" spans="1:13" ht="12.75">
      <c r="A937" s="30"/>
      <c r="C937" s="129"/>
      <c r="K937" s="130"/>
      <c r="M937" s="131"/>
    </row>
    <row r="938" spans="1:13" ht="12.75">
      <c r="A938" s="30"/>
      <c r="C938" s="129"/>
      <c r="K938" s="130"/>
      <c r="M938" s="131"/>
    </row>
    <row r="939" spans="1:13" ht="12.75">
      <c r="A939" s="30"/>
      <c r="C939" s="129"/>
      <c r="K939" s="130"/>
      <c r="M939" s="131"/>
    </row>
    <row r="940" spans="1:13" ht="12.75">
      <c r="A940" s="30"/>
      <c r="C940" s="129"/>
      <c r="K940" s="130"/>
      <c r="M940" s="131"/>
    </row>
    <row r="941" spans="1:13" ht="12.75">
      <c r="A941" s="30"/>
      <c r="C941" s="129"/>
      <c r="K941" s="130"/>
      <c r="M941" s="131"/>
    </row>
    <row r="942" spans="1:13" ht="12.75">
      <c r="A942" s="30"/>
      <c r="C942" s="129"/>
      <c r="K942" s="130"/>
      <c r="M942" s="131"/>
    </row>
    <row r="943" spans="1:13" ht="12.75">
      <c r="A943" s="30"/>
      <c r="C943" s="129"/>
      <c r="K943" s="130"/>
      <c r="M943" s="131"/>
    </row>
    <row r="944" spans="1:13" ht="12.75">
      <c r="A944" s="30"/>
      <c r="C944" s="129"/>
      <c r="K944" s="130"/>
      <c r="M944" s="131"/>
    </row>
    <row r="945" spans="1:13" ht="12.75">
      <c r="A945" s="30"/>
      <c r="C945" s="129"/>
      <c r="K945" s="130"/>
      <c r="M945" s="131"/>
    </row>
    <row r="946" spans="1:13" ht="12.75">
      <c r="A946" s="30"/>
      <c r="C946" s="129"/>
      <c r="K946" s="130"/>
      <c r="M946" s="131"/>
    </row>
    <row r="947" spans="1:13" ht="12.75">
      <c r="A947" s="30"/>
      <c r="C947" s="129"/>
      <c r="K947" s="130"/>
      <c r="M947" s="131"/>
    </row>
    <row r="948" spans="1:13" ht="12.75">
      <c r="A948" s="30"/>
      <c r="C948" s="129"/>
      <c r="K948" s="130"/>
      <c r="M948" s="131"/>
    </row>
    <row r="949" spans="1:13" ht="12.75">
      <c r="A949" s="30"/>
      <c r="C949" s="129"/>
      <c r="K949" s="130"/>
      <c r="M949" s="131"/>
    </row>
    <row r="950" spans="1:13" ht="12.75">
      <c r="A950" s="30"/>
      <c r="C950" s="129"/>
      <c r="K950" s="130"/>
      <c r="M950" s="131"/>
    </row>
    <row r="951" spans="1:13" ht="12.75">
      <c r="A951" s="30"/>
      <c r="C951" s="129"/>
      <c r="K951" s="130"/>
      <c r="M951" s="131"/>
    </row>
    <row r="952" spans="1:13" ht="12.75">
      <c r="A952" s="30"/>
      <c r="C952" s="129"/>
      <c r="K952" s="130"/>
      <c r="M952" s="131"/>
    </row>
    <row r="953" spans="1:13" ht="12.75">
      <c r="A953" s="30"/>
      <c r="C953" s="129"/>
      <c r="K953" s="130"/>
      <c r="M953" s="131"/>
    </row>
    <row r="954" spans="1:13" ht="12.75">
      <c r="A954" s="30"/>
      <c r="C954" s="129"/>
      <c r="K954" s="130"/>
      <c r="M954" s="131"/>
    </row>
    <row r="955" spans="1:13" ht="12.75">
      <c r="A955" s="30"/>
      <c r="C955" s="129"/>
      <c r="K955" s="130"/>
      <c r="M955" s="131"/>
    </row>
    <row r="956" spans="1:13" ht="12.75">
      <c r="A956" s="30"/>
      <c r="C956" s="129"/>
      <c r="K956" s="130"/>
      <c r="M956" s="131"/>
    </row>
    <row r="957" spans="1:13" ht="12.75">
      <c r="A957" s="30"/>
      <c r="C957" s="129"/>
      <c r="K957" s="130"/>
      <c r="M957" s="131"/>
    </row>
    <row r="958" spans="1:13" ht="12.75">
      <c r="A958" s="30"/>
      <c r="C958" s="129"/>
      <c r="K958" s="130"/>
      <c r="M958" s="131"/>
    </row>
    <row r="959" spans="1:13" ht="12.75">
      <c r="A959" s="30"/>
      <c r="C959" s="129"/>
      <c r="K959" s="130"/>
      <c r="M959" s="131"/>
    </row>
    <row r="960" spans="1:13" ht="12.75">
      <c r="A960" s="30"/>
      <c r="C960" s="129"/>
      <c r="K960" s="130"/>
      <c r="M960" s="131"/>
    </row>
    <row r="961" spans="1:13" ht="12.75">
      <c r="A961" s="30"/>
      <c r="C961" s="129"/>
      <c r="K961" s="130"/>
      <c r="M961" s="131"/>
    </row>
    <row r="962" spans="1:13" ht="12.75">
      <c r="A962" s="30"/>
      <c r="C962" s="129"/>
      <c r="K962" s="130"/>
      <c r="M962" s="131"/>
    </row>
    <row r="963" spans="1:13" ht="12.75">
      <c r="A963" s="30"/>
      <c r="C963" s="129"/>
      <c r="K963" s="130"/>
      <c r="M963" s="131"/>
    </row>
    <row r="964" spans="1:13" ht="12.75">
      <c r="A964" s="30"/>
      <c r="C964" s="129"/>
      <c r="K964" s="130"/>
      <c r="M964" s="131"/>
    </row>
    <row r="965" spans="1:13" ht="12.75">
      <c r="A965" s="30"/>
      <c r="C965" s="129"/>
      <c r="K965" s="130"/>
      <c r="M965" s="131"/>
    </row>
    <row r="966" spans="1:13" ht="12.75">
      <c r="A966" s="30"/>
      <c r="C966" s="129"/>
      <c r="K966" s="130"/>
      <c r="M966" s="131"/>
    </row>
    <row r="967" spans="1:13" ht="12.75">
      <c r="A967" s="30"/>
      <c r="C967" s="129"/>
      <c r="K967" s="130"/>
      <c r="M967" s="131"/>
    </row>
    <row r="968" spans="1:13" ht="12.75">
      <c r="A968" s="30"/>
      <c r="C968" s="129"/>
      <c r="K968" s="130"/>
      <c r="M968" s="131"/>
    </row>
    <row r="969" spans="1:13" ht="12.75">
      <c r="A969" s="30"/>
      <c r="C969" s="129"/>
      <c r="K969" s="130"/>
      <c r="M969" s="131"/>
    </row>
    <row r="970" spans="1:13" ht="12.75">
      <c r="A970" s="30"/>
      <c r="C970" s="129"/>
      <c r="K970" s="130"/>
      <c r="M970" s="131"/>
    </row>
    <row r="971" spans="1:13" ht="12.75">
      <c r="A971" s="30"/>
      <c r="C971" s="129"/>
      <c r="K971" s="130"/>
      <c r="M971" s="131"/>
    </row>
    <row r="972" spans="1:13" ht="12.75">
      <c r="A972" s="30"/>
      <c r="C972" s="129"/>
      <c r="K972" s="130"/>
      <c r="M972" s="131"/>
    </row>
    <row r="973" spans="1:13" ht="12.75">
      <c r="A973" s="30"/>
      <c r="C973" s="129"/>
      <c r="K973" s="130"/>
      <c r="M973" s="131"/>
    </row>
    <row r="974" spans="1:13" ht="12.75">
      <c r="A974" s="30"/>
      <c r="C974" s="129"/>
      <c r="K974" s="130"/>
      <c r="M974" s="131"/>
    </row>
    <row r="975" spans="1:13" ht="12.75">
      <c r="A975" s="30"/>
      <c r="C975" s="129"/>
      <c r="K975" s="130"/>
      <c r="M975" s="131"/>
    </row>
    <row r="976" spans="1:13" ht="12.75">
      <c r="A976" s="30"/>
      <c r="C976" s="129"/>
      <c r="K976" s="130"/>
      <c r="M976" s="131"/>
    </row>
    <row r="977" spans="1:13" ht="12.75">
      <c r="A977" s="30"/>
      <c r="C977" s="129"/>
      <c r="K977" s="130"/>
      <c r="M977" s="131"/>
    </row>
    <row r="978" spans="1:13" ht="12.75">
      <c r="A978" s="30"/>
      <c r="C978" s="129"/>
      <c r="K978" s="130"/>
      <c r="M978" s="131"/>
    </row>
    <row r="979" spans="1:13" ht="12.75">
      <c r="A979" s="30"/>
      <c r="C979" s="129"/>
      <c r="K979" s="130"/>
      <c r="M979" s="131"/>
    </row>
    <row r="980" spans="1:13" ht="12.75">
      <c r="A980" s="30"/>
      <c r="C980" s="129"/>
      <c r="K980" s="130"/>
      <c r="M980" s="131"/>
    </row>
    <row r="981" spans="1:13" ht="12.75">
      <c r="A981" s="30"/>
      <c r="C981" s="129"/>
      <c r="K981" s="130"/>
      <c r="M981" s="131"/>
    </row>
    <row r="982" spans="1:13" ht="12.75">
      <c r="A982" s="30"/>
      <c r="C982" s="129"/>
      <c r="K982" s="130"/>
      <c r="M982" s="131"/>
    </row>
    <row r="983" spans="1:13" ht="12.75">
      <c r="A983" s="30"/>
      <c r="C983" s="129"/>
      <c r="K983" s="130"/>
      <c r="M983" s="131"/>
    </row>
    <row r="984" spans="1:13" ht="12.75">
      <c r="A984" s="30"/>
      <c r="C984" s="129"/>
      <c r="K984" s="130"/>
      <c r="M984" s="131"/>
    </row>
    <row r="985" spans="1:13" ht="12.75">
      <c r="A985" s="30"/>
      <c r="C985" s="129"/>
      <c r="K985" s="130"/>
      <c r="M985" s="131"/>
    </row>
    <row r="986" spans="1:13" ht="12.75">
      <c r="A986" s="30"/>
      <c r="C986" s="129"/>
      <c r="K986" s="130"/>
      <c r="M986" s="131"/>
    </row>
    <row r="987" spans="1:13" ht="12.75">
      <c r="A987" s="30"/>
      <c r="C987" s="129"/>
      <c r="K987" s="130"/>
      <c r="M987" s="131"/>
    </row>
    <row r="988" spans="1:13" ht="12.75">
      <c r="A988" s="30"/>
      <c r="C988" s="129"/>
      <c r="K988" s="130"/>
      <c r="M988" s="131"/>
    </row>
    <row r="989" spans="1:13" ht="12.75">
      <c r="A989" s="30"/>
      <c r="C989" s="129"/>
      <c r="K989" s="130"/>
      <c r="M989" s="131"/>
    </row>
    <row r="990" spans="1:13" ht="12.75">
      <c r="A990" s="30"/>
      <c r="C990" s="129"/>
      <c r="K990" s="130"/>
      <c r="M990" s="131"/>
    </row>
    <row r="991" spans="1:13" ht="12.75">
      <c r="A991" s="30"/>
      <c r="C991" s="129"/>
      <c r="K991" s="130"/>
      <c r="M991" s="131"/>
    </row>
    <row r="992" spans="1:13" ht="12.75">
      <c r="A992" s="30"/>
      <c r="C992" s="129"/>
      <c r="K992" s="130"/>
      <c r="M992" s="131"/>
    </row>
    <row r="993" spans="1:13" ht="12.75">
      <c r="A993" s="30"/>
      <c r="C993" s="129"/>
      <c r="K993" s="130"/>
      <c r="M993" s="131"/>
    </row>
    <row r="994" spans="1:13" ht="12.75">
      <c r="A994" s="30"/>
      <c r="C994" s="129"/>
      <c r="K994" s="130"/>
      <c r="M994" s="131"/>
    </row>
    <row r="995" spans="1:13" ht="12.75">
      <c r="A995" s="30"/>
      <c r="C995" s="129"/>
      <c r="K995" s="130"/>
      <c r="M995" s="131"/>
    </row>
    <row r="996" spans="1:13" ht="12.75">
      <c r="A996" s="30"/>
      <c r="C996" s="129"/>
      <c r="K996" s="130"/>
      <c r="M996" s="131"/>
    </row>
    <row r="997" spans="1:13" ht="12.75">
      <c r="A997" s="30"/>
      <c r="C997" s="129"/>
      <c r="K997" s="130"/>
      <c r="M997" s="131"/>
    </row>
    <row r="998" spans="1:13" ht="12.75">
      <c r="A998" s="30"/>
      <c r="C998" s="129"/>
      <c r="K998" s="130"/>
      <c r="M998" s="131"/>
    </row>
    <row r="999" spans="1:13" ht="12.75">
      <c r="A999" s="30"/>
      <c r="C999" s="129"/>
      <c r="K999" s="130"/>
      <c r="M999" s="131"/>
    </row>
    <row r="1000" spans="1:13" ht="12.75">
      <c r="A1000" s="30"/>
      <c r="C1000" s="129"/>
      <c r="K1000" s="130"/>
      <c r="M1000" s="131"/>
    </row>
    <row r="1001" spans="1:13" ht="12.75">
      <c r="A1001" s="30"/>
      <c r="C1001" s="129"/>
      <c r="K1001" s="130"/>
      <c r="M1001" s="131"/>
    </row>
    <row r="1002" spans="1:13" ht="12.75">
      <c r="A1002" s="30"/>
      <c r="C1002" s="129"/>
      <c r="K1002" s="130"/>
      <c r="M1002" s="131"/>
    </row>
    <row r="1003" spans="1:13" ht="12.75">
      <c r="A1003" s="30"/>
      <c r="C1003" s="129"/>
      <c r="K1003" s="130"/>
      <c r="M1003" s="131"/>
    </row>
    <row r="1004" spans="1:13" ht="12.75">
      <c r="A1004" s="30"/>
      <c r="C1004" s="129"/>
      <c r="K1004" s="130"/>
      <c r="M1004" s="131"/>
    </row>
    <row r="1005" spans="1:13" ht="12.75">
      <c r="A1005" s="30"/>
      <c r="C1005" s="129"/>
      <c r="K1005" s="130"/>
      <c r="M1005" s="131"/>
    </row>
    <row r="1006" spans="1:13" ht="12.75">
      <c r="A1006" s="30"/>
      <c r="C1006" s="129"/>
      <c r="K1006" s="130"/>
      <c r="M1006" s="131"/>
    </row>
    <row r="1007" spans="1:13" ht="12.75">
      <c r="A1007" s="30"/>
      <c r="C1007" s="129"/>
      <c r="K1007" s="130"/>
      <c r="M1007" s="131"/>
    </row>
    <row r="1008" spans="1:13" ht="12.75">
      <c r="A1008" s="30"/>
      <c r="C1008" s="129"/>
      <c r="K1008" s="130"/>
      <c r="M1008" s="131"/>
    </row>
    <row r="1009" spans="1:13" ht="12.75">
      <c r="A1009" s="30"/>
      <c r="C1009" s="129"/>
      <c r="K1009" s="130"/>
      <c r="M1009" s="131"/>
    </row>
    <row r="1010" spans="1:13" ht="12.75">
      <c r="A1010" s="30"/>
      <c r="C1010" s="129"/>
      <c r="K1010" s="130"/>
      <c r="M1010" s="131"/>
    </row>
    <row r="1011" spans="1:13" ht="12.75">
      <c r="A1011" s="30"/>
      <c r="C1011" s="129"/>
      <c r="K1011" s="130"/>
      <c r="M1011" s="131"/>
    </row>
    <row r="1012" spans="1:13" ht="12.75">
      <c r="A1012" s="30"/>
      <c r="C1012" s="129"/>
      <c r="K1012" s="130"/>
      <c r="M1012" s="131"/>
    </row>
    <row r="1013" spans="1:13" ht="12.75">
      <c r="A1013" s="30"/>
      <c r="C1013" s="129"/>
      <c r="K1013" s="130"/>
      <c r="M1013" s="132"/>
    </row>
    <row r="1014" spans="1:13" ht="12.75">
      <c r="A1014" s="30"/>
      <c r="K1014" s="97"/>
    </row>
  </sheetData>
  <mergeCells count="9">
    <mergeCell ref="A74:B74"/>
    <mergeCell ref="A1:A2"/>
    <mergeCell ref="L1:L2"/>
    <mergeCell ref="M1:M2"/>
    <mergeCell ref="K1:K2"/>
    <mergeCell ref="C1:J1"/>
    <mergeCell ref="A72:B72"/>
    <mergeCell ref="A71:B71"/>
    <mergeCell ref="A73:B7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13"/>
  <sheetViews>
    <sheetView tabSelected="1" topLeftCell="A47" workbookViewId="0">
      <selection activeCell="I81" sqref="I81"/>
    </sheetView>
  </sheetViews>
  <sheetFormatPr defaultColWidth="14.42578125" defaultRowHeight="15.75" customHeight="1"/>
  <cols>
    <col min="1" max="1" width="10.140625" customWidth="1"/>
    <col min="2" max="2" width="38" customWidth="1"/>
    <col min="14" max="28" width="14.42578125" style="268"/>
  </cols>
  <sheetData>
    <row r="1" spans="1:27" ht="12.75">
      <c r="A1" s="1"/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9"/>
      <c r="K1" s="429" t="s">
        <v>0</v>
      </c>
      <c r="L1" s="404" t="s">
        <v>1</v>
      </c>
      <c r="M1" s="406" t="s">
        <v>2</v>
      </c>
    </row>
    <row r="2" spans="1:27" ht="23.25" customHeight="1">
      <c r="A2" s="133" t="s">
        <v>3</v>
      </c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30"/>
      <c r="L2" s="405"/>
      <c r="M2" s="407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ht="12.75">
      <c r="A3" s="22">
        <v>1</v>
      </c>
      <c r="B3" s="23" t="s">
        <v>14</v>
      </c>
      <c r="C3" s="34"/>
      <c r="D3" s="34"/>
      <c r="E3" s="34"/>
      <c r="F3" s="34"/>
      <c r="G3" s="34"/>
      <c r="H3" s="34"/>
      <c r="I3" s="34"/>
      <c r="J3" s="34"/>
      <c r="K3" s="134">
        <f t="shared" ref="K3:L3" si="0">SUM(K4:K6)</f>
        <v>16.5</v>
      </c>
      <c r="L3" s="71">
        <f t="shared" si="0"/>
        <v>8</v>
      </c>
      <c r="M3" s="62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</row>
    <row r="4" spans="1:27" ht="12.75">
      <c r="A4" s="340">
        <v>1.1000000000000001</v>
      </c>
      <c r="B4" s="341" t="s">
        <v>14</v>
      </c>
      <c r="C4" s="333">
        <v>5</v>
      </c>
      <c r="D4" s="334">
        <v>2</v>
      </c>
      <c r="E4" s="334">
        <v>2</v>
      </c>
      <c r="F4" s="334">
        <v>1</v>
      </c>
      <c r="G4" s="334">
        <v>2</v>
      </c>
      <c r="H4" s="334">
        <v>1</v>
      </c>
      <c r="I4" s="334">
        <v>1</v>
      </c>
      <c r="J4" s="335">
        <v>1</v>
      </c>
      <c r="K4" s="362">
        <f t="shared" ref="K4:K6" si="1">SUM(C4:J4)</f>
        <v>15</v>
      </c>
      <c r="L4" s="337">
        <v>8</v>
      </c>
      <c r="M4" s="61">
        <f>IF(L4="", "N/A", (K4-L4)/L4)</f>
        <v>0.875</v>
      </c>
    </row>
    <row r="5" spans="1:27" ht="12.75">
      <c r="A5" s="342" t="s">
        <v>15</v>
      </c>
      <c r="B5" s="343" t="s">
        <v>16</v>
      </c>
      <c r="C5" s="355" t="s">
        <v>17</v>
      </c>
      <c r="D5" s="336">
        <v>0.5</v>
      </c>
      <c r="E5" s="336" t="s">
        <v>17</v>
      </c>
      <c r="F5" s="336" t="s">
        <v>17</v>
      </c>
      <c r="G5" s="336" t="s">
        <v>17</v>
      </c>
      <c r="H5" s="336" t="s">
        <v>17</v>
      </c>
      <c r="I5" s="336" t="s">
        <v>17</v>
      </c>
      <c r="J5" s="356" t="s">
        <v>17</v>
      </c>
      <c r="K5" s="346">
        <f t="shared" si="1"/>
        <v>0.5</v>
      </c>
      <c r="L5" s="338" t="s">
        <v>17</v>
      </c>
      <c r="M5" s="61" t="str">
        <f t="shared" ref="M5:M6" si="2">IF(L5="-", "N/A", (K5-L5)/L5)</f>
        <v>N/A</v>
      </c>
      <c r="N5" s="376"/>
      <c r="O5" s="376"/>
      <c r="P5" s="376"/>
      <c r="Q5" s="376"/>
      <c r="R5" s="376"/>
      <c r="S5" s="376"/>
      <c r="T5" s="376"/>
      <c r="U5" s="376"/>
      <c r="V5" s="376"/>
      <c r="W5" s="376"/>
      <c r="X5" s="376"/>
      <c r="Y5" s="376"/>
      <c r="Z5" s="376"/>
      <c r="AA5" s="376"/>
    </row>
    <row r="6" spans="1:27" ht="12.75">
      <c r="A6" s="365">
        <v>1.2</v>
      </c>
      <c r="B6" s="366" t="s">
        <v>18</v>
      </c>
      <c r="C6" s="367" t="s">
        <v>17</v>
      </c>
      <c r="D6" s="368">
        <v>1</v>
      </c>
      <c r="E6" s="369" t="s">
        <v>17</v>
      </c>
      <c r="F6" s="369" t="s">
        <v>17</v>
      </c>
      <c r="G6" s="369" t="s">
        <v>17</v>
      </c>
      <c r="H6" s="369" t="s">
        <v>17</v>
      </c>
      <c r="I6" s="369" t="s">
        <v>17</v>
      </c>
      <c r="J6" s="370" t="s">
        <v>17</v>
      </c>
      <c r="K6" s="371">
        <f t="shared" si="1"/>
        <v>1</v>
      </c>
      <c r="L6" s="375" t="s">
        <v>17</v>
      </c>
      <c r="M6" s="61" t="str">
        <f t="shared" si="2"/>
        <v>N/A</v>
      </c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</row>
    <row r="7" spans="1:27" ht="12.75">
      <c r="A7" s="147">
        <v>2</v>
      </c>
      <c r="B7" s="148" t="s">
        <v>19</v>
      </c>
      <c r="C7" s="149"/>
      <c r="D7" s="149"/>
      <c r="E7" s="149"/>
      <c r="F7" s="149"/>
      <c r="G7" s="149"/>
      <c r="H7" s="149"/>
      <c r="I7" s="149"/>
      <c r="J7" s="149"/>
      <c r="K7" s="373">
        <f>SUM(K8,K13,K17:K23)</f>
        <v>9</v>
      </c>
      <c r="L7" s="160">
        <v>28</v>
      </c>
      <c r="M7" s="151">
        <f>IF(L7="", "N/A", (K7-L7)/L7)</f>
        <v>-0.6785714285714286</v>
      </c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</row>
    <row r="8" spans="1:27" ht="12.75">
      <c r="A8" s="24">
        <v>2.1</v>
      </c>
      <c r="B8" s="25" t="s">
        <v>20</v>
      </c>
      <c r="C8" s="26"/>
      <c r="D8" s="26"/>
      <c r="E8" s="26"/>
      <c r="F8" s="26"/>
      <c r="G8" s="26"/>
      <c r="H8" s="26"/>
      <c r="I8" s="26"/>
      <c r="J8" s="26"/>
      <c r="K8" s="347">
        <f>SUM(K9:K12)</f>
        <v>0</v>
      </c>
      <c r="L8" s="27" t="s">
        <v>17</v>
      </c>
      <c r="M8" s="66" t="str">
        <f>IF(L8="-", "N/A", (K8-L8)/L8)</f>
        <v>N/A</v>
      </c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376"/>
      <c r="AA8" s="376"/>
    </row>
    <row r="9" spans="1:27" ht="12.75">
      <c r="A9" s="1" t="s">
        <v>21</v>
      </c>
      <c r="B9" s="14" t="s">
        <v>22</v>
      </c>
      <c r="C9" s="15" t="s">
        <v>17</v>
      </c>
      <c r="D9" s="15" t="s">
        <v>17</v>
      </c>
      <c r="E9" s="15" t="s">
        <v>17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46" t="s">
        <v>17</v>
      </c>
      <c r="L9" s="15" t="s">
        <v>17</v>
      </c>
      <c r="M9" s="33" t="s">
        <v>17</v>
      </c>
    </row>
    <row r="10" spans="1:27" ht="12.75">
      <c r="A10" s="1" t="s">
        <v>23</v>
      </c>
      <c r="B10" s="14" t="s">
        <v>24</v>
      </c>
      <c r="C10" s="15" t="s">
        <v>17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46" t="s">
        <v>17</v>
      </c>
      <c r="L10" s="15" t="s">
        <v>17</v>
      </c>
      <c r="M10" s="33" t="s">
        <v>17</v>
      </c>
    </row>
    <row r="11" spans="1:27" ht="12.75">
      <c r="A11" s="1" t="s">
        <v>25</v>
      </c>
      <c r="B11" s="14" t="s">
        <v>26</v>
      </c>
      <c r="C11" s="15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46" t="s">
        <v>17</v>
      </c>
      <c r="L11" s="15" t="s">
        <v>17</v>
      </c>
      <c r="M11" s="33" t="s">
        <v>17</v>
      </c>
    </row>
    <row r="12" spans="1:27" ht="12.75">
      <c r="A12" s="30"/>
      <c r="B12" s="2"/>
      <c r="C12" s="31"/>
      <c r="D12" s="15"/>
      <c r="E12" s="31"/>
      <c r="F12" s="31"/>
      <c r="G12" s="31"/>
      <c r="H12" s="31"/>
      <c r="I12" s="31"/>
      <c r="J12" s="31"/>
      <c r="K12" s="346"/>
      <c r="L12" s="31"/>
      <c r="M12" s="33"/>
    </row>
    <row r="13" spans="1:27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26"/>
      <c r="K13" s="347">
        <f>SUM(K14:K15)</f>
        <v>0</v>
      </c>
      <c r="L13" s="27" t="s">
        <v>17</v>
      </c>
      <c r="M13" s="66" t="str">
        <f>IF(L13="-", "N/A", (K13-L13)/L13)</f>
        <v>N/A</v>
      </c>
      <c r="N13" s="376"/>
      <c r="O13" s="376"/>
      <c r="P13" s="376"/>
      <c r="Q13" s="376"/>
      <c r="R13" s="376"/>
      <c r="S13" s="376"/>
      <c r="T13" s="376"/>
      <c r="U13" s="376"/>
      <c r="V13" s="376"/>
      <c r="W13" s="376"/>
      <c r="X13" s="376"/>
      <c r="Y13" s="376"/>
      <c r="Z13" s="376"/>
      <c r="AA13" s="376"/>
    </row>
    <row r="14" spans="1:27" ht="12.75">
      <c r="A14" s="1" t="s">
        <v>28</v>
      </c>
      <c r="B14" s="14" t="s">
        <v>29</v>
      </c>
      <c r="C14" s="15" t="s">
        <v>17</v>
      </c>
      <c r="D14" s="15" t="s">
        <v>17</v>
      </c>
      <c r="E14" s="15" t="s">
        <v>17</v>
      </c>
      <c r="F14" s="15" t="s">
        <v>17</v>
      </c>
      <c r="G14" s="15" t="s">
        <v>17</v>
      </c>
      <c r="H14" s="15" t="s">
        <v>17</v>
      </c>
      <c r="I14" s="15" t="s">
        <v>17</v>
      </c>
      <c r="J14" s="15" t="s">
        <v>17</v>
      </c>
      <c r="K14" s="331" t="s">
        <v>17</v>
      </c>
      <c r="L14" s="15" t="s">
        <v>17</v>
      </c>
      <c r="M14" s="33" t="s">
        <v>17</v>
      </c>
    </row>
    <row r="15" spans="1:27" ht="12.75">
      <c r="A15" s="1" t="s">
        <v>30</v>
      </c>
      <c r="B15" s="14" t="s">
        <v>31</v>
      </c>
      <c r="C15" s="15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31" t="s">
        <v>17</v>
      </c>
      <c r="L15" s="15" t="s">
        <v>17</v>
      </c>
      <c r="M15" s="33" t="s">
        <v>17</v>
      </c>
    </row>
    <row r="16" spans="1:27" ht="12.75">
      <c r="A16" s="1"/>
      <c r="B16" s="14"/>
      <c r="C16" s="31"/>
      <c r="D16" s="31"/>
      <c r="E16" s="31"/>
      <c r="F16" s="31"/>
      <c r="G16" s="31"/>
      <c r="H16" s="31"/>
      <c r="I16" s="31"/>
      <c r="J16" s="31"/>
      <c r="K16" s="346"/>
      <c r="L16" s="31"/>
      <c r="M16" s="61"/>
    </row>
    <row r="17" spans="1:27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>
        <v>3.75</v>
      </c>
      <c r="I17" s="15" t="s">
        <v>17</v>
      </c>
      <c r="J17" s="15" t="s">
        <v>17</v>
      </c>
      <c r="K17" s="346">
        <f>SUM(C17:J17)</f>
        <v>3.75</v>
      </c>
      <c r="L17" s="15">
        <v>6.75</v>
      </c>
      <c r="M17" s="61">
        <f>IF(L17="", "N/A", (K17-L17)/L17)</f>
        <v>-0.44444444444444442</v>
      </c>
    </row>
    <row r="18" spans="1:27" ht="12.75">
      <c r="A18" s="1">
        <v>2.4</v>
      </c>
      <c r="B18" s="14" t="s">
        <v>33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46" t="s">
        <v>17</v>
      </c>
      <c r="L18" s="15" t="s">
        <v>17</v>
      </c>
      <c r="M18" s="33" t="s">
        <v>17</v>
      </c>
    </row>
    <row r="19" spans="1:27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46" t="s">
        <v>17</v>
      </c>
      <c r="L19" s="15" t="s">
        <v>17</v>
      </c>
      <c r="M19" s="33" t="s">
        <v>17</v>
      </c>
    </row>
    <row r="20" spans="1:27" ht="12.75">
      <c r="A20" s="1">
        <v>2.6</v>
      </c>
      <c r="B20" s="14" t="s">
        <v>35</v>
      </c>
      <c r="C20" s="15" t="s">
        <v>17</v>
      </c>
      <c r="D20" s="15" t="s">
        <v>17</v>
      </c>
      <c r="E20" s="15" t="s">
        <v>17</v>
      </c>
      <c r="F20" s="15" t="s">
        <v>17</v>
      </c>
      <c r="G20" s="15" t="s">
        <v>17</v>
      </c>
      <c r="H20" s="15" t="s">
        <v>17</v>
      </c>
      <c r="I20" s="15">
        <v>0.25</v>
      </c>
      <c r="J20" s="15">
        <v>5</v>
      </c>
      <c r="K20" s="346">
        <f>SUM(C20:J20)</f>
        <v>5.25</v>
      </c>
      <c r="L20" s="15">
        <v>0.75</v>
      </c>
      <c r="M20" s="61">
        <f t="shared" ref="M20:M21" si="3">IF(L20="", "N/A", (K20-L20)/L20)</f>
        <v>6</v>
      </c>
    </row>
    <row r="21" spans="1:27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46">
        <v>0</v>
      </c>
      <c r="L21" s="15">
        <v>20.75</v>
      </c>
      <c r="M21" s="61">
        <f t="shared" si="3"/>
        <v>-1</v>
      </c>
    </row>
    <row r="22" spans="1:27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46" t="s">
        <v>17</v>
      </c>
      <c r="L22" s="15" t="s">
        <v>17</v>
      </c>
      <c r="M22" s="33" t="s">
        <v>17</v>
      </c>
    </row>
    <row r="23" spans="1:27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46" t="s">
        <v>17</v>
      </c>
      <c r="L23" s="15" t="s">
        <v>17</v>
      </c>
      <c r="M23" s="33" t="s">
        <v>17</v>
      </c>
    </row>
    <row r="24" spans="1:27" ht="12.75">
      <c r="A24" s="30"/>
      <c r="B24" s="2"/>
      <c r="C24" s="31"/>
      <c r="D24" s="31"/>
      <c r="E24" s="31"/>
      <c r="F24" s="31"/>
      <c r="G24" s="31"/>
      <c r="H24" s="31"/>
      <c r="I24" s="31"/>
      <c r="J24" s="31"/>
      <c r="K24" s="371"/>
      <c r="L24" s="31"/>
      <c r="M24" s="61"/>
    </row>
    <row r="25" spans="1:27" ht="12.75">
      <c r="A25" s="147">
        <v>3</v>
      </c>
      <c r="B25" s="148" t="s">
        <v>39</v>
      </c>
      <c r="C25" s="149"/>
      <c r="D25" s="149"/>
      <c r="E25" s="149"/>
      <c r="F25" s="149"/>
      <c r="G25" s="149"/>
      <c r="H25" s="149"/>
      <c r="I25" s="149"/>
      <c r="J25" s="149"/>
      <c r="K25" s="373">
        <f>SUM(K26:K31)</f>
        <v>23.75</v>
      </c>
      <c r="L25" s="160">
        <v>18.75</v>
      </c>
      <c r="M25" s="151">
        <f t="shared" ref="M25:M27" si="4">IF(L25="", "N/A", (K25-L25)/L25)</f>
        <v>0.26666666666666666</v>
      </c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</row>
    <row r="26" spans="1:27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31">
        <f>1.5+1.25+0.25+3+3.25+1.75+3.25+3.75</f>
        <v>18</v>
      </c>
      <c r="J26" s="15" t="s">
        <v>17</v>
      </c>
      <c r="K26" s="346">
        <f t="shared" ref="K26:K27" si="5">SUM(C26:J26)</f>
        <v>18</v>
      </c>
      <c r="L26" s="15">
        <v>15</v>
      </c>
      <c r="M26" s="61">
        <f t="shared" si="4"/>
        <v>0.2</v>
      </c>
    </row>
    <row r="27" spans="1:27" ht="12.75">
      <c r="A27" s="1">
        <v>3.2</v>
      </c>
      <c r="B27" s="14" t="s">
        <v>41</v>
      </c>
      <c r="C27" s="15" t="s">
        <v>17</v>
      </c>
      <c r="D27" s="15" t="s">
        <v>17</v>
      </c>
      <c r="E27" s="15" t="s">
        <v>17</v>
      </c>
      <c r="F27" s="15">
        <v>1.75</v>
      </c>
      <c r="G27" s="15" t="s">
        <v>17</v>
      </c>
      <c r="H27" s="15" t="s">
        <v>17</v>
      </c>
      <c r="I27" s="15">
        <f>0.75+1.25+2</f>
        <v>4</v>
      </c>
      <c r="J27" s="15" t="s">
        <v>17</v>
      </c>
      <c r="K27" s="346">
        <f t="shared" si="5"/>
        <v>5.75</v>
      </c>
      <c r="L27" s="15">
        <v>3.75</v>
      </c>
      <c r="M27" s="61">
        <f t="shared" si="4"/>
        <v>0.53333333333333333</v>
      </c>
    </row>
    <row r="28" spans="1:27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15" t="s">
        <v>17</v>
      </c>
      <c r="K28" s="346" t="s">
        <v>17</v>
      </c>
      <c r="L28" s="15" t="s">
        <v>17</v>
      </c>
      <c r="M28" s="33" t="s">
        <v>17</v>
      </c>
    </row>
    <row r="29" spans="1:27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15" t="s">
        <v>17</v>
      </c>
      <c r="K29" s="346" t="s">
        <v>17</v>
      </c>
      <c r="L29" s="15" t="s">
        <v>17</v>
      </c>
      <c r="M29" s="33" t="s">
        <v>17</v>
      </c>
    </row>
    <row r="30" spans="1:27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15" t="s">
        <v>17</v>
      </c>
      <c r="K30" s="346" t="s">
        <v>17</v>
      </c>
      <c r="L30" s="15" t="s">
        <v>17</v>
      </c>
      <c r="M30" s="33" t="s">
        <v>17</v>
      </c>
    </row>
    <row r="31" spans="1:27" ht="12.75">
      <c r="A31" s="1"/>
      <c r="B31" s="14"/>
      <c r="C31" s="31"/>
      <c r="D31" s="31"/>
      <c r="E31" s="31"/>
      <c r="F31" s="31"/>
      <c r="G31" s="31"/>
      <c r="H31" s="31"/>
      <c r="I31" s="31"/>
      <c r="J31" s="31"/>
      <c r="K31" s="371"/>
      <c r="L31" s="31"/>
      <c r="M31" s="61"/>
    </row>
    <row r="32" spans="1:27" ht="12.75">
      <c r="A32" s="147">
        <v>4</v>
      </c>
      <c r="B32" s="148" t="s">
        <v>45</v>
      </c>
      <c r="C32" s="160"/>
      <c r="D32" s="160"/>
      <c r="E32" s="160"/>
      <c r="F32" s="160"/>
      <c r="G32" s="160"/>
      <c r="H32" s="160"/>
      <c r="I32" s="160"/>
      <c r="J32" s="160"/>
      <c r="K32" s="373">
        <f>SUM(K33:K35,K36)</f>
        <v>6.5</v>
      </c>
      <c r="L32" s="160"/>
      <c r="M32" s="151" t="str">
        <f>IF(L32="", "N/A", (K32-L32)/L32)</f>
        <v>N/A</v>
      </c>
      <c r="N32" s="376"/>
      <c r="O32" s="376"/>
      <c r="P32" s="376"/>
      <c r="Q32" s="376"/>
      <c r="R32" s="376"/>
      <c r="S32" s="376"/>
      <c r="T32" s="376"/>
      <c r="U32" s="376"/>
      <c r="V32" s="376"/>
      <c r="W32" s="376"/>
      <c r="X32" s="376"/>
      <c r="Y32" s="376"/>
      <c r="Z32" s="376"/>
      <c r="AA32" s="376"/>
    </row>
    <row r="33" spans="1:27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15" t="s">
        <v>17</v>
      </c>
      <c r="K33" s="346" t="s">
        <v>17</v>
      </c>
      <c r="L33" s="15" t="s">
        <v>17</v>
      </c>
      <c r="M33" s="33" t="s">
        <v>17</v>
      </c>
    </row>
    <row r="34" spans="1:27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 t="s">
        <v>17</v>
      </c>
      <c r="J34" s="15" t="s">
        <v>17</v>
      </c>
      <c r="K34" s="346" t="s">
        <v>17</v>
      </c>
      <c r="L34" s="15" t="s">
        <v>17</v>
      </c>
      <c r="M34" s="33" t="s">
        <v>17</v>
      </c>
    </row>
    <row r="35" spans="1:27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46" t="s">
        <v>17</v>
      </c>
      <c r="L35" s="15" t="s">
        <v>17</v>
      </c>
      <c r="M35" s="33" t="s">
        <v>17</v>
      </c>
    </row>
    <row r="36" spans="1:27" ht="12.75">
      <c r="A36" s="35">
        <v>4.4000000000000004</v>
      </c>
      <c r="B36" s="36" t="s">
        <v>49</v>
      </c>
      <c r="C36" s="26"/>
      <c r="D36" s="26"/>
      <c r="E36" s="26"/>
      <c r="F36" s="26"/>
      <c r="G36" s="26"/>
      <c r="H36" s="26"/>
      <c r="I36" s="26"/>
      <c r="J36" s="26"/>
      <c r="K36" s="347">
        <f>SUM(K37:K39)</f>
        <v>6.5</v>
      </c>
      <c r="L36" s="27" t="s">
        <v>17</v>
      </c>
      <c r="M36" s="66" t="str">
        <f t="shared" ref="M36:M37" si="6">IF(L36="-", "N/A", (K36-L36)/L36)</f>
        <v>N/A</v>
      </c>
      <c r="N36" s="376"/>
      <c r="O36" s="376"/>
      <c r="P36" s="376"/>
      <c r="Q36" s="376"/>
      <c r="R36" s="376"/>
      <c r="S36" s="376"/>
      <c r="T36" s="376"/>
      <c r="U36" s="376"/>
      <c r="V36" s="376"/>
      <c r="W36" s="376"/>
      <c r="X36" s="376"/>
      <c r="Y36" s="376"/>
      <c r="Z36" s="376"/>
      <c r="AA36" s="376"/>
    </row>
    <row r="37" spans="1:27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>
        <v>6.5</v>
      </c>
      <c r="G37" s="15" t="s">
        <v>17</v>
      </c>
      <c r="H37" s="15" t="s">
        <v>17</v>
      </c>
      <c r="I37" s="15" t="s">
        <v>17</v>
      </c>
      <c r="J37" s="15" t="s">
        <v>17</v>
      </c>
      <c r="K37" s="346">
        <f>SUM(C37:J37)</f>
        <v>6.5</v>
      </c>
      <c r="L37" s="15" t="s">
        <v>17</v>
      </c>
      <c r="M37" s="61" t="str">
        <f t="shared" si="6"/>
        <v>N/A</v>
      </c>
    </row>
    <row r="38" spans="1:27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46" t="s">
        <v>17</v>
      </c>
      <c r="L38" s="15" t="s">
        <v>17</v>
      </c>
      <c r="M38" s="33" t="s">
        <v>17</v>
      </c>
    </row>
    <row r="39" spans="1:27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46" t="s">
        <v>17</v>
      </c>
      <c r="L39" s="15" t="s">
        <v>17</v>
      </c>
      <c r="M39" s="33" t="s">
        <v>17</v>
      </c>
    </row>
    <row r="40" spans="1:27" ht="12.75">
      <c r="A40" s="30"/>
      <c r="B40" s="2"/>
      <c r="C40" s="31"/>
      <c r="D40" s="31"/>
      <c r="E40" s="31"/>
      <c r="F40" s="31"/>
      <c r="G40" s="31"/>
      <c r="H40" s="31"/>
      <c r="I40" s="31"/>
      <c r="J40" s="31"/>
      <c r="K40" s="371"/>
      <c r="L40" s="31"/>
      <c r="M40" s="61"/>
    </row>
    <row r="41" spans="1:27" ht="12.75">
      <c r="A41" s="147">
        <v>5</v>
      </c>
      <c r="B41" s="148" t="s">
        <v>56</v>
      </c>
      <c r="C41" s="160"/>
      <c r="D41" s="160"/>
      <c r="E41" s="160"/>
      <c r="F41" s="160"/>
      <c r="G41" s="160"/>
      <c r="H41" s="160"/>
      <c r="I41" s="160"/>
      <c r="J41" s="160"/>
      <c r="K41" s="373">
        <f>SUM(K42:K43,K44,K51)</f>
        <v>16.5</v>
      </c>
      <c r="L41" s="160">
        <f>SUM(L42:L44,L51)</f>
        <v>101</v>
      </c>
      <c r="M41" s="151">
        <f t="shared" ref="M41:M46" si="7">IF(L41="", "N/A", (K41-L41)/L41)</f>
        <v>-0.8366336633663366</v>
      </c>
      <c r="N41" s="376"/>
      <c r="O41" s="376"/>
      <c r="P41" s="376"/>
      <c r="Q41" s="376"/>
      <c r="R41" s="376"/>
      <c r="S41" s="376"/>
      <c r="T41" s="376"/>
      <c r="U41" s="376"/>
      <c r="V41" s="376"/>
      <c r="W41" s="376"/>
      <c r="X41" s="376"/>
      <c r="Y41" s="376"/>
      <c r="Z41" s="376"/>
      <c r="AA41" s="376"/>
    </row>
    <row r="42" spans="1:27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>
        <v>1.5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46">
        <f>SUM(C42:J42)</f>
        <v>1.5</v>
      </c>
      <c r="L42" s="15">
        <v>4.5</v>
      </c>
      <c r="M42" s="61">
        <f t="shared" si="7"/>
        <v>-0.66666666666666663</v>
      </c>
    </row>
    <row r="43" spans="1:27" ht="12.75">
      <c r="A43" s="1">
        <v>5.2</v>
      </c>
      <c r="B43" s="14" t="s">
        <v>58</v>
      </c>
      <c r="C43" s="15" t="s">
        <v>17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46">
        <v>0</v>
      </c>
      <c r="L43" s="15">
        <v>3.75</v>
      </c>
      <c r="M43" s="61">
        <f t="shared" si="7"/>
        <v>-1</v>
      </c>
    </row>
    <row r="44" spans="1:27" ht="12.75">
      <c r="A44" s="37">
        <v>5.3</v>
      </c>
      <c r="B44" s="38" t="s">
        <v>59</v>
      </c>
      <c r="C44" s="74"/>
      <c r="D44" s="74"/>
      <c r="E44" s="74"/>
      <c r="F44" s="74"/>
      <c r="G44" s="74"/>
      <c r="H44" s="74"/>
      <c r="I44" s="74"/>
      <c r="J44" s="74"/>
      <c r="K44" s="363">
        <f t="shared" ref="K44:L44" si="8">SUM(K45,K48)</f>
        <v>15</v>
      </c>
      <c r="L44" s="110">
        <f t="shared" si="8"/>
        <v>92.75</v>
      </c>
      <c r="M44" s="76">
        <f t="shared" si="7"/>
        <v>-0.83827493261455521</v>
      </c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</row>
    <row r="45" spans="1:27" ht="12.75">
      <c r="A45" s="37" t="s">
        <v>60</v>
      </c>
      <c r="B45" s="38" t="s">
        <v>61</v>
      </c>
      <c r="C45" s="74"/>
      <c r="D45" s="74"/>
      <c r="E45" s="74"/>
      <c r="F45" s="74"/>
      <c r="G45" s="74"/>
      <c r="H45" s="74"/>
      <c r="I45" s="74"/>
      <c r="J45" s="74"/>
      <c r="K45" s="363">
        <f t="shared" ref="K45:L45" si="9">SUM(K46:K47)</f>
        <v>0</v>
      </c>
      <c r="L45" s="110">
        <f t="shared" si="9"/>
        <v>39</v>
      </c>
      <c r="M45" s="76">
        <f t="shared" si="7"/>
        <v>-1</v>
      </c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</row>
    <row r="46" spans="1:27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 t="s">
        <v>17</v>
      </c>
      <c r="H46" s="15" t="s">
        <v>17</v>
      </c>
      <c r="I46" s="15" t="s">
        <v>17</v>
      </c>
      <c r="J46" s="15" t="s">
        <v>17</v>
      </c>
      <c r="K46" s="346">
        <v>0</v>
      </c>
      <c r="L46" s="15">
        <v>39</v>
      </c>
      <c r="M46" s="61">
        <f t="shared" si="7"/>
        <v>-1</v>
      </c>
    </row>
    <row r="47" spans="1:27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46" t="s">
        <v>17</v>
      </c>
      <c r="L47" s="15" t="s">
        <v>17</v>
      </c>
      <c r="M47" s="33" t="s">
        <v>17</v>
      </c>
    </row>
    <row r="48" spans="1:27" ht="12.75">
      <c r="A48" s="37" t="s">
        <v>66</v>
      </c>
      <c r="B48" s="38" t="s">
        <v>67</v>
      </c>
      <c r="C48" s="74"/>
      <c r="D48" s="74"/>
      <c r="E48" s="39"/>
      <c r="F48" s="74"/>
      <c r="G48" s="74"/>
      <c r="H48" s="74"/>
      <c r="I48" s="74"/>
      <c r="J48" s="74"/>
      <c r="K48" s="363">
        <f t="shared" ref="K48:L48" si="10">SUM(K49:K50)</f>
        <v>15</v>
      </c>
      <c r="L48" s="110">
        <f t="shared" si="10"/>
        <v>53.75</v>
      </c>
      <c r="M48" s="76">
        <f t="shared" ref="M48:M49" si="11">IF(L48="", "N/A", (K48-L48)/L48)</f>
        <v>-0.72093023255813948</v>
      </c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</row>
    <row r="49" spans="1:27" ht="12.75">
      <c r="A49" s="1" t="s">
        <v>68</v>
      </c>
      <c r="B49" s="14" t="s">
        <v>69</v>
      </c>
      <c r="C49" s="15" t="s">
        <v>17</v>
      </c>
      <c r="D49" s="15" t="s">
        <v>17</v>
      </c>
      <c r="E49" s="15">
        <v>13</v>
      </c>
      <c r="F49" s="15" t="s">
        <v>17</v>
      </c>
      <c r="G49" s="15">
        <v>2</v>
      </c>
      <c r="H49" s="15" t="s">
        <v>17</v>
      </c>
      <c r="I49" s="15" t="s">
        <v>17</v>
      </c>
      <c r="J49" s="15" t="s">
        <v>17</v>
      </c>
      <c r="K49" s="346">
        <f>SUM(C49:J49)</f>
        <v>15</v>
      </c>
      <c r="L49" s="15">
        <v>53.75</v>
      </c>
      <c r="M49" s="61">
        <f t="shared" si="11"/>
        <v>-0.72093023255813948</v>
      </c>
    </row>
    <row r="50" spans="1:27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46" t="s">
        <v>17</v>
      </c>
      <c r="L50" s="15" t="s">
        <v>17</v>
      </c>
      <c r="M50" s="33" t="s">
        <v>17</v>
      </c>
    </row>
    <row r="51" spans="1:27" ht="12.75">
      <c r="A51" s="37">
        <v>5.4</v>
      </c>
      <c r="B51" s="38" t="s">
        <v>72</v>
      </c>
      <c r="C51" s="74"/>
      <c r="D51" s="74"/>
      <c r="E51" s="74"/>
      <c r="F51" s="74"/>
      <c r="G51" s="74"/>
      <c r="H51" s="74"/>
      <c r="I51" s="74"/>
      <c r="J51" s="74"/>
      <c r="K51" s="363">
        <f>SUM(K52:K54)</f>
        <v>0</v>
      </c>
      <c r="L51" s="110" t="s">
        <v>17</v>
      </c>
      <c r="M51" s="76" t="str">
        <f>IF(L51="-", "N/A", (K51-L51)/L51)</f>
        <v>N/A</v>
      </c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</row>
    <row r="52" spans="1:27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46" t="s">
        <v>17</v>
      </c>
      <c r="L52" s="15" t="s">
        <v>17</v>
      </c>
      <c r="M52" s="33" t="s">
        <v>17</v>
      </c>
    </row>
    <row r="53" spans="1:27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46" t="s">
        <v>17</v>
      </c>
      <c r="L53" s="15" t="s">
        <v>17</v>
      </c>
      <c r="M53" s="33" t="s">
        <v>17</v>
      </c>
    </row>
    <row r="54" spans="1:27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46" t="s">
        <v>17</v>
      </c>
      <c r="L54" s="15" t="s">
        <v>17</v>
      </c>
      <c r="M54" s="33" t="s">
        <v>17</v>
      </c>
    </row>
    <row r="55" spans="1:27" ht="12.75">
      <c r="A55" s="1"/>
      <c r="B55" s="2"/>
      <c r="C55" s="31"/>
      <c r="D55" s="31"/>
      <c r="E55" s="31"/>
      <c r="F55" s="31"/>
      <c r="G55" s="31"/>
      <c r="H55" s="31"/>
      <c r="I55" s="31"/>
      <c r="J55" s="31"/>
      <c r="K55" s="371"/>
      <c r="L55" s="31"/>
      <c r="M55" s="61"/>
    </row>
    <row r="56" spans="1:27" ht="12.75">
      <c r="A56" s="147">
        <v>6</v>
      </c>
      <c r="B56" s="148" t="s">
        <v>79</v>
      </c>
      <c r="C56" s="160"/>
      <c r="D56" s="160"/>
      <c r="E56" s="160"/>
      <c r="F56" s="160"/>
      <c r="G56" s="160"/>
      <c r="H56" s="160"/>
      <c r="I56" s="160"/>
      <c r="J56" s="160"/>
      <c r="K56" s="373">
        <f>SUM(K57:K70)</f>
        <v>0</v>
      </c>
      <c r="L56" s="160" t="s">
        <v>17</v>
      </c>
      <c r="M56" s="151" t="str">
        <f>IF(L56="-", "N/A", (K56-L56)/L56)</f>
        <v>N/A</v>
      </c>
      <c r="N56" s="376"/>
      <c r="O56" s="376"/>
      <c r="P56" s="376"/>
      <c r="Q56" s="376"/>
      <c r="R56" s="376"/>
      <c r="S56" s="376"/>
      <c r="T56" s="376"/>
      <c r="U56" s="376"/>
      <c r="V56" s="376"/>
      <c r="W56" s="376"/>
      <c r="X56" s="376"/>
      <c r="Y56" s="376"/>
      <c r="Z56" s="376"/>
      <c r="AA56" s="376"/>
    </row>
    <row r="57" spans="1:27" ht="12.75">
      <c r="A57" s="1">
        <v>6.1</v>
      </c>
      <c r="B57" s="14" t="s">
        <v>80</v>
      </c>
      <c r="C57" s="15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346" t="s">
        <v>17</v>
      </c>
      <c r="L57" s="15" t="s">
        <v>17</v>
      </c>
      <c r="M57" s="33" t="s">
        <v>17</v>
      </c>
    </row>
    <row r="58" spans="1:27" ht="12.75">
      <c r="A58" s="1">
        <v>6.2</v>
      </c>
      <c r="B58" s="14" t="s">
        <v>81</v>
      </c>
      <c r="C58" s="15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346" t="s">
        <v>17</v>
      </c>
      <c r="L58" s="15" t="s">
        <v>17</v>
      </c>
      <c r="M58" s="33" t="s">
        <v>17</v>
      </c>
    </row>
    <row r="59" spans="1:27" ht="12.75">
      <c r="A59" s="1">
        <v>6.3</v>
      </c>
      <c r="B59" s="14" t="s">
        <v>82</v>
      </c>
      <c r="C59" s="15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346" t="s">
        <v>17</v>
      </c>
      <c r="L59" s="15" t="s">
        <v>17</v>
      </c>
      <c r="M59" s="33" t="s">
        <v>17</v>
      </c>
    </row>
    <row r="60" spans="1:27" ht="12.75">
      <c r="A60" s="1">
        <v>6.4</v>
      </c>
      <c r="B60" s="14" t="s">
        <v>83</v>
      </c>
      <c r="C60" s="15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346" t="s">
        <v>17</v>
      </c>
      <c r="L60" s="15" t="s">
        <v>17</v>
      </c>
      <c r="M60" s="33" t="s">
        <v>17</v>
      </c>
    </row>
    <row r="61" spans="1:27" ht="12.75">
      <c r="A61" s="1">
        <v>6.5</v>
      </c>
      <c r="B61" s="14" t="s">
        <v>84</v>
      </c>
      <c r="C61" s="15" t="s">
        <v>17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346" t="s">
        <v>17</v>
      </c>
      <c r="L61" s="15" t="s">
        <v>17</v>
      </c>
      <c r="M61" s="33" t="s">
        <v>17</v>
      </c>
    </row>
    <row r="62" spans="1:27" ht="12.75">
      <c r="A62" s="1">
        <v>6.6</v>
      </c>
      <c r="B62" s="14" t="s">
        <v>85</v>
      </c>
      <c r="C62" s="15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346" t="s">
        <v>17</v>
      </c>
      <c r="L62" s="15" t="s">
        <v>17</v>
      </c>
      <c r="M62" s="33" t="s">
        <v>17</v>
      </c>
    </row>
    <row r="63" spans="1:27" ht="12.75">
      <c r="A63" s="1">
        <v>6.7</v>
      </c>
      <c r="B63" s="14" t="s">
        <v>86</v>
      </c>
      <c r="C63" s="15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346" t="s">
        <v>17</v>
      </c>
      <c r="L63" s="15" t="s">
        <v>17</v>
      </c>
      <c r="M63" s="33" t="s">
        <v>17</v>
      </c>
    </row>
    <row r="64" spans="1:27" ht="12.75">
      <c r="A64" s="1">
        <v>6.8</v>
      </c>
      <c r="B64" s="14" t="s">
        <v>87</v>
      </c>
      <c r="C64" s="15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346" t="s">
        <v>17</v>
      </c>
      <c r="L64" s="15" t="s">
        <v>17</v>
      </c>
      <c r="M64" s="33" t="s">
        <v>17</v>
      </c>
    </row>
    <row r="65" spans="1:27" ht="12.75">
      <c r="A65" s="1">
        <v>6.9</v>
      </c>
      <c r="B65" s="14" t="s">
        <v>88</v>
      </c>
      <c r="C65" s="15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346" t="s">
        <v>17</v>
      </c>
      <c r="L65" s="15" t="s">
        <v>17</v>
      </c>
      <c r="M65" s="33" t="s">
        <v>17</v>
      </c>
    </row>
    <row r="66" spans="1:27" ht="12.75">
      <c r="A66" s="1">
        <v>6.1</v>
      </c>
      <c r="B66" s="14" t="s">
        <v>89</v>
      </c>
      <c r="C66" s="15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346" t="s">
        <v>17</v>
      </c>
      <c r="L66" s="15" t="s">
        <v>17</v>
      </c>
      <c r="M66" s="33" t="s">
        <v>17</v>
      </c>
    </row>
    <row r="67" spans="1:27" ht="12.75">
      <c r="A67" s="1">
        <v>6.11</v>
      </c>
      <c r="B67" s="14" t="s">
        <v>90</v>
      </c>
      <c r="C67" s="15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346" t="s">
        <v>17</v>
      </c>
      <c r="L67" s="15" t="s">
        <v>17</v>
      </c>
      <c r="M67" s="33" t="s">
        <v>17</v>
      </c>
    </row>
    <row r="68" spans="1:27" ht="12.75">
      <c r="A68" s="1">
        <v>6.12</v>
      </c>
      <c r="B68" s="14" t="s">
        <v>91</v>
      </c>
      <c r="C68" s="15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346" t="s">
        <v>17</v>
      </c>
      <c r="L68" s="15" t="s">
        <v>17</v>
      </c>
      <c r="M68" s="33" t="s">
        <v>17</v>
      </c>
    </row>
    <row r="69" spans="1:27" ht="12.75">
      <c r="A69" s="1">
        <v>6.13</v>
      </c>
      <c r="B69" s="14" t="s">
        <v>92</v>
      </c>
      <c r="C69" s="15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346" t="s">
        <v>17</v>
      </c>
      <c r="L69" s="15" t="s">
        <v>17</v>
      </c>
      <c r="M69" s="33" t="s">
        <v>17</v>
      </c>
    </row>
    <row r="70" spans="1:27" ht="13.5" thickBot="1">
      <c r="A70" s="1">
        <v>6.14</v>
      </c>
      <c r="B70" s="14" t="s">
        <v>93</v>
      </c>
      <c r="C70" s="15" t="s">
        <v>17</v>
      </c>
      <c r="D70" s="15" t="s">
        <v>17</v>
      </c>
      <c r="E70" s="15" t="s">
        <v>17</v>
      </c>
      <c r="F70" s="15" t="s">
        <v>17</v>
      </c>
      <c r="G70" s="15" t="s">
        <v>17</v>
      </c>
      <c r="H70" s="15" t="s">
        <v>17</v>
      </c>
      <c r="I70" s="15" t="s">
        <v>17</v>
      </c>
      <c r="J70" s="15" t="s">
        <v>17</v>
      </c>
      <c r="K70" s="364" t="s">
        <v>17</v>
      </c>
      <c r="L70" s="15" t="s">
        <v>17</v>
      </c>
      <c r="M70" s="33" t="s">
        <v>17</v>
      </c>
    </row>
    <row r="71" spans="1:27" ht="12.75">
      <c r="A71" s="414" t="s">
        <v>94</v>
      </c>
      <c r="B71" s="415"/>
      <c r="C71" s="42"/>
      <c r="D71" s="42"/>
      <c r="E71" s="42"/>
      <c r="F71" s="42"/>
      <c r="G71" s="42"/>
      <c r="H71" s="42"/>
      <c r="I71" s="42"/>
      <c r="J71" s="42"/>
      <c r="K71" s="82">
        <f>SUM(K3,K7,K25,K32,K41,K13)</f>
        <v>72.25</v>
      </c>
      <c r="L71" s="42">
        <f>SUM(L3,L7,L25,L32,L41,L56)</f>
        <v>155.75</v>
      </c>
      <c r="M71" s="137"/>
      <c r="V71" s="376"/>
      <c r="W71" s="376"/>
      <c r="X71" s="376"/>
      <c r="Y71" s="376"/>
      <c r="Z71" s="376"/>
      <c r="AA71" s="376"/>
    </row>
    <row r="72" spans="1:27" ht="14.25">
      <c r="A72" s="412" t="s">
        <v>95</v>
      </c>
      <c r="B72" s="413"/>
      <c r="C72" s="119">
        <f t="shared" ref="C72:J72" si="12">SUM(C4:C68)</f>
        <v>5</v>
      </c>
      <c r="D72" s="119">
        <f t="shared" si="12"/>
        <v>3.5</v>
      </c>
      <c r="E72" s="119">
        <f t="shared" si="12"/>
        <v>16.5</v>
      </c>
      <c r="F72" s="119">
        <f t="shared" si="12"/>
        <v>9.25</v>
      </c>
      <c r="G72" s="119">
        <f t="shared" si="12"/>
        <v>4</v>
      </c>
      <c r="H72" s="119">
        <f t="shared" si="12"/>
        <v>4.75</v>
      </c>
      <c r="I72" s="119">
        <f t="shared" si="12"/>
        <v>23.25</v>
      </c>
      <c r="J72" s="119">
        <f t="shared" si="12"/>
        <v>6</v>
      </c>
      <c r="K72" s="138">
        <f t="shared" ref="K72:K73" si="13">SUM(C72:J72)</f>
        <v>72.25</v>
      </c>
      <c r="L72" s="122"/>
      <c r="M72" s="96"/>
      <c r="V72" s="376"/>
      <c r="W72" s="376"/>
      <c r="X72" s="376"/>
      <c r="Y72" s="376"/>
      <c r="Z72" s="376"/>
      <c r="AA72" s="376"/>
    </row>
    <row r="73" spans="1:27" ht="12.75">
      <c r="A73" s="408" t="s">
        <v>96</v>
      </c>
      <c r="B73" s="409"/>
      <c r="C73" s="47">
        <v>19.5</v>
      </c>
      <c r="D73" s="47">
        <v>7</v>
      </c>
      <c r="E73" s="47">
        <v>26.25</v>
      </c>
      <c r="F73" s="47">
        <v>9.75</v>
      </c>
      <c r="G73" s="47">
        <v>17.25</v>
      </c>
      <c r="H73" s="47">
        <v>30.25</v>
      </c>
      <c r="I73" s="47">
        <v>32.5</v>
      </c>
      <c r="J73" s="47">
        <v>13.75</v>
      </c>
      <c r="K73" s="139">
        <f t="shared" si="13"/>
        <v>156.25</v>
      </c>
      <c r="L73" s="125"/>
      <c r="M73" s="92"/>
    </row>
    <row r="74" spans="1:27" ht="12.75">
      <c r="A74" s="410" t="s">
        <v>2</v>
      </c>
      <c r="B74" s="411"/>
      <c r="C74" s="94">
        <f t="shared" ref="C74:K74" si="14">((C72-C73)/C73)</f>
        <v>-0.74358974358974361</v>
      </c>
      <c r="D74" s="94">
        <f t="shared" si="14"/>
        <v>-0.5</v>
      </c>
      <c r="E74" s="94">
        <f t="shared" si="14"/>
        <v>-0.37142857142857144</v>
      </c>
      <c r="F74" s="94">
        <f t="shared" si="14"/>
        <v>-5.128205128205128E-2</v>
      </c>
      <c r="G74" s="94">
        <f t="shared" si="14"/>
        <v>-0.76811594202898548</v>
      </c>
      <c r="H74" s="94">
        <f t="shared" si="14"/>
        <v>-0.84297520661157022</v>
      </c>
      <c r="I74" s="94">
        <f t="shared" si="14"/>
        <v>-0.2846153846153846</v>
      </c>
      <c r="J74" s="94">
        <f t="shared" si="14"/>
        <v>-0.5636363636363636</v>
      </c>
      <c r="K74" s="140">
        <f t="shared" si="14"/>
        <v>-0.53759999999999997</v>
      </c>
      <c r="L74" s="122"/>
      <c r="M74" s="96"/>
    </row>
    <row r="75" spans="1:27" ht="12.75">
      <c r="A75" s="30"/>
      <c r="C75" s="128"/>
      <c r="D75" s="128"/>
      <c r="E75" s="128"/>
      <c r="F75" s="128"/>
      <c r="G75" s="128"/>
      <c r="H75" s="128"/>
      <c r="I75" s="128"/>
      <c r="J75" s="128"/>
      <c r="K75" s="97"/>
      <c r="M75" s="56"/>
    </row>
    <row r="76" spans="1:27" ht="12.75">
      <c r="A76" s="30"/>
      <c r="K76" s="97"/>
      <c r="M76" s="56"/>
    </row>
    <row r="77" spans="1:27" ht="12.75">
      <c r="A77" s="30"/>
      <c r="K77" s="97"/>
      <c r="M77" s="56"/>
    </row>
    <row r="78" spans="1:27" ht="12.75">
      <c r="A78" s="30"/>
      <c r="K78" s="97"/>
      <c r="M78" s="56"/>
    </row>
    <row r="79" spans="1:27" ht="12.75">
      <c r="A79" s="30"/>
      <c r="K79" s="97"/>
      <c r="M79" s="56"/>
    </row>
    <row r="80" spans="1:27" ht="12.75">
      <c r="A80" s="30"/>
      <c r="K80" s="97"/>
      <c r="M80" s="56"/>
    </row>
    <row r="81" spans="1:13" ht="12.75">
      <c r="A81" s="30"/>
      <c r="K81" s="97"/>
      <c r="M81" s="56"/>
    </row>
    <row r="82" spans="1:13" ht="12.75">
      <c r="A82" s="30"/>
      <c r="K82" s="97"/>
      <c r="M82" s="56"/>
    </row>
    <row r="83" spans="1:13" ht="12.75">
      <c r="A83" s="30"/>
      <c r="K83" s="97"/>
      <c r="M83" s="56"/>
    </row>
    <row r="84" spans="1:13" ht="12.75">
      <c r="A84" s="30"/>
      <c r="K84" s="97"/>
      <c r="M84" s="56"/>
    </row>
    <row r="85" spans="1:13" ht="12.75">
      <c r="A85" s="30"/>
      <c r="K85" s="97"/>
      <c r="M85" s="56"/>
    </row>
    <row r="86" spans="1:13" ht="12.75">
      <c r="A86" s="30"/>
      <c r="K86" s="97"/>
      <c r="M86" s="56"/>
    </row>
    <row r="87" spans="1:13" ht="12.75">
      <c r="A87" s="30"/>
      <c r="K87" s="97"/>
      <c r="M87" s="56"/>
    </row>
    <row r="88" spans="1:13" ht="12.75">
      <c r="A88" s="30"/>
      <c r="K88" s="97"/>
      <c r="M88" s="56"/>
    </row>
    <row r="89" spans="1:13" ht="12.75">
      <c r="A89" s="30"/>
      <c r="K89" s="97"/>
      <c r="M89" s="56"/>
    </row>
    <row r="90" spans="1:13" ht="12.75">
      <c r="A90" s="30"/>
      <c r="K90" s="97"/>
      <c r="M90" s="56"/>
    </row>
    <row r="91" spans="1:13" ht="12.75">
      <c r="A91" s="30"/>
      <c r="K91" s="97"/>
      <c r="M91" s="56"/>
    </row>
    <row r="92" spans="1:13" ht="12.75">
      <c r="A92" s="30"/>
      <c r="K92" s="97"/>
      <c r="M92" s="56"/>
    </row>
    <row r="93" spans="1:13" ht="12.75">
      <c r="A93" s="30"/>
      <c r="K93" s="97"/>
      <c r="M93" s="56"/>
    </row>
    <row r="94" spans="1:13" ht="12.75">
      <c r="A94" s="30"/>
      <c r="K94" s="97"/>
      <c r="M94" s="56"/>
    </row>
    <row r="95" spans="1:13" ht="12.75">
      <c r="A95" s="30"/>
      <c r="K95" s="97"/>
      <c r="M95" s="56"/>
    </row>
    <row r="96" spans="1:13" ht="12.75">
      <c r="A96" s="30"/>
      <c r="K96" s="97"/>
      <c r="M96" s="56"/>
    </row>
    <row r="97" spans="1:13" ht="12.75">
      <c r="A97" s="30"/>
      <c r="K97" s="97"/>
      <c r="M97" s="56"/>
    </row>
    <row r="98" spans="1:13" ht="12.75">
      <c r="A98" s="30"/>
      <c r="K98" s="97"/>
      <c r="M98" s="56"/>
    </row>
    <row r="99" spans="1:13" ht="12.75">
      <c r="A99" s="30"/>
      <c r="K99" s="97"/>
      <c r="M99" s="56"/>
    </row>
    <row r="100" spans="1:13" ht="12.75">
      <c r="A100" s="30"/>
      <c r="K100" s="97"/>
      <c r="M100" s="56"/>
    </row>
    <row r="101" spans="1:13" ht="12.75">
      <c r="A101" s="30"/>
      <c r="K101" s="97"/>
      <c r="M101" s="56"/>
    </row>
    <row r="102" spans="1:13" ht="12.75">
      <c r="A102" s="30"/>
      <c r="K102" s="97"/>
      <c r="M102" s="56"/>
    </row>
    <row r="103" spans="1:13" ht="12.75">
      <c r="A103" s="30"/>
      <c r="C103" s="129"/>
      <c r="K103" s="130"/>
      <c r="M103" s="131"/>
    </row>
    <row r="104" spans="1:13" ht="12.75">
      <c r="A104" s="30"/>
      <c r="C104" s="129"/>
      <c r="K104" s="130"/>
      <c r="M104" s="131"/>
    </row>
    <row r="105" spans="1:13" ht="12.75">
      <c r="A105" s="30"/>
      <c r="C105" s="129"/>
      <c r="K105" s="130"/>
      <c r="M105" s="131"/>
    </row>
    <row r="106" spans="1:13" ht="12.75">
      <c r="A106" s="30"/>
      <c r="C106" s="129"/>
      <c r="K106" s="130"/>
      <c r="M106" s="131"/>
    </row>
    <row r="107" spans="1:13" ht="12.75">
      <c r="A107" s="30"/>
      <c r="C107" s="129"/>
      <c r="K107" s="130"/>
      <c r="M107" s="131"/>
    </row>
    <row r="108" spans="1:13" ht="12.75">
      <c r="A108" s="30"/>
      <c r="C108" s="129"/>
      <c r="K108" s="130"/>
      <c r="M108" s="131"/>
    </row>
    <row r="109" spans="1:13" ht="12.75">
      <c r="A109" s="30"/>
      <c r="C109" s="129"/>
      <c r="K109" s="130"/>
      <c r="M109" s="131"/>
    </row>
    <row r="110" spans="1:13" ht="12.75">
      <c r="A110" s="30"/>
      <c r="C110" s="129"/>
      <c r="K110" s="130"/>
      <c r="M110" s="131"/>
    </row>
    <row r="111" spans="1:13" ht="12.75">
      <c r="A111" s="30"/>
      <c r="C111" s="129"/>
      <c r="K111" s="130"/>
      <c r="M111" s="131"/>
    </row>
    <row r="112" spans="1:13" ht="12.75">
      <c r="A112" s="30"/>
      <c r="C112" s="129"/>
      <c r="K112" s="130"/>
      <c r="M112" s="131"/>
    </row>
    <row r="113" spans="1:13" ht="12.75">
      <c r="A113" s="30"/>
      <c r="C113" s="129"/>
      <c r="K113" s="130"/>
      <c r="M113" s="131"/>
    </row>
    <row r="114" spans="1:13" ht="12.75">
      <c r="A114" s="30"/>
      <c r="C114" s="129"/>
      <c r="K114" s="130"/>
      <c r="M114" s="131"/>
    </row>
    <row r="115" spans="1:13" ht="12.75">
      <c r="A115" s="30"/>
      <c r="C115" s="129"/>
      <c r="K115" s="130"/>
      <c r="M115" s="131"/>
    </row>
    <row r="116" spans="1:13" ht="12.75">
      <c r="A116" s="30"/>
      <c r="C116" s="129"/>
      <c r="K116" s="130"/>
      <c r="M116" s="131"/>
    </row>
    <row r="117" spans="1:13" ht="12.75">
      <c r="A117" s="30"/>
      <c r="C117" s="129"/>
      <c r="K117" s="130"/>
      <c r="M117" s="131"/>
    </row>
    <row r="118" spans="1:13" ht="12.75">
      <c r="A118" s="30"/>
      <c r="C118" s="129"/>
      <c r="K118" s="130"/>
      <c r="M118" s="131"/>
    </row>
    <row r="119" spans="1:13" ht="12.75">
      <c r="A119" s="30"/>
      <c r="C119" s="129"/>
      <c r="K119" s="130"/>
      <c r="M119" s="131"/>
    </row>
    <row r="120" spans="1:13" ht="12.75">
      <c r="A120" s="30"/>
      <c r="C120" s="129"/>
      <c r="K120" s="130"/>
      <c r="M120" s="131"/>
    </row>
    <row r="121" spans="1:13" ht="12.75">
      <c r="A121" s="30"/>
      <c r="C121" s="129"/>
      <c r="K121" s="130"/>
      <c r="M121" s="131"/>
    </row>
    <row r="122" spans="1:13" ht="12.75">
      <c r="A122" s="30"/>
      <c r="C122" s="129"/>
      <c r="K122" s="130"/>
      <c r="M122" s="131"/>
    </row>
    <row r="123" spans="1:13" ht="12.75">
      <c r="A123" s="30"/>
      <c r="C123" s="129"/>
      <c r="K123" s="130"/>
      <c r="M123" s="131"/>
    </row>
    <row r="124" spans="1:13" ht="12.75">
      <c r="A124" s="30"/>
      <c r="C124" s="129"/>
      <c r="K124" s="130"/>
      <c r="M124" s="131"/>
    </row>
    <row r="125" spans="1:13" ht="12.75">
      <c r="A125" s="30"/>
      <c r="C125" s="129"/>
      <c r="K125" s="130"/>
      <c r="M125" s="131"/>
    </row>
    <row r="126" spans="1:13" ht="12.75">
      <c r="A126" s="30"/>
      <c r="C126" s="129"/>
      <c r="K126" s="130"/>
      <c r="M126" s="131"/>
    </row>
    <row r="127" spans="1:13" ht="12.75">
      <c r="A127" s="30"/>
      <c r="C127" s="129"/>
      <c r="K127" s="130"/>
      <c r="M127" s="131"/>
    </row>
    <row r="128" spans="1:13" ht="12.75">
      <c r="A128" s="30"/>
      <c r="C128" s="129"/>
      <c r="K128" s="130"/>
      <c r="M128" s="131"/>
    </row>
    <row r="129" spans="1:13" ht="12.75">
      <c r="A129" s="30"/>
      <c r="C129" s="129"/>
      <c r="K129" s="130"/>
      <c r="M129" s="131"/>
    </row>
    <row r="130" spans="1:13" ht="12.75">
      <c r="A130" s="30"/>
      <c r="C130" s="129"/>
      <c r="K130" s="130"/>
      <c r="M130" s="131"/>
    </row>
    <row r="131" spans="1:13" ht="12.75">
      <c r="A131" s="30"/>
      <c r="C131" s="129"/>
      <c r="K131" s="130"/>
      <c r="M131" s="131"/>
    </row>
    <row r="132" spans="1:13" ht="12.75">
      <c r="A132" s="30"/>
      <c r="C132" s="129"/>
      <c r="K132" s="130"/>
      <c r="M132" s="131"/>
    </row>
    <row r="133" spans="1:13" ht="12.75">
      <c r="A133" s="30"/>
      <c r="C133" s="129"/>
      <c r="K133" s="130"/>
      <c r="M133" s="131"/>
    </row>
    <row r="134" spans="1:13" ht="12.75">
      <c r="A134" s="30"/>
      <c r="C134" s="129"/>
      <c r="K134" s="130"/>
      <c r="M134" s="131"/>
    </row>
    <row r="135" spans="1:13" ht="12.75">
      <c r="A135" s="30"/>
      <c r="C135" s="129"/>
      <c r="K135" s="130"/>
      <c r="M135" s="131"/>
    </row>
    <row r="136" spans="1:13" ht="12.75">
      <c r="A136" s="30"/>
      <c r="C136" s="129"/>
      <c r="K136" s="130"/>
      <c r="M136" s="131"/>
    </row>
    <row r="137" spans="1:13" ht="12.75">
      <c r="A137" s="30"/>
      <c r="C137" s="129"/>
      <c r="K137" s="130"/>
      <c r="M137" s="131"/>
    </row>
    <row r="138" spans="1:13" ht="12.75">
      <c r="A138" s="30"/>
      <c r="C138" s="129"/>
      <c r="K138" s="130"/>
      <c r="M138" s="131"/>
    </row>
    <row r="139" spans="1:13" ht="12.75">
      <c r="A139" s="30"/>
      <c r="C139" s="129"/>
      <c r="K139" s="130"/>
      <c r="M139" s="131"/>
    </row>
    <row r="140" spans="1:13" ht="12.75">
      <c r="A140" s="30"/>
      <c r="C140" s="129"/>
      <c r="K140" s="130"/>
      <c r="M140" s="131"/>
    </row>
    <row r="141" spans="1:13" ht="12.75">
      <c r="A141" s="30"/>
      <c r="C141" s="129"/>
      <c r="K141" s="130"/>
      <c r="M141" s="131"/>
    </row>
    <row r="142" spans="1:13" ht="12.75">
      <c r="A142" s="30"/>
      <c r="C142" s="129"/>
      <c r="K142" s="130"/>
      <c r="M142" s="131"/>
    </row>
    <row r="143" spans="1:13" ht="12.75">
      <c r="A143" s="30"/>
      <c r="C143" s="129"/>
      <c r="K143" s="130"/>
      <c r="M143" s="131"/>
    </row>
    <row r="144" spans="1:13" ht="12.75">
      <c r="A144" s="30"/>
      <c r="C144" s="129"/>
      <c r="K144" s="130"/>
      <c r="M144" s="131"/>
    </row>
    <row r="145" spans="1:13" ht="12.75">
      <c r="A145" s="30"/>
      <c r="C145" s="129"/>
      <c r="K145" s="130"/>
      <c r="M145" s="131"/>
    </row>
    <row r="146" spans="1:13" ht="12.75">
      <c r="A146" s="30"/>
      <c r="C146" s="129"/>
      <c r="K146" s="130"/>
      <c r="M146" s="131"/>
    </row>
    <row r="147" spans="1:13" ht="12.75">
      <c r="A147" s="30"/>
      <c r="C147" s="129"/>
      <c r="K147" s="130"/>
      <c r="M147" s="131"/>
    </row>
    <row r="148" spans="1:13" ht="12.75">
      <c r="A148" s="30"/>
      <c r="C148" s="129"/>
      <c r="K148" s="130"/>
      <c r="M148" s="131"/>
    </row>
    <row r="149" spans="1:13" ht="12.75">
      <c r="A149" s="30"/>
      <c r="C149" s="129"/>
      <c r="K149" s="130"/>
      <c r="M149" s="131"/>
    </row>
    <row r="150" spans="1:13" ht="12.75">
      <c r="A150" s="30"/>
      <c r="C150" s="129"/>
      <c r="K150" s="130"/>
      <c r="M150" s="131"/>
    </row>
    <row r="151" spans="1:13" ht="12.75">
      <c r="A151" s="30"/>
      <c r="C151" s="129"/>
      <c r="K151" s="130"/>
      <c r="M151" s="131"/>
    </row>
    <row r="152" spans="1:13" ht="12.75">
      <c r="A152" s="30"/>
      <c r="C152" s="129"/>
      <c r="K152" s="130"/>
      <c r="M152" s="131"/>
    </row>
    <row r="153" spans="1:13" ht="12.75">
      <c r="A153" s="30"/>
      <c r="C153" s="129"/>
      <c r="K153" s="130"/>
      <c r="M153" s="131"/>
    </row>
    <row r="154" spans="1:13" ht="12.75">
      <c r="A154" s="30"/>
      <c r="C154" s="129"/>
      <c r="K154" s="130"/>
      <c r="M154" s="131"/>
    </row>
    <row r="155" spans="1:13" ht="12.75">
      <c r="A155" s="30"/>
      <c r="C155" s="129"/>
      <c r="K155" s="130"/>
      <c r="M155" s="131"/>
    </row>
    <row r="156" spans="1:13" ht="12.75">
      <c r="A156" s="30"/>
      <c r="C156" s="129"/>
      <c r="K156" s="130"/>
      <c r="M156" s="131"/>
    </row>
    <row r="157" spans="1:13" ht="12.75">
      <c r="A157" s="30"/>
      <c r="C157" s="129"/>
      <c r="K157" s="130"/>
      <c r="M157" s="131"/>
    </row>
    <row r="158" spans="1:13" ht="12.75">
      <c r="A158" s="30"/>
      <c r="C158" s="129"/>
      <c r="K158" s="130"/>
      <c r="M158" s="131"/>
    </row>
    <row r="159" spans="1:13" ht="12.75">
      <c r="A159" s="30"/>
      <c r="C159" s="129"/>
      <c r="K159" s="130"/>
      <c r="M159" s="131"/>
    </row>
    <row r="160" spans="1:13" ht="12.75">
      <c r="A160" s="30"/>
      <c r="C160" s="129"/>
      <c r="K160" s="130"/>
      <c r="M160" s="131"/>
    </row>
    <row r="161" spans="1:13" ht="12.75">
      <c r="A161" s="30"/>
      <c r="C161" s="129"/>
      <c r="K161" s="130"/>
      <c r="M161" s="131"/>
    </row>
    <row r="162" spans="1:13" ht="12.75">
      <c r="A162" s="30"/>
      <c r="C162" s="129"/>
      <c r="K162" s="130"/>
      <c r="M162" s="131"/>
    </row>
    <row r="163" spans="1:13" ht="12.75">
      <c r="A163" s="30"/>
      <c r="C163" s="129"/>
      <c r="K163" s="130"/>
      <c r="M163" s="131"/>
    </row>
    <row r="164" spans="1:13" ht="12.75">
      <c r="A164" s="30"/>
      <c r="C164" s="129"/>
      <c r="K164" s="130"/>
      <c r="M164" s="131"/>
    </row>
    <row r="165" spans="1:13" ht="12.75">
      <c r="A165" s="30"/>
      <c r="C165" s="129"/>
      <c r="K165" s="130"/>
      <c r="M165" s="131"/>
    </row>
    <row r="166" spans="1:13" ht="12.75">
      <c r="A166" s="30"/>
      <c r="C166" s="129"/>
      <c r="K166" s="130"/>
      <c r="M166" s="131"/>
    </row>
    <row r="167" spans="1:13" ht="12.75">
      <c r="A167" s="30"/>
      <c r="C167" s="129"/>
      <c r="K167" s="130"/>
      <c r="M167" s="131"/>
    </row>
    <row r="168" spans="1:13" ht="12.75">
      <c r="A168" s="30"/>
      <c r="C168" s="129"/>
      <c r="K168" s="130"/>
      <c r="M168" s="131"/>
    </row>
    <row r="169" spans="1:13" ht="12.75">
      <c r="A169" s="30"/>
      <c r="C169" s="129"/>
      <c r="K169" s="130"/>
      <c r="M169" s="131"/>
    </row>
    <row r="170" spans="1:13" ht="12.75">
      <c r="A170" s="30"/>
      <c r="C170" s="129"/>
      <c r="K170" s="130"/>
      <c r="M170" s="131"/>
    </row>
    <row r="171" spans="1:13" ht="12.75">
      <c r="A171" s="30"/>
      <c r="C171" s="129"/>
      <c r="K171" s="130"/>
      <c r="M171" s="131"/>
    </row>
    <row r="172" spans="1:13" ht="12.75">
      <c r="A172" s="30"/>
      <c r="C172" s="129"/>
      <c r="K172" s="130"/>
      <c r="M172" s="131"/>
    </row>
    <row r="173" spans="1:13" ht="12.75">
      <c r="A173" s="30"/>
      <c r="C173" s="129"/>
      <c r="K173" s="130"/>
      <c r="M173" s="131"/>
    </row>
    <row r="174" spans="1:13" ht="12.75">
      <c r="A174" s="30"/>
      <c r="C174" s="129"/>
      <c r="K174" s="130"/>
      <c r="M174" s="131"/>
    </row>
    <row r="175" spans="1:13" ht="12.75">
      <c r="A175" s="30"/>
      <c r="C175" s="129"/>
      <c r="K175" s="130"/>
      <c r="M175" s="131"/>
    </row>
    <row r="176" spans="1:13" ht="12.75">
      <c r="A176" s="30"/>
      <c r="C176" s="129"/>
      <c r="K176" s="130"/>
      <c r="M176" s="131"/>
    </row>
    <row r="177" spans="1:13" ht="12.75">
      <c r="A177" s="30"/>
      <c r="C177" s="129"/>
      <c r="K177" s="130"/>
      <c r="M177" s="131"/>
    </row>
    <row r="178" spans="1:13" ht="12.75">
      <c r="A178" s="30"/>
      <c r="C178" s="129"/>
      <c r="K178" s="130"/>
      <c r="M178" s="131"/>
    </row>
    <row r="179" spans="1:13" ht="12.75">
      <c r="A179" s="30"/>
      <c r="C179" s="129"/>
      <c r="K179" s="130"/>
      <c r="M179" s="131"/>
    </row>
    <row r="180" spans="1:13" ht="12.75">
      <c r="A180" s="30"/>
      <c r="C180" s="129"/>
      <c r="K180" s="130"/>
      <c r="M180" s="131"/>
    </row>
    <row r="181" spans="1:13" ht="12.75">
      <c r="A181" s="30"/>
      <c r="C181" s="129"/>
      <c r="K181" s="130"/>
      <c r="M181" s="131"/>
    </row>
    <row r="182" spans="1:13" ht="12.75">
      <c r="A182" s="30"/>
      <c r="C182" s="129"/>
      <c r="K182" s="130"/>
      <c r="M182" s="131"/>
    </row>
    <row r="183" spans="1:13" ht="12.75">
      <c r="A183" s="30"/>
      <c r="C183" s="129"/>
      <c r="K183" s="130"/>
      <c r="M183" s="131"/>
    </row>
    <row r="184" spans="1:13" ht="12.75">
      <c r="A184" s="30"/>
      <c r="C184" s="129"/>
      <c r="K184" s="130"/>
      <c r="M184" s="131"/>
    </row>
    <row r="185" spans="1:13" ht="12.75">
      <c r="A185" s="30"/>
      <c r="C185" s="129"/>
      <c r="K185" s="130"/>
      <c r="M185" s="131"/>
    </row>
    <row r="186" spans="1:13" ht="12.75">
      <c r="A186" s="30"/>
      <c r="C186" s="129"/>
      <c r="K186" s="130"/>
      <c r="M186" s="131"/>
    </row>
    <row r="187" spans="1:13" ht="12.75">
      <c r="A187" s="30"/>
      <c r="C187" s="129"/>
      <c r="K187" s="130"/>
      <c r="M187" s="131"/>
    </row>
    <row r="188" spans="1:13" ht="12.75">
      <c r="A188" s="30"/>
      <c r="C188" s="129"/>
      <c r="K188" s="130"/>
      <c r="M188" s="131"/>
    </row>
    <row r="189" spans="1:13" ht="12.75">
      <c r="A189" s="30"/>
      <c r="C189" s="129"/>
      <c r="K189" s="130"/>
      <c r="M189" s="131"/>
    </row>
    <row r="190" spans="1:13" ht="12.75">
      <c r="A190" s="30"/>
      <c r="C190" s="129"/>
      <c r="K190" s="130"/>
      <c r="M190" s="131"/>
    </row>
    <row r="191" spans="1:13" ht="12.75">
      <c r="A191" s="30"/>
      <c r="C191" s="129"/>
      <c r="K191" s="130"/>
      <c r="M191" s="131"/>
    </row>
    <row r="192" spans="1:13" ht="12.75">
      <c r="A192" s="30"/>
      <c r="C192" s="129"/>
      <c r="K192" s="130"/>
      <c r="M192" s="131"/>
    </row>
    <row r="193" spans="1:13" ht="12.75">
      <c r="A193" s="30"/>
      <c r="C193" s="129"/>
      <c r="K193" s="130"/>
      <c r="M193" s="131"/>
    </row>
    <row r="194" spans="1:13" ht="12.75">
      <c r="A194" s="30"/>
      <c r="C194" s="129"/>
      <c r="K194" s="130"/>
      <c r="M194" s="131"/>
    </row>
    <row r="195" spans="1:13" ht="12.75">
      <c r="A195" s="30"/>
      <c r="C195" s="129"/>
      <c r="K195" s="130"/>
      <c r="M195" s="131"/>
    </row>
    <row r="196" spans="1:13" ht="12.75">
      <c r="A196" s="30"/>
      <c r="C196" s="129"/>
      <c r="K196" s="130"/>
      <c r="M196" s="131"/>
    </row>
    <row r="197" spans="1:13" ht="12.75">
      <c r="A197" s="30"/>
      <c r="C197" s="129"/>
      <c r="K197" s="130"/>
      <c r="M197" s="131"/>
    </row>
    <row r="198" spans="1:13" ht="12.75">
      <c r="A198" s="30"/>
      <c r="C198" s="129"/>
      <c r="K198" s="130"/>
      <c r="M198" s="131"/>
    </row>
    <row r="199" spans="1:13" ht="12.75">
      <c r="A199" s="30"/>
      <c r="C199" s="129"/>
      <c r="K199" s="130"/>
      <c r="M199" s="131"/>
    </row>
    <row r="200" spans="1:13" ht="12.75">
      <c r="A200" s="30"/>
      <c r="C200" s="129"/>
      <c r="K200" s="130"/>
      <c r="M200" s="131"/>
    </row>
    <row r="201" spans="1:13" ht="12.75">
      <c r="A201" s="30"/>
      <c r="C201" s="129"/>
      <c r="K201" s="130"/>
      <c r="M201" s="131"/>
    </row>
    <row r="202" spans="1:13" ht="12.75">
      <c r="A202" s="30"/>
      <c r="C202" s="129"/>
      <c r="K202" s="130"/>
      <c r="M202" s="131"/>
    </row>
    <row r="203" spans="1:13" ht="12.75">
      <c r="A203" s="30"/>
      <c r="C203" s="129"/>
      <c r="K203" s="130"/>
      <c r="M203" s="131"/>
    </row>
    <row r="204" spans="1:13" ht="12.75">
      <c r="A204" s="30"/>
      <c r="C204" s="129"/>
      <c r="K204" s="130"/>
      <c r="M204" s="131"/>
    </row>
    <row r="205" spans="1:13" ht="12.75">
      <c r="A205" s="30"/>
      <c r="C205" s="129"/>
      <c r="K205" s="130"/>
      <c r="M205" s="131"/>
    </row>
    <row r="206" spans="1:13" ht="12.75">
      <c r="A206" s="30"/>
      <c r="C206" s="129"/>
      <c r="K206" s="130"/>
      <c r="M206" s="131"/>
    </row>
    <row r="207" spans="1:13" ht="12.75">
      <c r="A207" s="30"/>
      <c r="C207" s="129"/>
      <c r="K207" s="130"/>
      <c r="M207" s="131"/>
    </row>
    <row r="208" spans="1:13" ht="12.75">
      <c r="A208" s="30"/>
      <c r="C208" s="129"/>
      <c r="K208" s="130"/>
      <c r="M208" s="131"/>
    </row>
    <row r="209" spans="1:13" ht="12.75">
      <c r="A209" s="30"/>
      <c r="C209" s="129"/>
      <c r="K209" s="130"/>
      <c r="M209" s="131"/>
    </row>
    <row r="210" spans="1:13" ht="12.75">
      <c r="A210" s="30"/>
      <c r="C210" s="129"/>
      <c r="K210" s="130"/>
      <c r="M210" s="131"/>
    </row>
    <row r="211" spans="1:13" ht="12.75">
      <c r="A211" s="30"/>
      <c r="C211" s="129"/>
      <c r="K211" s="130"/>
      <c r="M211" s="131"/>
    </row>
    <row r="212" spans="1:13" ht="12.75">
      <c r="A212" s="30"/>
      <c r="C212" s="129"/>
      <c r="K212" s="130"/>
      <c r="M212" s="131"/>
    </row>
    <row r="213" spans="1:13" ht="12.75">
      <c r="A213" s="30"/>
      <c r="C213" s="129"/>
      <c r="K213" s="130"/>
      <c r="M213" s="131"/>
    </row>
    <row r="214" spans="1:13" ht="12.75">
      <c r="A214" s="30"/>
      <c r="C214" s="129"/>
      <c r="K214" s="130"/>
      <c r="M214" s="131"/>
    </row>
    <row r="215" spans="1:13" ht="12.75">
      <c r="A215" s="30"/>
      <c r="C215" s="129"/>
      <c r="K215" s="130"/>
      <c r="M215" s="131"/>
    </row>
    <row r="216" spans="1:13" ht="12.75">
      <c r="A216" s="30"/>
      <c r="C216" s="129"/>
      <c r="K216" s="130"/>
      <c r="M216" s="131"/>
    </row>
    <row r="217" spans="1:13" ht="12.75">
      <c r="A217" s="30"/>
      <c r="C217" s="129"/>
      <c r="K217" s="130"/>
      <c r="M217" s="131"/>
    </row>
    <row r="218" spans="1:13" ht="12.75">
      <c r="A218" s="30"/>
      <c r="C218" s="129"/>
      <c r="K218" s="130"/>
      <c r="M218" s="131"/>
    </row>
    <row r="219" spans="1:13" ht="12.75">
      <c r="A219" s="30"/>
      <c r="C219" s="129"/>
      <c r="K219" s="130"/>
      <c r="M219" s="131"/>
    </row>
    <row r="220" spans="1:13" ht="12.75">
      <c r="A220" s="30"/>
      <c r="C220" s="129"/>
      <c r="K220" s="130"/>
      <c r="M220" s="131"/>
    </row>
    <row r="221" spans="1:13" ht="12.75">
      <c r="A221" s="30"/>
      <c r="C221" s="129"/>
      <c r="K221" s="130"/>
      <c r="M221" s="131"/>
    </row>
    <row r="222" spans="1:13" ht="12.75">
      <c r="A222" s="30"/>
      <c r="C222" s="129"/>
      <c r="K222" s="130"/>
      <c r="M222" s="131"/>
    </row>
    <row r="223" spans="1:13" ht="12.75">
      <c r="A223" s="30"/>
      <c r="C223" s="129"/>
      <c r="K223" s="130"/>
      <c r="M223" s="131"/>
    </row>
    <row r="224" spans="1:13" ht="12.75">
      <c r="A224" s="30"/>
      <c r="C224" s="129"/>
      <c r="K224" s="130"/>
      <c r="M224" s="131"/>
    </row>
    <row r="225" spans="1:13" ht="12.75">
      <c r="A225" s="30"/>
      <c r="C225" s="129"/>
      <c r="K225" s="130"/>
      <c r="M225" s="131"/>
    </row>
    <row r="226" spans="1:13" ht="12.75">
      <c r="A226" s="30"/>
      <c r="C226" s="129"/>
      <c r="K226" s="130"/>
      <c r="M226" s="131"/>
    </row>
    <row r="227" spans="1:13" ht="12.75">
      <c r="A227" s="30"/>
      <c r="C227" s="129"/>
      <c r="K227" s="130"/>
      <c r="M227" s="131"/>
    </row>
    <row r="228" spans="1:13" ht="12.75">
      <c r="A228" s="30"/>
      <c r="C228" s="129"/>
      <c r="K228" s="130"/>
      <c r="M228" s="131"/>
    </row>
    <row r="229" spans="1:13" ht="12.75">
      <c r="A229" s="30"/>
      <c r="C229" s="129"/>
      <c r="K229" s="130"/>
      <c r="M229" s="131"/>
    </row>
    <row r="230" spans="1:13" ht="12.75">
      <c r="A230" s="30"/>
      <c r="C230" s="129"/>
      <c r="K230" s="130"/>
      <c r="M230" s="131"/>
    </row>
    <row r="231" spans="1:13" ht="12.75">
      <c r="A231" s="30"/>
      <c r="C231" s="129"/>
      <c r="K231" s="130"/>
      <c r="M231" s="131"/>
    </row>
    <row r="232" spans="1:13" ht="12.75">
      <c r="A232" s="30"/>
      <c r="C232" s="129"/>
      <c r="K232" s="130"/>
      <c r="M232" s="131"/>
    </row>
    <row r="233" spans="1:13" ht="12.75">
      <c r="A233" s="30"/>
      <c r="C233" s="129"/>
      <c r="K233" s="130"/>
      <c r="M233" s="131"/>
    </row>
    <row r="234" spans="1:13" ht="12.75">
      <c r="A234" s="30"/>
      <c r="C234" s="129"/>
      <c r="K234" s="130"/>
      <c r="M234" s="131"/>
    </row>
    <row r="235" spans="1:13" ht="12.75">
      <c r="A235" s="30"/>
      <c r="C235" s="129"/>
      <c r="K235" s="130"/>
      <c r="M235" s="131"/>
    </row>
    <row r="236" spans="1:13" ht="12.75">
      <c r="A236" s="30"/>
      <c r="C236" s="129"/>
      <c r="K236" s="130"/>
      <c r="M236" s="131"/>
    </row>
    <row r="237" spans="1:13" ht="12.75">
      <c r="A237" s="30"/>
      <c r="C237" s="129"/>
      <c r="K237" s="130"/>
      <c r="M237" s="131"/>
    </row>
    <row r="238" spans="1:13" ht="12.75">
      <c r="A238" s="30"/>
      <c r="C238" s="129"/>
      <c r="K238" s="130"/>
      <c r="M238" s="131"/>
    </row>
    <row r="239" spans="1:13" ht="12.75">
      <c r="A239" s="30"/>
      <c r="C239" s="129"/>
      <c r="K239" s="130"/>
      <c r="M239" s="131"/>
    </row>
    <row r="240" spans="1:13" ht="12.75">
      <c r="A240" s="30"/>
      <c r="C240" s="129"/>
      <c r="K240" s="130"/>
      <c r="M240" s="131"/>
    </row>
    <row r="241" spans="1:13" ht="12.75">
      <c r="A241" s="30"/>
      <c r="C241" s="129"/>
      <c r="K241" s="130"/>
      <c r="M241" s="131"/>
    </row>
    <row r="242" spans="1:13" ht="12.75">
      <c r="A242" s="30"/>
      <c r="C242" s="129"/>
      <c r="K242" s="130"/>
      <c r="M242" s="131"/>
    </row>
    <row r="243" spans="1:13" ht="12.75">
      <c r="A243" s="30"/>
      <c r="C243" s="129"/>
      <c r="K243" s="130"/>
      <c r="M243" s="131"/>
    </row>
    <row r="244" spans="1:13" ht="12.75">
      <c r="A244" s="30"/>
      <c r="C244" s="129"/>
      <c r="K244" s="130"/>
      <c r="M244" s="131"/>
    </row>
    <row r="245" spans="1:13" ht="12.75">
      <c r="A245" s="30"/>
      <c r="C245" s="129"/>
      <c r="K245" s="130"/>
      <c r="M245" s="131"/>
    </row>
    <row r="246" spans="1:13" ht="12.75">
      <c r="A246" s="30"/>
      <c r="C246" s="129"/>
      <c r="K246" s="130"/>
      <c r="M246" s="131"/>
    </row>
    <row r="247" spans="1:13" ht="12.75">
      <c r="A247" s="30"/>
      <c r="C247" s="129"/>
      <c r="K247" s="130"/>
      <c r="M247" s="131"/>
    </row>
    <row r="248" spans="1:13" ht="12.75">
      <c r="A248" s="30"/>
      <c r="C248" s="129"/>
      <c r="K248" s="130"/>
      <c r="M248" s="131"/>
    </row>
    <row r="249" spans="1:13" ht="12.75">
      <c r="A249" s="30"/>
      <c r="C249" s="129"/>
      <c r="K249" s="130"/>
      <c r="M249" s="131"/>
    </row>
    <row r="250" spans="1:13" ht="12.75">
      <c r="A250" s="30"/>
      <c r="C250" s="129"/>
      <c r="K250" s="130"/>
      <c r="M250" s="131"/>
    </row>
    <row r="251" spans="1:13" ht="12.75">
      <c r="A251" s="30"/>
      <c r="C251" s="129"/>
      <c r="K251" s="130"/>
      <c r="M251" s="131"/>
    </row>
    <row r="252" spans="1:13" ht="12.75">
      <c r="A252" s="30"/>
      <c r="C252" s="129"/>
      <c r="K252" s="130"/>
      <c r="M252" s="131"/>
    </row>
    <row r="253" spans="1:13" ht="12.75">
      <c r="A253" s="30"/>
      <c r="C253" s="129"/>
      <c r="K253" s="130"/>
      <c r="M253" s="131"/>
    </row>
    <row r="254" spans="1:13" ht="12.75">
      <c r="A254" s="30"/>
      <c r="C254" s="129"/>
      <c r="K254" s="130"/>
      <c r="M254" s="131"/>
    </row>
    <row r="255" spans="1:13" ht="12.75">
      <c r="A255" s="30"/>
      <c r="C255" s="129"/>
      <c r="K255" s="130"/>
      <c r="M255" s="131"/>
    </row>
    <row r="256" spans="1:13" ht="12.75">
      <c r="A256" s="30"/>
      <c r="C256" s="129"/>
      <c r="K256" s="130"/>
      <c r="M256" s="131"/>
    </row>
    <row r="257" spans="1:13" ht="12.75">
      <c r="A257" s="30"/>
      <c r="C257" s="129"/>
      <c r="K257" s="130"/>
      <c r="M257" s="131"/>
    </row>
    <row r="258" spans="1:13" ht="12.75">
      <c r="A258" s="30"/>
      <c r="C258" s="129"/>
      <c r="K258" s="130"/>
      <c r="M258" s="131"/>
    </row>
    <row r="259" spans="1:13" ht="12.75">
      <c r="A259" s="30"/>
      <c r="C259" s="129"/>
      <c r="K259" s="130"/>
      <c r="M259" s="131"/>
    </row>
    <row r="260" spans="1:13" ht="12.75">
      <c r="A260" s="30"/>
      <c r="C260" s="129"/>
      <c r="K260" s="130"/>
      <c r="M260" s="131"/>
    </row>
    <row r="261" spans="1:13" ht="12.75">
      <c r="A261" s="30"/>
      <c r="C261" s="129"/>
      <c r="K261" s="130"/>
      <c r="M261" s="131"/>
    </row>
    <row r="262" spans="1:13" ht="12.75">
      <c r="A262" s="30"/>
      <c r="C262" s="129"/>
      <c r="K262" s="130"/>
      <c r="M262" s="131"/>
    </row>
    <row r="263" spans="1:13" ht="12.75">
      <c r="A263" s="30"/>
      <c r="C263" s="129"/>
      <c r="K263" s="130"/>
      <c r="M263" s="131"/>
    </row>
    <row r="264" spans="1:13" ht="12.75">
      <c r="A264" s="30"/>
      <c r="C264" s="129"/>
      <c r="K264" s="130"/>
      <c r="M264" s="131"/>
    </row>
    <row r="265" spans="1:13" ht="12.75">
      <c r="A265" s="30"/>
      <c r="C265" s="129"/>
      <c r="K265" s="130"/>
      <c r="M265" s="131"/>
    </row>
    <row r="266" spans="1:13" ht="12.75">
      <c r="A266" s="30"/>
      <c r="C266" s="129"/>
      <c r="K266" s="130"/>
      <c r="M266" s="131"/>
    </row>
    <row r="267" spans="1:13" ht="12.75">
      <c r="A267" s="30"/>
      <c r="C267" s="129"/>
      <c r="K267" s="130"/>
      <c r="M267" s="131"/>
    </row>
    <row r="268" spans="1:13" ht="12.75">
      <c r="A268" s="30"/>
      <c r="C268" s="129"/>
      <c r="K268" s="130"/>
      <c r="M268" s="131"/>
    </row>
    <row r="269" spans="1:13" ht="12.75">
      <c r="A269" s="30"/>
      <c r="C269" s="129"/>
      <c r="K269" s="130"/>
      <c r="M269" s="131"/>
    </row>
    <row r="270" spans="1:13" ht="12.75">
      <c r="A270" s="30"/>
      <c r="C270" s="129"/>
      <c r="K270" s="130"/>
      <c r="M270" s="131"/>
    </row>
    <row r="271" spans="1:13" ht="12.75">
      <c r="A271" s="30"/>
      <c r="C271" s="129"/>
      <c r="K271" s="130"/>
      <c r="M271" s="131"/>
    </row>
    <row r="272" spans="1:13" ht="12.75">
      <c r="A272" s="30"/>
      <c r="C272" s="129"/>
      <c r="K272" s="130"/>
      <c r="M272" s="131"/>
    </row>
    <row r="273" spans="1:13" ht="12.75">
      <c r="A273" s="30"/>
      <c r="C273" s="129"/>
      <c r="K273" s="130"/>
      <c r="M273" s="131"/>
    </row>
    <row r="274" spans="1:13" ht="12.75">
      <c r="A274" s="30"/>
      <c r="C274" s="129"/>
      <c r="K274" s="130"/>
      <c r="M274" s="131"/>
    </row>
    <row r="275" spans="1:13" ht="12.75">
      <c r="A275" s="30"/>
      <c r="C275" s="129"/>
      <c r="K275" s="130"/>
      <c r="M275" s="131"/>
    </row>
    <row r="276" spans="1:13" ht="12.75">
      <c r="A276" s="30"/>
      <c r="C276" s="129"/>
      <c r="K276" s="130"/>
      <c r="M276" s="131"/>
    </row>
    <row r="277" spans="1:13" ht="12.75">
      <c r="A277" s="30"/>
      <c r="C277" s="129"/>
      <c r="K277" s="130"/>
      <c r="M277" s="131"/>
    </row>
    <row r="278" spans="1:13" ht="12.75">
      <c r="A278" s="30"/>
      <c r="C278" s="129"/>
      <c r="K278" s="130"/>
      <c r="M278" s="131"/>
    </row>
    <row r="279" spans="1:13" ht="12.75">
      <c r="A279" s="30"/>
      <c r="C279" s="129"/>
      <c r="K279" s="130"/>
      <c r="M279" s="131"/>
    </row>
    <row r="280" spans="1:13" ht="12.75">
      <c r="A280" s="30"/>
      <c r="C280" s="129"/>
      <c r="K280" s="130"/>
      <c r="M280" s="131"/>
    </row>
    <row r="281" spans="1:13" ht="12.75">
      <c r="A281" s="30"/>
      <c r="C281" s="129"/>
      <c r="K281" s="130"/>
      <c r="M281" s="131"/>
    </row>
    <row r="282" spans="1:13" ht="12.75">
      <c r="A282" s="30"/>
      <c r="C282" s="129"/>
      <c r="K282" s="130"/>
      <c r="M282" s="131"/>
    </row>
    <row r="283" spans="1:13" ht="12.75">
      <c r="A283" s="30"/>
      <c r="C283" s="129"/>
      <c r="K283" s="130"/>
      <c r="M283" s="131"/>
    </row>
    <row r="284" spans="1:13" ht="12.75">
      <c r="A284" s="30"/>
      <c r="C284" s="129"/>
      <c r="K284" s="130"/>
      <c r="M284" s="131"/>
    </row>
    <row r="285" spans="1:13" ht="12.75">
      <c r="A285" s="30"/>
      <c r="C285" s="129"/>
      <c r="K285" s="130"/>
      <c r="M285" s="131"/>
    </row>
    <row r="286" spans="1:13" ht="12.75">
      <c r="A286" s="30"/>
      <c r="C286" s="129"/>
      <c r="K286" s="130"/>
      <c r="M286" s="131"/>
    </row>
    <row r="287" spans="1:13" ht="12.75">
      <c r="A287" s="30"/>
      <c r="C287" s="129"/>
      <c r="K287" s="130"/>
      <c r="M287" s="131"/>
    </row>
    <row r="288" spans="1:13" ht="12.75">
      <c r="A288" s="30"/>
      <c r="C288" s="129"/>
      <c r="K288" s="130"/>
      <c r="M288" s="131"/>
    </row>
    <row r="289" spans="1:13" ht="12.75">
      <c r="A289" s="30"/>
      <c r="C289" s="129"/>
      <c r="K289" s="130"/>
      <c r="M289" s="131"/>
    </row>
    <row r="290" spans="1:13" ht="12.75">
      <c r="A290" s="30"/>
      <c r="C290" s="129"/>
      <c r="K290" s="130"/>
      <c r="M290" s="131"/>
    </row>
    <row r="291" spans="1:13" ht="12.75">
      <c r="A291" s="30"/>
      <c r="C291" s="129"/>
      <c r="K291" s="130"/>
      <c r="M291" s="131"/>
    </row>
    <row r="292" spans="1:13" ht="12.75">
      <c r="A292" s="30"/>
      <c r="C292" s="129"/>
      <c r="K292" s="130"/>
      <c r="M292" s="131"/>
    </row>
    <row r="293" spans="1:13" ht="12.75">
      <c r="A293" s="30"/>
      <c r="C293" s="129"/>
      <c r="K293" s="130"/>
      <c r="M293" s="131"/>
    </row>
    <row r="294" spans="1:13" ht="12.75">
      <c r="A294" s="30"/>
      <c r="C294" s="129"/>
      <c r="K294" s="130"/>
      <c r="M294" s="131"/>
    </row>
    <row r="295" spans="1:13" ht="12.75">
      <c r="A295" s="30"/>
      <c r="C295" s="129"/>
      <c r="K295" s="130"/>
      <c r="M295" s="131"/>
    </row>
    <row r="296" spans="1:13" ht="12.75">
      <c r="A296" s="30"/>
      <c r="C296" s="129"/>
      <c r="K296" s="130"/>
      <c r="M296" s="131"/>
    </row>
    <row r="297" spans="1:13" ht="12.75">
      <c r="A297" s="30"/>
      <c r="C297" s="129"/>
      <c r="K297" s="130"/>
      <c r="M297" s="131"/>
    </row>
    <row r="298" spans="1:13" ht="12.75">
      <c r="A298" s="30"/>
      <c r="C298" s="129"/>
      <c r="K298" s="130"/>
      <c r="M298" s="131"/>
    </row>
    <row r="299" spans="1:13" ht="12.75">
      <c r="A299" s="30"/>
      <c r="C299" s="129"/>
      <c r="K299" s="130"/>
      <c r="M299" s="131"/>
    </row>
    <row r="300" spans="1:13" ht="12.75">
      <c r="A300" s="30"/>
      <c r="C300" s="129"/>
      <c r="K300" s="130"/>
      <c r="M300" s="131"/>
    </row>
    <row r="301" spans="1:13" ht="12.75">
      <c r="A301" s="30"/>
      <c r="C301" s="129"/>
      <c r="K301" s="130"/>
      <c r="M301" s="131"/>
    </row>
    <row r="302" spans="1:13" ht="12.75">
      <c r="A302" s="30"/>
      <c r="C302" s="129"/>
      <c r="K302" s="130"/>
      <c r="M302" s="131"/>
    </row>
    <row r="303" spans="1:13" ht="12.75">
      <c r="A303" s="30"/>
      <c r="C303" s="129"/>
      <c r="K303" s="130"/>
      <c r="M303" s="131"/>
    </row>
    <row r="304" spans="1:13" ht="12.75">
      <c r="A304" s="30"/>
      <c r="C304" s="129"/>
      <c r="K304" s="130"/>
      <c r="M304" s="131"/>
    </row>
    <row r="305" spans="1:13" ht="12.75">
      <c r="A305" s="30"/>
      <c r="C305" s="129"/>
      <c r="K305" s="130"/>
      <c r="M305" s="131"/>
    </row>
    <row r="306" spans="1:13" ht="12.75">
      <c r="A306" s="30"/>
      <c r="C306" s="129"/>
      <c r="K306" s="130"/>
      <c r="M306" s="131"/>
    </row>
    <row r="307" spans="1:13" ht="12.75">
      <c r="A307" s="30"/>
      <c r="C307" s="129"/>
      <c r="K307" s="130"/>
      <c r="M307" s="131"/>
    </row>
    <row r="308" spans="1:13" ht="12.75">
      <c r="A308" s="30"/>
      <c r="C308" s="129"/>
      <c r="K308" s="130"/>
      <c r="M308" s="131"/>
    </row>
    <row r="309" spans="1:13" ht="12.75">
      <c r="A309" s="30"/>
      <c r="C309" s="129"/>
      <c r="K309" s="130"/>
      <c r="M309" s="131"/>
    </row>
    <row r="310" spans="1:13" ht="12.75">
      <c r="A310" s="30"/>
      <c r="C310" s="129"/>
      <c r="K310" s="130"/>
      <c r="M310" s="131"/>
    </row>
    <row r="311" spans="1:13" ht="12.75">
      <c r="A311" s="30"/>
      <c r="C311" s="129"/>
      <c r="K311" s="130"/>
      <c r="M311" s="131"/>
    </row>
    <row r="312" spans="1:13" ht="12.75">
      <c r="A312" s="30"/>
      <c r="C312" s="129"/>
      <c r="K312" s="130"/>
      <c r="M312" s="131"/>
    </row>
    <row r="313" spans="1:13" ht="12.75">
      <c r="A313" s="30"/>
      <c r="C313" s="129"/>
      <c r="K313" s="130"/>
      <c r="M313" s="131"/>
    </row>
    <row r="314" spans="1:13" ht="12.75">
      <c r="A314" s="30"/>
      <c r="C314" s="129"/>
      <c r="K314" s="130"/>
      <c r="M314" s="131"/>
    </row>
    <row r="315" spans="1:13" ht="12.75">
      <c r="A315" s="30"/>
      <c r="C315" s="129"/>
      <c r="K315" s="130"/>
      <c r="M315" s="131"/>
    </row>
    <row r="316" spans="1:13" ht="12.75">
      <c r="A316" s="30"/>
      <c r="C316" s="129"/>
      <c r="K316" s="130"/>
      <c r="M316" s="131"/>
    </row>
    <row r="317" spans="1:13" ht="12.75">
      <c r="A317" s="30"/>
      <c r="C317" s="129"/>
      <c r="K317" s="130"/>
      <c r="M317" s="131"/>
    </row>
    <row r="318" spans="1:13" ht="12.75">
      <c r="A318" s="30"/>
      <c r="C318" s="129"/>
      <c r="K318" s="130"/>
      <c r="M318" s="131"/>
    </row>
    <row r="319" spans="1:13" ht="12.75">
      <c r="A319" s="30"/>
      <c r="C319" s="129"/>
      <c r="K319" s="130"/>
      <c r="M319" s="131"/>
    </row>
    <row r="320" spans="1:13" ht="12.75">
      <c r="A320" s="30"/>
      <c r="C320" s="129"/>
      <c r="K320" s="130"/>
      <c r="M320" s="131"/>
    </row>
    <row r="321" spans="1:13" ht="12.75">
      <c r="A321" s="30"/>
      <c r="C321" s="129"/>
      <c r="K321" s="130"/>
      <c r="M321" s="131"/>
    </row>
    <row r="322" spans="1:13" ht="12.75">
      <c r="A322" s="30"/>
      <c r="C322" s="129"/>
      <c r="K322" s="130"/>
      <c r="M322" s="131"/>
    </row>
    <row r="323" spans="1:13" ht="12.75">
      <c r="A323" s="30"/>
      <c r="C323" s="129"/>
      <c r="K323" s="130"/>
      <c r="M323" s="131"/>
    </row>
    <row r="324" spans="1:13" ht="12.75">
      <c r="A324" s="30"/>
      <c r="C324" s="129"/>
      <c r="K324" s="130"/>
      <c r="M324" s="131"/>
    </row>
    <row r="325" spans="1:13" ht="12.75">
      <c r="A325" s="30"/>
      <c r="C325" s="129"/>
      <c r="K325" s="130"/>
      <c r="M325" s="131"/>
    </row>
    <row r="326" spans="1:13" ht="12.75">
      <c r="A326" s="30"/>
      <c r="C326" s="129"/>
      <c r="K326" s="130"/>
      <c r="M326" s="131"/>
    </row>
    <row r="327" spans="1:13" ht="12.75">
      <c r="A327" s="30"/>
      <c r="C327" s="129"/>
      <c r="K327" s="130"/>
      <c r="M327" s="131"/>
    </row>
    <row r="328" spans="1:13" ht="12.75">
      <c r="A328" s="30"/>
      <c r="C328" s="129"/>
      <c r="K328" s="130"/>
      <c r="M328" s="131"/>
    </row>
    <row r="329" spans="1:13" ht="12.75">
      <c r="A329" s="30"/>
      <c r="C329" s="129"/>
      <c r="K329" s="130"/>
      <c r="M329" s="131"/>
    </row>
    <row r="330" spans="1:13" ht="12.75">
      <c r="A330" s="30"/>
      <c r="C330" s="129"/>
      <c r="K330" s="130"/>
      <c r="M330" s="131"/>
    </row>
    <row r="331" spans="1:13" ht="12.75">
      <c r="A331" s="30"/>
      <c r="C331" s="129"/>
      <c r="K331" s="130"/>
      <c r="M331" s="131"/>
    </row>
    <row r="332" spans="1:13" ht="12.75">
      <c r="A332" s="30"/>
      <c r="C332" s="129"/>
      <c r="K332" s="130"/>
      <c r="M332" s="131"/>
    </row>
    <row r="333" spans="1:13" ht="12.75">
      <c r="A333" s="30"/>
      <c r="C333" s="129"/>
      <c r="K333" s="130"/>
      <c r="M333" s="131"/>
    </row>
    <row r="334" spans="1:13" ht="12.75">
      <c r="A334" s="30"/>
      <c r="C334" s="129"/>
      <c r="K334" s="130"/>
      <c r="M334" s="131"/>
    </row>
    <row r="335" spans="1:13" ht="12.75">
      <c r="A335" s="30"/>
      <c r="C335" s="129"/>
      <c r="K335" s="130"/>
      <c r="M335" s="131"/>
    </row>
    <row r="336" spans="1:13" ht="12.75">
      <c r="A336" s="30"/>
      <c r="C336" s="129"/>
      <c r="K336" s="130"/>
      <c r="M336" s="131"/>
    </row>
    <row r="337" spans="1:13" ht="12.75">
      <c r="A337" s="30"/>
      <c r="C337" s="129"/>
      <c r="K337" s="130"/>
      <c r="M337" s="131"/>
    </row>
    <row r="338" spans="1:13" ht="12.75">
      <c r="A338" s="30"/>
      <c r="C338" s="129"/>
      <c r="K338" s="130"/>
      <c r="M338" s="131"/>
    </row>
    <row r="339" spans="1:13" ht="12.75">
      <c r="A339" s="30"/>
      <c r="C339" s="129"/>
      <c r="K339" s="130"/>
      <c r="M339" s="131"/>
    </row>
    <row r="340" spans="1:13" ht="12.75">
      <c r="A340" s="30"/>
      <c r="C340" s="129"/>
      <c r="K340" s="130"/>
      <c r="M340" s="131"/>
    </row>
    <row r="341" spans="1:13" ht="12.75">
      <c r="A341" s="30"/>
      <c r="C341" s="129"/>
      <c r="K341" s="130"/>
      <c r="M341" s="131"/>
    </row>
    <row r="342" spans="1:13" ht="12.75">
      <c r="A342" s="30"/>
      <c r="C342" s="129"/>
      <c r="K342" s="130"/>
      <c r="M342" s="131"/>
    </row>
    <row r="343" spans="1:13" ht="12.75">
      <c r="A343" s="30"/>
      <c r="C343" s="129"/>
      <c r="K343" s="130"/>
      <c r="M343" s="131"/>
    </row>
    <row r="344" spans="1:13" ht="12.75">
      <c r="A344" s="30"/>
      <c r="C344" s="129"/>
      <c r="K344" s="130"/>
      <c r="M344" s="131"/>
    </row>
    <row r="345" spans="1:13" ht="12.75">
      <c r="A345" s="30"/>
      <c r="C345" s="129"/>
      <c r="K345" s="130"/>
      <c r="M345" s="131"/>
    </row>
    <row r="346" spans="1:13" ht="12.75">
      <c r="A346" s="30"/>
      <c r="C346" s="129"/>
      <c r="K346" s="130"/>
      <c r="M346" s="131"/>
    </row>
    <row r="347" spans="1:13" ht="12.75">
      <c r="A347" s="30"/>
      <c r="C347" s="129"/>
      <c r="K347" s="130"/>
      <c r="M347" s="131"/>
    </row>
    <row r="348" spans="1:13" ht="12.75">
      <c r="A348" s="30"/>
      <c r="C348" s="129"/>
      <c r="K348" s="130"/>
      <c r="M348" s="131"/>
    </row>
    <row r="349" spans="1:13" ht="12.75">
      <c r="A349" s="30"/>
      <c r="C349" s="129"/>
      <c r="K349" s="130"/>
      <c r="M349" s="131"/>
    </row>
    <row r="350" spans="1:13" ht="12.75">
      <c r="A350" s="30"/>
      <c r="C350" s="129"/>
      <c r="K350" s="130"/>
      <c r="M350" s="131"/>
    </row>
    <row r="351" spans="1:13" ht="12.75">
      <c r="A351" s="30"/>
      <c r="C351" s="129"/>
      <c r="K351" s="130"/>
      <c r="M351" s="131"/>
    </row>
    <row r="352" spans="1:13" ht="12.75">
      <c r="A352" s="30"/>
      <c r="C352" s="129"/>
      <c r="K352" s="130"/>
      <c r="M352" s="131"/>
    </row>
    <row r="353" spans="1:13" ht="12.75">
      <c r="A353" s="30"/>
      <c r="C353" s="129"/>
      <c r="K353" s="130"/>
      <c r="M353" s="131"/>
    </row>
    <row r="354" spans="1:13" ht="12.75">
      <c r="A354" s="30"/>
      <c r="C354" s="129"/>
      <c r="K354" s="130"/>
      <c r="M354" s="131"/>
    </row>
    <row r="355" spans="1:13" ht="12.75">
      <c r="A355" s="30"/>
      <c r="C355" s="129"/>
      <c r="K355" s="130"/>
      <c r="M355" s="131"/>
    </row>
    <row r="356" spans="1:13" ht="12.75">
      <c r="A356" s="30"/>
      <c r="C356" s="129"/>
      <c r="K356" s="130"/>
      <c r="M356" s="131"/>
    </row>
    <row r="357" spans="1:13" ht="12.75">
      <c r="A357" s="30"/>
      <c r="C357" s="129"/>
      <c r="K357" s="130"/>
      <c r="M357" s="131"/>
    </row>
    <row r="358" spans="1:13" ht="12.75">
      <c r="A358" s="30"/>
      <c r="C358" s="129"/>
      <c r="K358" s="130"/>
      <c r="M358" s="131"/>
    </row>
    <row r="359" spans="1:13" ht="12.75">
      <c r="A359" s="30"/>
      <c r="C359" s="129"/>
      <c r="K359" s="130"/>
      <c r="M359" s="131"/>
    </row>
    <row r="360" spans="1:13" ht="12.75">
      <c r="A360" s="30"/>
      <c r="C360" s="129"/>
      <c r="K360" s="130"/>
      <c r="M360" s="131"/>
    </row>
    <row r="361" spans="1:13" ht="12.75">
      <c r="A361" s="30"/>
      <c r="C361" s="129"/>
      <c r="K361" s="130"/>
      <c r="M361" s="131"/>
    </row>
    <row r="362" spans="1:13" ht="12.75">
      <c r="A362" s="30"/>
      <c r="C362" s="129"/>
      <c r="K362" s="130"/>
      <c r="M362" s="131"/>
    </row>
    <row r="363" spans="1:13" ht="12.75">
      <c r="A363" s="30"/>
      <c r="C363" s="129"/>
      <c r="K363" s="130"/>
      <c r="M363" s="131"/>
    </row>
    <row r="364" spans="1:13" ht="12.75">
      <c r="A364" s="30"/>
      <c r="C364" s="129"/>
      <c r="K364" s="130"/>
      <c r="M364" s="131"/>
    </row>
    <row r="365" spans="1:13" ht="12.75">
      <c r="A365" s="30"/>
      <c r="C365" s="129"/>
      <c r="K365" s="130"/>
      <c r="M365" s="131"/>
    </row>
    <row r="366" spans="1:13" ht="12.75">
      <c r="A366" s="30"/>
      <c r="C366" s="129"/>
      <c r="K366" s="130"/>
      <c r="M366" s="131"/>
    </row>
    <row r="367" spans="1:13" ht="12.75">
      <c r="A367" s="30"/>
      <c r="C367" s="129"/>
      <c r="K367" s="130"/>
      <c r="M367" s="131"/>
    </row>
    <row r="368" spans="1:13" ht="12.75">
      <c r="A368" s="30"/>
      <c r="C368" s="129"/>
      <c r="K368" s="130"/>
      <c r="M368" s="131"/>
    </row>
    <row r="369" spans="1:13" ht="12.75">
      <c r="A369" s="30"/>
      <c r="C369" s="129"/>
      <c r="K369" s="130"/>
      <c r="M369" s="131"/>
    </row>
    <row r="370" spans="1:13" ht="12.75">
      <c r="A370" s="30"/>
      <c r="C370" s="129"/>
      <c r="K370" s="130"/>
      <c r="M370" s="131"/>
    </row>
    <row r="371" spans="1:13" ht="12.75">
      <c r="A371" s="30"/>
      <c r="C371" s="129"/>
      <c r="K371" s="130"/>
      <c r="M371" s="131"/>
    </row>
    <row r="372" spans="1:13" ht="12.75">
      <c r="A372" s="30"/>
      <c r="C372" s="129"/>
      <c r="K372" s="130"/>
      <c r="M372" s="131"/>
    </row>
    <row r="373" spans="1:13" ht="12.75">
      <c r="A373" s="30"/>
      <c r="C373" s="129"/>
      <c r="K373" s="130"/>
      <c r="M373" s="131"/>
    </row>
    <row r="374" spans="1:13" ht="12.75">
      <c r="A374" s="30"/>
      <c r="C374" s="129"/>
      <c r="K374" s="130"/>
      <c r="M374" s="131"/>
    </row>
    <row r="375" spans="1:13" ht="12.75">
      <c r="A375" s="30"/>
      <c r="C375" s="129"/>
      <c r="K375" s="130"/>
      <c r="M375" s="131"/>
    </row>
    <row r="376" spans="1:13" ht="12.75">
      <c r="A376" s="30"/>
      <c r="C376" s="129"/>
      <c r="K376" s="130"/>
      <c r="M376" s="131"/>
    </row>
    <row r="377" spans="1:13" ht="12.75">
      <c r="A377" s="30"/>
      <c r="C377" s="129"/>
      <c r="K377" s="130"/>
      <c r="M377" s="131"/>
    </row>
    <row r="378" spans="1:13" ht="12.75">
      <c r="A378" s="30"/>
      <c r="C378" s="129"/>
      <c r="K378" s="130"/>
      <c r="M378" s="131"/>
    </row>
    <row r="379" spans="1:13" ht="12.75">
      <c r="A379" s="30"/>
      <c r="C379" s="129"/>
      <c r="K379" s="130"/>
      <c r="M379" s="131"/>
    </row>
    <row r="380" spans="1:13" ht="12.75">
      <c r="A380" s="30"/>
      <c r="C380" s="129"/>
      <c r="K380" s="130"/>
      <c r="M380" s="131"/>
    </row>
    <row r="381" spans="1:13" ht="12.75">
      <c r="A381" s="30"/>
      <c r="C381" s="129"/>
      <c r="K381" s="130"/>
      <c r="M381" s="131"/>
    </row>
    <row r="382" spans="1:13" ht="12.75">
      <c r="A382" s="30"/>
      <c r="C382" s="129"/>
      <c r="K382" s="130"/>
      <c r="M382" s="131"/>
    </row>
    <row r="383" spans="1:13" ht="12.75">
      <c r="A383" s="30"/>
      <c r="C383" s="129"/>
      <c r="K383" s="130"/>
      <c r="M383" s="131"/>
    </row>
    <row r="384" spans="1:13" ht="12.75">
      <c r="A384" s="30"/>
      <c r="C384" s="129"/>
      <c r="K384" s="130"/>
      <c r="M384" s="131"/>
    </row>
    <row r="385" spans="1:13" ht="12.75">
      <c r="A385" s="30"/>
      <c r="C385" s="129"/>
      <c r="K385" s="130"/>
      <c r="M385" s="131"/>
    </row>
    <row r="386" spans="1:13" ht="12.75">
      <c r="A386" s="30"/>
      <c r="C386" s="129"/>
      <c r="K386" s="130"/>
      <c r="M386" s="131"/>
    </row>
    <row r="387" spans="1:13" ht="12.75">
      <c r="A387" s="30"/>
      <c r="C387" s="129"/>
      <c r="K387" s="130"/>
      <c r="M387" s="131"/>
    </row>
    <row r="388" spans="1:13" ht="12.75">
      <c r="A388" s="30"/>
      <c r="C388" s="129"/>
      <c r="K388" s="130"/>
      <c r="M388" s="131"/>
    </row>
    <row r="389" spans="1:13" ht="12.75">
      <c r="A389" s="30"/>
      <c r="C389" s="129"/>
      <c r="K389" s="130"/>
      <c r="M389" s="131"/>
    </row>
    <row r="390" spans="1:13" ht="12.75">
      <c r="A390" s="30"/>
      <c r="C390" s="129"/>
      <c r="K390" s="130"/>
      <c r="M390" s="131"/>
    </row>
    <row r="391" spans="1:13" ht="12.75">
      <c r="A391" s="30"/>
      <c r="C391" s="129"/>
      <c r="K391" s="130"/>
      <c r="M391" s="131"/>
    </row>
    <row r="392" spans="1:13" ht="12.75">
      <c r="A392" s="30"/>
      <c r="C392" s="129"/>
      <c r="K392" s="130"/>
      <c r="M392" s="131"/>
    </row>
    <row r="393" spans="1:13" ht="12.75">
      <c r="A393" s="30"/>
      <c r="C393" s="129"/>
      <c r="K393" s="130"/>
      <c r="M393" s="131"/>
    </row>
    <row r="394" spans="1:13" ht="12.75">
      <c r="A394" s="30"/>
      <c r="C394" s="129"/>
      <c r="K394" s="130"/>
      <c r="M394" s="131"/>
    </row>
    <row r="395" spans="1:13" ht="12.75">
      <c r="A395" s="30"/>
      <c r="C395" s="129"/>
      <c r="K395" s="130"/>
      <c r="M395" s="131"/>
    </row>
    <row r="396" spans="1:13" ht="12.75">
      <c r="A396" s="30"/>
      <c r="C396" s="129"/>
      <c r="K396" s="130"/>
      <c r="M396" s="131"/>
    </row>
    <row r="397" spans="1:13" ht="12.75">
      <c r="A397" s="30"/>
      <c r="C397" s="129"/>
      <c r="K397" s="130"/>
      <c r="M397" s="131"/>
    </row>
    <row r="398" spans="1:13" ht="12.75">
      <c r="A398" s="30"/>
      <c r="C398" s="129"/>
      <c r="K398" s="130"/>
      <c r="M398" s="131"/>
    </row>
    <row r="399" spans="1:13" ht="12.75">
      <c r="A399" s="30"/>
      <c r="C399" s="129"/>
      <c r="K399" s="130"/>
      <c r="M399" s="131"/>
    </row>
    <row r="400" spans="1:13" ht="12.75">
      <c r="A400" s="30"/>
      <c r="C400" s="129"/>
      <c r="K400" s="130"/>
      <c r="M400" s="131"/>
    </row>
    <row r="401" spans="1:13" ht="12.75">
      <c r="A401" s="30"/>
      <c r="C401" s="129"/>
      <c r="K401" s="130"/>
      <c r="M401" s="131"/>
    </row>
    <row r="402" spans="1:13" ht="12.75">
      <c r="A402" s="30"/>
      <c r="C402" s="129"/>
      <c r="K402" s="130"/>
      <c r="M402" s="131"/>
    </row>
    <row r="403" spans="1:13" ht="12.75">
      <c r="A403" s="30"/>
      <c r="C403" s="129"/>
      <c r="K403" s="130"/>
      <c r="M403" s="131"/>
    </row>
    <row r="404" spans="1:13" ht="12.75">
      <c r="A404" s="30"/>
      <c r="C404" s="129"/>
      <c r="K404" s="130"/>
      <c r="M404" s="131"/>
    </row>
    <row r="405" spans="1:13" ht="12.75">
      <c r="A405" s="30"/>
      <c r="C405" s="129"/>
      <c r="K405" s="130"/>
      <c r="M405" s="131"/>
    </row>
    <row r="406" spans="1:13" ht="12.75">
      <c r="A406" s="30"/>
      <c r="C406" s="129"/>
      <c r="K406" s="130"/>
      <c r="M406" s="131"/>
    </row>
    <row r="407" spans="1:13" ht="12.75">
      <c r="A407" s="30"/>
      <c r="C407" s="129"/>
      <c r="K407" s="130"/>
      <c r="M407" s="131"/>
    </row>
    <row r="408" spans="1:13" ht="12.75">
      <c r="A408" s="30"/>
      <c r="C408" s="129"/>
      <c r="K408" s="130"/>
      <c r="M408" s="131"/>
    </row>
    <row r="409" spans="1:13" ht="12.75">
      <c r="A409" s="30"/>
      <c r="C409" s="129"/>
      <c r="K409" s="130"/>
      <c r="M409" s="131"/>
    </row>
    <row r="410" spans="1:13" ht="12.75">
      <c r="A410" s="30"/>
      <c r="C410" s="129"/>
      <c r="K410" s="130"/>
      <c r="M410" s="131"/>
    </row>
    <row r="411" spans="1:13" ht="12.75">
      <c r="A411" s="30"/>
      <c r="C411" s="129"/>
      <c r="K411" s="130"/>
      <c r="M411" s="131"/>
    </row>
    <row r="412" spans="1:13" ht="12.75">
      <c r="A412" s="30"/>
      <c r="C412" s="129"/>
      <c r="K412" s="130"/>
      <c r="M412" s="131"/>
    </row>
    <row r="413" spans="1:13" ht="12.75">
      <c r="A413" s="30"/>
      <c r="C413" s="129"/>
      <c r="K413" s="130"/>
      <c r="M413" s="131"/>
    </row>
    <row r="414" spans="1:13" ht="12.75">
      <c r="A414" s="30"/>
      <c r="C414" s="129"/>
      <c r="K414" s="130"/>
      <c r="M414" s="131"/>
    </row>
    <row r="415" spans="1:13" ht="12.75">
      <c r="A415" s="30"/>
      <c r="C415" s="129"/>
      <c r="K415" s="130"/>
      <c r="M415" s="131"/>
    </row>
    <row r="416" spans="1:13" ht="12.75">
      <c r="A416" s="30"/>
      <c r="C416" s="129"/>
      <c r="K416" s="130"/>
      <c r="M416" s="131"/>
    </row>
    <row r="417" spans="1:13" ht="12.75">
      <c r="A417" s="30"/>
      <c r="C417" s="129"/>
      <c r="K417" s="130"/>
      <c r="M417" s="131"/>
    </row>
    <row r="418" spans="1:13" ht="12.75">
      <c r="A418" s="30"/>
      <c r="C418" s="129"/>
      <c r="K418" s="130"/>
      <c r="M418" s="131"/>
    </row>
    <row r="419" spans="1:13" ht="12.75">
      <c r="A419" s="30"/>
      <c r="C419" s="129"/>
      <c r="K419" s="130"/>
      <c r="M419" s="131"/>
    </row>
    <row r="420" spans="1:13" ht="12.75">
      <c r="A420" s="30"/>
      <c r="C420" s="129"/>
      <c r="K420" s="130"/>
      <c r="M420" s="131"/>
    </row>
    <row r="421" spans="1:13" ht="12.75">
      <c r="A421" s="30"/>
      <c r="C421" s="129"/>
      <c r="K421" s="130"/>
      <c r="M421" s="131"/>
    </row>
    <row r="422" spans="1:13" ht="12.75">
      <c r="A422" s="30"/>
      <c r="C422" s="129"/>
      <c r="K422" s="130"/>
      <c r="M422" s="131"/>
    </row>
    <row r="423" spans="1:13" ht="12.75">
      <c r="A423" s="30"/>
      <c r="C423" s="129"/>
      <c r="K423" s="130"/>
      <c r="M423" s="131"/>
    </row>
    <row r="424" spans="1:13" ht="12.75">
      <c r="A424" s="30"/>
      <c r="C424" s="129"/>
      <c r="K424" s="130"/>
      <c r="M424" s="131"/>
    </row>
    <row r="425" spans="1:13" ht="12.75">
      <c r="A425" s="30"/>
      <c r="C425" s="129"/>
      <c r="K425" s="130"/>
      <c r="M425" s="131"/>
    </row>
    <row r="426" spans="1:13" ht="12.75">
      <c r="A426" s="30"/>
      <c r="C426" s="129"/>
      <c r="K426" s="130"/>
      <c r="M426" s="131"/>
    </row>
    <row r="427" spans="1:13" ht="12.75">
      <c r="A427" s="30"/>
      <c r="C427" s="129"/>
      <c r="K427" s="130"/>
      <c r="M427" s="131"/>
    </row>
    <row r="428" spans="1:13" ht="12.75">
      <c r="A428" s="30"/>
      <c r="C428" s="129"/>
      <c r="K428" s="130"/>
      <c r="M428" s="131"/>
    </row>
    <row r="429" spans="1:13" ht="12.75">
      <c r="A429" s="30"/>
      <c r="C429" s="129"/>
      <c r="K429" s="130"/>
      <c r="M429" s="131"/>
    </row>
    <row r="430" spans="1:13" ht="12.75">
      <c r="A430" s="30"/>
      <c r="C430" s="129"/>
      <c r="K430" s="130"/>
      <c r="M430" s="131"/>
    </row>
    <row r="431" spans="1:13" ht="12.75">
      <c r="A431" s="30"/>
      <c r="C431" s="129"/>
      <c r="K431" s="130"/>
      <c r="M431" s="131"/>
    </row>
    <row r="432" spans="1:13" ht="12.75">
      <c r="A432" s="30"/>
      <c r="C432" s="129"/>
      <c r="K432" s="130"/>
      <c r="M432" s="131"/>
    </row>
    <row r="433" spans="1:13" ht="12.75">
      <c r="A433" s="30"/>
      <c r="C433" s="129"/>
      <c r="K433" s="130"/>
      <c r="M433" s="131"/>
    </row>
    <row r="434" spans="1:13" ht="12.75">
      <c r="A434" s="30"/>
      <c r="C434" s="129"/>
      <c r="K434" s="130"/>
      <c r="M434" s="131"/>
    </row>
    <row r="435" spans="1:13" ht="12.75">
      <c r="A435" s="30"/>
      <c r="C435" s="129"/>
      <c r="K435" s="130"/>
      <c r="M435" s="131"/>
    </row>
    <row r="436" spans="1:13" ht="12.75">
      <c r="A436" s="30"/>
      <c r="C436" s="129"/>
      <c r="K436" s="130"/>
      <c r="M436" s="131"/>
    </row>
    <row r="437" spans="1:13" ht="12.75">
      <c r="A437" s="30"/>
      <c r="C437" s="129"/>
      <c r="K437" s="130"/>
      <c r="M437" s="131"/>
    </row>
    <row r="438" spans="1:13" ht="12.75">
      <c r="A438" s="30"/>
      <c r="C438" s="129"/>
      <c r="K438" s="130"/>
      <c r="M438" s="131"/>
    </row>
    <row r="439" spans="1:13" ht="12.75">
      <c r="A439" s="30"/>
      <c r="C439" s="129"/>
      <c r="K439" s="130"/>
      <c r="M439" s="131"/>
    </row>
    <row r="440" spans="1:13" ht="12.75">
      <c r="A440" s="30"/>
      <c r="C440" s="129"/>
      <c r="K440" s="130"/>
      <c r="M440" s="131"/>
    </row>
    <row r="441" spans="1:13" ht="12.75">
      <c r="A441" s="30"/>
      <c r="C441" s="129"/>
      <c r="K441" s="130"/>
      <c r="M441" s="131"/>
    </row>
    <row r="442" spans="1:13" ht="12.75">
      <c r="A442" s="30"/>
      <c r="C442" s="129"/>
      <c r="K442" s="130"/>
      <c r="M442" s="131"/>
    </row>
    <row r="443" spans="1:13" ht="12.75">
      <c r="A443" s="30"/>
      <c r="C443" s="129"/>
      <c r="K443" s="130"/>
      <c r="M443" s="131"/>
    </row>
    <row r="444" spans="1:13" ht="12.75">
      <c r="A444" s="30"/>
      <c r="C444" s="129"/>
      <c r="K444" s="130"/>
      <c r="M444" s="131"/>
    </row>
    <row r="445" spans="1:13" ht="12.75">
      <c r="A445" s="30"/>
      <c r="C445" s="129"/>
      <c r="K445" s="130"/>
      <c r="M445" s="131"/>
    </row>
    <row r="446" spans="1:13" ht="12.75">
      <c r="A446" s="30"/>
      <c r="C446" s="129"/>
      <c r="K446" s="130"/>
      <c r="M446" s="131"/>
    </row>
    <row r="447" spans="1:13" ht="12.75">
      <c r="A447" s="30"/>
      <c r="C447" s="129"/>
      <c r="K447" s="130"/>
      <c r="M447" s="131"/>
    </row>
    <row r="448" spans="1:13" ht="12.75">
      <c r="A448" s="30"/>
      <c r="C448" s="129"/>
      <c r="K448" s="130"/>
      <c r="M448" s="131"/>
    </row>
    <row r="449" spans="1:13" ht="12.75">
      <c r="A449" s="30"/>
      <c r="C449" s="129"/>
      <c r="K449" s="130"/>
      <c r="M449" s="131"/>
    </row>
    <row r="450" spans="1:13" ht="12.75">
      <c r="A450" s="30"/>
      <c r="C450" s="129"/>
      <c r="K450" s="130"/>
      <c r="M450" s="131"/>
    </row>
    <row r="451" spans="1:13" ht="12.75">
      <c r="A451" s="30"/>
      <c r="C451" s="129"/>
      <c r="K451" s="130"/>
      <c r="M451" s="131"/>
    </row>
    <row r="452" spans="1:13" ht="12.75">
      <c r="A452" s="30"/>
      <c r="C452" s="129"/>
      <c r="K452" s="130"/>
      <c r="M452" s="131"/>
    </row>
    <row r="453" spans="1:13" ht="12.75">
      <c r="A453" s="30"/>
      <c r="C453" s="129"/>
      <c r="K453" s="130"/>
      <c r="M453" s="131"/>
    </row>
    <row r="454" spans="1:13" ht="12.75">
      <c r="A454" s="30"/>
      <c r="C454" s="129"/>
      <c r="K454" s="130"/>
      <c r="M454" s="131"/>
    </row>
    <row r="455" spans="1:13" ht="12.75">
      <c r="A455" s="30"/>
      <c r="C455" s="129"/>
      <c r="K455" s="130"/>
      <c r="M455" s="131"/>
    </row>
    <row r="456" spans="1:13" ht="12.75">
      <c r="A456" s="30"/>
      <c r="C456" s="129"/>
      <c r="K456" s="130"/>
      <c r="M456" s="131"/>
    </row>
    <row r="457" spans="1:13" ht="12.75">
      <c r="A457" s="30"/>
      <c r="C457" s="129"/>
      <c r="K457" s="130"/>
      <c r="M457" s="131"/>
    </row>
    <row r="458" spans="1:13" ht="12.75">
      <c r="A458" s="30"/>
      <c r="C458" s="129"/>
      <c r="K458" s="130"/>
      <c r="M458" s="131"/>
    </row>
    <row r="459" spans="1:13" ht="12.75">
      <c r="A459" s="30"/>
      <c r="C459" s="129"/>
      <c r="K459" s="130"/>
      <c r="M459" s="131"/>
    </row>
    <row r="460" spans="1:13" ht="12.75">
      <c r="A460" s="30"/>
      <c r="C460" s="129"/>
      <c r="K460" s="130"/>
      <c r="M460" s="131"/>
    </row>
    <row r="461" spans="1:13" ht="12.75">
      <c r="A461" s="30"/>
      <c r="C461" s="129"/>
      <c r="K461" s="130"/>
      <c r="M461" s="131"/>
    </row>
    <row r="462" spans="1:13" ht="12.75">
      <c r="A462" s="30"/>
      <c r="C462" s="129"/>
      <c r="K462" s="130"/>
      <c r="M462" s="131"/>
    </row>
    <row r="463" spans="1:13" ht="12.75">
      <c r="A463" s="30"/>
      <c r="C463" s="129"/>
      <c r="K463" s="130"/>
      <c r="M463" s="131"/>
    </row>
    <row r="464" spans="1:13" ht="12.75">
      <c r="A464" s="30"/>
      <c r="C464" s="129"/>
      <c r="K464" s="130"/>
      <c r="M464" s="131"/>
    </row>
    <row r="465" spans="1:13" ht="12.75">
      <c r="A465" s="30"/>
      <c r="C465" s="129"/>
      <c r="K465" s="130"/>
      <c r="M465" s="131"/>
    </row>
    <row r="466" spans="1:13" ht="12.75">
      <c r="A466" s="30"/>
      <c r="C466" s="129"/>
      <c r="K466" s="130"/>
      <c r="M466" s="131"/>
    </row>
    <row r="467" spans="1:13" ht="12.75">
      <c r="A467" s="30"/>
      <c r="C467" s="129"/>
      <c r="K467" s="130"/>
      <c r="M467" s="131"/>
    </row>
    <row r="468" spans="1:13" ht="12.75">
      <c r="A468" s="30"/>
      <c r="C468" s="129"/>
      <c r="K468" s="130"/>
      <c r="M468" s="131"/>
    </row>
    <row r="469" spans="1:13" ht="12.75">
      <c r="A469" s="30"/>
      <c r="C469" s="129"/>
      <c r="K469" s="130"/>
      <c r="M469" s="131"/>
    </row>
    <row r="470" spans="1:13" ht="12.75">
      <c r="A470" s="30"/>
      <c r="C470" s="129"/>
      <c r="K470" s="130"/>
      <c r="M470" s="131"/>
    </row>
    <row r="471" spans="1:13" ht="12.75">
      <c r="A471" s="30"/>
      <c r="C471" s="129"/>
      <c r="K471" s="130"/>
      <c r="M471" s="131"/>
    </row>
    <row r="472" spans="1:13" ht="12.75">
      <c r="A472" s="30"/>
      <c r="C472" s="129"/>
      <c r="K472" s="130"/>
      <c r="M472" s="131"/>
    </row>
    <row r="473" spans="1:13" ht="12.75">
      <c r="A473" s="30"/>
      <c r="C473" s="129"/>
      <c r="K473" s="130"/>
      <c r="M473" s="131"/>
    </row>
    <row r="474" spans="1:13" ht="12.75">
      <c r="A474" s="30"/>
      <c r="C474" s="129"/>
      <c r="K474" s="130"/>
      <c r="M474" s="131"/>
    </row>
    <row r="475" spans="1:13" ht="12.75">
      <c r="A475" s="30"/>
      <c r="C475" s="129"/>
      <c r="K475" s="130"/>
      <c r="M475" s="131"/>
    </row>
    <row r="476" spans="1:13" ht="12.75">
      <c r="A476" s="30"/>
      <c r="C476" s="129"/>
      <c r="K476" s="130"/>
      <c r="M476" s="131"/>
    </row>
    <row r="477" spans="1:13" ht="12.75">
      <c r="A477" s="30"/>
      <c r="C477" s="129"/>
      <c r="K477" s="130"/>
      <c r="M477" s="131"/>
    </row>
    <row r="478" spans="1:13" ht="12.75">
      <c r="A478" s="30"/>
      <c r="C478" s="129"/>
      <c r="K478" s="130"/>
      <c r="M478" s="131"/>
    </row>
    <row r="479" spans="1:13" ht="12.75">
      <c r="A479" s="30"/>
      <c r="C479" s="129"/>
      <c r="K479" s="130"/>
      <c r="M479" s="131"/>
    </row>
    <row r="480" spans="1:13" ht="12.75">
      <c r="A480" s="30"/>
      <c r="C480" s="129"/>
      <c r="K480" s="130"/>
      <c r="M480" s="131"/>
    </row>
    <row r="481" spans="1:13" ht="12.75">
      <c r="A481" s="30"/>
      <c r="C481" s="129"/>
      <c r="K481" s="130"/>
      <c r="M481" s="131"/>
    </row>
    <row r="482" spans="1:13" ht="12.75">
      <c r="A482" s="30"/>
      <c r="C482" s="129"/>
      <c r="K482" s="130"/>
      <c r="M482" s="131"/>
    </row>
    <row r="483" spans="1:13" ht="12.75">
      <c r="A483" s="30"/>
      <c r="C483" s="129"/>
      <c r="K483" s="130"/>
      <c r="M483" s="131"/>
    </row>
    <row r="484" spans="1:13" ht="12.75">
      <c r="A484" s="30"/>
      <c r="C484" s="129"/>
      <c r="K484" s="130"/>
      <c r="M484" s="131"/>
    </row>
    <row r="485" spans="1:13" ht="12.75">
      <c r="A485" s="30"/>
      <c r="C485" s="129"/>
      <c r="K485" s="130"/>
      <c r="M485" s="131"/>
    </row>
    <row r="486" spans="1:13" ht="12.75">
      <c r="A486" s="30"/>
      <c r="C486" s="129"/>
      <c r="K486" s="130"/>
      <c r="M486" s="131"/>
    </row>
    <row r="487" spans="1:13" ht="12.75">
      <c r="A487" s="30"/>
      <c r="C487" s="129"/>
      <c r="K487" s="130"/>
      <c r="M487" s="131"/>
    </row>
    <row r="488" spans="1:13" ht="12.75">
      <c r="A488" s="30"/>
      <c r="C488" s="129"/>
      <c r="K488" s="130"/>
      <c r="M488" s="131"/>
    </row>
    <row r="489" spans="1:13" ht="12.75">
      <c r="A489" s="30"/>
      <c r="C489" s="129"/>
      <c r="K489" s="130"/>
      <c r="M489" s="131"/>
    </row>
    <row r="490" spans="1:13" ht="12.75">
      <c r="A490" s="30"/>
      <c r="C490" s="129"/>
      <c r="K490" s="130"/>
      <c r="M490" s="131"/>
    </row>
    <row r="491" spans="1:13" ht="12.75">
      <c r="A491" s="30"/>
      <c r="C491" s="129"/>
      <c r="K491" s="130"/>
      <c r="M491" s="131"/>
    </row>
    <row r="492" spans="1:13" ht="12.75">
      <c r="A492" s="30"/>
      <c r="C492" s="129"/>
      <c r="K492" s="130"/>
      <c r="M492" s="131"/>
    </row>
    <row r="493" spans="1:13" ht="12.75">
      <c r="A493" s="30"/>
      <c r="C493" s="129"/>
      <c r="K493" s="130"/>
      <c r="M493" s="131"/>
    </row>
    <row r="494" spans="1:13" ht="12.75">
      <c r="A494" s="30"/>
      <c r="C494" s="129"/>
      <c r="K494" s="130"/>
      <c r="M494" s="131"/>
    </row>
    <row r="495" spans="1:13" ht="12.75">
      <c r="A495" s="30"/>
      <c r="C495" s="129"/>
      <c r="K495" s="130"/>
      <c r="M495" s="131"/>
    </row>
    <row r="496" spans="1:13" ht="12.75">
      <c r="A496" s="30"/>
      <c r="C496" s="129"/>
      <c r="K496" s="130"/>
      <c r="M496" s="131"/>
    </row>
    <row r="497" spans="1:13" ht="12.75">
      <c r="A497" s="30"/>
      <c r="C497" s="129"/>
      <c r="K497" s="130"/>
      <c r="M497" s="131"/>
    </row>
    <row r="498" spans="1:13" ht="12.75">
      <c r="A498" s="30"/>
      <c r="C498" s="129"/>
      <c r="K498" s="130"/>
      <c r="M498" s="131"/>
    </row>
    <row r="499" spans="1:13" ht="12.75">
      <c r="A499" s="30"/>
      <c r="C499" s="129"/>
      <c r="K499" s="130"/>
      <c r="M499" s="131"/>
    </row>
    <row r="500" spans="1:13" ht="12.75">
      <c r="A500" s="30"/>
      <c r="C500" s="129"/>
      <c r="K500" s="130"/>
      <c r="M500" s="131"/>
    </row>
    <row r="501" spans="1:13" ht="12.75">
      <c r="A501" s="30"/>
      <c r="C501" s="129"/>
      <c r="K501" s="130"/>
      <c r="M501" s="131"/>
    </row>
    <row r="502" spans="1:13" ht="12.75">
      <c r="A502" s="30"/>
      <c r="C502" s="129"/>
      <c r="K502" s="130"/>
      <c r="M502" s="131"/>
    </row>
    <row r="503" spans="1:13" ht="12.75">
      <c r="A503" s="30"/>
      <c r="C503" s="129"/>
      <c r="K503" s="130"/>
      <c r="M503" s="131"/>
    </row>
    <row r="504" spans="1:13" ht="12.75">
      <c r="A504" s="30"/>
      <c r="C504" s="129"/>
      <c r="K504" s="130"/>
      <c r="M504" s="131"/>
    </row>
    <row r="505" spans="1:13" ht="12.75">
      <c r="A505" s="30"/>
      <c r="C505" s="129"/>
      <c r="K505" s="130"/>
      <c r="M505" s="131"/>
    </row>
    <row r="506" spans="1:13" ht="12.75">
      <c r="A506" s="30"/>
      <c r="C506" s="129"/>
      <c r="K506" s="130"/>
      <c r="M506" s="131"/>
    </row>
    <row r="507" spans="1:13" ht="12.75">
      <c r="A507" s="30"/>
      <c r="C507" s="129"/>
      <c r="K507" s="130"/>
      <c r="M507" s="131"/>
    </row>
    <row r="508" spans="1:13" ht="12.75">
      <c r="A508" s="30"/>
      <c r="C508" s="129"/>
      <c r="K508" s="130"/>
      <c r="M508" s="131"/>
    </row>
    <row r="509" spans="1:13" ht="12.75">
      <c r="A509" s="30"/>
      <c r="C509" s="129"/>
      <c r="K509" s="130"/>
      <c r="M509" s="131"/>
    </row>
    <row r="510" spans="1:13" ht="12.75">
      <c r="A510" s="30"/>
      <c r="C510" s="129"/>
      <c r="K510" s="130"/>
      <c r="M510" s="131"/>
    </row>
    <row r="511" spans="1:13" ht="12.75">
      <c r="A511" s="30"/>
      <c r="C511" s="129"/>
      <c r="K511" s="130"/>
      <c r="M511" s="131"/>
    </row>
    <row r="512" spans="1:13" ht="12.75">
      <c r="A512" s="30"/>
      <c r="C512" s="129"/>
      <c r="K512" s="130"/>
      <c r="M512" s="131"/>
    </row>
    <row r="513" spans="1:13" ht="12.75">
      <c r="A513" s="30"/>
      <c r="C513" s="129"/>
      <c r="K513" s="130"/>
      <c r="M513" s="131"/>
    </row>
    <row r="514" spans="1:13" ht="12.75">
      <c r="A514" s="30"/>
      <c r="C514" s="129"/>
      <c r="K514" s="130"/>
      <c r="M514" s="131"/>
    </row>
    <row r="515" spans="1:13" ht="12.75">
      <c r="A515" s="30"/>
      <c r="C515" s="129"/>
      <c r="K515" s="130"/>
      <c r="M515" s="131"/>
    </row>
    <row r="516" spans="1:13" ht="12.75">
      <c r="A516" s="30"/>
      <c r="C516" s="129"/>
      <c r="K516" s="130"/>
      <c r="M516" s="131"/>
    </row>
    <row r="517" spans="1:13" ht="12.75">
      <c r="A517" s="30"/>
      <c r="C517" s="129"/>
      <c r="K517" s="130"/>
      <c r="M517" s="131"/>
    </row>
    <row r="518" spans="1:13" ht="12.75">
      <c r="A518" s="30"/>
      <c r="C518" s="129"/>
      <c r="K518" s="130"/>
      <c r="M518" s="131"/>
    </row>
    <row r="519" spans="1:13" ht="12.75">
      <c r="A519" s="30"/>
      <c r="C519" s="129"/>
      <c r="K519" s="130"/>
      <c r="M519" s="131"/>
    </row>
    <row r="520" spans="1:13" ht="12.75">
      <c r="A520" s="30"/>
      <c r="C520" s="129"/>
      <c r="K520" s="130"/>
      <c r="M520" s="131"/>
    </row>
    <row r="521" spans="1:13" ht="12.75">
      <c r="A521" s="30"/>
      <c r="C521" s="129"/>
      <c r="K521" s="130"/>
      <c r="M521" s="131"/>
    </row>
    <row r="522" spans="1:13" ht="12.75">
      <c r="A522" s="30"/>
      <c r="C522" s="129"/>
      <c r="K522" s="130"/>
      <c r="M522" s="131"/>
    </row>
    <row r="523" spans="1:13" ht="12.75">
      <c r="A523" s="30"/>
      <c r="C523" s="129"/>
      <c r="K523" s="130"/>
      <c r="M523" s="131"/>
    </row>
    <row r="524" spans="1:13" ht="12.75">
      <c r="A524" s="30"/>
      <c r="C524" s="129"/>
      <c r="K524" s="130"/>
      <c r="M524" s="131"/>
    </row>
    <row r="525" spans="1:13" ht="12.75">
      <c r="A525" s="30"/>
      <c r="C525" s="129"/>
      <c r="K525" s="130"/>
      <c r="M525" s="131"/>
    </row>
    <row r="526" spans="1:13" ht="12.75">
      <c r="A526" s="30"/>
      <c r="C526" s="129"/>
      <c r="K526" s="130"/>
      <c r="M526" s="131"/>
    </row>
    <row r="527" spans="1:13" ht="12.75">
      <c r="A527" s="30"/>
      <c r="C527" s="129"/>
      <c r="K527" s="130"/>
      <c r="M527" s="131"/>
    </row>
    <row r="528" spans="1:13" ht="12.75">
      <c r="A528" s="30"/>
      <c r="C528" s="129"/>
      <c r="K528" s="130"/>
      <c r="M528" s="131"/>
    </row>
    <row r="529" spans="1:13" ht="12.75">
      <c r="A529" s="30"/>
      <c r="C529" s="129"/>
      <c r="K529" s="130"/>
      <c r="M529" s="131"/>
    </row>
    <row r="530" spans="1:13" ht="12.75">
      <c r="A530" s="30"/>
      <c r="C530" s="129"/>
      <c r="K530" s="130"/>
      <c r="M530" s="131"/>
    </row>
    <row r="531" spans="1:13" ht="12.75">
      <c r="A531" s="30"/>
      <c r="C531" s="129"/>
      <c r="K531" s="130"/>
      <c r="M531" s="131"/>
    </row>
    <row r="532" spans="1:13" ht="12.75">
      <c r="A532" s="30"/>
      <c r="C532" s="129"/>
      <c r="K532" s="130"/>
      <c r="M532" s="131"/>
    </row>
    <row r="533" spans="1:13" ht="12.75">
      <c r="A533" s="30"/>
      <c r="C533" s="129"/>
      <c r="K533" s="130"/>
      <c r="M533" s="131"/>
    </row>
    <row r="534" spans="1:13" ht="12.75">
      <c r="A534" s="30"/>
      <c r="C534" s="129"/>
      <c r="K534" s="130"/>
      <c r="M534" s="131"/>
    </row>
    <row r="535" spans="1:13" ht="12.75">
      <c r="A535" s="30"/>
      <c r="C535" s="129"/>
      <c r="K535" s="130"/>
      <c r="M535" s="131"/>
    </row>
    <row r="536" spans="1:13" ht="12.75">
      <c r="A536" s="30"/>
      <c r="C536" s="129"/>
      <c r="K536" s="130"/>
      <c r="M536" s="131"/>
    </row>
    <row r="537" spans="1:13" ht="12.75">
      <c r="A537" s="30"/>
      <c r="C537" s="129"/>
      <c r="K537" s="130"/>
      <c r="M537" s="131"/>
    </row>
    <row r="538" spans="1:13" ht="12.75">
      <c r="A538" s="30"/>
      <c r="C538" s="129"/>
      <c r="K538" s="130"/>
      <c r="M538" s="131"/>
    </row>
    <row r="539" spans="1:13" ht="12.75">
      <c r="A539" s="30"/>
      <c r="C539" s="129"/>
      <c r="K539" s="130"/>
      <c r="M539" s="131"/>
    </row>
    <row r="540" spans="1:13" ht="12.75">
      <c r="A540" s="30"/>
      <c r="C540" s="129"/>
      <c r="K540" s="130"/>
      <c r="M540" s="131"/>
    </row>
    <row r="541" spans="1:13" ht="12.75">
      <c r="A541" s="30"/>
      <c r="C541" s="129"/>
      <c r="K541" s="130"/>
      <c r="M541" s="131"/>
    </row>
    <row r="542" spans="1:13" ht="12.75">
      <c r="A542" s="30"/>
      <c r="C542" s="129"/>
      <c r="K542" s="130"/>
      <c r="M542" s="131"/>
    </row>
    <row r="543" spans="1:13" ht="12.75">
      <c r="A543" s="30"/>
      <c r="C543" s="129"/>
      <c r="K543" s="130"/>
      <c r="M543" s="131"/>
    </row>
    <row r="544" spans="1:13" ht="12.75">
      <c r="A544" s="30"/>
      <c r="C544" s="129"/>
      <c r="K544" s="130"/>
      <c r="M544" s="131"/>
    </row>
    <row r="545" spans="1:13" ht="12.75">
      <c r="A545" s="30"/>
      <c r="C545" s="129"/>
      <c r="K545" s="130"/>
      <c r="M545" s="131"/>
    </row>
    <row r="546" spans="1:13" ht="12.75">
      <c r="A546" s="30"/>
      <c r="C546" s="129"/>
      <c r="K546" s="130"/>
      <c r="M546" s="131"/>
    </row>
    <row r="547" spans="1:13" ht="12.75">
      <c r="A547" s="30"/>
      <c r="C547" s="129"/>
      <c r="K547" s="130"/>
      <c r="M547" s="131"/>
    </row>
    <row r="548" spans="1:13" ht="12.75">
      <c r="A548" s="30"/>
      <c r="C548" s="129"/>
      <c r="K548" s="130"/>
      <c r="M548" s="131"/>
    </row>
    <row r="549" spans="1:13" ht="12.75">
      <c r="A549" s="30"/>
      <c r="C549" s="129"/>
      <c r="K549" s="130"/>
      <c r="M549" s="131"/>
    </row>
    <row r="550" spans="1:13" ht="12.75">
      <c r="A550" s="30"/>
      <c r="C550" s="129"/>
      <c r="K550" s="130"/>
      <c r="M550" s="131"/>
    </row>
    <row r="551" spans="1:13" ht="12.75">
      <c r="A551" s="30"/>
      <c r="C551" s="129"/>
      <c r="K551" s="130"/>
      <c r="M551" s="131"/>
    </row>
    <row r="552" spans="1:13" ht="12.75">
      <c r="A552" s="30"/>
      <c r="C552" s="129"/>
      <c r="K552" s="130"/>
      <c r="M552" s="131"/>
    </row>
    <row r="553" spans="1:13" ht="12.75">
      <c r="A553" s="30"/>
      <c r="C553" s="129"/>
      <c r="K553" s="130"/>
      <c r="M553" s="131"/>
    </row>
    <row r="554" spans="1:13" ht="12.75">
      <c r="A554" s="30"/>
      <c r="C554" s="129"/>
      <c r="K554" s="130"/>
      <c r="M554" s="131"/>
    </row>
    <row r="555" spans="1:13" ht="12.75">
      <c r="A555" s="30"/>
      <c r="C555" s="129"/>
      <c r="K555" s="130"/>
      <c r="M555" s="131"/>
    </row>
    <row r="556" spans="1:13" ht="12.75">
      <c r="A556" s="30"/>
      <c r="C556" s="129"/>
      <c r="K556" s="130"/>
      <c r="M556" s="131"/>
    </row>
    <row r="557" spans="1:13" ht="12.75">
      <c r="A557" s="30"/>
      <c r="C557" s="129"/>
      <c r="K557" s="130"/>
      <c r="M557" s="131"/>
    </row>
    <row r="558" spans="1:13" ht="12.75">
      <c r="A558" s="30"/>
      <c r="C558" s="129"/>
      <c r="K558" s="130"/>
      <c r="M558" s="131"/>
    </row>
    <row r="559" spans="1:13" ht="12.75">
      <c r="A559" s="30"/>
      <c r="C559" s="129"/>
      <c r="K559" s="130"/>
      <c r="M559" s="131"/>
    </row>
    <row r="560" spans="1:13" ht="12.75">
      <c r="A560" s="30"/>
      <c r="C560" s="129"/>
      <c r="K560" s="130"/>
      <c r="M560" s="131"/>
    </row>
    <row r="561" spans="1:13" ht="12.75">
      <c r="A561" s="30"/>
      <c r="C561" s="129"/>
      <c r="K561" s="130"/>
      <c r="M561" s="131"/>
    </row>
    <row r="562" spans="1:13" ht="12.75">
      <c r="A562" s="30"/>
      <c r="C562" s="129"/>
      <c r="K562" s="130"/>
      <c r="M562" s="131"/>
    </row>
    <row r="563" spans="1:13" ht="12.75">
      <c r="A563" s="30"/>
      <c r="C563" s="129"/>
      <c r="K563" s="130"/>
      <c r="M563" s="131"/>
    </row>
    <row r="564" spans="1:13" ht="12.75">
      <c r="A564" s="30"/>
      <c r="C564" s="129"/>
      <c r="K564" s="130"/>
      <c r="M564" s="131"/>
    </row>
    <row r="565" spans="1:13" ht="12.75">
      <c r="A565" s="30"/>
      <c r="C565" s="129"/>
      <c r="K565" s="130"/>
      <c r="M565" s="131"/>
    </row>
    <row r="566" spans="1:13" ht="12.75">
      <c r="A566" s="30"/>
      <c r="C566" s="129"/>
      <c r="K566" s="130"/>
      <c r="M566" s="131"/>
    </row>
    <row r="567" spans="1:13" ht="12.75">
      <c r="A567" s="30"/>
      <c r="C567" s="129"/>
      <c r="K567" s="130"/>
      <c r="M567" s="131"/>
    </row>
    <row r="568" spans="1:13" ht="12.75">
      <c r="A568" s="30"/>
      <c r="C568" s="129"/>
      <c r="K568" s="130"/>
      <c r="M568" s="131"/>
    </row>
    <row r="569" spans="1:13" ht="12.75">
      <c r="A569" s="30"/>
      <c r="C569" s="129"/>
      <c r="K569" s="130"/>
      <c r="M569" s="131"/>
    </row>
    <row r="570" spans="1:13" ht="12.75">
      <c r="A570" s="30"/>
      <c r="C570" s="129"/>
      <c r="K570" s="130"/>
      <c r="M570" s="131"/>
    </row>
    <row r="571" spans="1:13" ht="12.75">
      <c r="A571" s="30"/>
      <c r="C571" s="129"/>
      <c r="K571" s="130"/>
      <c r="M571" s="131"/>
    </row>
    <row r="572" spans="1:13" ht="12.75">
      <c r="A572" s="30"/>
      <c r="C572" s="129"/>
      <c r="K572" s="130"/>
      <c r="M572" s="131"/>
    </row>
    <row r="573" spans="1:13" ht="12.75">
      <c r="A573" s="30"/>
      <c r="C573" s="129"/>
      <c r="K573" s="130"/>
      <c r="M573" s="131"/>
    </row>
    <row r="574" spans="1:13" ht="12.75">
      <c r="A574" s="30"/>
      <c r="C574" s="129"/>
      <c r="K574" s="130"/>
      <c r="M574" s="131"/>
    </row>
    <row r="575" spans="1:13" ht="12.75">
      <c r="A575" s="30"/>
      <c r="C575" s="129"/>
      <c r="K575" s="130"/>
      <c r="M575" s="131"/>
    </row>
    <row r="576" spans="1:13" ht="12.75">
      <c r="A576" s="30"/>
      <c r="C576" s="129"/>
      <c r="K576" s="130"/>
      <c r="M576" s="131"/>
    </row>
    <row r="577" spans="1:13" ht="12.75">
      <c r="A577" s="30"/>
      <c r="C577" s="129"/>
      <c r="K577" s="130"/>
      <c r="M577" s="131"/>
    </row>
    <row r="578" spans="1:13" ht="12.75">
      <c r="A578" s="30"/>
      <c r="C578" s="129"/>
      <c r="K578" s="130"/>
      <c r="M578" s="131"/>
    </row>
    <row r="579" spans="1:13" ht="12.75">
      <c r="A579" s="30"/>
      <c r="C579" s="129"/>
      <c r="K579" s="130"/>
      <c r="M579" s="131"/>
    </row>
    <row r="580" spans="1:13" ht="12.75">
      <c r="A580" s="30"/>
      <c r="C580" s="129"/>
      <c r="K580" s="130"/>
      <c r="M580" s="131"/>
    </row>
    <row r="581" spans="1:13" ht="12.75">
      <c r="A581" s="30"/>
      <c r="C581" s="129"/>
      <c r="K581" s="130"/>
      <c r="M581" s="131"/>
    </row>
    <row r="582" spans="1:13" ht="12.75">
      <c r="A582" s="30"/>
      <c r="C582" s="129"/>
      <c r="K582" s="130"/>
      <c r="M582" s="131"/>
    </row>
    <row r="583" spans="1:13" ht="12.75">
      <c r="A583" s="30"/>
      <c r="C583" s="129"/>
      <c r="K583" s="130"/>
      <c r="M583" s="131"/>
    </row>
    <row r="584" spans="1:13" ht="12.75">
      <c r="A584" s="30"/>
      <c r="C584" s="129"/>
      <c r="K584" s="130"/>
      <c r="M584" s="131"/>
    </row>
    <row r="585" spans="1:13" ht="12.75">
      <c r="A585" s="30"/>
      <c r="C585" s="129"/>
      <c r="K585" s="130"/>
      <c r="M585" s="131"/>
    </row>
    <row r="586" spans="1:13" ht="12.75">
      <c r="A586" s="30"/>
      <c r="C586" s="129"/>
      <c r="K586" s="130"/>
      <c r="M586" s="131"/>
    </row>
    <row r="587" spans="1:13" ht="12.75">
      <c r="A587" s="30"/>
      <c r="C587" s="129"/>
      <c r="K587" s="130"/>
      <c r="M587" s="131"/>
    </row>
    <row r="588" spans="1:13" ht="12.75">
      <c r="A588" s="30"/>
      <c r="C588" s="129"/>
      <c r="K588" s="130"/>
      <c r="M588" s="131"/>
    </row>
    <row r="589" spans="1:13" ht="12.75">
      <c r="A589" s="30"/>
      <c r="C589" s="129"/>
      <c r="K589" s="130"/>
      <c r="M589" s="131"/>
    </row>
    <row r="590" spans="1:13" ht="12.75">
      <c r="A590" s="30"/>
      <c r="C590" s="129"/>
      <c r="K590" s="130"/>
      <c r="M590" s="131"/>
    </row>
    <row r="591" spans="1:13" ht="12.75">
      <c r="A591" s="30"/>
      <c r="C591" s="129"/>
      <c r="K591" s="130"/>
      <c r="M591" s="131"/>
    </row>
    <row r="592" spans="1:13" ht="12.75">
      <c r="A592" s="30"/>
      <c r="C592" s="129"/>
      <c r="K592" s="130"/>
      <c r="M592" s="131"/>
    </row>
    <row r="593" spans="1:13" ht="12.75">
      <c r="A593" s="30"/>
      <c r="C593" s="129"/>
      <c r="K593" s="130"/>
      <c r="M593" s="131"/>
    </row>
    <row r="594" spans="1:13" ht="12.75">
      <c r="A594" s="30"/>
      <c r="C594" s="129"/>
      <c r="K594" s="130"/>
      <c r="M594" s="131"/>
    </row>
    <row r="595" spans="1:13" ht="12.75">
      <c r="A595" s="30"/>
      <c r="C595" s="129"/>
      <c r="K595" s="130"/>
      <c r="M595" s="131"/>
    </row>
    <row r="596" spans="1:13" ht="12.75">
      <c r="A596" s="30"/>
      <c r="C596" s="129"/>
      <c r="K596" s="130"/>
      <c r="M596" s="131"/>
    </row>
    <row r="597" spans="1:13" ht="12.75">
      <c r="A597" s="30"/>
      <c r="C597" s="129"/>
      <c r="K597" s="130"/>
      <c r="M597" s="131"/>
    </row>
    <row r="598" spans="1:13" ht="12.75">
      <c r="A598" s="30"/>
      <c r="C598" s="129"/>
      <c r="K598" s="130"/>
      <c r="M598" s="131"/>
    </row>
    <row r="599" spans="1:13" ht="12.75">
      <c r="A599" s="30"/>
      <c r="C599" s="129"/>
      <c r="K599" s="130"/>
      <c r="M599" s="131"/>
    </row>
    <row r="600" spans="1:13" ht="12.75">
      <c r="A600" s="30"/>
      <c r="C600" s="129"/>
      <c r="K600" s="130"/>
      <c r="M600" s="131"/>
    </row>
    <row r="601" spans="1:13" ht="12.75">
      <c r="A601" s="30"/>
      <c r="C601" s="129"/>
      <c r="K601" s="130"/>
      <c r="M601" s="131"/>
    </row>
    <row r="602" spans="1:13" ht="12.75">
      <c r="A602" s="30"/>
      <c r="C602" s="129"/>
      <c r="K602" s="130"/>
      <c r="M602" s="131"/>
    </row>
    <row r="603" spans="1:13" ht="12.75">
      <c r="A603" s="30"/>
      <c r="C603" s="129"/>
      <c r="K603" s="130"/>
      <c r="M603" s="131"/>
    </row>
    <row r="604" spans="1:13" ht="12.75">
      <c r="A604" s="30"/>
      <c r="C604" s="129"/>
      <c r="K604" s="130"/>
      <c r="M604" s="131"/>
    </row>
    <row r="605" spans="1:13" ht="12.75">
      <c r="A605" s="30"/>
      <c r="C605" s="129"/>
      <c r="K605" s="130"/>
      <c r="M605" s="131"/>
    </row>
    <row r="606" spans="1:13" ht="12.75">
      <c r="A606" s="30"/>
      <c r="C606" s="129"/>
      <c r="K606" s="130"/>
      <c r="M606" s="131"/>
    </row>
    <row r="607" spans="1:13" ht="12.75">
      <c r="A607" s="30"/>
      <c r="C607" s="129"/>
      <c r="K607" s="130"/>
      <c r="M607" s="131"/>
    </row>
    <row r="608" spans="1:13" ht="12.75">
      <c r="A608" s="30"/>
      <c r="C608" s="129"/>
      <c r="K608" s="130"/>
      <c r="M608" s="131"/>
    </row>
    <row r="609" spans="1:13" ht="12.75">
      <c r="A609" s="30"/>
      <c r="C609" s="129"/>
      <c r="K609" s="130"/>
      <c r="M609" s="131"/>
    </row>
    <row r="610" spans="1:13" ht="12.75">
      <c r="A610" s="30"/>
      <c r="C610" s="129"/>
      <c r="K610" s="130"/>
      <c r="M610" s="131"/>
    </row>
    <row r="611" spans="1:13" ht="12.75">
      <c r="A611" s="30"/>
      <c r="C611" s="129"/>
      <c r="K611" s="130"/>
      <c r="M611" s="131"/>
    </row>
    <row r="612" spans="1:13" ht="12.75">
      <c r="A612" s="30"/>
      <c r="C612" s="129"/>
      <c r="K612" s="130"/>
      <c r="M612" s="131"/>
    </row>
    <row r="613" spans="1:13" ht="12.75">
      <c r="A613" s="30"/>
      <c r="C613" s="129"/>
      <c r="K613" s="130"/>
      <c r="M613" s="131"/>
    </row>
    <row r="614" spans="1:13" ht="12.75">
      <c r="A614" s="30"/>
      <c r="C614" s="129"/>
      <c r="K614" s="130"/>
      <c r="M614" s="131"/>
    </row>
    <row r="615" spans="1:13" ht="12.75">
      <c r="A615" s="30"/>
      <c r="C615" s="129"/>
      <c r="K615" s="130"/>
      <c r="M615" s="131"/>
    </row>
    <row r="616" spans="1:13" ht="12.75">
      <c r="A616" s="30"/>
      <c r="C616" s="129"/>
      <c r="K616" s="130"/>
      <c r="M616" s="131"/>
    </row>
    <row r="617" spans="1:13" ht="12.75">
      <c r="A617" s="30"/>
      <c r="C617" s="129"/>
      <c r="K617" s="130"/>
      <c r="M617" s="131"/>
    </row>
    <row r="618" spans="1:13" ht="12.75">
      <c r="A618" s="30"/>
      <c r="C618" s="129"/>
      <c r="K618" s="130"/>
      <c r="M618" s="131"/>
    </row>
    <row r="619" spans="1:13" ht="12.75">
      <c r="A619" s="30"/>
      <c r="C619" s="129"/>
      <c r="K619" s="130"/>
      <c r="M619" s="131"/>
    </row>
    <row r="620" spans="1:13" ht="12.75">
      <c r="A620" s="30"/>
      <c r="C620" s="129"/>
      <c r="K620" s="130"/>
      <c r="M620" s="131"/>
    </row>
    <row r="621" spans="1:13" ht="12.75">
      <c r="A621" s="30"/>
      <c r="C621" s="129"/>
      <c r="K621" s="130"/>
      <c r="M621" s="131"/>
    </row>
    <row r="622" spans="1:13" ht="12.75">
      <c r="A622" s="30"/>
      <c r="C622" s="129"/>
      <c r="K622" s="130"/>
      <c r="M622" s="131"/>
    </row>
    <row r="623" spans="1:13" ht="12.75">
      <c r="A623" s="30"/>
      <c r="C623" s="129"/>
      <c r="K623" s="130"/>
      <c r="M623" s="131"/>
    </row>
    <row r="624" spans="1:13" ht="12.75">
      <c r="A624" s="30"/>
      <c r="C624" s="129"/>
      <c r="K624" s="130"/>
      <c r="M624" s="131"/>
    </row>
    <row r="625" spans="1:13" ht="12.75">
      <c r="A625" s="30"/>
      <c r="C625" s="129"/>
      <c r="K625" s="130"/>
      <c r="M625" s="131"/>
    </row>
    <row r="626" spans="1:13" ht="12.75">
      <c r="A626" s="30"/>
      <c r="C626" s="129"/>
      <c r="K626" s="130"/>
      <c r="M626" s="131"/>
    </row>
    <row r="627" spans="1:13" ht="12.75">
      <c r="A627" s="30"/>
      <c r="C627" s="129"/>
      <c r="K627" s="130"/>
      <c r="M627" s="131"/>
    </row>
    <row r="628" spans="1:13" ht="12.75">
      <c r="A628" s="30"/>
      <c r="C628" s="129"/>
      <c r="K628" s="130"/>
      <c r="M628" s="131"/>
    </row>
    <row r="629" spans="1:13" ht="12.75">
      <c r="A629" s="30"/>
      <c r="C629" s="129"/>
      <c r="K629" s="130"/>
      <c r="M629" s="131"/>
    </row>
    <row r="630" spans="1:13" ht="12.75">
      <c r="A630" s="30"/>
      <c r="C630" s="129"/>
      <c r="K630" s="130"/>
      <c r="M630" s="131"/>
    </row>
    <row r="631" spans="1:13" ht="12.75">
      <c r="A631" s="30"/>
      <c r="C631" s="129"/>
      <c r="K631" s="130"/>
      <c r="M631" s="131"/>
    </row>
    <row r="632" spans="1:13" ht="12.75">
      <c r="A632" s="30"/>
      <c r="C632" s="129"/>
      <c r="K632" s="130"/>
      <c r="M632" s="131"/>
    </row>
    <row r="633" spans="1:13" ht="12.75">
      <c r="A633" s="30"/>
      <c r="C633" s="129"/>
      <c r="K633" s="130"/>
      <c r="M633" s="131"/>
    </row>
    <row r="634" spans="1:13" ht="12.75">
      <c r="A634" s="30"/>
      <c r="C634" s="129"/>
      <c r="K634" s="130"/>
      <c r="M634" s="131"/>
    </row>
    <row r="635" spans="1:13" ht="12.75">
      <c r="A635" s="30"/>
      <c r="C635" s="129"/>
      <c r="K635" s="130"/>
      <c r="M635" s="131"/>
    </row>
    <row r="636" spans="1:13" ht="12.75">
      <c r="A636" s="30"/>
      <c r="C636" s="129"/>
      <c r="K636" s="130"/>
      <c r="M636" s="131"/>
    </row>
    <row r="637" spans="1:13" ht="12.75">
      <c r="A637" s="30"/>
      <c r="C637" s="129"/>
      <c r="K637" s="130"/>
      <c r="M637" s="131"/>
    </row>
    <row r="638" spans="1:13" ht="12.75">
      <c r="A638" s="30"/>
      <c r="C638" s="129"/>
      <c r="K638" s="130"/>
      <c r="M638" s="131"/>
    </row>
    <row r="639" spans="1:13" ht="12.75">
      <c r="A639" s="30"/>
      <c r="C639" s="129"/>
      <c r="K639" s="130"/>
      <c r="M639" s="131"/>
    </row>
    <row r="640" spans="1:13" ht="12.75">
      <c r="A640" s="30"/>
      <c r="C640" s="129"/>
      <c r="K640" s="130"/>
      <c r="M640" s="131"/>
    </row>
    <row r="641" spans="1:13" ht="12.75">
      <c r="A641" s="30"/>
      <c r="C641" s="129"/>
      <c r="K641" s="130"/>
      <c r="M641" s="131"/>
    </row>
    <row r="642" spans="1:13" ht="12.75">
      <c r="A642" s="30"/>
      <c r="C642" s="129"/>
      <c r="K642" s="130"/>
      <c r="M642" s="131"/>
    </row>
    <row r="643" spans="1:13" ht="12.75">
      <c r="A643" s="30"/>
      <c r="C643" s="129"/>
      <c r="K643" s="130"/>
      <c r="M643" s="131"/>
    </row>
    <row r="644" spans="1:13" ht="12.75">
      <c r="A644" s="30"/>
      <c r="C644" s="129"/>
      <c r="K644" s="130"/>
      <c r="M644" s="131"/>
    </row>
    <row r="645" spans="1:13" ht="12.75">
      <c r="A645" s="30"/>
      <c r="C645" s="129"/>
      <c r="K645" s="130"/>
      <c r="M645" s="131"/>
    </row>
    <row r="646" spans="1:13" ht="12.75">
      <c r="A646" s="30"/>
      <c r="C646" s="129"/>
      <c r="K646" s="130"/>
      <c r="M646" s="131"/>
    </row>
    <row r="647" spans="1:13" ht="12.75">
      <c r="A647" s="30"/>
      <c r="C647" s="129"/>
      <c r="K647" s="130"/>
      <c r="M647" s="131"/>
    </row>
    <row r="648" spans="1:13" ht="12.75">
      <c r="A648" s="30"/>
      <c r="C648" s="129"/>
      <c r="K648" s="130"/>
      <c r="M648" s="131"/>
    </row>
    <row r="649" spans="1:13" ht="12.75">
      <c r="A649" s="30"/>
      <c r="C649" s="129"/>
      <c r="K649" s="130"/>
      <c r="M649" s="131"/>
    </row>
    <row r="650" spans="1:13" ht="12.75">
      <c r="A650" s="30"/>
      <c r="C650" s="129"/>
      <c r="K650" s="130"/>
      <c r="M650" s="131"/>
    </row>
    <row r="651" spans="1:13" ht="12.75">
      <c r="A651" s="30"/>
      <c r="C651" s="129"/>
      <c r="K651" s="130"/>
      <c r="M651" s="131"/>
    </row>
    <row r="652" spans="1:13" ht="12.75">
      <c r="A652" s="30"/>
      <c r="C652" s="129"/>
      <c r="K652" s="130"/>
      <c r="M652" s="131"/>
    </row>
    <row r="653" spans="1:13" ht="12.75">
      <c r="A653" s="30"/>
      <c r="C653" s="129"/>
      <c r="K653" s="130"/>
      <c r="M653" s="131"/>
    </row>
    <row r="654" spans="1:13" ht="12.75">
      <c r="A654" s="30"/>
      <c r="C654" s="129"/>
      <c r="K654" s="130"/>
      <c r="M654" s="131"/>
    </row>
    <row r="655" spans="1:13" ht="12.75">
      <c r="A655" s="30"/>
      <c r="C655" s="129"/>
      <c r="K655" s="130"/>
      <c r="M655" s="131"/>
    </row>
    <row r="656" spans="1:13" ht="12.75">
      <c r="A656" s="30"/>
      <c r="C656" s="129"/>
      <c r="K656" s="130"/>
      <c r="M656" s="131"/>
    </row>
    <row r="657" spans="1:13" ht="12.75">
      <c r="A657" s="30"/>
      <c r="C657" s="129"/>
      <c r="K657" s="130"/>
      <c r="M657" s="131"/>
    </row>
    <row r="658" spans="1:13" ht="12.75">
      <c r="A658" s="30"/>
      <c r="C658" s="129"/>
      <c r="K658" s="130"/>
      <c r="M658" s="131"/>
    </row>
    <row r="659" spans="1:13" ht="12.75">
      <c r="A659" s="30"/>
      <c r="C659" s="129"/>
      <c r="K659" s="130"/>
      <c r="M659" s="131"/>
    </row>
    <row r="660" spans="1:13" ht="12.75">
      <c r="A660" s="30"/>
      <c r="C660" s="129"/>
      <c r="K660" s="130"/>
      <c r="M660" s="131"/>
    </row>
    <row r="661" spans="1:13" ht="12.75">
      <c r="A661" s="30"/>
      <c r="C661" s="129"/>
      <c r="K661" s="130"/>
      <c r="M661" s="131"/>
    </row>
    <row r="662" spans="1:13" ht="12.75">
      <c r="A662" s="30"/>
      <c r="C662" s="129"/>
      <c r="K662" s="130"/>
      <c r="M662" s="131"/>
    </row>
    <row r="663" spans="1:13" ht="12.75">
      <c r="A663" s="30"/>
      <c r="C663" s="129"/>
      <c r="K663" s="130"/>
      <c r="M663" s="131"/>
    </row>
    <row r="664" spans="1:13" ht="12.75">
      <c r="A664" s="30"/>
      <c r="C664" s="129"/>
      <c r="K664" s="130"/>
      <c r="M664" s="131"/>
    </row>
    <row r="665" spans="1:13" ht="12.75">
      <c r="A665" s="30"/>
      <c r="C665" s="129"/>
      <c r="K665" s="130"/>
      <c r="M665" s="131"/>
    </row>
    <row r="666" spans="1:13" ht="12.75">
      <c r="A666" s="30"/>
      <c r="C666" s="129"/>
      <c r="K666" s="130"/>
      <c r="M666" s="131"/>
    </row>
    <row r="667" spans="1:13" ht="12.75">
      <c r="A667" s="30"/>
      <c r="C667" s="129"/>
      <c r="K667" s="130"/>
      <c r="M667" s="131"/>
    </row>
    <row r="668" spans="1:13" ht="12.75">
      <c r="A668" s="30"/>
      <c r="C668" s="129"/>
      <c r="K668" s="130"/>
      <c r="M668" s="131"/>
    </row>
    <row r="669" spans="1:13" ht="12.75">
      <c r="A669" s="30"/>
      <c r="C669" s="129"/>
      <c r="K669" s="130"/>
      <c r="M669" s="131"/>
    </row>
    <row r="670" spans="1:13" ht="12.75">
      <c r="A670" s="30"/>
      <c r="C670" s="129"/>
      <c r="K670" s="130"/>
      <c r="M670" s="131"/>
    </row>
    <row r="671" spans="1:13" ht="12.75">
      <c r="A671" s="30"/>
      <c r="C671" s="129"/>
      <c r="K671" s="130"/>
      <c r="M671" s="131"/>
    </row>
    <row r="672" spans="1:13" ht="12.75">
      <c r="A672" s="30"/>
      <c r="C672" s="129"/>
      <c r="K672" s="130"/>
      <c r="M672" s="131"/>
    </row>
    <row r="673" spans="1:13" ht="12.75">
      <c r="A673" s="30"/>
      <c r="C673" s="129"/>
      <c r="K673" s="130"/>
      <c r="M673" s="131"/>
    </row>
    <row r="674" spans="1:13" ht="12.75">
      <c r="A674" s="30"/>
      <c r="C674" s="129"/>
      <c r="K674" s="130"/>
      <c r="M674" s="131"/>
    </row>
    <row r="675" spans="1:13" ht="12.75">
      <c r="A675" s="30"/>
      <c r="C675" s="129"/>
      <c r="K675" s="130"/>
      <c r="M675" s="131"/>
    </row>
    <row r="676" spans="1:13" ht="12.75">
      <c r="A676" s="30"/>
      <c r="C676" s="129"/>
      <c r="K676" s="130"/>
      <c r="M676" s="131"/>
    </row>
    <row r="677" spans="1:13" ht="12.75">
      <c r="A677" s="30"/>
      <c r="C677" s="129"/>
      <c r="K677" s="130"/>
      <c r="M677" s="131"/>
    </row>
    <row r="678" spans="1:13" ht="12.75">
      <c r="A678" s="30"/>
      <c r="C678" s="129"/>
      <c r="K678" s="130"/>
      <c r="M678" s="131"/>
    </row>
    <row r="679" spans="1:13" ht="12.75">
      <c r="A679" s="30"/>
      <c r="C679" s="129"/>
      <c r="K679" s="130"/>
      <c r="M679" s="131"/>
    </row>
    <row r="680" spans="1:13" ht="12.75">
      <c r="A680" s="30"/>
      <c r="C680" s="129"/>
      <c r="K680" s="130"/>
      <c r="M680" s="131"/>
    </row>
    <row r="681" spans="1:13" ht="12.75">
      <c r="A681" s="30"/>
      <c r="C681" s="129"/>
      <c r="K681" s="130"/>
      <c r="M681" s="131"/>
    </row>
    <row r="682" spans="1:13" ht="12.75">
      <c r="A682" s="30"/>
      <c r="C682" s="129"/>
      <c r="K682" s="130"/>
      <c r="M682" s="131"/>
    </row>
    <row r="683" spans="1:13" ht="12.75">
      <c r="A683" s="30"/>
      <c r="C683" s="129"/>
      <c r="K683" s="130"/>
      <c r="M683" s="131"/>
    </row>
    <row r="684" spans="1:13" ht="12.75">
      <c r="A684" s="30"/>
      <c r="C684" s="129"/>
      <c r="K684" s="130"/>
      <c r="M684" s="131"/>
    </row>
    <row r="685" spans="1:13" ht="12.75">
      <c r="A685" s="30"/>
      <c r="C685" s="129"/>
      <c r="K685" s="130"/>
      <c r="M685" s="131"/>
    </row>
    <row r="686" spans="1:13" ht="12.75">
      <c r="A686" s="30"/>
      <c r="C686" s="129"/>
      <c r="K686" s="130"/>
      <c r="M686" s="131"/>
    </row>
    <row r="687" spans="1:13" ht="12.75">
      <c r="A687" s="30"/>
      <c r="C687" s="129"/>
      <c r="K687" s="130"/>
      <c r="M687" s="131"/>
    </row>
    <row r="688" spans="1:13" ht="12.75">
      <c r="A688" s="30"/>
      <c r="C688" s="129"/>
      <c r="K688" s="130"/>
      <c r="M688" s="131"/>
    </row>
    <row r="689" spans="1:13" ht="12.75">
      <c r="A689" s="30"/>
      <c r="C689" s="129"/>
      <c r="K689" s="130"/>
      <c r="M689" s="131"/>
    </row>
    <row r="690" spans="1:13" ht="12.75">
      <c r="A690" s="30"/>
      <c r="C690" s="129"/>
      <c r="K690" s="130"/>
      <c r="M690" s="131"/>
    </row>
    <row r="691" spans="1:13" ht="12.75">
      <c r="A691" s="30"/>
      <c r="C691" s="129"/>
      <c r="K691" s="130"/>
      <c r="M691" s="131"/>
    </row>
    <row r="692" spans="1:13" ht="12.75">
      <c r="A692" s="30"/>
      <c r="C692" s="129"/>
      <c r="K692" s="130"/>
      <c r="M692" s="131"/>
    </row>
    <row r="693" spans="1:13" ht="12.75">
      <c r="A693" s="30"/>
      <c r="C693" s="129"/>
      <c r="K693" s="130"/>
      <c r="M693" s="131"/>
    </row>
    <row r="694" spans="1:13" ht="12.75">
      <c r="A694" s="30"/>
      <c r="C694" s="129"/>
      <c r="K694" s="130"/>
      <c r="M694" s="131"/>
    </row>
    <row r="695" spans="1:13" ht="12.75">
      <c r="A695" s="30"/>
      <c r="C695" s="129"/>
      <c r="K695" s="130"/>
      <c r="M695" s="131"/>
    </row>
    <row r="696" spans="1:13" ht="12.75">
      <c r="A696" s="30"/>
      <c r="C696" s="129"/>
      <c r="K696" s="130"/>
      <c r="M696" s="131"/>
    </row>
    <row r="697" spans="1:13" ht="12.75">
      <c r="A697" s="30"/>
      <c r="C697" s="129"/>
      <c r="K697" s="130"/>
      <c r="M697" s="131"/>
    </row>
    <row r="698" spans="1:13" ht="12.75">
      <c r="A698" s="30"/>
      <c r="C698" s="129"/>
      <c r="K698" s="130"/>
      <c r="M698" s="131"/>
    </row>
    <row r="699" spans="1:13" ht="12.75">
      <c r="A699" s="30"/>
      <c r="C699" s="129"/>
      <c r="K699" s="130"/>
      <c r="M699" s="131"/>
    </row>
    <row r="700" spans="1:13" ht="12.75">
      <c r="A700" s="30"/>
      <c r="C700" s="129"/>
      <c r="K700" s="130"/>
      <c r="M700" s="131"/>
    </row>
    <row r="701" spans="1:13" ht="12.75">
      <c r="A701" s="30"/>
      <c r="C701" s="129"/>
      <c r="K701" s="130"/>
      <c r="M701" s="131"/>
    </row>
    <row r="702" spans="1:13" ht="12.75">
      <c r="A702" s="30"/>
      <c r="C702" s="129"/>
      <c r="K702" s="130"/>
      <c r="M702" s="131"/>
    </row>
    <row r="703" spans="1:13" ht="12.75">
      <c r="A703" s="30"/>
      <c r="C703" s="129"/>
      <c r="K703" s="130"/>
      <c r="M703" s="131"/>
    </row>
    <row r="704" spans="1:13" ht="12.75">
      <c r="A704" s="30"/>
      <c r="C704" s="129"/>
      <c r="K704" s="130"/>
      <c r="M704" s="131"/>
    </row>
    <row r="705" spans="1:13" ht="12.75">
      <c r="A705" s="30"/>
      <c r="C705" s="129"/>
      <c r="K705" s="130"/>
      <c r="M705" s="131"/>
    </row>
    <row r="706" spans="1:13" ht="12.75">
      <c r="A706" s="30"/>
      <c r="C706" s="129"/>
      <c r="K706" s="130"/>
      <c r="M706" s="131"/>
    </row>
    <row r="707" spans="1:13" ht="12.75">
      <c r="A707" s="30"/>
      <c r="C707" s="129"/>
      <c r="K707" s="130"/>
      <c r="M707" s="131"/>
    </row>
    <row r="708" spans="1:13" ht="12.75">
      <c r="A708" s="30"/>
      <c r="C708" s="129"/>
      <c r="K708" s="130"/>
      <c r="M708" s="131"/>
    </row>
    <row r="709" spans="1:13" ht="12.75">
      <c r="A709" s="30"/>
      <c r="C709" s="129"/>
      <c r="K709" s="130"/>
      <c r="M709" s="131"/>
    </row>
    <row r="710" spans="1:13" ht="12.75">
      <c r="A710" s="30"/>
      <c r="C710" s="129"/>
      <c r="K710" s="130"/>
      <c r="M710" s="131"/>
    </row>
    <row r="711" spans="1:13" ht="12.75">
      <c r="A711" s="30"/>
      <c r="C711" s="129"/>
      <c r="K711" s="130"/>
      <c r="M711" s="131"/>
    </row>
    <row r="712" spans="1:13" ht="12.75">
      <c r="A712" s="30"/>
      <c r="C712" s="129"/>
      <c r="K712" s="130"/>
      <c r="M712" s="131"/>
    </row>
    <row r="713" spans="1:13" ht="12.75">
      <c r="A713" s="30"/>
      <c r="C713" s="129"/>
      <c r="K713" s="130"/>
      <c r="M713" s="131"/>
    </row>
    <row r="714" spans="1:13" ht="12.75">
      <c r="A714" s="30"/>
      <c r="C714" s="129"/>
      <c r="K714" s="130"/>
      <c r="M714" s="131"/>
    </row>
    <row r="715" spans="1:13" ht="12.75">
      <c r="A715" s="30"/>
      <c r="C715" s="129"/>
      <c r="K715" s="130"/>
      <c r="M715" s="131"/>
    </row>
    <row r="716" spans="1:13" ht="12.75">
      <c r="A716" s="30"/>
      <c r="C716" s="129"/>
      <c r="K716" s="130"/>
      <c r="M716" s="131"/>
    </row>
    <row r="717" spans="1:13" ht="12.75">
      <c r="A717" s="30"/>
      <c r="C717" s="129"/>
      <c r="K717" s="130"/>
      <c r="M717" s="131"/>
    </row>
    <row r="718" spans="1:13" ht="12.75">
      <c r="A718" s="30"/>
      <c r="C718" s="129"/>
      <c r="K718" s="130"/>
      <c r="M718" s="131"/>
    </row>
    <row r="719" spans="1:13" ht="12.75">
      <c r="A719" s="30"/>
      <c r="C719" s="129"/>
      <c r="K719" s="130"/>
      <c r="M719" s="131"/>
    </row>
    <row r="720" spans="1:13" ht="12.75">
      <c r="A720" s="30"/>
      <c r="C720" s="129"/>
      <c r="K720" s="130"/>
      <c r="M720" s="131"/>
    </row>
    <row r="721" spans="1:13" ht="12.75">
      <c r="A721" s="30"/>
      <c r="C721" s="129"/>
      <c r="K721" s="130"/>
      <c r="M721" s="131"/>
    </row>
    <row r="722" spans="1:13" ht="12.75">
      <c r="A722" s="30"/>
      <c r="C722" s="129"/>
      <c r="K722" s="130"/>
      <c r="M722" s="131"/>
    </row>
    <row r="723" spans="1:13" ht="12.75">
      <c r="A723" s="30"/>
      <c r="C723" s="129"/>
      <c r="K723" s="130"/>
      <c r="M723" s="131"/>
    </row>
    <row r="724" spans="1:13" ht="12.75">
      <c r="A724" s="30"/>
      <c r="C724" s="129"/>
      <c r="K724" s="130"/>
      <c r="M724" s="131"/>
    </row>
    <row r="725" spans="1:13" ht="12.75">
      <c r="A725" s="30"/>
      <c r="C725" s="129"/>
      <c r="K725" s="130"/>
      <c r="M725" s="131"/>
    </row>
    <row r="726" spans="1:13" ht="12.75">
      <c r="A726" s="30"/>
      <c r="C726" s="129"/>
      <c r="K726" s="130"/>
      <c r="M726" s="131"/>
    </row>
    <row r="727" spans="1:13" ht="12.75">
      <c r="A727" s="30"/>
      <c r="C727" s="129"/>
      <c r="K727" s="130"/>
      <c r="M727" s="131"/>
    </row>
    <row r="728" spans="1:13" ht="12.75">
      <c r="A728" s="30"/>
      <c r="C728" s="129"/>
      <c r="K728" s="130"/>
      <c r="M728" s="131"/>
    </row>
    <row r="729" spans="1:13" ht="12.75">
      <c r="A729" s="30"/>
      <c r="C729" s="129"/>
      <c r="K729" s="130"/>
      <c r="M729" s="131"/>
    </row>
    <row r="730" spans="1:13" ht="12.75">
      <c r="A730" s="30"/>
      <c r="C730" s="129"/>
      <c r="K730" s="130"/>
      <c r="M730" s="131"/>
    </row>
    <row r="731" spans="1:13" ht="12.75">
      <c r="A731" s="30"/>
      <c r="C731" s="129"/>
      <c r="K731" s="130"/>
      <c r="M731" s="131"/>
    </row>
    <row r="732" spans="1:13" ht="12.75">
      <c r="A732" s="30"/>
      <c r="C732" s="129"/>
      <c r="K732" s="130"/>
      <c r="M732" s="131"/>
    </row>
    <row r="733" spans="1:13" ht="12.75">
      <c r="A733" s="30"/>
      <c r="C733" s="129"/>
      <c r="K733" s="130"/>
      <c r="M733" s="131"/>
    </row>
    <row r="734" spans="1:13" ht="12.75">
      <c r="A734" s="30"/>
      <c r="C734" s="129"/>
      <c r="K734" s="130"/>
      <c r="M734" s="131"/>
    </row>
    <row r="735" spans="1:13" ht="12.75">
      <c r="A735" s="30"/>
      <c r="C735" s="129"/>
      <c r="K735" s="130"/>
      <c r="M735" s="131"/>
    </row>
    <row r="736" spans="1:13" ht="12.75">
      <c r="A736" s="30"/>
      <c r="C736" s="129"/>
      <c r="K736" s="130"/>
      <c r="M736" s="131"/>
    </row>
    <row r="737" spans="1:13" ht="12.75">
      <c r="A737" s="30"/>
      <c r="C737" s="129"/>
      <c r="K737" s="130"/>
      <c r="M737" s="131"/>
    </row>
    <row r="738" spans="1:13" ht="12.75">
      <c r="A738" s="30"/>
      <c r="C738" s="129"/>
      <c r="K738" s="130"/>
      <c r="M738" s="131"/>
    </row>
    <row r="739" spans="1:13" ht="12.75">
      <c r="A739" s="30"/>
      <c r="C739" s="129"/>
      <c r="K739" s="130"/>
      <c r="M739" s="131"/>
    </row>
    <row r="740" spans="1:13" ht="12.75">
      <c r="A740" s="30"/>
      <c r="C740" s="129"/>
      <c r="K740" s="130"/>
      <c r="M740" s="131"/>
    </row>
    <row r="741" spans="1:13" ht="12.75">
      <c r="A741" s="30"/>
      <c r="C741" s="129"/>
      <c r="K741" s="130"/>
      <c r="M741" s="131"/>
    </row>
    <row r="742" spans="1:13" ht="12.75">
      <c r="A742" s="30"/>
      <c r="C742" s="129"/>
      <c r="K742" s="130"/>
      <c r="M742" s="131"/>
    </row>
    <row r="743" spans="1:13" ht="12.75">
      <c r="A743" s="30"/>
      <c r="C743" s="129"/>
      <c r="K743" s="130"/>
      <c r="M743" s="131"/>
    </row>
    <row r="744" spans="1:13" ht="12.75">
      <c r="A744" s="30"/>
      <c r="C744" s="129"/>
      <c r="K744" s="130"/>
      <c r="M744" s="131"/>
    </row>
    <row r="745" spans="1:13" ht="12.75">
      <c r="A745" s="30"/>
      <c r="C745" s="129"/>
      <c r="K745" s="130"/>
      <c r="M745" s="131"/>
    </row>
    <row r="746" spans="1:13" ht="12.75">
      <c r="A746" s="30"/>
      <c r="C746" s="129"/>
      <c r="K746" s="130"/>
      <c r="M746" s="131"/>
    </row>
    <row r="747" spans="1:13" ht="12.75">
      <c r="A747" s="30"/>
      <c r="C747" s="129"/>
      <c r="K747" s="130"/>
      <c r="M747" s="131"/>
    </row>
    <row r="748" spans="1:13" ht="12.75">
      <c r="A748" s="30"/>
      <c r="C748" s="129"/>
      <c r="K748" s="130"/>
      <c r="M748" s="131"/>
    </row>
    <row r="749" spans="1:13" ht="12.75">
      <c r="A749" s="30"/>
      <c r="C749" s="129"/>
      <c r="K749" s="130"/>
      <c r="M749" s="131"/>
    </row>
    <row r="750" spans="1:13" ht="12.75">
      <c r="A750" s="30"/>
      <c r="C750" s="129"/>
      <c r="K750" s="130"/>
      <c r="M750" s="131"/>
    </row>
    <row r="751" spans="1:13" ht="12.75">
      <c r="A751" s="30"/>
      <c r="C751" s="129"/>
      <c r="K751" s="130"/>
      <c r="M751" s="131"/>
    </row>
    <row r="752" spans="1:13" ht="12.75">
      <c r="A752" s="30"/>
      <c r="C752" s="129"/>
      <c r="K752" s="130"/>
      <c r="M752" s="131"/>
    </row>
    <row r="753" spans="1:13" ht="12.75">
      <c r="A753" s="30"/>
      <c r="C753" s="129"/>
      <c r="K753" s="130"/>
      <c r="M753" s="131"/>
    </row>
    <row r="754" spans="1:13" ht="12.75">
      <c r="A754" s="30"/>
      <c r="C754" s="129"/>
      <c r="K754" s="130"/>
      <c r="M754" s="131"/>
    </row>
    <row r="755" spans="1:13" ht="12.75">
      <c r="A755" s="30"/>
      <c r="C755" s="129"/>
      <c r="K755" s="130"/>
      <c r="M755" s="131"/>
    </row>
    <row r="756" spans="1:13" ht="12.75">
      <c r="A756" s="30"/>
      <c r="C756" s="129"/>
      <c r="K756" s="130"/>
      <c r="M756" s="131"/>
    </row>
    <row r="757" spans="1:13" ht="12.75">
      <c r="A757" s="30"/>
      <c r="C757" s="129"/>
      <c r="K757" s="130"/>
      <c r="M757" s="131"/>
    </row>
    <row r="758" spans="1:13" ht="12.75">
      <c r="A758" s="30"/>
      <c r="C758" s="129"/>
      <c r="K758" s="130"/>
      <c r="M758" s="131"/>
    </row>
    <row r="759" spans="1:13" ht="12.75">
      <c r="A759" s="30"/>
      <c r="C759" s="129"/>
      <c r="K759" s="130"/>
      <c r="M759" s="131"/>
    </row>
    <row r="760" spans="1:13" ht="12.75">
      <c r="A760" s="30"/>
      <c r="C760" s="129"/>
      <c r="K760" s="130"/>
      <c r="M760" s="131"/>
    </row>
    <row r="761" spans="1:13" ht="12.75">
      <c r="A761" s="30"/>
      <c r="C761" s="129"/>
      <c r="K761" s="130"/>
      <c r="M761" s="131"/>
    </row>
    <row r="762" spans="1:13" ht="12.75">
      <c r="A762" s="30"/>
      <c r="C762" s="129"/>
      <c r="K762" s="130"/>
      <c r="M762" s="131"/>
    </row>
    <row r="763" spans="1:13" ht="12.75">
      <c r="A763" s="30"/>
      <c r="C763" s="129"/>
      <c r="K763" s="130"/>
      <c r="M763" s="131"/>
    </row>
    <row r="764" spans="1:13" ht="12.75">
      <c r="A764" s="30"/>
      <c r="C764" s="129"/>
      <c r="K764" s="130"/>
      <c r="M764" s="131"/>
    </row>
    <row r="765" spans="1:13" ht="12.75">
      <c r="A765" s="30"/>
      <c r="C765" s="129"/>
      <c r="K765" s="130"/>
      <c r="M765" s="131"/>
    </row>
    <row r="766" spans="1:13" ht="12.75">
      <c r="A766" s="30"/>
      <c r="C766" s="129"/>
      <c r="K766" s="130"/>
      <c r="M766" s="131"/>
    </row>
    <row r="767" spans="1:13" ht="12.75">
      <c r="A767" s="30"/>
      <c r="C767" s="129"/>
      <c r="K767" s="130"/>
      <c r="M767" s="131"/>
    </row>
    <row r="768" spans="1:13" ht="12.75">
      <c r="A768" s="30"/>
      <c r="C768" s="129"/>
      <c r="K768" s="130"/>
      <c r="M768" s="131"/>
    </row>
    <row r="769" spans="1:13" ht="12.75">
      <c r="A769" s="30"/>
      <c r="C769" s="129"/>
      <c r="K769" s="130"/>
      <c r="M769" s="131"/>
    </row>
    <row r="770" spans="1:13" ht="12.75">
      <c r="A770" s="30"/>
      <c r="C770" s="129"/>
      <c r="K770" s="130"/>
      <c r="M770" s="131"/>
    </row>
    <row r="771" spans="1:13" ht="12.75">
      <c r="A771" s="30"/>
      <c r="C771" s="129"/>
      <c r="K771" s="130"/>
      <c r="M771" s="131"/>
    </row>
    <row r="772" spans="1:13" ht="12.75">
      <c r="A772" s="30"/>
      <c r="C772" s="129"/>
      <c r="K772" s="130"/>
      <c r="M772" s="131"/>
    </row>
    <row r="773" spans="1:13" ht="12.75">
      <c r="A773" s="30"/>
      <c r="C773" s="129"/>
      <c r="K773" s="130"/>
      <c r="M773" s="131"/>
    </row>
    <row r="774" spans="1:13" ht="12.75">
      <c r="A774" s="30"/>
      <c r="C774" s="129"/>
      <c r="K774" s="130"/>
      <c r="M774" s="131"/>
    </row>
    <row r="775" spans="1:13" ht="12.75">
      <c r="A775" s="30"/>
      <c r="C775" s="129"/>
      <c r="K775" s="130"/>
      <c r="M775" s="131"/>
    </row>
    <row r="776" spans="1:13" ht="12.75">
      <c r="A776" s="30"/>
      <c r="C776" s="129"/>
      <c r="K776" s="130"/>
      <c r="M776" s="131"/>
    </row>
    <row r="777" spans="1:13" ht="12.75">
      <c r="A777" s="30"/>
      <c r="C777" s="129"/>
      <c r="K777" s="130"/>
      <c r="M777" s="131"/>
    </row>
    <row r="778" spans="1:13" ht="12.75">
      <c r="A778" s="30"/>
      <c r="C778" s="129"/>
      <c r="K778" s="130"/>
      <c r="M778" s="131"/>
    </row>
    <row r="779" spans="1:13" ht="12.75">
      <c r="A779" s="30"/>
      <c r="C779" s="129"/>
      <c r="K779" s="130"/>
      <c r="M779" s="131"/>
    </row>
    <row r="780" spans="1:13" ht="12.75">
      <c r="A780" s="30"/>
      <c r="C780" s="129"/>
      <c r="K780" s="130"/>
      <c r="M780" s="131"/>
    </row>
    <row r="781" spans="1:13" ht="12.75">
      <c r="A781" s="30"/>
      <c r="C781" s="129"/>
      <c r="K781" s="130"/>
      <c r="M781" s="131"/>
    </row>
    <row r="782" spans="1:13" ht="12.75">
      <c r="A782" s="30"/>
      <c r="C782" s="129"/>
      <c r="K782" s="130"/>
      <c r="M782" s="131"/>
    </row>
    <row r="783" spans="1:13" ht="12.75">
      <c r="A783" s="30"/>
      <c r="C783" s="129"/>
      <c r="K783" s="130"/>
      <c r="M783" s="131"/>
    </row>
    <row r="784" spans="1:13" ht="12.75">
      <c r="A784" s="30"/>
      <c r="C784" s="129"/>
      <c r="K784" s="130"/>
      <c r="M784" s="131"/>
    </row>
    <row r="785" spans="1:13" ht="12.75">
      <c r="A785" s="30"/>
      <c r="C785" s="129"/>
      <c r="K785" s="130"/>
      <c r="M785" s="131"/>
    </row>
    <row r="786" spans="1:13" ht="12.75">
      <c r="A786" s="30"/>
      <c r="C786" s="129"/>
      <c r="K786" s="130"/>
      <c r="M786" s="131"/>
    </row>
    <row r="787" spans="1:13" ht="12.75">
      <c r="A787" s="30"/>
      <c r="C787" s="129"/>
      <c r="K787" s="130"/>
      <c r="M787" s="131"/>
    </row>
    <row r="788" spans="1:13" ht="12.75">
      <c r="A788" s="30"/>
      <c r="C788" s="129"/>
      <c r="K788" s="130"/>
      <c r="M788" s="131"/>
    </row>
    <row r="789" spans="1:13" ht="12.75">
      <c r="A789" s="30"/>
      <c r="C789" s="129"/>
      <c r="K789" s="130"/>
      <c r="M789" s="131"/>
    </row>
    <row r="790" spans="1:13" ht="12.75">
      <c r="A790" s="30"/>
      <c r="C790" s="129"/>
      <c r="K790" s="130"/>
      <c r="M790" s="131"/>
    </row>
    <row r="791" spans="1:13" ht="12.75">
      <c r="A791" s="30"/>
      <c r="C791" s="129"/>
      <c r="K791" s="130"/>
      <c r="M791" s="131"/>
    </row>
    <row r="792" spans="1:13" ht="12.75">
      <c r="A792" s="30"/>
      <c r="C792" s="129"/>
      <c r="K792" s="130"/>
      <c r="M792" s="131"/>
    </row>
    <row r="793" spans="1:13" ht="12.75">
      <c r="A793" s="30"/>
      <c r="C793" s="129"/>
      <c r="K793" s="130"/>
      <c r="M793" s="131"/>
    </row>
    <row r="794" spans="1:13" ht="12.75">
      <c r="A794" s="30"/>
      <c r="C794" s="129"/>
      <c r="K794" s="130"/>
      <c r="M794" s="131"/>
    </row>
    <row r="795" spans="1:13" ht="12.75">
      <c r="A795" s="30"/>
      <c r="C795" s="129"/>
      <c r="K795" s="130"/>
      <c r="M795" s="131"/>
    </row>
    <row r="796" spans="1:13" ht="12.75">
      <c r="A796" s="30"/>
      <c r="C796" s="129"/>
      <c r="K796" s="130"/>
      <c r="M796" s="131"/>
    </row>
    <row r="797" spans="1:13" ht="12.75">
      <c r="A797" s="30"/>
      <c r="C797" s="129"/>
      <c r="K797" s="130"/>
      <c r="M797" s="131"/>
    </row>
    <row r="798" spans="1:13" ht="12.75">
      <c r="A798" s="30"/>
      <c r="C798" s="129"/>
      <c r="K798" s="130"/>
      <c r="M798" s="131"/>
    </row>
    <row r="799" spans="1:13" ht="12.75">
      <c r="A799" s="30"/>
      <c r="C799" s="129"/>
      <c r="K799" s="130"/>
      <c r="M799" s="131"/>
    </row>
    <row r="800" spans="1:13" ht="12.75">
      <c r="A800" s="30"/>
      <c r="C800" s="129"/>
      <c r="K800" s="130"/>
      <c r="M800" s="131"/>
    </row>
    <row r="801" spans="1:13" ht="12.75">
      <c r="A801" s="30"/>
      <c r="C801" s="129"/>
      <c r="K801" s="130"/>
      <c r="M801" s="131"/>
    </row>
    <row r="802" spans="1:13" ht="12.75">
      <c r="A802" s="30"/>
      <c r="C802" s="129"/>
      <c r="K802" s="130"/>
      <c r="M802" s="131"/>
    </row>
    <row r="803" spans="1:13" ht="12.75">
      <c r="A803" s="30"/>
      <c r="C803" s="129"/>
      <c r="K803" s="130"/>
      <c r="M803" s="131"/>
    </row>
    <row r="804" spans="1:13" ht="12.75">
      <c r="A804" s="30"/>
      <c r="C804" s="129"/>
      <c r="K804" s="130"/>
      <c r="M804" s="131"/>
    </row>
    <row r="805" spans="1:13" ht="12.75">
      <c r="A805" s="30"/>
      <c r="C805" s="129"/>
      <c r="K805" s="130"/>
      <c r="M805" s="131"/>
    </row>
    <row r="806" spans="1:13" ht="12.75">
      <c r="A806" s="30"/>
      <c r="C806" s="129"/>
      <c r="K806" s="130"/>
      <c r="M806" s="131"/>
    </row>
    <row r="807" spans="1:13" ht="12.75">
      <c r="A807" s="30"/>
      <c r="C807" s="129"/>
      <c r="K807" s="130"/>
      <c r="M807" s="131"/>
    </row>
    <row r="808" spans="1:13" ht="12.75">
      <c r="A808" s="30"/>
      <c r="C808" s="129"/>
      <c r="K808" s="130"/>
      <c r="M808" s="131"/>
    </row>
    <row r="809" spans="1:13" ht="12.75">
      <c r="A809" s="30"/>
      <c r="C809" s="129"/>
      <c r="K809" s="130"/>
      <c r="M809" s="131"/>
    </row>
    <row r="810" spans="1:13" ht="12.75">
      <c r="A810" s="30"/>
      <c r="C810" s="129"/>
      <c r="K810" s="130"/>
      <c r="M810" s="131"/>
    </row>
    <row r="811" spans="1:13" ht="12.75">
      <c r="A811" s="30"/>
      <c r="C811" s="129"/>
      <c r="K811" s="130"/>
      <c r="M811" s="131"/>
    </row>
    <row r="812" spans="1:13" ht="12.75">
      <c r="A812" s="30"/>
      <c r="C812" s="129"/>
      <c r="K812" s="130"/>
      <c r="M812" s="131"/>
    </row>
    <row r="813" spans="1:13" ht="12.75">
      <c r="A813" s="30"/>
      <c r="C813" s="129"/>
      <c r="K813" s="130"/>
      <c r="M813" s="131"/>
    </row>
    <row r="814" spans="1:13" ht="12.75">
      <c r="A814" s="30"/>
      <c r="C814" s="129"/>
      <c r="K814" s="130"/>
      <c r="M814" s="131"/>
    </row>
    <row r="815" spans="1:13" ht="12.75">
      <c r="A815" s="30"/>
      <c r="C815" s="129"/>
      <c r="K815" s="130"/>
      <c r="M815" s="131"/>
    </row>
    <row r="816" spans="1:13" ht="12.75">
      <c r="A816" s="30"/>
      <c r="C816" s="129"/>
      <c r="K816" s="130"/>
      <c r="M816" s="131"/>
    </row>
    <row r="817" spans="1:13" ht="12.75">
      <c r="A817" s="30"/>
      <c r="C817" s="129"/>
      <c r="K817" s="130"/>
      <c r="M817" s="131"/>
    </row>
    <row r="818" spans="1:13" ht="12.75">
      <c r="A818" s="30"/>
      <c r="C818" s="129"/>
      <c r="K818" s="130"/>
      <c r="M818" s="131"/>
    </row>
    <row r="819" spans="1:13" ht="12.75">
      <c r="A819" s="30"/>
      <c r="C819" s="129"/>
      <c r="K819" s="130"/>
      <c r="M819" s="131"/>
    </row>
    <row r="820" spans="1:13" ht="12.75">
      <c r="A820" s="30"/>
      <c r="C820" s="129"/>
      <c r="K820" s="130"/>
      <c r="M820" s="131"/>
    </row>
    <row r="821" spans="1:13" ht="12.75">
      <c r="A821" s="30"/>
      <c r="C821" s="129"/>
      <c r="K821" s="130"/>
      <c r="M821" s="131"/>
    </row>
    <row r="822" spans="1:13" ht="12.75">
      <c r="A822" s="30"/>
      <c r="C822" s="129"/>
      <c r="K822" s="130"/>
      <c r="M822" s="131"/>
    </row>
    <row r="823" spans="1:13" ht="12.75">
      <c r="A823" s="30"/>
      <c r="C823" s="129"/>
      <c r="K823" s="130"/>
      <c r="M823" s="131"/>
    </row>
    <row r="824" spans="1:13" ht="12.75">
      <c r="A824" s="30"/>
      <c r="C824" s="129"/>
      <c r="K824" s="130"/>
      <c r="M824" s="131"/>
    </row>
    <row r="825" spans="1:13" ht="12.75">
      <c r="A825" s="30"/>
      <c r="C825" s="129"/>
      <c r="K825" s="130"/>
      <c r="M825" s="131"/>
    </row>
    <row r="826" spans="1:13" ht="12.75">
      <c r="A826" s="30"/>
      <c r="C826" s="129"/>
      <c r="K826" s="130"/>
      <c r="M826" s="131"/>
    </row>
    <row r="827" spans="1:13" ht="12.75">
      <c r="A827" s="30"/>
      <c r="C827" s="129"/>
      <c r="K827" s="130"/>
      <c r="M827" s="131"/>
    </row>
    <row r="828" spans="1:13" ht="12.75">
      <c r="A828" s="30"/>
      <c r="C828" s="129"/>
      <c r="K828" s="130"/>
      <c r="M828" s="131"/>
    </row>
    <row r="829" spans="1:13" ht="12.75">
      <c r="A829" s="30"/>
      <c r="C829" s="129"/>
      <c r="K829" s="130"/>
      <c r="M829" s="131"/>
    </row>
    <row r="830" spans="1:13" ht="12.75">
      <c r="A830" s="30"/>
      <c r="C830" s="129"/>
      <c r="K830" s="130"/>
      <c r="M830" s="131"/>
    </row>
    <row r="831" spans="1:13" ht="12.75">
      <c r="A831" s="30"/>
      <c r="C831" s="129"/>
      <c r="K831" s="130"/>
      <c r="M831" s="131"/>
    </row>
    <row r="832" spans="1:13" ht="12.75">
      <c r="A832" s="30"/>
      <c r="C832" s="129"/>
      <c r="K832" s="130"/>
      <c r="M832" s="131"/>
    </row>
    <row r="833" spans="1:13" ht="12.75">
      <c r="A833" s="30"/>
      <c r="C833" s="129"/>
      <c r="K833" s="130"/>
      <c r="M833" s="131"/>
    </row>
    <row r="834" spans="1:13" ht="12.75">
      <c r="A834" s="30"/>
      <c r="C834" s="129"/>
      <c r="K834" s="130"/>
      <c r="M834" s="131"/>
    </row>
    <row r="835" spans="1:13" ht="12.75">
      <c r="A835" s="30"/>
      <c r="C835" s="129"/>
      <c r="K835" s="130"/>
      <c r="M835" s="131"/>
    </row>
    <row r="836" spans="1:13" ht="12.75">
      <c r="A836" s="30"/>
      <c r="C836" s="129"/>
      <c r="K836" s="130"/>
      <c r="M836" s="131"/>
    </row>
    <row r="837" spans="1:13" ht="12.75">
      <c r="A837" s="30"/>
      <c r="C837" s="129"/>
      <c r="K837" s="130"/>
      <c r="M837" s="131"/>
    </row>
    <row r="838" spans="1:13" ht="12.75">
      <c r="A838" s="30"/>
      <c r="C838" s="129"/>
      <c r="K838" s="130"/>
      <c r="M838" s="131"/>
    </row>
    <row r="839" spans="1:13" ht="12.75">
      <c r="A839" s="30"/>
      <c r="C839" s="129"/>
      <c r="K839" s="130"/>
      <c r="M839" s="131"/>
    </row>
    <row r="840" spans="1:13" ht="12.75">
      <c r="A840" s="30"/>
      <c r="C840" s="129"/>
      <c r="K840" s="130"/>
      <c r="M840" s="131"/>
    </row>
    <row r="841" spans="1:13" ht="12.75">
      <c r="A841" s="30"/>
      <c r="C841" s="129"/>
      <c r="K841" s="130"/>
      <c r="M841" s="131"/>
    </row>
    <row r="842" spans="1:13" ht="12.75">
      <c r="A842" s="30"/>
      <c r="C842" s="129"/>
      <c r="K842" s="130"/>
      <c r="M842" s="131"/>
    </row>
    <row r="843" spans="1:13" ht="12.75">
      <c r="A843" s="30"/>
      <c r="C843" s="129"/>
      <c r="K843" s="130"/>
      <c r="M843" s="131"/>
    </row>
    <row r="844" spans="1:13" ht="12.75">
      <c r="A844" s="30"/>
      <c r="C844" s="129"/>
      <c r="K844" s="130"/>
      <c r="M844" s="131"/>
    </row>
    <row r="845" spans="1:13" ht="12.75">
      <c r="A845" s="30"/>
      <c r="C845" s="129"/>
      <c r="K845" s="130"/>
      <c r="M845" s="131"/>
    </row>
    <row r="846" spans="1:13" ht="12.75">
      <c r="A846" s="30"/>
      <c r="C846" s="129"/>
      <c r="K846" s="130"/>
      <c r="M846" s="131"/>
    </row>
    <row r="847" spans="1:13" ht="12.75">
      <c r="A847" s="30"/>
      <c r="C847" s="129"/>
      <c r="K847" s="130"/>
      <c r="M847" s="131"/>
    </row>
    <row r="848" spans="1:13" ht="12.75">
      <c r="A848" s="30"/>
      <c r="C848" s="129"/>
      <c r="K848" s="130"/>
      <c r="M848" s="131"/>
    </row>
    <row r="849" spans="1:13" ht="12.75">
      <c r="A849" s="30"/>
      <c r="C849" s="129"/>
      <c r="K849" s="130"/>
      <c r="M849" s="131"/>
    </row>
    <row r="850" spans="1:13" ht="12.75">
      <c r="A850" s="30"/>
      <c r="C850" s="129"/>
      <c r="K850" s="130"/>
      <c r="M850" s="131"/>
    </row>
    <row r="851" spans="1:13" ht="12.75">
      <c r="A851" s="30"/>
      <c r="C851" s="129"/>
      <c r="K851" s="130"/>
      <c r="M851" s="131"/>
    </row>
    <row r="852" spans="1:13" ht="12.75">
      <c r="A852" s="30"/>
      <c r="C852" s="129"/>
      <c r="K852" s="130"/>
      <c r="M852" s="131"/>
    </row>
    <row r="853" spans="1:13" ht="12.75">
      <c r="A853" s="30"/>
      <c r="C853" s="129"/>
      <c r="K853" s="130"/>
      <c r="M853" s="131"/>
    </row>
    <row r="854" spans="1:13" ht="12.75">
      <c r="A854" s="30"/>
      <c r="C854" s="129"/>
      <c r="K854" s="130"/>
      <c r="M854" s="131"/>
    </row>
    <row r="855" spans="1:13" ht="12.75">
      <c r="A855" s="30"/>
      <c r="C855" s="129"/>
      <c r="K855" s="130"/>
      <c r="M855" s="131"/>
    </row>
    <row r="856" spans="1:13" ht="12.75">
      <c r="A856" s="30"/>
      <c r="C856" s="129"/>
      <c r="K856" s="130"/>
      <c r="M856" s="131"/>
    </row>
    <row r="857" spans="1:13" ht="12.75">
      <c r="A857" s="30"/>
      <c r="C857" s="129"/>
      <c r="K857" s="130"/>
      <c r="M857" s="131"/>
    </row>
    <row r="858" spans="1:13" ht="12.75">
      <c r="A858" s="30"/>
      <c r="C858" s="129"/>
      <c r="K858" s="130"/>
      <c r="M858" s="131"/>
    </row>
    <row r="859" spans="1:13" ht="12.75">
      <c r="A859" s="30"/>
      <c r="C859" s="129"/>
      <c r="K859" s="130"/>
      <c r="M859" s="131"/>
    </row>
    <row r="860" spans="1:13" ht="12.75">
      <c r="A860" s="30"/>
      <c r="C860" s="129"/>
      <c r="K860" s="130"/>
      <c r="M860" s="131"/>
    </row>
    <row r="861" spans="1:13" ht="12.75">
      <c r="A861" s="30"/>
      <c r="C861" s="129"/>
      <c r="K861" s="130"/>
      <c r="M861" s="131"/>
    </row>
    <row r="862" spans="1:13" ht="12.75">
      <c r="A862" s="30"/>
      <c r="C862" s="129"/>
      <c r="K862" s="130"/>
      <c r="M862" s="131"/>
    </row>
    <row r="863" spans="1:13" ht="12.75">
      <c r="A863" s="30"/>
      <c r="C863" s="129"/>
      <c r="K863" s="130"/>
      <c r="M863" s="131"/>
    </row>
    <row r="864" spans="1:13" ht="12.75">
      <c r="A864" s="30"/>
      <c r="C864" s="129"/>
      <c r="K864" s="130"/>
      <c r="M864" s="131"/>
    </row>
    <row r="865" spans="1:13" ht="12.75">
      <c r="A865" s="30"/>
      <c r="C865" s="129"/>
      <c r="K865" s="130"/>
      <c r="M865" s="131"/>
    </row>
    <row r="866" spans="1:13" ht="12.75">
      <c r="A866" s="30"/>
      <c r="C866" s="129"/>
      <c r="K866" s="130"/>
      <c r="M866" s="131"/>
    </row>
    <row r="867" spans="1:13" ht="12.75">
      <c r="A867" s="30"/>
      <c r="C867" s="129"/>
      <c r="K867" s="130"/>
      <c r="M867" s="131"/>
    </row>
    <row r="868" spans="1:13" ht="12.75">
      <c r="A868" s="30"/>
      <c r="C868" s="129"/>
      <c r="K868" s="130"/>
      <c r="M868" s="131"/>
    </row>
    <row r="869" spans="1:13" ht="12.75">
      <c r="A869" s="30"/>
      <c r="C869" s="129"/>
      <c r="K869" s="130"/>
      <c r="M869" s="131"/>
    </row>
    <row r="870" spans="1:13" ht="12.75">
      <c r="A870" s="30"/>
      <c r="C870" s="129"/>
      <c r="K870" s="130"/>
      <c r="M870" s="131"/>
    </row>
    <row r="871" spans="1:13" ht="12.75">
      <c r="A871" s="30"/>
      <c r="C871" s="129"/>
      <c r="K871" s="130"/>
      <c r="M871" s="131"/>
    </row>
    <row r="872" spans="1:13" ht="12.75">
      <c r="A872" s="30"/>
      <c r="C872" s="129"/>
      <c r="K872" s="130"/>
      <c r="M872" s="131"/>
    </row>
    <row r="873" spans="1:13" ht="12.75">
      <c r="A873" s="30"/>
      <c r="C873" s="129"/>
      <c r="K873" s="130"/>
      <c r="M873" s="131"/>
    </row>
    <row r="874" spans="1:13" ht="12.75">
      <c r="A874" s="30"/>
      <c r="C874" s="129"/>
      <c r="K874" s="130"/>
      <c r="M874" s="131"/>
    </row>
    <row r="875" spans="1:13" ht="12.75">
      <c r="A875" s="30"/>
      <c r="C875" s="129"/>
      <c r="K875" s="130"/>
      <c r="M875" s="131"/>
    </row>
    <row r="876" spans="1:13" ht="12.75">
      <c r="A876" s="30"/>
      <c r="C876" s="129"/>
      <c r="K876" s="130"/>
      <c r="M876" s="131"/>
    </row>
    <row r="877" spans="1:13" ht="12.75">
      <c r="A877" s="30"/>
      <c r="C877" s="129"/>
      <c r="K877" s="130"/>
      <c r="M877" s="131"/>
    </row>
    <row r="878" spans="1:13" ht="12.75">
      <c r="A878" s="30"/>
      <c r="C878" s="129"/>
      <c r="K878" s="130"/>
      <c r="M878" s="131"/>
    </row>
    <row r="879" spans="1:13" ht="12.75">
      <c r="A879" s="30"/>
      <c r="C879" s="129"/>
      <c r="K879" s="130"/>
      <c r="M879" s="131"/>
    </row>
    <row r="880" spans="1:13" ht="12.75">
      <c r="A880" s="30"/>
      <c r="C880" s="129"/>
      <c r="K880" s="130"/>
      <c r="M880" s="131"/>
    </row>
    <row r="881" spans="1:13" ht="12.75">
      <c r="A881" s="30"/>
      <c r="C881" s="129"/>
      <c r="K881" s="130"/>
      <c r="M881" s="131"/>
    </row>
    <row r="882" spans="1:13" ht="12.75">
      <c r="A882" s="30"/>
      <c r="C882" s="129"/>
      <c r="K882" s="130"/>
      <c r="M882" s="131"/>
    </row>
    <row r="883" spans="1:13" ht="12.75">
      <c r="A883" s="30"/>
      <c r="C883" s="129"/>
      <c r="K883" s="130"/>
      <c r="M883" s="131"/>
    </row>
    <row r="884" spans="1:13" ht="12.75">
      <c r="A884" s="30"/>
      <c r="C884" s="129"/>
      <c r="K884" s="130"/>
      <c r="M884" s="131"/>
    </row>
    <row r="885" spans="1:13" ht="12.75">
      <c r="A885" s="30"/>
      <c r="C885" s="129"/>
      <c r="K885" s="130"/>
      <c r="M885" s="131"/>
    </row>
    <row r="886" spans="1:13" ht="12.75">
      <c r="A886" s="30"/>
      <c r="C886" s="129"/>
      <c r="K886" s="130"/>
      <c r="M886" s="131"/>
    </row>
    <row r="887" spans="1:13" ht="12.75">
      <c r="A887" s="30"/>
      <c r="C887" s="129"/>
      <c r="K887" s="130"/>
      <c r="M887" s="131"/>
    </row>
    <row r="888" spans="1:13" ht="12.75">
      <c r="A888" s="30"/>
      <c r="C888" s="129"/>
      <c r="K888" s="130"/>
      <c r="M888" s="131"/>
    </row>
    <row r="889" spans="1:13" ht="12.75">
      <c r="A889" s="30"/>
      <c r="C889" s="129"/>
      <c r="K889" s="130"/>
      <c r="M889" s="131"/>
    </row>
    <row r="890" spans="1:13" ht="12.75">
      <c r="A890" s="30"/>
      <c r="C890" s="129"/>
      <c r="K890" s="130"/>
      <c r="M890" s="131"/>
    </row>
    <row r="891" spans="1:13" ht="12.75">
      <c r="A891" s="30"/>
      <c r="C891" s="129"/>
      <c r="K891" s="130"/>
      <c r="M891" s="131"/>
    </row>
    <row r="892" spans="1:13" ht="12.75">
      <c r="A892" s="30"/>
      <c r="C892" s="129"/>
      <c r="K892" s="130"/>
      <c r="M892" s="131"/>
    </row>
    <row r="893" spans="1:13" ht="12.75">
      <c r="A893" s="30"/>
      <c r="C893" s="129"/>
      <c r="K893" s="130"/>
      <c r="M893" s="131"/>
    </row>
    <row r="894" spans="1:13" ht="12.75">
      <c r="A894" s="30"/>
      <c r="C894" s="129"/>
      <c r="K894" s="130"/>
      <c r="M894" s="131"/>
    </row>
    <row r="895" spans="1:13" ht="12.75">
      <c r="A895" s="30"/>
      <c r="C895" s="129"/>
      <c r="K895" s="130"/>
      <c r="M895" s="131"/>
    </row>
    <row r="896" spans="1:13" ht="12.75">
      <c r="A896" s="30"/>
      <c r="C896" s="129"/>
      <c r="K896" s="130"/>
      <c r="M896" s="131"/>
    </row>
    <row r="897" spans="1:13" ht="12.75">
      <c r="A897" s="30"/>
      <c r="C897" s="129"/>
      <c r="K897" s="130"/>
      <c r="M897" s="131"/>
    </row>
    <row r="898" spans="1:13" ht="12.75">
      <c r="A898" s="30"/>
      <c r="C898" s="129"/>
      <c r="K898" s="130"/>
      <c r="M898" s="131"/>
    </row>
    <row r="899" spans="1:13" ht="12.75">
      <c r="A899" s="30"/>
      <c r="C899" s="129"/>
      <c r="K899" s="130"/>
      <c r="M899" s="131"/>
    </row>
    <row r="900" spans="1:13" ht="12.75">
      <c r="A900" s="30"/>
      <c r="C900" s="129"/>
      <c r="K900" s="130"/>
      <c r="M900" s="131"/>
    </row>
    <row r="901" spans="1:13" ht="12.75">
      <c r="A901" s="30"/>
      <c r="C901" s="129"/>
      <c r="K901" s="130"/>
      <c r="M901" s="131"/>
    </row>
    <row r="902" spans="1:13" ht="12.75">
      <c r="A902" s="30"/>
      <c r="C902" s="129"/>
      <c r="K902" s="130"/>
      <c r="M902" s="131"/>
    </row>
    <row r="903" spans="1:13" ht="12.75">
      <c r="A903" s="30"/>
      <c r="C903" s="129"/>
      <c r="K903" s="130"/>
      <c r="M903" s="131"/>
    </row>
    <row r="904" spans="1:13" ht="12.75">
      <c r="A904" s="30"/>
      <c r="C904" s="129"/>
      <c r="K904" s="130"/>
      <c r="M904" s="131"/>
    </row>
    <row r="905" spans="1:13" ht="12.75">
      <c r="A905" s="30"/>
      <c r="C905" s="129"/>
      <c r="K905" s="130"/>
      <c r="M905" s="131"/>
    </row>
    <row r="906" spans="1:13" ht="12.75">
      <c r="A906" s="30"/>
      <c r="C906" s="129"/>
      <c r="K906" s="130"/>
      <c r="M906" s="131"/>
    </row>
    <row r="907" spans="1:13" ht="12.75">
      <c r="A907" s="30"/>
      <c r="C907" s="129"/>
      <c r="K907" s="130"/>
      <c r="M907" s="131"/>
    </row>
    <row r="908" spans="1:13" ht="12.75">
      <c r="A908" s="30"/>
      <c r="C908" s="129"/>
      <c r="K908" s="130"/>
      <c r="M908" s="131"/>
    </row>
    <row r="909" spans="1:13" ht="12.75">
      <c r="A909" s="30"/>
      <c r="C909" s="129"/>
      <c r="K909" s="130"/>
      <c r="M909" s="131"/>
    </row>
    <row r="910" spans="1:13" ht="12.75">
      <c r="A910" s="30"/>
      <c r="C910" s="129"/>
      <c r="K910" s="130"/>
      <c r="M910" s="131"/>
    </row>
    <row r="911" spans="1:13" ht="12.75">
      <c r="A911" s="30"/>
      <c r="C911" s="129"/>
      <c r="K911" s="130"/>
      <c r="M911" s="131"/>
    </row>
    <row r="912" spans="1:13" ht="12.75">
      <c r="A912" s="30"/>
      <c r="C912" s="129"/>
      <c r="K912" s="130"/>
      <c r="M912" s="131"/>
    </row>
    <row r="913" spans="1:13" ht="12.75">
      <c r="A913" s="30"/>
      <c r="C913" s="129"/>
      <c r="K913" s="130"/>
      <c r="M913" s="131"/>
    </row>
    <row r="914" spans="1:13" ht="12.75">
      <c r="A914" s="30"/>
      <c r="C914" s="129"/>
      <c r="K914" s="130"/>
      <c r="M914" s="131"/>
    </row>
    <row r="915" spans="1:13" ht="12.75">
      <c r="A915" s="30"/>
      <c r="C915" s="129"/>
      <c r="K915" s="130"/>
      <c r="M915" s="131"/>
    </row>
    <row r="916" spans="1:13" ht="12.75">
      <c r="A916" s="30"/>
      <c r="C916" s="129"/>
      <c r="K916" s="130"/>
      <c r="M916" s="131"/>
    </row>
    <row r="917" spans="1:13" ht="12.75">
      <c r="A917" s="30"/>
      <c r="C917" s="129"/>
      <c r="K917" s="130"/>
      <c r="M917" s="131"/>
    </row>
    <row r="918" spans="1:13" ht="12.75">
      <c r="A918" s="30"/>
      <c r="C918" s="129"/>
      <c r="K918" s="130"/>
      <c r="M918" s="131"/>
    </row>
    <row r="919" spans="1:13" ht="12.75">
      <c r="A919" s="30"/>
      <c r="C919" s="129"/>
      <c r="K919" s="130"/>
      <c r="M919" s="131"/>
    </row>
    <row r="920" spans="1:13" ht="12.75">
      <c r="A920" s="30"/>
      <c r="C920" s="129"/>
      <c r="K920" s="130"/>
      <c r="M920" s="131"/>
    </row>
    <row r="921" spans="1:13" ht="12.75">
      <c r="A921" s="30"/>
      <c r="C921" s="129"/>
      <c r="K921" s="130"/>
      <c r="M921" s="131"/>
    </row>
    <row r="922" spans="1:13" ht="12.75">
      <c r="A922" s="30"/>
      <c r="C922" s="129"/>
      <c r="K922" s="130"/>
      <c r="M922" s="131"/>
    </row>
    <row r="923" spans="1:13" ht="12.75">
      <c r="A923" s="30"/>
      <c r="C923" s="129"/>
      <c r="K923" s="130"/>
      <c r="M923" s="131"/>
    </row>
    <row r="924" spans="1:13" ht="12.75">
      <c r="A924" s="30"/>
      <c r="C924" s="129"/>
      <c r="K924" s="130"/>
      <c r="M924" s="131"/>
    </row>
    <row r="925" spans="1:13" ht="12.75">
      <c r="A925" s="30"/>
      <c r="C925" s="129"/>
      <c r="K925" s="130"/>
      <c r="M925" s="131"/>
    </row>
    <row r="926" spans="1:13" ht="12.75">
      <c r="A926" s="30"/>
      <c r="C926" s="129"/>
      <c r="K926" s="130"/>
      <c r="M926" s="131"/>
    </row>
    <row r="927" spans="1:13" ht="12.75">
      <c r="A927" s="30"/>
      <c r="C927" s="129"/>
      <c r="K927" s="130"/>
      <c r="M927" s="131"/>
    </row>
    <row r="928" spans="1:13" ht="12.75">
      <c r="A928" s="30"/>
      <c r="C928" s="129"/>
      <c r="K928" s="130"/>
      <c r="M928" s="131"/>
    </row>
    <row r="929" spans="1:13" ht="12.75">
      <c r="A929" s="30"/>
      <c r="C929" s="129"/>
      <c r="K929" s="130"/>
      <c r="M929" s="131"/>
    </row>
    <row r="930" spans="1:13" ht="12.75">
      <c r="A930" s="30"/>
      <c r="C930" s="129"/>
      <c r="K930" s="130"/>
      <c r="M930" s="131"/>
    </row>
    <row r="931" spans="1:13" ht="12.75">
      <c r="A931" s="30"/>
      <c r="C931" s="129"/>
      <c r="K931" s="130"/>
      <c r="M931" s="131"/>
    </row>
    <row r="932" spans="1:13" ht="12.75">
      <c r="A932" s="30"/>
      <c r="C932" s="129"/>
      <c r="K932" s="130"/>
      <c r="M932" s="131"/>
    </row>
    <row r="933" spans="1:13" ht="12.75">
      <c r="A933" s="30"/>
      <c r="C933" s="129"/>
      <c r="K933" s="130"/>
      <c r="M933" s="131"/>
    </row>
    <row r="934" spans="1:13" ht="12.75">
      <c r="A934" s="30"/>
      <c r="C934" s="129"/>
      <c r="K934" s="130"/>
      <c r="M934" s="131"/>
    </row>
    <row r="935" spans="1:13" ht="12.75">
      <c r="A935" s="30"/>
      <c r="C935" s="129"/>
      <c r="K935" s="130"/>
      <c r="M935" s="131"/>
    </row>
    <row r="936" spans="1:13" ht="12.75">
      <c r="A936" s="30"/>
      <c r="C936" s="129"/>
      <c r="K936" s="130"/>
      <c r="M936" s="131"/>
    </row>
    <row r="937" spans="1:13" ht="12.75">
      <c r="A937" s="30"/>
      <c r="C937" s="129"/>
      <c r="K937" s="130"/>
      <c r="M937" s="131"/>
    </row>
    <row r="938" spans="1:13" ht="12.75">
      <c r="A938" s="30"/>
      <c r="C938" s="129"/>
      <c r="K938" s="130"/>
      <c r="M938" s="131"/>
    </row>
    <row r="939" spans="1:13" ht="12.75">
      <c r="A939" s="30"/>
      <c r="C939" s="129"/>
      <c r="K939" s="130"/>
      <c r="M939" s="131"/>
    </row>
    <row r="940" spans="1:13" ht="12.75">
      <c r="A940" s="30"/>
      <c r="C940" s="129"/>
      <c r="K940" s="130"/>
      <c r="M940" s="131"/>
    </row>
    <row r="941" spans="1:13" ht="12.75">
      <c r="A941" s="30"/>
      <c r="C941" s="129"/>
      <c r="K941" s="130"/>
      <c r="M941" s="131"/>
    </row>
    <row r="942" spans="1:13" ht="12.75">
      <c r="A942" s="30"/>
      <c r="C942" s="129"/>
      <c r="K942" s="130"/>
      <c r="M942" s="131"/>
    </row>
    <row r="943" spans="1:13" ht="12.75">
      <c r="A943" s="30"/>
      <c r="C943" s="129"/>
      <c r="K943" s="130"/>
      <c r="M943" s="131"/>
    </row>
    <row r="944" spans="1:13" ht="12.75">
      <c r="A944" s="30"/>
      <c r="C944" s="129"/>
      <c r="K944" s="130"/>
      <c r="M944" s="131"/>
    </row>
    <row r="945" spans="1:13" ht="12.75">
      <c r="A945" s="30"/>
      <c r="C945" s="129"/>
      <c r="K945" s="130"/>
      <c r="M945" s="131"/>
    </row>
    <row r="946" spans="1:13" ht="12.75">
      <c r="A946" s="30"/>
      <c r="C946" s="129"/>
      <c r="K946" s="130"/>
      <c r="M946" s="131"/>
    </row>
    <row r="947" spans="1:13" ht="12.75">
      <c r="A947" s="30"/>
      <c r="C947" s="129"/>
      <c r="K947" s="130"/>
      <c r="M947" s="131"/>
    </row>
    <row r="948" spans="1:13" ht="12.75">
      <c r="A948" s="30"/>
      <c r="C948" s="129"/>
      <c r="K948" s="130"/>
      <c r="M948" s="131"/>
    </row>
    <row r="949" spans="1:13" ht="12.75">
      <c r="A949" s="30"/>
      <c r="C949" s="129"/>
      <c r="K949" s="130"/>
      <c r="M949" s="131"/>
    </row>
    <row r="950" spans="1:13" ht="12.75">
      <c r="A950" s="30"/>
      <c r="C950" s="129"/>
      <c r="K950" s="130"/>
      <c r="M950" s="131"/>
    </row>
    <row r="951" spans="1:13" ht="12.75">
      <c r="A951" s="30"/>
      <c r="C951" s="129"/>
      <c r="K951" s="130"/>
      <c r="M951" s="131"/>
    </row>
    <row r="952" spans="1:13" ht="12.75">
      <c r="A952" s="30"/>
      <c r="C952" s="129"/>
      <c r="K952" s="130"/>
      <c r="M952" s="131"/>
    </row>
    <row r="953" spans="1:13" ht="12.75">
      <c r="A953" s="30"/>
      <c r="C953" s="129"/>
      <c r="K953" s="130"/>
      <c r="M953" s="131"/>
    </row>
    <row r="954" spans="1:13" ht="12.75">
      <c r="A954" s="30"/>
      <c r="C954" s="129"/>
      <c r="K954" s="130"/>
      <c r="M954" s="131"/>
    </row>
    <row r="955" spans="1:13" ht="12.75">
      <c r="A955" s="30"/>
      <c r="C955" s="129"/>
      <c r="K955" s="130"/>
      <c r="M955" s="131"/>
    </row>
    <row r="956" spans="1:13" ht="12.75">
      <c r="A956" s="30"/>
      <c r="C956" s="129"/>
      <c r="K956" s="130"/>
      <c r="M956" s="131"/>
    </row>
    <row r="957" spans="1:13" ht="12.75">
      <c r="A957" s="30"/>
      <c r="C957" s="129"/>
      <c r="K957" s="130"/>
      <c r="M957" s="131"/>
    </row>
    <row r="958" spans="1:13" ht="12.75">
      <c r="A958" s="30"/>
      <c r="C958" s="129"/>
      <c r="K958" s="130"/>
      <c r="M958" s="131"/>
    </row>
    <row r="959" spans="1:13" ht="12.75">
      <c r="A959" s="30"/>
      <c r="C959" s="129"/>
      <c r="K959" s="130"/>
      <c r="M959" s="131"/>
    </row>
    <row r="960" spans="1:13" ht="12.75">
      <c r="A960" s="30"/>
      <c r="C960" s="129"/>
      <c r="K960" s="130"/>
      <c r="M960" s="131"/>
    </row>
    <row r="961" spans="1:13" ht="12.75">
      <c r="A961" s="30"/>
      <c r="C961" s="129"/>
      <c r="K961" s="130"/>
      <c r="M961" s="131"/>
    </row>
    <row r="962" spans="1:13" ht="12.75">
      <c r="A962" s="30"/>
      <c r="C962" s="129"/>
      <c r="K962" s="130"/>
      <c r="M962" s="131"/>
    </row>
    <row r="963" spans="1:13" ht="12.75">
      <c r="A963" s="30"/>
      <c r="C963" s="129"/>
      <c r="K963" s="130"/>
      <c r="M963" s="131"/>
    </row>
    <row r="964" spans="1:13" ht="12.75">
      <c r="A964" s="30"/>
      <c r="C964" s="129"/>
      <c r="K964" s="130"/>
      <c r="M964" s="131"/>
    </row>
    <row r="965" spans="1:13" ht="12.75">
      <c r="A965" s="30"/>
      <c r="C965" s="129"/>
      <c r="K965" s="130"/>
      <c r="M965" s="131"/>
    </row>
    <row r="966" spans="1:13" ht="12.75">
      <c r="A966" s="30"/>
      <c r="C966" s="129"/>
      <c r="K966" s="130"/>
      <c r="M966" s="131"/>
    </row>
    <row r="967" spans="1:13" ht="12.75">
      <c r="A967" s="30"/>
      <c r="C967" s="129"/>
      <c r="K967" s="130"/>
      <c r="M967" s="131"/>
    </row>
    <row r="968" spans="1:13" ht="12.75">
      <c r="A968" s="30"/>
      <c r="C968" s="129"/>
      <c r="K968" s="130"/>
      <c r="M968" s="131"/>
    </row>
    <row r="969" spans="1:13" ht="12.75">
      <c r="A969" s="30"/>
      <c r="C969" s="129"/>
      <c r="K969" s="130"/>
      <c r="M969" s="131"/>
    </row>
    <row r="970" spans="1:13" ht="12.75">
      <c r="A970" s="30"/>
      <c r="C970" s="129"/>
      <c r="K970" s="130"/>
      <c r="M970" s="131"/>
    </row>
    <row r="971" spans="1:13" ht="12.75">
      <c r="A971" s="30"/>
      <c r="C971" s="129"/>
      <c r="K971" s="130"/>
      <c r="M971" s="131"/>
    </row>
    <row r="972" spans="1:13" ht="12.75">
      <c r="A972" s="30"/>
      <c r="C972" s="129"/>
      <c r="K972" s="130"/>
      <c r="M972" s="131"/>
    </row>
    <row r="973" spans="1:13" ht="12.75">
      <c r="A973" s="30"/>
      <c r="C973" s="129"/>
      <c r="K973" s="130"/>
      <c r="M973" s="131"/>
    </row>
    <row r="974" spans="1:13" ht="12.75">
      <c r="A974" s="30"/>
      <c r="C974" s="129"/>
      <c r="K974" s="130"/>
      <c r="M974" s="131"/>
    </row>
    <row r="975" spans="1:13" ht="12.75">
      <c r="A975" s="30"/>
      <c r="C975" s="129"/>
      <c r="K975" s="130"/>
      <c r="M975" s="131"/>
    </row>
    <row r="976" spans="1:13" ht="12.75">
      <c r="A976" s="30"/>
      <c r="C976" s="129"/>
      <c r="K976" s="130"/>
      <c r="M976" s="131"/>
    </row>
    <row r="977" spans="1:13" ht="12.75">
      <c r="A977" s="30"/>
      <c r="C977" s="129"/>
      <c r="K977" s="130"/>
      <c r="M977" s="131"/>
    </row>
    <row r="978" spans="1:13" ht="12.75">
      <c r="A978" s="30"/>
      <c r="C978" s="129"/>
      <c r="K978" s="130"/>
      <c r="M978" s="131"/>
    </row>
    <row r="979" spans="1:13" ht="12.75">
      <c r="A979" s="30"/>
      <c r="C979" s="129"/>
      <c r="K979" s="130"/>
      <c r="M979" s="131"/>
    </row>
    <row r="980" spans="1:13" ht="12.75">
      <c r="A980" s="30"/>
      <c r="C980" s="129"/>
      <c r="K980" s="130"/>
      <c r="M980" s="131"/>
    </row>
    <row r="981" spans="1:13" ht="12.75">
      <c r="A981" s="30"/>
      <c r="C981" s="129"/>
      <c r="K981" s="130"/>
      <c r="M981" s="131"/>
    </row>
    <row r="982" spans="1:13" ht="12.75">
      <c r="A982" s="30"/>
      <c r="C982" s="129"/>
      <c r="K982" s="130"/>
      <c r="M982" s="131"/>
    </row>
    <row r="983" spans="1:13" ht="12.75">
      <c r="A983" s="30"/>
      <c r="C983" s="129"/>
      <c r="K983" s="130"/>
      <c r="M983" s="131"/>
    </row>
    <row r="984" spans="1:13" ht="12.75">
      <c r="A984" s="30"/>
      <c r="C984" s="129"/>
      <c r="K984" s="130"/>
      <c r="M984" s="131"/>
    </row>
    <row r="985" spans="1:13" ht="12.75">
      <c r="A985" s="30"/>
      <c r="C985" s="129"/>
      <c r="K985" s="130"/>
      <c r="M985" s="131"/>
    </row>
    <row r="986" spans="1:13" ht="12.75">
      <c r="A986" s="30"/>
      <c r="C986" s="129"/>
      <c r="K986" s="130"/>
      <c r="M986" s="131"/>
    </row>
    <row r="987" spans="1:13" ht="12.75">
      <c r="A987" s="30"/>
      <c r="C987" s="129"/>
      <c r="K987" s="130"/>
      <c r="M987" s="131"/>
    </row>
    <row r="988" spans="1:13" ht="12.75">
      <c r="A988" s="30"/>
      <c r="C988" s="129"/>
      <c r="K988" s="130"/>
      <c r="M988" s="131"/>
    </row>
    <row r="989" spans="1:13" ht="12.75">
      <c r="A989" s="30"/>
      <c r="C989" s="129"/>
      <c r="K989" s="130"/>
      <c r="M989" s="131"/>
    </row>
    <row r="990" spans="1:13" ht="12.75">
      <c r="A990" s="30"/>
      <c r="C990" s="129"/>
      <c r="K990" s="130"/>
      <c r="M990" s="131"/>
    </row>
    <row r="991" spans="1:13" ht="12.75">
      <c r="A991" s="30"/>
      <c r="C991" s="129"/>
      <c r="K991" s="130"/>
      <c r="M991" s="131"/>
    </row>
    <row r="992" spans="1:13" ht="12.75">
      <c r="A992" s="30"/>
      <c r="C992" s="129"/>
      <c r="K992" s="130"/>
      <c r="M992" s="131"/>
    </row>
    <row r="993" spans="1:13" ht="12.75">
      <c r="A993" s="30"/>
      <c r="C993" s="129"/>
      <c r="K993" s="130"/>
      <c r="M993" s="131"/>
    </row>
    <row r="994" spans="1:13" ht="12.75">
      <c r="A994" s="30"/>
      <c r="C994" s="129"/>
      <c r="K994" s="130"/>
      <c r="M994" s="131"/>
    </row>
    <row r="995" spans="1:13" ht="12.75">
      <c r="A995" s="30"/>
      <c r="C995" s="129"/>
      <c r="K995" s="130"/>
      <c r="M995" s="131"/>
    </row>
    <row r="996" spans="1:13" ht="12.75">
      <c r="A996" s="30"/>
      <c r="C996" s="129"/>
      <c r="K996" s="130"/>
      <c r="M996" s="131"/>
    </row>
    <row r="997" spans="1:13" ht="12.75">
      <c r="A997" s="30"/>
      <c r="C997" s="129"/>
      <c r="K997" s="130"/>
      <c r="M997" s="131"/>
    </row>
    <row r="998" spans="1:13" ht="12.75">
      <c r="A998" s="30"/>
      <c r="C998" s="129"/>
      <c r="K998" s="130"/>
      <c r="M998" s="131"/>
    </row>
    <row r="999" spans="1:13" ht="12.75">
      <c r="A999" s="30"/>
      <c r="C999" s="129"/>
      <c r="K999" s="130"/>
      <c r="M999" s="131"/>
    </row>
    <row r="1000" spans="1:13" ht="12.75">
      <c r="A1000" s="30"/>
      <c r="C1000" s="129"/>
      <c r="K1000" s="130"/>
      <c r="M1000" s="131"/>
    </row>
    <row r="1001" spans="1:13" ht="12.75">
      <c r="A1001" s="30"/>
      <c r="C1001" s="129"/>
      <c r="K1001" s="130"/>
      <c r="M1001" s="131"/>
    </row>
    <row r="1002" spans="1:13" ht="12.75">
      <c r="A1002" s="30"/>
      <c r="C1002" s="129"/>
      <c r="K1002" s="130"/>
      <c r="M1002" s="131"/>
    </row>
    <row r="1003" spans="1:13" ht="12.75">
      <c r="A1003" s="30"/>
      <c r="C1003" s="129"/>
      <c r="K1003" s="130"/>
      <c r="M1003" s="131"/>
    </row>
    <row r="1004" spans="1:13" ht="12.75">
      <c r="A1004" s="30"/>
      <c r="C1004" s="129"/>
      <c r="K1004" s="130"/>
      <c r="M1004" s="131"/>
    </row>
    <row r="1005" spans="1:13" ht="12.75">
      <c r="A1005" s="30"/>
      <c r="C1005" s="129"/>
      <c r="K1005" s="130"/>
      <c r="M1005" s="131"/>
    </row>
    <row r="1006" spans="1:13" ht="12.75">
      <c r="A1006" s="30"/>
      <c r="C1006" s="129"/>
      <c r="K1006" s="130"/>
      <c r="M1006" s="131"/>
    </row>
    <row r="1007" spans="1:13" ht="12.75">
      <c r="A1007" s="30"/>
      <c r="C1007" s="129"/>
      <c r="K1007" s="130"/>
      <c r="M1007" s="131"/>
    </row>
    <row r="1008" spans="1:13" ht="12.75">
      <c r="A1008" s="30"/>
      <c r="C1008" s="129"/>
      <c r="K1008" s="130"/>
      <c r="M1008" s="131"/>
    </row>
    <row r="1009" spans="1:13" ht="12.75">
      <c r="A1009" s="30"/>
      <c r="C1009" s="129"/>
      <c r="K1009" s="130"/>
      <c r="M1009" s="131"/>
    </row>
    <row r="1010" spans="1:13" ht="12.75">
      <c r="A1010" s="30"/>
      <c r="C1010" s="129"/>
      <c r="K1010" s="130"/>
      <c r="M1010" s="131"/>
    </row>
    <row r="1011" spans="1:13" ht="12.75">
      <c r="A1011" s="30"/>
      <c r="C1011" s="129"/>
      <c r="K1011" s="130"/>
      <c r="M1011" s="131"/>
    </row>
    <row r="1012" spans="1:13" ht="12.75">
      <c r="A1012" s="30"/>
      <c r="C1012" s="129"/>
      <c r="K1012" s="130"/>
      <c r="M1012" s="132"/>
    </row>
    <row r="1013" spans="1:13" ht="12.75">
      <c r="A1013" s="30"/>
      <c r="C1013" s="129"/>
      <c r="K1013" s="130"/>
    </row>
  </sheetData>
  <mergeCells count="8">
    <mergeCell ref="A74:B74"/>
    <mergeCell ref="K1:K2"/>
    <mergeCell ref="C1:J1"/>
    <mergeCell ref="L1:L2"/>
    <mergeCell ref="M1:M2"/>
    <mergeCell ref="A72:B72"/>
    <mergeCell ref="A73:B73"/>
    <mergeCell ref="A71:B7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13"/>
  <sheetViews>
    <sheetView topLeftCell="A43" workbookViewId="0">
      <selection activeCell="I59" sqref="I59"/>
    </sheetView>
  </sheetViews>
  <sheetFormatPr defaultColWidth="14.42578125" defaultRowHeight="15.75" customHeight="1"/>
  <cols>
    <col min="1" max="1" width="10.140625" customWidth="1"/>
    <col min="2" max="2" width="38" customWidth="1"/>
  </cols>
  <sheetData>
    <row r="1" spans="1:27" ht="12.75">
      <c r="A1" s="1"/>
      <c r="B1" s="2"/>
      <c r="C1" s="404" t="str">
        <f>'WK2 15-01'!C1</f>
        <v>Name Of Employee</v>
      </c>
      <c r="D1" s="419"/>
      <c r="E1" s="419"/>
      <c r="F1" s="419"/>
      <c r="G1" s="419"/>
      <c r="H1" s="419"/>
      <c r="I1" s="419"/>
      <c r="J1" s="419"/>
      <c r="K1" s="429" t="s">
        <v>0</v>
      </c>
      <c r="L1" s="404" t="s">
        <v>1</v>
      </c>
      <c r="M1" s="406" t="s">
        <v>2</v>
      </c>
      <c r="N1" s="129"/>
    </row>
    <row r="2" spans="1:27" ht="24.75" customHeight="1">
      <c r="A2" s="133" t="s">
        <v>3</v>
      </c>
      <c r="B2" s="5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430"/>
      <c r="L2" s="405"/>
      <c r="M2" s="407"/>
      <c r="N2" s="14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>
      <c r="A3" s="7">
        <v>1</v>
      </c>
      <c r="B3" s="12" t="s">
        <v>14</v>
      </c>
      <c r="C3" s="142"/>
      <c r="D3" s="142"/>
      <c r="E3" s="142"/>
      <c r="F3" s="142"/>
      <c r="G3" s="142"/>
      <c r="H3" s="142"/>
      <c r="I3" s="142"/>
      <c r="J3" s="142"/>
      <c r="K3" s="143">
        <f t="shared" ref="K3:M3" si="0">SUM(K4:K6)</f>
        <v>19.25</v>
      </c>
      <c r="L3" s="144">
        <f t="shared" si="0"/>
        <v>8</v>
      </c>
      <c r="M3" s="145">
        <f t="shared" si="0"/>
        <v>1.40625</v>
      </c>
      <c r="N3" s="141"/>
    </row>
    <row r="4" spans="1:27" ht="12.75">
      <c r="A4" s="1">
        <v>1.1000000000000001</v>
      </c>
      <c r="B4" s="14" t="s">
        <v>14</v>
      </c>
      <c r="C4" s="15">
        <v>2</v>
      </c>
      <c r="D4" s="15">
        <v>2</v>
      </c>
      <c r="E4" s="15">
        <v>3</v>
      </c>
      <c r="F4" s="15">
        <v>3</v>
      </c>
      <c r="G4" s="15">
        <v>2</v>
      </c>
      <c r="H4" s="15">
        <v>2</v>
      </c>
      <c r="I4" s="15">
        <v>3.75</v>
      </c>
      <c r="J4" s="15">
        <v>1.5</v>
      </c>
      <c r="K4" s="362">
        <f>SUM(C4:J4)</f>
        <v>19.25</v>
      </c>
      <c r="L4" s="15">
        <v>8</v>
      </c>
      <c r="M4" s="61">
        <f>IF(L4="", "N/A", (K4-L4)/L4)</f>
        <v>1.40625</v>
      </c>
      <c r="N4" s="129"/>
    </row>
    <row r="5" spans="1:27" ht="12.75">
      <c r="A5" s="18" t="s">
        <v>15</v>
      </c>
      <c r="B5" s="19" t="s">
        <v>16</v>
      </c>
      <c r="C5" s="20" t="s">
        <v>17</v>
      </c>
      <c r="D5" s="20" t="s">
        <v>17</v>
      </c>
      <c r="E5" s="20" t="s">
        <v>17</v>
      </c>
      <c r="F5" s="20" t="s">
        <v>17</v>
      </c>
      <c r="G5" s="20" t="s">
        <v>17</v>
      </c>
      <c r="H5" s="20" t="s">
        <v>17</v>
      </c>
      <c r="I5" s="20" t="s">
        <v>17</v>
      </c>
      <c r="J5" s="20" t="s">
        <v>17</v>
      </c>
      <c r="K5" s="346" t="s">
        <v>17</v>
      </c>
      <c r="L5" s="103" t="s">
        <v>17</v>
      </c>
      <c r="M5" s="33" t="s">
        <v>17</v>
      </c>
      <c r="N5" s="146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</row>
    <row r="6" spans="1:27" ht="12.75">
      <c r="A6" s="112">
        <v>1.2</v>
      </c>
      <c r="B6" s="113" t="s">
        <v>18</v>
      </c>
      <c r="C6" s="20" t="s">
        <v>17</v>
      </c>
      <c r="D6" s="20" t="s">
        <v>17</v>
      </c>
      <c r="E6" s="20" t="s">
        <v>17</v>
      </c>
      <c r="F6" s="20" t="s">
        <v>17</v>
      </c>
      <c r="G6" s="20" t="s">
        <v>17</v>
      </c>
      <c r="H6" s="20" t="s">
        <v>17</v>
      </c>
      <c r="I6" s="20" t="s">
        <v>17</v>
      </c>
      <c r="J6" s="20" t="s">
        <v>17</v>
      </c>
      <c r="K6" s="371" t="s">
        <v>17</v>
      </c>
      <c r="L6" s="103" t="s">
        <v>17</v>
      </c>
      <c r="M6" s="33" t="s">
        <v>17</v>
      </c>
      <c r="N6" s="146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27" ht="12.75">
      <c r="A7" s="147">
        <v>2</v>
      </c>
      <c r="B7" s="148" t="s">
        <v>19</v>
      </c>
      <c r="C7" s="149"/>
      <c r="D7" s="149"/>
      <c r="E7" s="149"/>
      <c r="F7" s="149"/>
      <c r="G7" s="149"/>
      <c r="H7" s="149"/>
      <c r="I7" s="149"/>
      <c r="J7" s="149"/>
      <c r="K7" s="373">
        <f t="shared" ref="K7:L7" si="1">SUM(K8,K13,K17:K23)</f>
        <v>44.5</v>
      </c>
      <c r="L7" s="150">
        <f t="shared" si="1"/>
        <v>25.25</v>
      </c>
      <c r="M7" s="151">
        <f>IF(L7="", "N/A", (K7-L7)/L7)</f>
        <v>0.76237623762376239</v>
      </c>
      <c r="N7" s="146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</row>
    <row r="8" spans="1:27" ht="12.75">
      <c r="A8" s="24">
        <v>2.1</v>
      </c>
      <c r="B8" s="25" t="s">
        <v>20</v>
      </c>
      <c r="C8" s="26"/>
      <c r="D8" s="27"/>
      <c r="E8" s="26"/>
      <c r="F8" s="26"/>
      <c r="G8" s="26"/>
      <c r="H8" s="26"/>
      <c r="I8" s="26"/>
      <c r="J8" s="26"/>
      <c r="K8" s="347">
        <f>SUM(K9:K12)</f>
        <v>0</v>
      </c>
      <c r="L8" s="27" t="s">
        <v>17</v>
      </c>
      <c r="M8" s="66" t="str">
        <f>IF(L8="-", "N/A", (K8-L8)/L8)</f>
        <v>N/A</v>
      </c>
      <c r="N8" s="129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</row>
    <row r="9" spans="1:27" ht="12.75">
      <c r="A9" s="1" t="s">
        <v>21</v>
      </c>
      <c r="B9" s="14" t="s">
        <v>22</v>
      </c>
      <c r="C9" s="15" t="s">
        <v>17</v>
      </c>
      <c r="D9" s="15" t="s">
        <v>17</v>
      </c>
      <c r="E9" s="15" t="s">
        <v>17</v>
      </c>
      <c r="F9" s="15" t="s">
        <v>17</v>
      </c>
      <c r="G9" s="15" t="s">
        <v>17</v>
      </c>
      <c r="H9" s="15" t="s">
        <v>17</v>
      </c>
      <c r="I9" s="15" t="s">
        <v>17</v>
      </c>
      <c r="J9" s="15" t="s">
        <v>17</v>
      </c>
      <c r="K9" s="346" t="s">
        <v>17</v>
      </c>
      <c r="L9" s="15" t="s">
        <v>17</v>
      </c>
      <c r="M9" s="33" t="s">
        <v>17</v>
      </c>
      <c r="N9" s="129"/>
    </row>
    <row r="10" spans="1:27" ht="12.75">
      <c r="A10" s="1" t="s">
        <v>23</v>
      </c>
      <c r="B10" s="14" t="s">
        <v>24</v>
      </c>
      <c r="C10" s="15" t="s">
        <v>17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17</v>
      </c>
      <c r="I10" s="15" t="s">
        <v>17</v>
      </c>
      <c r="J10" s="15" t="s">
        <v>17</v>
      </c>
      <c r="K10" s="346" t="s">
        <v>17</v>
      </c>
      <c r="L10" s="15" t="s">
        <v>17</v>
      </c>
      <c r="M10" s="33" t="s">
        <v>17</v>
      </c>
      <c r="N10" s="129"/>
    </row>
    <row r="11" spans="1:27" ht="12.75">
      <c r="A11" s="1" t="s">
        <v>25</v>
      </c>
      <c r="B11" s="14" t="s">
        <v>26</v>
      </c>
      <c r="C11" s="15" t="s">
        <v>17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5" t="s">
        <v>17</v>
      </c>
      <c r="J11" s="15" t="s">
        <v>17</v>
      </c>
      <c r="K11" s="346" t="s">
        <v>17</v>
      </c>
      <c r="L11" s="15" t="s">
        <v>17</v>
      </c>
      <c r="M11" s="33" t="s">
        <v>17</v>
      </c>
      <c r="N11" s="129"/>
    </row>
    <row r="12" spans="1:27" ht="12.75">
      <c r="A12" s="30"/>
      <c r="B12" s="2"/>
      <c r="C12" s="31"/>
      <c r="D12" s="15"/>
      <c r="E12" s="31"/>
      <c r="F12" s="31"/>
      <c r="G12" s="31"/>
      <c r="H12" s="31"/>
      <c r="I12" s="31"/>
      <c r="J12" s="31"/>
      <c r="K12" s="346"/>
      <c r="L12" s="31"/>
      <c r="M12" s="33" t="s">
        <v>17</v>
      </c>
      <c r="N12" s="129"/>
    </row>
    <row r="13" spans="1:27" ht="12.75">
      <c r="A13" s="24">
        <v>2.2000000000000002</v>
      </c>
      <c r="B13" s="25" t="s">
        <v>27</v>
      </c>
      <c r="C13" s="26"/>
      <c r="D13" s="26"/>
      <c r="E13" s="26"/>
      <c r="F13" s="26"/>
      <c r="G13" s="26"/>
      <c r="H13" s="26"/>
      <c r="I13" s="26"/>
      <c r="J13" s="26"/>
      <c r="K13" s="347">
        <f>SUM(K14:K15)</f>
        <v>0</v>
      </c>
      <c r="L13" s="27" t="s">
        <v>17</v>
      </c>
      <c r="M13" s="76" t="str">
        <f>IF(L13="-", "N/A", (K13-L13)/L13)</f>
        <v>N/A</v>
      </c>
      <c r="N13" s="129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</row>
    <row r="14" spans="1:27" ht="12.75">
      <c r="A14" s="1" t="s">
        <v>28</v>
      </c>
      <c r="B14" s="14" t="s">
        <v>29</v>
      </c>
      <c r="C14" s="15" t="s">
        <v>17</v>
      </c>
      <c r="D14" s="15" t="s">
        <v>17</v>
      </c>
      <c r="E14" s="15" t="s">
        <v>17</v>
      </c>
      <c r="F14" s="15" t="s">
        <v>17</v>
      </c>
      <c r="G14" s="15" t="s">
        <v>17</v>
      </c>
      <c r="H14" s="15" t="s">
        <v>17</v>
      </c>
      <c r="I14" s="15" t="s">
        <v>17</v>
      </c>
      <c r="J14" s="15" t="s">
        <v>17</v>
      </c>
      <c r="K14" s="346" t="s">
        <v>17</v>
      </c>
      <c r="L14" s="15" t="s">
        <v>17</v>
      </c>
      <c r="M14" s="33" t="s">
        <v>17</v>
      </c>
      <c r="N14" s="129"/>
    </row>
    <row r="15" spans="1:27" ht="12.75">
      <c r="A15" s="1" t="s">
        <v>30</v>
      </c>
      <c r="B15" s="14" t="s">
        <v>31</v>
      </c>
      <c r="C15" s="15" t="s">
        <v>17</v>
      </c>
      <c r="D15" s="15" t="s">
        <v>17</v>
      </c>
      <c r="E15" s="15" t="s">
        <v>17</v>
      </c>
      <c r="F15" s="15" t="s">
        <v>17</v>
      </c>
      <c r="G15" s="15" t="s">
        <v>17</v>
      </c>
      <c r="H15" s="15" t="s">
        <v>17</v>
      </c>
      <c r="I15" s="15" t="s">
        <v>17</v>
      </c>
      <c r="J15" s="15" t="s">
        <v>17</v>
      </c>
      <c r="K15" s="346" t="s">
        <v>17</v>
      </c>
      <c r="L15" s="15" t="s">
        <v>17</v>
      </c>
      <c r="M15" s="33" t="s">
        <v>17</v>
      </c>
      <c r="N15" s="129"/>
    </row>
    <row r="16" spans="1:27" ht="12.75">
      <c r="A16" s="30"/>
      <c r="B16" s="2"/>
      <c r="C16" s="31"/>
      <c r="D16" s="31"/>
      <c r="E16" s="31"/>
      <c r="F16" s="31"/>
      <c r="G16" s="31"/>
      <c r="H16" s="31"/>
      <c r="I16" s="31"/>
      <c r="J16" s="31"/>
      <c r="K16" s="346"/>
      <c r="L16" s="31"/>
      <c r="M16" s="61"/>
      <c r="N16" s="129"/>
    </row>
    <row r="17" spans="1:27" ht="12.75">
      <c r="A17" s="1">
        <v>2.2999999999999998</v>
      </c>
      <c r="B17" s="14" t="s">
        <v>32</v>
      </c>
      <c r="C17" s="15" t="s">
        <v>17</v>
      </c>
      <c r="D17" s="15" t="s">
        <v>17</v>
      </c>
      <c r="E17" s="15" t="s">
        <v>17</v>
      </c>
      <c r="F17" s="15" t="s">
        <v>17</v>
      </c>
      <c r="G17" s="15" t="s">
        <v>17</v>
      </c>
      <c r="H17" s="15">
        <v>11</v>
      </c>
      <c r="I17" s="15" t="s">
        <v>17</v>
      </c>
      <c r="J17" s="15" t="s">
        <v>17</v>
      </c>
      <c r="K17" s="346">
        <f>SUM(C17:J17)</f>
        <v>11</v>
      </c>
      <c r="L17" s="15" t="s">
        <v>17</v>
      </c>
      <c r="M17" s="61" t="str">
        <f>IF(L17="-", "N/A", (K17-L17)/L17)</f>
        <v>N/A</v>
      </c>
      <c r="N17" s="129"/>
    </row>
    <row r="18" spans="1:27" ht="12.75">
      <c r="A18" s="1">
        <v>2.4</v>
      </c>
      <c r="B18" s="14" t="s">
        <v>33</v>
      </c>
      <c r="C18" s="15" t="s">
        <v>17</v>
      </c>
      <c r="D18" s="15" t="s">
        <v>17</v>
      </c>
      <c r="E18" s="15">
        <v>3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346">
        <v>0</v>
      </c>
      <c r="L18" s="15">
        <v>8</v>
      </c>
      <c r="M18" s="61">
        <f t="shared" ref="M18:M20" si="2">IF(L18="", "N/A", (K18-L18)/L18)</f>
        <v>-1</v>
      </c>
      <c r="N18" s="129"/>
    </row>
    <row r="19" spans="1:27" ht="12.75">
      <c r="A19" s="1">
        <v>2.5</v>
      </c>
      <c r="B19" s="14" t="s">
        <v>34</v>
      </c>
      <c r="C19" s="15" t="s">
        <v>17</v>
      </c>
      <c r="D19" s="15" t="s">
        <v>17</v>
      </c>
      <c r="E19" s="15" t="s">
        <v>17</v>
      </c>
      <c r="F19" s="15" t="s">
        <v>17</v>
      </c>
      <c r="G19" s="15" t="s">
        <v>17</v>
      </c>
      <c r="H19" s="15" t="s">
        <v>17</v>
      </c>
      <c r="I19" s="15" t="s">
        <v>17</v>
      </c>
      <c r="J19" s="15" t="s">
        <v>17</v>
      </c>
      <c r="K19" s="346">
        <v>0</v>
      </c>
      <c r="L19" s="15">
        <v>0.5</v>
      </c>
      <c r="M19" s="61">
        <f t="shared" si="2"/>
        <v>-1</v>
      </c>
      <c r="N19" s="129"/>
    </row>
    <row r="20" spans="1:27" ht="12.75">
      <c r="A20" s="1">
        <v>2.6</v>
      </c>
      <c r="B20" s="14" t="s">
        <v>35</v>
      </c>
      <c r="C20" s="15" t="s">
        <v>17</v>
      </c>
      <c r="D20" s="15">
        <v>3</v>
      </c>
      <c r="E20" s="31"/>
      <c r="F20" s="15">
        <v>5.5</v>
      </c>
      <c r="G20" s="31"/>
      <c r="H20" s="15">
        <v>5.5</v>
      </c>
      <c r="I20" s="153">
        <f>2+1+2.5+2+5.5</f>
        <v>13</v>
      </c>
      <c r="J20" s="15">
        <v>6.5</v>
      </c>
      <c r="K20" s="346">
        <f>SUM(C20:J20)</f>
        <v>33.5</v>
      </c>
      <c r="L20" s="15">
        <v>16.75</v>
      </c>
      <c r="M20" s="61">
        <f t="shared" si="2"/>
        <v>1</v>
      </c>
      <c r="N20" s="129"/>
    </row>
    <row r="21" spans="1:27" ht="12.75">
      <c r="A21" s="1">
        <v>2.7</v>
      </c>
      <c r="B21" s="14" t="s">
        <v>36</v>
      </c>
      <c r="C21" s="15" t="s">
        <v>17</v>
      </c>
      <c r="D21" s="15" t="s">
        <v>17</v>
      </c>
      <c r="E21" s="15" t="s">
        <v>17</v>
      </c>
      <c r="F21" s="15" t="s">
        <v>17</v>
      </c>
      <c r="G21" s="15" t="s">
        <v>17</v>
      </c>
      <c r="H21" s="15" t="s">
        <v>17</v>
      </c>
      <c r="I21" s="15" t="s">
        <v>17</v>
      </c>
      <c r="J21" s="15" t="s">
        <v>17</v>
      </c>
      <c r="K21" s="346" t="s">
        <v>17</v>
      </c>
      <c r="L21" s="15" t="s">
        <v>17</v>
      </c>
      <c r="M21" s="33" t="s">
        <v>17</v>
      </c>
      <c r="N21" s="129"/>
    </row>
    <row r="22" spans="1:27" ht="12.75">
      <c r="A22" s="1">
        <v>2.8</v>
      </c>
      <c r="B22" s="14" t="s">
        <v>37</v>
      </c>
      <c r="C22" s="15" t="s">
        <v>17</v>
      </c>
      <c r="D22" s="15" t="s">
        <v>17</v>
      </c>
      <c r="E22" s="15" t="s">
        <v>17</v>
      </c>
      <c r="F22" s="15" t="s">
        <v>17</v>
      </c>
      <c r="G22" s="15" t="s">
        <v>17</v>
      </c>
      <c r="H22" s="15" t="s">
        <v>17</v>
      </c>
      <c r="I22" s="15" t="s">
        <v>17</v>
      </c>
      <c r="J22" s="15" t="s">
        <v>17</v>
      </c>
      <c r="K22" s="346" t="s">
        <v>17</v>
      </c>
      <c r="L22" s="15" t="s">
        <v>17</v>
      </c>
      <c r="M22" s="33" t="s">
        <v>17</v>
      </c>
      <c r="N22" s="129"/>
    </row>
    <row r="23" spans="1:27" ht="12.75">
      <c r="A23" s="1">
        <v>2.9</v>
      </c>
      <c r="B23" s="14" t="s">
        <v>38</v>
      </c>
      <c r="C23" s="15" t="s">
        <v>17</v>
      </c>
      <c r="D23" s="15" t="s">
        <v>17</v>
      </c>
      <c r="E23" s="15" t="s">
        <v>17</v>
      </c>
      <c r="F23" s="15" t="s">
        <v>17</v>
      </c>
      <c r="G23" s="15" t="s">
        <v>17</v>
      </c>
      <c r="H23" s="15" t="s">
        <v>17</v>
      </c>
      <c r="I23" s="15" t="s">
        <v>17</v>
      </c>
      <c r="J23" s="15" t="s">
        <v>17</v>
      </c>
      <c r="K23" s="346" t="s">
        <v>17</v>
      </c>
      <c r="L23" s="15" t="s">
        <v>17</v>
      </c>
      <c r="M23" s="33" t="s">
        <v>17</v>
      </c>
      <c r="N23" s="129"/>
    </row>
    <row r="24" spans="1:27" ht="12.75">
      <c r="A24" s="30"/>
      <c r="B24" s="2"/>
      <c r="C24" s="31"/>
      <c r="D24" s="31"/>
      <c r="E24" s="31"/>
      <c r="F24" s="31"/>
      <c r="G24" s="31"/>
      <c r="H24" s="31"/>
      <c r="I24" s="31"/>
      <c r="J24" s="31"/>
      <c r="K24" s="371"/>
      <c r="L24" s="31"/>
      <c r="M24" s="61"/>
      <c r="N24" s="129"/>
    </row>
    <row r="25" spans="1:27" ht="12.75">
      <c r="A25" s="154">
        <v>3</v>
      </c>
      <c r="B25" s="155" t="s">
        <v>39</v>
      </c>
      <c r="C25" s="156"/>
      <c r="D25" s="156"/>
      <c r="E25" s="156"/>
      <c r="F25" s="156"/>
      <c r="G25" s="156"/>
      <c r="H25" s="156"/>
      <c r="I25" s="156"/>
      <c r="J25" s="156"/>
      <c r="K25" s="372">
        <f>SUM(K26:K31)</f>
        <v>14.75</v>
      </c>
      <c r="L25" s="157">
        <v>18.75</v>
      </c>
      <c r="M25" s="158">
        <f>IF(L25="", "N/A", (K25-L25)/L25)</f>
        <v>-0.21333333333333335</v>
      </c>
      <c r="N25" s="146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</row>
    <row r="26" spans="1:27" ht="12.75">
      <c r="A26" s="1">
        <v>3.1</v>
      </c>
      <c r="B26" s="14" t="s">
        <v>40</v>
      </c>
      <c r="C26" s="15" t="s">
        <v>17</v>
      </c>
      <c r="D26" s="15" t="s">
        <v>17</v>
      </c>
      <c r="E26" s="15" t="s">
        <v>17</v>
      </c>
      <c r="F26" s="15" t="s">
        <v>17</v>
      </c>
      <c r="G26" s="15" t="s">
        <v>17</v>
      </c>
      <c r="H26" s="15" t="s">
        <v>17</v>
      </c>
      <c r="I26" s="31">
        <f>0.5+2+1+0.25+0.25+0.5+3.75+0.25</f>
        <v>8.5</v>
      </c>
      <c r="J26" s="15" t="s">
        <v>17</v>
      </c>
      <c r="K26" s="346">
        <f t="shared" ref="K26:K27" si="3">SUM(C26:J26)</f>
        <v>8.5</v>
      </c>
      <c r="L26" s="15" t="s">
        <v>17</v>
      </c>
      <c r="M26" s="61" t="str">
        <f>IF(L26="-", "N/A", (K26-L26)/L26)</f>
        <v>N/A</v>
      </c>
      <c r="N26" s="129"/>
    </row>
    <row r="27" spans="1:27" ht="12.75">
      <c r="A27" s="1">
        <v>3.2</v>
      </c>
      <c r="B27" s="14" t="s">
        <v>41</v>
      </c>
      <c r="C27" s="15">
        <v>0.5</v>
      </c>
      <c r="D27" s="15">
        <v>0.75</v>
      </c>
      <c r="E27" s="15" t="s">
        <v>17</v>
      </c>
      <c r="F27" s="15" t="s">
        <v>17</v>
      </c>
      <c r="G27" s="15" t="s">
        <v>17</v>
      </c>
      <c r="H27" s="15" t="s">
        <v>17</v>
      </c>
      <c r="I27" s="31">
        <f>0.25+0.5+0.75+0.25+0.25+2+1</f>
        <v>5</v>
      </c>
      <c r="J27" s="15" t="s">
        <v>17</v>
      </c>
      <c r="K27" s="346">
        <f t="shared" si="3"/>
        <v>6.25</v>
      </c>
      <c r="L27" s="15">
        <v>18.75</v>
      </c>
      <c r="M27" s="61">
        <f>IF(L27="", "N/A", (K27-L27)/L27)</f>
        <v>-0.66666666666666663</v>
      </c>
      <c r="N27" s="129"/>
    </row>
    <row r="28" spans="1:27" ht="12.75">
      <c r="A28" s="1">
        <v>3.3</v>
      </c>
      <c r="B28" s="14" t="s">
        <v>42</v>
      </c>
      <c r="C28" s="15" t="s">
        <v>17</v>
      </c>
      <c r="D28" s="15" t="s">
        <v>17</v>
      </c>
      <c r="E28" s="15" t="s">
        <v>17</v>
      </c>
      <c r="F28" s="15" t="s">
        <v>17</v>
      </c>
      <c r="G28" s="15" t="s">
        <v>17</v>
      </c>
      <c r="H28" s="15" t="s">
        <v>17</v>
      </c>
      <c r="I28" s="15" t="s">
        <v>17</v>
      </c>
      <c r="J28" s="15" t="s">
        <v>17</v>
      </c>
      <c r="K28" s="346" t="s">
        <v>17</v>
      </c>
      <c r="L28" s="15" t="s">
        <v>17</v>
      </c>
      <c r="M28" s="61" t="str">
        <f t="shared" ref="M28:M30" si="4">IF(L28="-", "N/A", (K28-L28)/L28)</f>
        <v>N/A</v>
      </c>
      <c r="N28" s="129"/>
    </row>
    <row r="29" spans="1:27" ht="12.75">
      <c r="A29" s="1">
        <v>3.4</v>
      </c>
      <c r="B29" s="14" t="s">
        <v>43</v>
      </c>
      <c r="C29" s="15" t="s">
        <v>17</v>
      </c>
      <c r="D29" s="15" t="s">
        <v>17</v>
      </c>
      <c r="E29" s="15" t="s">
        <v>17</v>
      </c>
      <c r="F29" s="15" t="s">
        <v>17</v>
      </c>
      <c r="G29" s="15" t="s">
        <v>17</v>
      </c>
      <c r="H29" s="15" t="s">
        <v>17</v>
      </c>
      <c r="I29" s="15" t="s">
        <v>17</v>
      </c>
      <c r="J29" s="15" t="s">
        <v>17</v>
      </c>
      <c r="K29" s="346" t="s">
        <v>17</v>
      </c>
      <c r="L29" s="15" t="s">
        <v>17</v>
      </c>
      <c r="M29" s="61" t="str">
        <f t="shared" si="4"/>
        <v>N/A</v>
      </c>
      <c r="N29" s="129"/>
    </row>
    <row r="30" spans="1:27" ht="12.75">
      <c r="A30" s="1">
        <v>3.5</v>
      </c>
      <c r="B30" s="14" t="s">
        <v>44</v>
      </c>
      <c r="C30" s="15" t="s">
        <v>17</v>
      </c>
      <c r="D30" s="15" t="s">
        <v>17</v>
      </c>
      <c r="E30" s="15" t="s">
        <v>17</v>
      </c>
      <c r="F30" s="15" t="s">
        <v>17</v>
      </c>
      <c r="G30" s="15" t="s">
        <v>17</v>
      </c>
      <c r="H30" s="15" t="s">
        <v>17</v>
      </c>
      <c r="I30" s="15" t="s">
        <v>17</v>
      </c>
      <c r="J30" s="15" t="s">
        <v>17</v>
      </c>
      <c r="K30" s="346" t="s">
        <v>17</v>
      </c>
      <c r="L30" s="15" t="s">
        <v>17</v>
      </c>
      <c r="M30" s="61" t="str">
        <f t="shared" si="4"/>
        <v>N/A</v>
      </c>
      <c r="N30" s="129"/>
    </row>
    <row r="31" spans="1:27" ht="12.75">
      <c r="A31" s="1"/>
      <c r="B31" s="14"/>
      <c r="C31" s="31"/>
      <c r="D31" s="31"/>
      <c r="E31" s="31"/>
      <c r="F31" s="31"/>
      <c r="G31" s="31"/>
      <c r="H31" s="31"/>
      <c r="I31" s="31"/>
      <c r="J31" s="31"/>
      <c r="K31" s="371"/>
      <c r="L31" s="31"/>
      <c r="M31" s="61"/>
      <c r="N31" s="129"/>
    </row>
    <row r="32" spans="1:27" ht="12.75">
      <c r="A32" s="147">
        <v>4</v>
      </c>
      <c r="B32" s="148" t="s">
        <v>45</v>
      </c>
      <c r="C32" s="160"/>
      <c r="D32" s="160"/>
      <c r="E32" s="160"/>
      <c r="F32" s="160"/>
      <c r="G32" s="160"/>
      <c r="H32" s="160"/>
      <c r="I32" s="160"/>
      <c r="J32" s="160"/>
      <c r="K32" s="373">
        <f>SUM(K33:K35,K36)</f>
        <v>10</v>
      </c>
      <c r="L32" s="150" t="s">
        <v>17</v>
      </c>
      <c r="M32" s="62" t="str">
        <f t="shared" ref="M32:M33" si="5">IF(L32="-", "N/A", (K32-L32)/L32)</f>
        <v>N/A</v>
      </c>
      <c r="N32" s="129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</row>
    <row r="33" spans="1:27" ht="12.75">
      <c r="A33" s="1">
        <v>4.0999999999999996</v>
      </c>
      <c r="B33" s="14" t="s">
        <v>46</v>
      </c>
      <c r="C33" s="15" t="s">
        <v>17</v>
      </c>
      <c r="D33" s="15" t="s">
        <v>17</v>
      </c>
      <c r="E33" s="15" t="s">
        <v>17</v>
      </c>
      <c r="F33" s="15" t="s">
        <v>17</v>
      </c>
      <c r="G33" s="15" t="s">
        <v>17</v>
      </c>
      <c r="H33" s="15" t="s">
        <v>17</v>
      </c>
      <c r="I33" s="15" t="s">
        <v>17</v>
      </c>
      <c r="J33" s="15">
        <v>5</v>
      </c>
      <c r="K33" s="346">
        <f>SUM(C33:J33)</f>
        <v>5</v>
      </c>
      <c r="L33" s="15" t="s">
        <v>17</v>
      </c>
      <c r="M33" s="61" t="str">
        <f t="shared" si="5"/>
        <v>N/A</v>
      </c>
      <c r="N33" s="129"/>
    </row>
    <row r="34" spans="1:27" ht="12.75">
      <c r="A34" s="1">
        <v>4.2</v>
      </c>
      <c r="B34" s="14" t="s">
        <v>47</v>
      </c>
      <c r="C34" s="15" t="s">
        <v>17</v>
      </c>
      <c r="D34" s="15" t="s">
        <v>17</v>
      </c>
      <c r="E34" s="15" t="s">
        <v>17</v>
      </c>
      <c r="F34" s="15" t="s">
        <v>17</v>
      </c>
      <c r="G34" s="15" t="s">
        <v>17</v>
      </c>
      <c r="H34" s="15" t="s">
        <v>17</v>
      </c>
      <c r="I34" s="15" t="s">
        <v>17</v>
      </c>
      <c r="J34" s="15" t="s">
        <v>17</v>
      </c>
      <c r="K34" s="346" t="s">
        <v>17</v>
      </c>
      <c r="L34" s="15" t="s">
        <v>17</v>
      </c>
      <c r="M34" s="33" t="s">
        <v>17</v>
      </c>
      <c r="N34" s="129"/>
    </row>
    <row r="35" spans="1:27" ht="12.75">
      <c r="A35" s="1">
        <v>4.3</v>
      </c>
      <c r="B35" s="14" t="s">
        <v>48</v>
      </c>
      <c r="C35" s="15" t="s">
        <v>17</v>
      </c>
      <c r="D35" s="15" t="s">
        <v>17</v>
      </c>
      <c r="E35" s="15" t="s">
        <v>17</v>
      </c>
      <c r="F35" s="15" t="s">
        <v>17</v>
      </c>
      <c r="G35" s="15" t="s">
        <v>17</v>
      </c>
      <c r="H35" s="15" t="s">
        <v>17</v>
      </c>
      <c r="I35" s="15" t="s">
        <v>17</v>
      </c>
      <c r="J35" s="15" t="s">
        <v>17</v>
      </c>
      <c r="K35" s="346" t="s">
        <v>17</v>
      </c>
      <c r="L35" s="15" t="s">
        <v>17</v>
      </c>
      <c r="M35" s="33" t="s">
        <v>17</v>
      </c>
      <c r="N35" s="129"/>
    </row>
    <row r="36" spans="1:27" ht="12.75">
      <c r="A36" s="35">
        <v>4.4000000000000004</v>
      </c>
      <c r="B36" s="36" t="s">
        <v>49</v>
      </c>
      <c r="C36" s="26"/>
      <c r="D36" s="26"/>
      <c r="E36" s="26"/>
      <c r="F36" s="26"/>
      <c r="G36" s="26"/>
      <c r="H36" s="26"/>
      <c r="I36" s="26"/>
      <c r="J36" s="26"/>
      <c r="K36" s="347">
        <f>SUM(K37:K39)</f>
        <v>5</v>
      </c>
      <c r="L36" s="26"/>
      <c r="M36" s="66" t="str">
        <f>IF(L36="", "N/A", (K36-L36)/L36)</f>
        <v>N/A</v>
      </c>
      <c r="N36" s="129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</row>
    <row r="37" spans="1:27" ht="12.75">
      <c r="A37" s="1" t="s">
        <v>50</v>
      </c>
      <c r="B37" s="14" t="s">
        <v>51</v>
      </c>
      <c r="C37" s="15" t="s">
        <v>17</v>
      </c>
      <c r="D37" s="15" t="s">
        <v>17</v>
      </c>
      <c r="E37" s="15" t="s">
        <v>17</v>
      </c>
      <c r="F37" s="15">
        <v>5</v>
      </c>
      <c r="G37" s="15" t="s">
        <v>17</v>
      </c>
      <c r="H37" s="15" t="s">
        <v>17</v>
      </c>
      <c r="I37" s="15" t="s">
        <v>17</v>
      </c>
      <c r="J37" s="15" t="s">
        <v>17</v>
      </c>
      <c r="K37" s="346">
        <f>SUM(C37:J37)</f>
        <v>5</v>
      </c>
      <c r="L37" s="15" t="s">
        <v>17</v>
      </c>
      <c r="M37" s="61" t="str">
        <f>IF(L37="-", "N/A", (K37-L37)/L37)</f>
        <v>N/A</v>
      </c>
      <c r="N37" s="129"/>
    </row>
    <row r="38" spans="1:27" ht="12.75">
      <c r="A38" s="1" t="s">
        <v>52</v>
      </c>
      <c r="B38" s="14" t="s">
        <v>53</v>
      </c>
      <c r="C38" s="15" t="s">
        <v>17</v>
      </c>
      <c r="D38" s="15" t="s">
        <v>17</v>
      </c>
      <c r="E38" s="15" t="s">
        <v>17</v>
      </c>
      <c r="F38" s="15" t="s">
        <v>17</v>
      </c>
      <c r="G38" s="15" t="s">
        <v>17</v>
      </c>
      <c r="H38" s="15" t="s">
        <v>17</v>
      </c>
      <c r="I38" s="15" t="s">
        <v>17</v>
      </c>
      <c r="J38" s="15" t="s">
        <v>17</v>
      </c>
      <c r="K38" s="346" t="s">
        <v>17</v>
      </c>
      <c r="L38" s="15" t="s">
        <v>17</v>
      </c>
      <c r="M38" s="33" t="s">
        <v>17</v>
      </c>
      <c r="N38" s="129"/>
    </row>
    <row r="39" spans="1:27" ht="12.75">
      <c r="A39" s="1" t="s">
        <v>54</v>
      </c>
      <c r="B39" s="14" t="s">
        <v>55</v>
      </c>
      <c r="C39" s="15" t="s">
        <v>17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5" t="s">
        <v>17</v>
      </c>
      <c r="J39" s="15" t="s">
        <v>17</v>
      </c>
      <c r="K39" s="346" t="s">
        <v>17</v>
      </c>
      <c r="L39" s="15" t="s">
        <v>17</v>
      </c>
      <c r="M39" s="33" t="s">
        <v>17</v>
      </c>
      <c r="N39" s="129"/>
    </row>
    <row r="40" spans="1:27" ht="12.75">
      <c r="A40" s="30"/>
      <c r="B40" s="2"/>
      <c r="C40" s="31"/>
      <c r="D40" s="31"/>
      <c r="E40" s="31"/>
      <c r="F40" s="31"/>
      <c r="G40" s="31"/>
      <c r="H40" s="31"/>
      <c r="I40" s="31"/>
      <c r="J40" s="31"/>
      <c r="K40" s="371"/>
      <c r="L40" s="31"/>
      <c r="M40" s="61"/>
      <c r="N40" s="129"/>
    </row>
    <row r="41" spans="1:27" ht="12.75">
      <c r="A41" s="147">
        <v>5</v>
      </c>
      <c r="B41" s="148" t="s">
        <v>56</v>
      </c>
      <c r="C41" s="160"/>
      <c r="D41" s="160"/>
      <c r="E41" s="160"/>
      <c r="F41" s="160"/>
      <c r="G41" s="160"/>
      <c r="H41" s="160"/>
      <c r="I41" s="160"/>
      <c r="J41" s="160"/>
      <c r="K41" s="373">
        <f>SUM(K42:K43,K44,K51)</f>
        <v>22.25</v>
      </c>
      <c r="L41" s="150">
        <f>SUM(L42:L44,L51)</f>
        <v>101</v>
      </c>
      <c r="M41" s="151">
        <f>IF(L41="", "N/A", (K41-L41)/L41)</f>
        <v>-0.77970297029702973</v>
      </c>
      <c r="N41" s="129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2.75">
      <c r="A42" s="1">
        <v>5.0999999999999996</v>
      </c>
      <c r="B42" s="14" t="s">
        <v>57</v>
      </c>
      <c r="C42" s="15" t="s">
        <v>17</v>
      </c>
      <c r="D42" s="15" t="s">
        <v>17</v>
      </c>
      <c r="E42" s="15" t="s">
        <v>17</v>
      </c>
      <c r="F42" s="15" t="s">
        <v>17</v>
      </c>
      <c r="G42" s="15" t="s">
        <v>17</v>
      </c>
      <c r="H42" s="15" t="s">
        <v>17</v>
      </c>
      <c r="I42" s="15" t="s">
        <v>17</v>
      </c>
      <c r="J42" s="15" t="s">
        <v>17</v>
      </c>
      <c r="K42" s="346">
        <v>0</v>
      </c>
      <c r="L42" s="15">
        <v>4.5</v>
      </c>
      <c r="M42" s="61">
        <f>IF(L42="-", "N/A", (K42-L42)/L42)</f>
        <v>-1</v>
      </c>
      <c r="N42" s="129"/>
    </row>
    <row r="43" spans="1:27" ht="12.75">
      <c r="A43" s="1">
        <v>5.2</v>
      </c>
      <c r="B43" s="14" t="s">
        <v>58</v>
      </c>
      <c r="C43" s="15">
        <v>2</v>
      </c>
      <c r="D43" s="15" t="s">
        <v>17</v>
      </c>
      <c r="E43" s="15" t="s">
        <v>17</v>
      </c>
      <c r="F43" s="15" t="s">
        <v>17</v>
      </c>
      <c r="G43" s="15" t="s">
        <v>17</v>
      </c>
      <c r="H43" s="15" t="s">
        <v>17</v>
      </c>
      <c r="I43" s="15" t="s">
        <v>17</v>
      </c>
      <c r="J43" s="15" t="s">
        <v>17</v>
      </c>
      <c r="K43" s="346">
        <f>SUM(C43:J43)</f>
        <v>2</v>
      </c>
      <c r="L43" s="15">
        <v>3.75</v>
      </c>
      <c r="M43" s="61">
        <f t="shared" ref="M43:M46" si="6">IF(L43="", "N/A", (K43-L43)/L43)</f>
        <v>-0.46666666666666667</v>
      </c>
      <c r="N43" s="129"/>
    </row>
    <row r="44" spans="1:27" ht="12.75">
      <c r="A44" s="37">
        <v>5.3</v>
      </c>
      <c r="B44" s="38" t="s">
        <v>59</v>
      </c>
      <c r="C44" s="74"/>
      <c r="D44" s="74"/>
      <c r="E44" s="39"/>
      <c r="F44" s="74"/>
      <c r="G44" s="74"/>
      <c r="H44" s="74"/>
      <c r="I44" s="74"/>
      <c r="J44" s="74"/>
      <c r="K44" s="347">
        <f t="shared" ref="K44:L44" si="7">SUM(K45,K48)</f>
        <v>20.25</v>
      </c>
      <c r="L44" s="110">
        <f t="shared" si="7"/>
        <v>92.75</v>
      </c>
      <c r="M44" s="76">
        <f t="shared" si="6"/>
        <v>-0.78167115902964956</v>
      </c>
      <c r="N44" s="146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2.75">
      <c r="A45" s="24" t="s">
        <v>60</v>
      </c>
      <c r="B45" s="25" t="s">
        <v>61</v>
      </c>
      <c r="C45" s="78"/>
      <c r="D45" s="78"/>
      <c r="E45" s="78"/>
      <c r="F45" s="78"/>
      <c r="G45" s="78"/>
      <c r="H45" s="78"/>
      <c r="I45" s="78"/>
      <c r="J45" s="78"/>
      <c r="K45" s="347">
        <f t="shared" ref="K45:L45" si="8">SUM(K46:K47)</f>
        <v>2.5</v>
      </c>
      <c r="L45" s="27">
        <f t="shared" si="8"/>
        <v>39</v>
      </c>
      <c r="M45" s="66">
        <f t="shared" si="6"/>
        <v>-0.9358974358974359</v>
      </c>
      <c r="N45" s="146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</row>
    <row r="46" spans="1:27" ht="12.75">
      <c r="A46" s="1" t="s">
        <v>62</v>
      </c>
      <c r="B46" s="14" t="s">
        <v>63</v>
      </c>
      <c r="C46" s="15" t="s">
        <v>17</v>
      </c>
      <c r="D46" s="15" t="s">
        <v>17</v>
      </c>
      <c r="E46" s="15" t="s">
        <v>17</v>
      </c>
      <c r="F46" s="15" t="s">
        <v>17</v>
      </c>
      <c r="G46" s="15">
        <v>2.5</v>
      </c>
      <c r="H46" s="15" t="s">
        <v>17</v>
      </c>
      <c r="I46" s="15" t="s">
        <v>17</v>
      </c>
      <c r="J46" s="15" t="s">
        <v>17</v>
      </c>
      <c r="K46" s="346">
        <f>SUM(C46:J46)</f>
        <v>2.5</v>
      </c>
      <c r="L46" s="15">
        <v>39</v>
      </c>
      <c r="M46" s="61">
        <f t="shared" si="6"/>
        <v>-0.9358974358974359</v>
      </c>
      <c r="N46" s="129"/>
    </row>
    <row r="47" spans="1:27" ht="12.75">
      <c r="A47" s="1" t="s">
        <v>64</v>
      </c>
      <c r="B47" s="14" t="s">
        <v>65</v>
      </c>
      <c r="C47" s="15" t="s">
        <v>17</v>
      </c>
      <c r="D47" s="15" t="s">
        <v>17</v>
      </c>
      <c r="E47" s="15" t="s">
        <v>17</v>
      </c>
      <c r="F47" s="15" t="s">
        <v>17</v>
      </c>
      <c r="G47" s="15" t="s">
        <v>17</v>
      </c>
      <c r="H47" s="15" t="s">
        <v>17</v>
      </c>
      <c r="I47" s="15" t="s">
        <v>17</v>
      </c>
      <c r="J47" s="15" t="s">
        <v>17</v>
      </c>
      <c r="K47" s="346" t="s">
        <v>17</v>
      </c>
      <c r="L47" s="15" t="s">
        <v>17</v>
      </c>
      <c r="M47" s="33" t="s">
        <v>17</v>
      </c>
      <c r="N47" s="129"/>
    </row>
    <row r="48" spans="1:27" ht="12.75">
      <c r="A48" s="37" t="s">
        <v>66</v>
      </c>
      <c r="B48" s="38" t="s">
        <v>67</v>
      </c>
      <c r="C48" s="74"/>
      <c r="D48" s="74"/>
      <c r="E48" s="39"/>
      <c r="F48" s="74"/>
      <c r="G48" s="74"/>
      <c r="H48" s="74"/>
      <c r="I48" s="74"/>
      <c r="J48" s="74"/>
      <c r="K48" s="363">
        <f t="shared" ref="K48:L48" si="9">SUM(K49:K50)</f>
        <v>17.75</v>
      </c>
      <c r="L48" s="110">
        <f t="shared" si="9"/>
        <v>53.75</v>
      </c>
      <c r="M48" s="76">
        <f t="shared" ref="M48:M49" si="10">IF(L48="", "N/A", (K48-L48)/L48)</f>
        <v>-0.66976744186046511</v>
      </c>
      <c r="N48" s="14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</row>
    <row r="49" spans="1:27" ht="12.75">
      <c r="A49" s="1" t="s">
        <v>68</v>
      </c>
      <c r="B49" s="14" t="s">
        <v>69</v>
      </c>
      <c r="C49" s="15" t="s">
        <v>17</v>
      </c>
      <c r="D49" s="15">
        <v>4.5</v>
      </c>
      <c r="E49" s="336">
        <f>1+1+2.25+2+5.5</f>
        <v>11.75</v>
      </c>
      <c r="F49" s="15" t="s">
        <v>17</v>
      </c>
      <c r="G49" s="15" t="s">
        <v>17</v>
      </c>
      <c r="H49" s="15" t="s">
        <v>17</v>
      </c>
      <c r="I49" s="15">
        <f>0.75+0.75</f>
        <v>1.5</v>
      </c>
      <c r="J49" s="15" t="s">
        <v>17</v>
      </c>
      <c r="K49" s="346">
        <f>SUM(C49:J49)</f>
        <v>17.75</v>
      </c>
      <c r="L49" s="15">
        <v>53.75</v>
      </c>
      <c r="M49" s="61">
        <f t="shared" si="10"/>
        <v>-0.66976744186046511</v>
      </c>
      <c r="N49" s="129"/>
    </row>
    <row r="50" spans="1:27" ht="12.75">
      <c r="A50" s="1" t="s">
        <v>70</v>
      </c>
      <c r="B50" s="14" t="s">
        <v>71</v>
      </c>
      <c r="C50" s="15" t="s">
        <v>17</v>
      </c>
      <c r="D50" s="15" t="s">
        <v>17</v>
      </c>
      <c r="E50" s="15" t="s">
        <v>17</v>
      </c>
      <c r="F50" s="15" t="s">
        <v>17</v>
      </c>
      <c r="G50" s="15" t="s">
        <v>17</v>
      </c>
      <c r="H50" s="15" t="s">
        <v>17</v>
      </c>
      <c r="I50" s="15" t="s">
        <v>17</v>
      </c>
      <c r="J50" s="15" t="s">
        <v>17</v>
      </c>
      <c r="K50" s="346" t="s">
        <v>17</v>
      </c>
      <c r="L50" s="15" t="s">
        <v>17</v>
      </c>
      <c r="M50" s="33" t="s">
        <v>17</v>
      </c>
      <c r="N50" s="129"/>
    </row>
    <row r="51" spans="1:27" ht="12.75">
      <c r="A51" s="37">
        <v>5.4</v>
      </c>
      <c r="B51" s="38" t="s">
        <v>72</v>
      </c>
      <c r="C51" s="74"/>
      <c r="D51" s="74"/>
      <c r="E51" s="74"/>
      <c r="F51" s="74"/>
      <c r="G51" s="74"/>
      <c r="H51" s="74"/>
      <c r="I51" s="74"/>
      <c r="J51" s="74"/>
      <c r="K51" s="363">
        <f>SUM(K52:K54)</f>
        <v>0</v>
      </c>
      <c r="L51" s="110" t="s">
        <v>17</v>
      </c>
      <c r="M51" s="76" t="str">
        <f>IF(L51="-", "N/A", (K51-L51)/L51)</f>
        <v>N/A</v>
      </c>
      <c r="N51" s="14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</row>
    <row r="52" spans="1:27" ht="12.75">
      <c r="A52" s="1" t="s">
        <v>73</v>
      </c>
      <c r="B52" s="14" t="s">
        <v>74</v>
      </c>
      <c r="C52" s="15" t="s">
        <v>17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5" t="s">
        <v>17</v>
      </c>
      <c r="J52" s="15" t="s">
        <v>17</v>
      </c>
      <c r="K52" s="346" t="s">
        <v>17</v>
      </c>
      <c r="L52" s="15" t="s">
        <v>17</v>
      </c>
      <c r="M52" s="33" t="s">
        <v>17</v>
      </c>
      <c r="N52" s="129"/>
    </row>
    <row r="53" spans="1:27" ht="12.75">
      <c r="A53" s="1" t="s">
        <v>75</v>
      </c>
      <c r="B53" s="41" t="s">
        <v>76</v>
      </c>
      <c r="C53" s="15" t="s">
        <v>17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5" t="s">
        <v>17</v>
      </c>
      <c r="J53" s="15" t="s">
        <v>17</v>
      </c>
      <c r="K53" s="346" t="s">
        <v>17</v>
      </c>
      <c r="L53" s="15" t="s">
        <v>17</v>
      </c>
      <c r="M53" s="33" t="s">
        <v>17</v>
      </c>
      <c r="N53" s="129"/>
    </row>
    <row r="54" spans="1:27" ht="12.75">
      <c r="A54" s="1" t="s">
        <v>77</v>
      </c>
      <c r="B54" s="14" t="s">
        <v>78</v>
      </c>
      <c r="C54" s="15" t="s">
        <v>17</v>
      </c>
      <c r="D54" s="15" t="s">
        <v>17</v>
      </c>
      <c r="E54" s="15" t="s">
        <v>17</v>
      </c>
      <c r="F54" s="15" t="s">
        <v>17</v>
      </c>
      <c r="G54" s="15" t="s">
        <v>17</v>
      </c>
      <c r="H54" s="15" t="s">
        <v>17</v>
      </c>
      <c r="I54" s="15" t="s">
        <v>17</v>
      </c>
      <c r="J54" s="15" t="s">
        <v>17</v>
      </c>
      <c r="K54" s="346" t="s">
        <v>17</v>
      </c>
      <c r="L54" s="15" t="s">
        <v>17</v>
      </c>
      <c r="M54" s="33" t="s">
        <v>17</v>
      </c>
      <c r="N54" s="129"/>
    </row>
    <row r="55" spans="1:27" ht="12.75">
      <c r="A55" s="1"/>
      <c r="B55" s="2"/>
      <c r="C55" s="31"/>
      <c r="D55" s="31"/>
      <c r="E55" s="31"/>
      <c r="F55" s="31"/>
      <c r="G55" s="31"/>
      <c r="H55" s="31"/>
      <c r="I55" s="31"/>
      <c r="J55" s="31"/>
      <c r="K55" s="371"/>
      <c r="L55" s="31"/>
      <c r="M55" s="61"/>
      <c r="N55" s="129"/>
    </row>
    <row r="56" spans="1:27" s="183" customFormat="1" ht="12.75">
      <c r="A56" s="291">
        <v>6</v>
      </c>
      <c r="B56" s="292" t="s">
        <v>79</v>
      </c>
      <c r="C56" s="293"/>
      <c r="D56" s="293"/>
      <c r="E56" s="293"/>
      <c r="F56" s="293"/>
      <c r="G56" s="293"/>
      <c r="H56" s="293"/>
      <c r="I56" s="293"/>
      <c r="J56" s="293"/>
      <c r="K56" s="374">
        <f>SUM(K57:K70)</f>
        <v>4</v>
      </c>
      <c r="L56" s="293" t="s">
        <v>17</v>
      </c>
      <c r="M56" s="294" t="str">
        <f>IF(L56="-", "N/A", (K56-L56)/L56)</f>
        <v>N/A</v>
      </c>
      <c r="N56" s="290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</row>
    <row r="57" spans="1:27" ht="12.75">
      <c r="A57" s="1">
        <v>6.1</v>
      </c>
      <c r="B57" s="14" t="s">
        <v>80</v>
      </c>
      <c r="C57" s="15" t="s">
        <v>17</v>
      </c>
      <c r="D57" s="15" t="s">
        <v>17</v>
      </c>
      <c r="E57" s="15" t="s">
        <v>17</v>
      </c>
      <c r="F57" s="15" t="s">
        <v>17</v>
      </c>
      <c r="G57" s="15" t="s">
        <v>17</v>
      </c>
      <c r="H57" s="15" t="s">
        <v>17</v>
      </c>
      <c r="I57" s="15" t="s">
        <v>17</v>
      </c>
      <c r="J57" s="15" t="s">
        <v>17</v>
      </c>
      <c r="K57" s="346" t="s">
        <v>17</v>
      </c>
      <c r="L57" s="15" t="s">
        <v>17</v>
      </c>
      <c r="M57" s="33" t="s">
        <v>17</v>
      </c>
      <c r="N57" s="129"/>
    </row>
    <row r="58" spans="1:27" ht="12.75">
      <c r="A58" s="1">
        <v>6.2</v>
      </c>
      <c r="B58" s="14" t="s">
        <v>81</v>
      </c>
      <c r="C58" s="15" t="s">
        <v>17</v>
      </c>
      <c r="D58" s="15" t="s">
        <v>17</v>
      </c>
      <c r="E58" s="15" t="s">
        <v>17</v>
      </c>
      <c r="F58" s="15" t="s">
        <v>17</v>
      </c>
      <c r="G58" s="15" t="s">
        <v>17</v>
      </c>
      <c r="H58" s="15" t="s">
        <v>17</v>
      </c>
      <c r="I58" s="15" t="s">
        <v>17</v>
      </c>
      <c r="J58" s="15" t="s">
        <v>17</v>
      </c>
      <c r="K58" s="346" t="s">
        <v>17</v>
      </c>
      <c r="L58" s="15" t="s">
        <v>17</v>
      </c>
      <c r="M58" s="33" t="s">
        <v>17</v>
      </c>
      <c r="N58" s="129"/>
    </row>
    <row r="59" spans="1:27" ht="12.75">
      <c r="A59" s="1">
        <v>6.3</v>
      </c>
      <c r="B59" s="14" t="s">
        <v>82</v>
      </c>
      <c r="C59" s="15" t="s">
        <v>17</v>
      </c>
      <c r="D59" s="15" t="s">
        <v>17</v>
      </c>
      <c r="E59" s="15" t="s">
        <v>17</v>
      </c>
      <c r="F59" s="15" t="s">
        <v>17</v>
      </c>
      <c r="G59" s="15" t="s">
        <v>17</v>
      </c>
      <c r="H59" s="15" t="s">
        <v>17</v>
      </c>
      <c r="I59" s="15" t="s">
        <v>17</v>
      </c>
      <c r="J59" s="15" t="s">
        <v>17</v>
      </c>
      <c r="K59" s="346" t="s">
        <v>17</v>
      </c>
      <c r="L59" s="15" t="s">
        <v>17</v>
      </c>
      <c r="M59" s="33" t="s">
        <v>17</v>
      </c>
      <c r="N59" s="129"/>
    </row>
    <row r="60" spans="1:27" ht="12.75">
      <c r="A60" s="1">
        <v>6.4</v>
      </c>
      <c r="B60" s="14" t="s">
        <v>83</v>
      </c>
      <c r="C60" s="15" t="s">
        <v>17</v>
      </c>
      <c r="D60" s="15" t="s">
        <v>17</v>
      </c>
      <c r="E60" s="15" t="s">
        <v>17</v>
      </c>
      <c r="F60" s="15" t="s">
        <v>17</v>
      </c>
      <c r="G60" s="15" t="s">
        <v>17</v>
      </c>
      <c r="H60" s="15" t="s">
        <v>17</v>
      </c>
      <c r="I60" s="15" t="s">
        <v>17</v>
      </c>
      <c r="J60" s="15" t="s">
        <v>17</v>
      </c>
      <c r="K60" s="346" t="s">
        <v>17</v>
      </c>
      <c r="L60" s="15" t="s">
        <v>17</v>
      </c>
      <c r="M60" s="33" t="s">
        <v>17</v>
      </c>
      <c r="N60" s="129"/>
    </row>
    <row r="61" spans="1:27" ht="12.75">
      <c r="A61" s="1">
        <v>6.5</v>
      </c>
      <c r="B61" s="14" t="s">
        <v>84</v>
      </c>
      <c r="C61" s="15">
        <v>4</v>
      </c>
      <c r="D61" s="15" t="s">
        <v>17</v>
      </c>
      <c r="E61" s="15" t="s">
        <v>17</v>
      </c>
      <c r="F61" s="15" t="s">
        <v>17</v>
      </c>
      <c r="G61" s="15" t="s">
        <v>17</v>
      </c>
      <c r="H61" s="15" t="s">
        <v>17</v>
      </c>
      <c r="I61" s="15" t="s">
        <v>17</v>
      </c>
      <c r="J61" s="15" t="s">
        <v>17</v>
      </c>
      <c r="K61" s="346">
        <f>SUM(C61:J61)</f>
        <v>4</v>
      </c>
      <c r="L61" s="15" t="s">
        <v>17</v>
      </c>
      <c r="M61" s="61" t="str">
        <f>IF(L61="-", "N/A", (K61-L61)/L61)</f>
        <v>N/A</v>
      </c>
      <c r="N61" s="129"/>
    </row>
    <row r="62" spans="1:27" ht="12.75">
      <c r="A62" s="1">
        <v>6.6</v>
      </c>
      <c r="B62" s="14" t="s">
        <v>85</v>
      </c>
      <c r="C62" s="15" t="s">
        <v>17</v>
      </c>
      <c r="D62" s="15" t="s">
        <v>17</v>
      </c>
      <c r="E62" s="15" t="s">
        <v>17</v>
      </c>
      <c r="F62" s="15" t="s">
        <v>17</v>
      </c>
      <c r="G62" s="15" t="s">
        <v>17</v>
      </c>
      <c r="H62" s="15" t="s">
        <v>17</v>
      </c>
      <c r="I62" s="15" t="s">
        <v>17</v>
      </c>
      <c r="J62" s="15" t="s">
        <v>17</v>
      </c>
      <c r="K62" s="346" t="s">
        <v>17</v>
      </c>
      <c r="L62" s="15" t="s">
        <v>17</v>
      </c>
      <c r="M62" s="33" t="s">
        <v>17</v>
      </c>
      <c r="N62" s="129"/>
    </row>
    <row r="63" spans="1:27" ht="12.75">
      <c r="A63" s="1">
        <v>6.7</v>
      </c>
      <c r="B63" s="14" t="s">
        <v>86</v>
      </c>
      <c r="C63" s="15" t="s">
        <v>17</v>
      </c>
      <c r="D63" s="15" t="s">
        <v>17</v>
      </c>
      <c r="E63" s="15" t="s">
        <v>17</v>
      </c>
      <c r="F63" s="15" t="s">
        <v>17</v>
      </c>
      <c r="G63" s="15" t="s">
        <v>17</v>
      </c>
      <c r="H63" s="15" t="s">
        <v>17</v>
      </c>
      <c r="I63" s="15" t="s">
        <v>17</v>
      </c>
      <c r="J63" s="15" t="s">
        <v>17</v>
      </c>
      <c r="K63" s="346" t="s">
        <v>17</v>
      </c>
      <c r="L63" s="15" t="s">
        <v>17</v>
      </c>
      <c r="M63" s="33" t="s">
        <v>17</v>
      </c>
      <c r="N63" s="129"/>
    </row>
    <row r="64" spans="1:27" ht="12.75">
      <c r="A64" s="1">
        <v>6.8</v>
      </c>
      <c r="B64" s="14" t="s">
        <v>87</v>
      </c>
      <c r="C64" s="15" t="s">
        <v>17</v>
      </c>
      <c r="D64" s="15" t="s">
        <v>17</v>
      </c>
      <c r="E64" s="15" t="s">
        <v>17</v>
      </c>
      <c r="F64" s="15" t="s">
        <v>17</v>
      </c>
      <c r="G64" s="15" t="s">
        <v>17</v>
      </c>
      <c r="H64" s="15" t="s">
        <v>17</v>
      </c>
      <c r="I64" s="15" t="s">
        <v>17</v>
      </c>
      <c r="J64" s="15" t="s">
        <v>17</v>
      </c>
      <c r="K64" s="346" t="s">
        <v>17</v>
      </c>
      <c r="L64" s="15" t="s">
        <v>17</v>
      </c>
      <c r="M64" s="33" t="s">
        <v>17</v>
      </c>
      <c r="N64" s="129"/>
    </row>
    <row r="65" spans="1:14" ht="12.75">
      <c r="A65" s="1">
        <v>6.9</v>
      </c>
      <c r="B65" s="14" t="s">
        <v>88</v>
      </c>
      <c r="C65" s="15" t="s">
        <v>17</v>
      </c>
      <c r="D65" s="15" t="s">
        <v>17</v>
      </c>
      <c r="E65" s="15" t="s">
        <v>17</v>
      </c>
      <c r="F65" s="15" t="s">
        <v>17</v>
      </c>
      <c r="G65" s="15" t="s">
        <v>17</v>
      </c>
      <c r="H65" s="15" t="s">
        <v>17</v>
      </c>
      <c r="I65" s="15" t="s">
        <v>17</v>
      </c>
      <c r="J65" s="15" t="s">
        <v>17</v>
      </c>
      <c r="K65" s="346" t="s">
        <v>17</v>
      </c>
      <c r="L65" s="15" t="s">
        <v>17</v>
      </c>
      <c r="M65" s="33" t="s">
        <v>17</v>
      </c>
      <c r="N65" s="129"/>
    </row>
    <row r="66" spans="1:14" ht="12.75">
      <c r="A66" s="1">
        <v>6.1</v>
      </c>
      <c r="B66" s="14" t="s">
        <v>89</v>
      </c>
      <c r="C66" s="15" t="s">
        <v>17</v>
      </c>
      <c r="D66" s="15" t="s">
        <v>17</v>
      </c>
      <c r="E66" s="15" t="s">
        <v>17</v>
      </c>
      <c r="F66" s="15" t="s">
        <v>17</v>
      </c>
      <c r="G66" s="15" t="s">
        <v>17</v>
      </c>
      <c r="H66" s="15" t="s">
        <v>17</v>
      </c>
      <c r="I66" s="15" t="s">
        <v>17</v>
      </c>
      <c r="J66" s="15" t="s">
        <v>17</v>
      </c>
      <c r="K66" s="346" t="s">
        <v>17</v>
      </c>
      <c r="L66" s="15" t="s">
        <v>17</v>
      </c>
      <c r="M66" s="33" t="s">
        <v>17</v>
      </c>
      <c r="N66" s="129"/>
    </row>
    <row r="67" spans="1:14" ht="12.75">
      <c r="A67" s="1">
        <v>6.11</v>
      </c>
      <c r="B67" s="14" t="s">
        <v>90</v>
      </c>
      <c r="C67" s="15" t="s">
        <v>17</v>
      </c>
      <c r="D67" s="15" t="s">
        <v>17</v>
      </c>
      <c r="E67" s="15" t="s">
        <v>17</v>
      </c>
      <c r="F67" s="15" t="s">
        <v>17</v>
      </c>
      <c r="G67" s="15" t="s">
        <v>17</v>
      </c>
      <c r="H67" s="15" t="s">
        <v>17</v>
      </c>
      <c r="I67" s="15" t="s">
        <v>17</v>
      </c>
      <c r="J67" s="15" t="s">
        <v>17</v>
      </c>
      <c r="K67" s="346" t="s">
        <v>17</v>
      </c>
      <c r="L67" s="15" t="s">
        <v>17</v>
      </c>
      <c r="M67" s="33" t="s">
        <v>17</v>
      </c>
      <c r="N67" s="129"/>
    </row>
    <row r="68" spans="1:14" ht="12.75">
      <c r="A68" s="1">
        <v>6.12</v>
      </c>
      <c r="B68" s="14" t="s">
        <v>91</v>
      </c>
      <c r="C68" s="15" t="s">
        <v>17</v>
      </c>
      <c r="D68" s="15" t="s">
        <v>17</v>
      </c>
      <c r="E68" s="15" t="s">
        <v>17</v>
      </c>
      <c r="F68" s="15" t="s">
        <v>17</v>
      </c>
      <c r="G68" s="15" t="s">
        <v>17</v>
      </c>
      <c r="H68" s="15" t="s">
        <v>17</v>
      </c>
      <c r="I68" s="15" t="s">
        <v>17</v>
      </c>
      <c r="J68" s="15" t="s">
        <v>17</v>
      </c>
      <c r="K68" s="346" t="s">
        <v>17</v>
      </c>
      <c r="L68" s="15" t="s">
        <v>17</v>
      </c>
      <c r="M68" s="33" t="s">
        <v>17</v>
      </c>
      <c r="N68" s="129"/>
    </row>
    <row r="69" spans="1:14" ht="12.75">
      <c r="A69" s="1">
        <v>6.13</v>
      </c>
      <c r="B69" s="14" t="s">
        <v>92</v>
      </c>
      <c r="C69" s="15" t="s">
        <v>17</v>
      </c>
      <c r="D69" s="15" t="s">
        <v>17</v>
      </c>
      <c r="E69" s="15" t="s">
        <v>17</v>
      </c>
      <c r="F69" s="15" t="s">
        <v>17</v>
      </c>
      <c r="G69" s="15" t="s">
        <v>17</v>
      </c>
      <c r="H69" s="15" t="s">
        <v>17</v>
      </c>
      <c r="I69" s="15" t="s">
        <v>17</v>
      </c>
      <c r="J69" s="15" t="s">
        <v>17</v>
      </c>
      <c r="K69" s="346" t="s">
        <v>17</v>
      </c>
      <c r="L69" s="15" t="s">
        <v>17</v>
      </c>
      <c r="M69" s="33" t="s">
        <v>17</v>
      </c>
    </row>
    <row r="70" spans="1:14" ht="12.75">
      <c r="A70" s="1">
        <v>6.14</v>
      </c>
      <c r="B70" s="14" t="s">
        <v>93</v>
      </c>
      <c r="C70" s="163" t="s">
        <v>17</v>
      </c>
      <c r="D70" s="163" t="s">
        <v>17</v>
      </c>
      <c r="E70" s="163" t="s">
        <v>17</v>
      </c>
      <c r="F70" s="163" t="s">
        <v>17</v>
      </c>
      <c r="G70" s="163" t="s">
        <v>17</v>
      </c>
      <c r="H70" s="163" t="s">
        <v>17</v>
      </c>
      <c r="I70" s="163" t="s">
        <v>17</v>
      </c>
      <c r="J70" s="163" t="s">
        <v>17</v>
      </c>
      <c r="K70" s="364" t="s">
        <v>17</v>
      </c>
      <c r="L70" s="163" t="s">
        <v>17</v>
      </c>
      <c r="M70" s="164" t="s">
        <v>17</v>
      </c>
    </row>
    <row r="71" spans="1:14" ht="12.75">
      <c r="A71" s="414" t="s">
        <v>94</v>
      </c>
      <c r="B71" s="415"/>
      <c r="C71" s="165"/>
      <c r="D71" s="165"/>
      <c r="E71" s="165"/>
      <c r="F71" s="165"/>
      <c r="G71" s="165"/>
      <c r="H71" s="165"/>
      <c r="I71" s="165"/>
      <c r="J71" s="165"/>
      <c r="K71" s="135">
        <f>SUM(K3,K7,K25,K32,K41)</f>
        <v>110.75</v>
      </c>
      <c r="L71" s="26">
        <f>SUM(L3,L7,L25,L32,L41,L56)</f>
        <v>153</v>
      </c>
      <c r="M71" s="66"/>
    </row>
    <row r="72" spans="1:14" ht="14.25">
      <c r="A72" s="431" t="s">
        <v>95</v>
      </c>
      <c r="B72" s="411"/>
      <c r="C72" s="119">
        <f t="shared" ref="C72:J72" si="11">SUM(C4:C55)</f>
        <v>4.5</v>
      </c>
      <c r="D72" s="119">
        <f t="shared" si="11"/>
        <v>10.25</v>
      </c>
      <c r="E72" s="119">
        <f t="shared" si="11"/>
        <v>17.75</v>
      </c>
      <c r="F72" s="119">
        <f t="shared" si="11"/>
        <v>13.5</v>
      </c>
      <c r="G72" s="119">
        <f t="shared" si="11"/>
        <v>4.5</v>
      </c>
      <c r="H72" s="119">
        <f t="shared" si="11"/>
        <v>18.5</v>
      </c>
      <c r="I72" s="119">
        <f t="shared" si="11"/>
        <v>31.75</v>
      </c>
      <c r="J72" s="119">
        <f t="shared" si="11"/>
        <v>13</v>
      </c>
      <c r="K72" s="138">
        <f t="shared" ref="K72:K73" si="12">SUM(C72:J72)</f>
        <v>113.75</v>
      </c>
      <c r="L72" s="122"/>
      <c r="M72" s="96"/>
    </row>
    <row r="73" spans="1:14" ht="12.75">
      <c r="A73" s="410" t="s">
        <v>96</v>
      </c>
      <c r="B73" s="411"/>
      <c r="C73" s="166">
        <v>19.25</v>
      </c>
      <c r="D73" s="166">
        <v>6.75</v>
      </c>
      <c r="E73" s="166">
        <v>26.25</v>
      </c>
      <c r="F73" s="166">
        <v>9.5</v>
      </c>
      <c r="G73" s="166">
        <v>17.25</v>
      </c>
      <c r="H73" s="166">
        <v>30.5</v>
      </c>
      <c r="I73" s="166">
        <v>31.25</v>
      </c>
      <c r="J73" s="166">
        <v>12.5</v>
      </c>
      <c r="K73" s="138">
        <f t="shared" si="12"/>
        <v>153.25</v>
      </c>
      <c r="L73" s="122"/>
      <c r="M73" s="96"/>
    </row>
    <row r="74" spans="1:14" ht="12.75">
      <c r="A74" s="410" t="s">
        <v>2</v>
      </c>
      <c r="B74" s="411"/>
      <c r="C74" s="94">
        <f t="shared" ref="C74:K74" si="13">((C72-C73)/C73)</f>
        <v>-0.76623376623376627</v>
      </c>
      <c r="D74" s="94">
        <f t="shared" si="13"/>
        <v>0.51851851851851849</v>
      </c>
      <c r="E74" s="94">
        <f t="shared" si="13"/>
        <v>-0.32380952380952382</v>
      </c>
      <c r="F74" s="94">
        <f t="shared" si="13"/>
        <v>0.42105263157894735</v>
      </c>
      <c r="G74" s="94">
        <f t="shared" si="13"/>
        <v>-0.73913043478260865</v>
      </c>
      <c r="H74" s="94">
        <f t="shared" si="13"/>
        <v>-0.39344262295081966</v>
      </c>
      <c r="I74" s="94">
        <f t="shared" si="13"/>
        <v>1.6E-2</v>
      </c>
      <c r="J74" s="94">
        <f t="shared" si="13"/>
        <v>0.04</v>
      </c>
      <c r="K74" s="140">
        <f t="shared" si="13"/>
        <v>-0.25774877650897227</v>
      </c>
      <c r="L74" s="122"/>
      <c r="M74" s="96"/>
    </row>
    <row r="75" spans="1:14" ht="12.75">
      <c r="A75" s="30"/>
      <c r="C75" s="128"/>
      <c r="D75" s="128"/>
      <c r="E75" s="128"/>
      <c r="F75" s="128"/>
      <c r="G75" s="128"/>
      <c r="H75" s="128"/>
      <c r="I75" s="128"/>
      <c r="J75" s="128"/>
      <c r="K75" s="97"/>
      <c r="M75" s="56"/>
    </row>
    <row r="76" spans="1:14" ht="12.75">
      <c r="A76" s="30"/>
      <c r="K76" s="97"/>
      <c r="M76" s="56"/>
    </row>
    <row r="77" spans="1:14" ht="12.75">
      <c r="A77" s="30"/>
      <c r="K77" s="97"/>
      <c r="M77" s="56"/>
    </row>
    <row r="78" spans="1:14" ht="12.75">
      <c r="A78" s="30"/>
      <c r="K78" s="97"/>
      <c r="M78" s="56"/>
    </row>
    <row r="79" spans="1:14" ht="12.75">
      <c r="A79" s="30"/>
      <c r="K79" s="97"/>
      <c r="M79" s="56"/>
    </row>
    <row r="80" spans="1:14" ht="12.75">
      <c r="A80" s="30"/>
      <c r="K80" s="97"/>
      <c r="M80" s="56"/>
    </row>
    <row r="81" spans="1:13" ht="12.75">
      <c r="A81" s="30"/>
      <c r="K81" s="97"/>
      <c r="M81" s="56"/>
    </row>
    <row r="82" spans="1:13" ht="12.75">
      <c r="A82" s="30"/>
      <c r="K82" s="97"/>
      <c r="M82" s="56"/>
    </row>
    <row r="83" spans="1:13" ht="12.75">
      <c r="A83" s="30"/>
      <c r="K83" s="97"/>
      <c r="M83" s="56"/>
    </row>
    <row r="84" spans="1:13" ht="12.75">
      <c r="A84" s="30"/>
      <c r="K84" s="97"/>
      <c r="M84" s="56"/>
    </row>
    <row r="85" spans="1:13" ht="12.75">
      <c r="A85" s="30"/>
      <c r="K85" s="97"/>
      <c r="M85" s="56"/>
    </row>
    <row r="86" spans="1:13" ht="12.75">
      <c r="A86" s="30"/>
      <c r="K86" s="97"/>
      <c r="M86" s="56"/>
    </row>
    <row r="87" spans="1:13" ht="12.75">
      <c r="A87" s="30"/>
      <c r="K87" s="97"/>
      <c r="M87" s="56"/>
    </row>
    <row r="88" spans="1:13" ht="12.75">
      <c r="A88" s="30"/>
      <c r="K88" s="97"/>
      <c r="M88" s="56"/>
    </row>
    <row r="89" spans="1:13" ht="12.75">
      <c r="A89" s="30"/>
      <c r="K89" s="97"/>
      <c r="M89" s="56"/>
    </row>
    <row r="90" spans="1:13" ht="12.75">
      <c r="A90" s="30"/>
      <c r="K90" s="97"/>
      <c r="M90" s="56"/>
    </row>
    <row r="91" spans="1:13" ht="12.75">
      <c r="A91" s="30"/>
      <c r="K91" s="97"/>
      <c r="M91" s="56"/>
    </row>
    <row r="92" spans="1:13" ht="12.75">
      <c r="A92" s="30"/>
      <c r="K92" s="97"/>
      <c r="M92" s="56"/>
    </row>
    <row r="93" spans="1:13" ht="12.75">
      <c r="A93" s="30"/>
      <c r="K93" s="97"/>
      <c r="M93" s="56"/>
    </row>
    <row r="94" spans="1:13" ht="12.75">
      <c r="A94" s="30"/>
      <c r="K94" s="97"/>
      <c r="M94" s="56"/>
    </row>
    <row r="95" spans="1:13" ht="12.75">
      <c r="A95" s="30"/>
      <c r="K95" s="97"/>
      <c r="M95" s="56"/>
    </row>
    <row r="96" spans="1:13" ht="12.75">
      <c r="A96" s="30"/>
      <c r="K96" s="97"/>
      <c r="M96" s="56"/>
    </row>
    <row r="97" spans="1:13" ht="12.75">
      <c r="A97" s="30"/>
      <c r="K97" s="97"/>
      <c r="M97" s="56"/>
    </row>
    <row r="98" spans="1:13" ht="12.75">
      <c r="A98" s="30"/>
      <c r="K98" s="97"/>
      <c r="M98" s="56"/>
    </row>
    <row r="99" spans="1:13" ht="12.75">
      <c r="A99" s="30"/>
      <c r="K99" s="97"/>
      <c r="M99" s="56"/>
    </row>
    <row r="100" spans="1:13" ht="12.75">
      <c r="A100" s="30"/>
      <c r="K100" s="97"/>
      <c r="M100" s="56"/>
    </row>
    <row r="101" spans="1:13" ht="12.75">
      <c r="A101" s="30"/>
      <c r="K101" s="97"/>
      <c r="M101" s="56"/>
    </row>
    <row r="102" spans="1:13" ht="12.75">
      <c r="A102" s="30"/>
      <c r="K102" s="97"/>
      <c r="M102" s="56"/>
    </row>
    <row r="103" spans="1:13" ht="12.75">
      <c r="A103" s="30"/>
      <c r="K103" s="97"/>
      <c r="M103" s="56"/>
    </row>
    <row r="104" spans="1:13" ht="12.75">
      <c r="A104" s="30"/>
      <c r="K104" s="97"/>
      <c r="M104" s="56"/>
    </row>
    <row r="105" spans="1:13" ht="12.75">
      <c r="A105" s="30"/>
      <c r="K105" s="97"/>
      <c r="M105" s="56"/>
    </row>
    <row r="106" spans="1:13" ht="12.75">
      <c r="A106" s="30"/>
      <c r="K106" s="97"/>
      <c r="M106" s="56"/>
    </row>
    <row r="107" spans="1:13" ht="12.75">
      <c r="A107" s="30"/>
      <c r="K107" s="97"/>
      <c r="M107" s="56"/>
    </row>
    <row r="108" spans="1:13" ht="12.75">
      <c r="A108" s="30"/>
      <c r="K108" s="97"/>
      <c r="M108" s="56"/>
    </row>
    <row r="109" spans="1:13" ht="12.75">
      <c r="A109" s="30"/>
      <c r="K109" s="97"/>
      <c r="M109" s="56"/>
    </row>
    <row r="110" spans="1:13" ht="12.75">
      <c r="A110" s="30"/>
      <c r="K110" s="97"/>
      <c r="M110" s="56"/>
    </row>
    <row r="111" spans="1:13" ht="12.75">
      <c r="A111" s="30"/>
      <c r="K111" s="97"/>
      <c r="M111" s="56"/>
    </row>
    <row r="112" spans="1:13" ht="12.75">
      <c r="A112" s="30"/>
      <c r="K112" s="97"/>
      <c r="M112" s="56"/>
    </row>
    <row r="113" spans="1:13" ht="12.75">
      <c r="A113" s="30"/>
      <c r="K113" s="97"/>
      <c r="M113" s="56"/>
    </row>
    <row r="114" spans="1:13" ht="12.75">
      <c r="A114" s="30"/>
      <c r="K114" s="97"/>
      <c r="M114" s="56"/>
    </row>
    <row r="115" spans="1:13" ht="12.75">
      <c r="A115" s="30"/>
      <c r="K115" s="97"/>
      <c r="M115" s="56"/>
    </row>
    <row r="116" spans="1:13" ht="12.75">
      <c r="A116" s="30"/>
      <c r="K116" s="97"/>
      <c r="M116" s="56"/>
    </row>
    <row r="117" spans="1:13" ht="12.75">
      <c r="A117" s="30"/>
      <c r="K117" s="97"/>
      <c r="M117" s="56"/>
    </row>
    <row r="118" spans="1:13" ht="12.75">
      <c r="A118" s="30"/>
      <c r="K118" s="97"/>
      <c r="M118" s="56"/>
    </row>
    <row r="119" spans="1:13" ht="12.75">
      <c r="A119" s="30"/>
      <c r="K119" s="97"/>
      <c r="M119" s="56"/>
    </row>
    <row r="120" spans="1:13" ht="12.75">
      <c r="A120" s="30"/>
      <c r="K120" s="97"/>
      <c r="M120" s="56"/>
    </row>
    <row r="121" spans="1:13" ht="12.75">
      <c r="A121" s="30"/>
      <c r="K121" s="97"/>
      <c r="M121" s="56"/>
    </row>
    <row r="122" spans="1:13" ht="12.75">
      <c r="A122" s="30"/>
      <c r="K122" s="97"/>
      <c r="M122" s="56"/>
    </row>
    <row r="123" spans="1:13" ht="12.75">
      <c r="A123" s="30"/>
      <c r="K123" s="97"/>
      <c r="M123" s="56"/>
    </row>
    <row r="124" spans="1:13" ht="12.75">
      <c r="A124" s="30"/>
      <c r="K124" s="97"/>
      <c r="M124" s="56"/>
    </row>
    <row r="125" spans="1:13" ht="12.75">
      <c r="A125" s="30"/>
      <c r="K125" s="97"/>
      <c r="M125" s="56"/>
    </row>
    <row r="126" spans="1:13" ht="12.75">
      <c r="A126" s="30"/>
      <c r="K126" s="97"/>
      <c r="M126" s="56"/>
    </row>
    <row r="127" spans="1:13" ht="12.75">
      <c r="A127" s="30"/>
      <c r="K127" s="97"/>
      <c r="M127" s="56"/>
    </row>
    <row r="128" spans="1:13" ht="12.75">
      <c r="A128" s="30"/>
      <c r="K128" s="97"/>
      <c r="M128" s="56"/>
    </row>
    <row r="129" spans="1:13" ht="12.75">
      <c r="A129" s="30"/>
      <c r="K129" s="97"/>
      <c r="M129" s="56"/>
    </row>
    <row r="130" spans="1:13" ht="12.75">
      <c r="A130" s="30"/>
      <c r="K130" s="97"/>
      <c r="M130" s="56"/>
    </row>
    <row r="131" spans="1:13" ht="12.75">
      <c r="A131" s="30"/>
      <c r="K131" s="97"/>
      <c r="M131" s="56"/>
    </row>
    <row r="132" spans="1:13" ht="12.75">
      <c r="A132" s="30"/>
      <c r="K132" s="97"/>
      <c r="M132" s="56"/>
    </row>
    <row r="133" spans="1:13" ht="12.75">
      <c r="A133" s="30"/>
      <c r="K133" s="97"/>
      <c r="M133" s="56"/>
    </row>
    <row r="134" spans="1:13" ht="12.75">
      <c r="A134" s="30"/>
      <c r="K134" s="97"/>
      <c r="M134" s="56"/>
    </row>
    <row r="135" spans="1:13" ht="12.75">
      <c r="A135" s="30"/>
      <c r="K135" s="97"/>
      <c r="M135" s="56"/>
    </row>
    <row r="136" spans="1:13" ht="12.75">
      <c r="A136" s="30"/>
      <c r="K136" s="97"/>
      <c r="M136" s="56"/>
    </row>
    <row r="137" spans="1:13" ht="12.75">
      <c r="A137" s="30"/>
      <c r="K137" s="97"/>
      <c r="M137" s="56"/>
    </row>
    <row r="138" spans="1:13" ht="12.75">
      <c r="A138" s="30"/>
      <c r="K138" s="97"/>
      <c r="M138" s="56"/>
    </row>
    <row r="139" spans="1:13" ht="12.75">
      <c r="A139" s="30"/>
      <c r="K139" s="97"/>
      <c r="M139" s="56"/>
    </row>
    <row r="140" spans="1:13" ht="12.75">
      <c r="A140" s="30"/>
      <c r="K140" s="97"/>
      <c r="M140" s="56"/>
    </row>
    <row r="141" spans="1:13" ht="12.75">
      <c r="A141" s="30"/>
      <c r="K141" s="97"/>
      <c r="M141" s="56"/>
    </row>
    <row r="142" spans="1:13" ht="12.75">
      <c r="A142" s="30"/>
      <c r="K142" s="97"/>
      <c r="M142" s="56"/>
    </row>
    <row r="143" spans="1:13" ht="12.75">
      <c r="A143" s="30"/>
      <c r="K143" s="97"/>
      <c r="M143" s="56"/>
    </row>
    <row r="144" spans="1:13" ht="12.75">
      <c r="A144" s="30"/>
      <c r="K144" s="97"/>
      <c r="M144" s="56"/>
    </row>
    <row r="145" spans="1:13" ht="12.75">
      <c r="A145" s="30"/>
      <c r="K145" s="97"/>
      <c r="M145" s="56"/>
    </row>
    <row r="146" spans="1:13" ht="12.75">
      <c r="A146" s="30"/>
      <c r="K146" s="97"/>
      <c r="M146" s="56"/>
    </row>
    <row r="147" spans="1:13" ht="12.75">
      <c r="A147" s="30"/>
      <c r="K147" s="97"/>
      <c r="M147" s="56"/>
    </row>
    <row r="148" spans="1:13" ht="12.75">
      <c r="A148" s="30"/>
      <c r="K148" s="97"/>
      <c r="M148" s="56"/>
    </row>
    <row r="149" spans="1:13" ht="12.75">
      <c r="A149" s="30"/>
      <c r="K149" s="97"/>
      <c r="M149" s="56"/>
    </row>
    <row r="150" spans="1:13" ht="12.75">
      <c r="A150" s="30"/>
      <c r="K150" s="97"/>
      <c r="M150" s="56"/>
    </row>
    <row r="151" spans="1:13" ht="12.75">
      <c r="A151" s="30"/>
      <c r="K151" s="97"/>
      <c r="M151" s="56"/>
    </row>
    <row r="152" spans="1:13" ht="12.75">
      <c r="A152" s="30"/>
      <c r="K152" s="97"/>
      <c r="M152" s="56"/>
    </row>
    <row r="153" spans="1:13" ht="12.75">
      <c r="A153" s="30"/>
      <c r="K153" s="97"/>
      <c r="M153" s="56"/>
    </row>
    <row r="154" spans="1:13" ht="12.75">
      <c r="A154" s="30"/>
      <c r="K154" s="97"/>
      <c r="M154" s="56"/>
    </row>
    <row r="155" spans="1:13" ht="12.75">
      <c r="A155" s="30"/>
      <c r="K155" s="97"/>
      <c r="M155" s="56"/>
    </row>
    <row r="156" spans="1:13" ht="12.75">
      <c r="A156" s="30"/>
      <c r="K156" s="97"/>
      <c r="M156" s="56"/>
    </row>
    <row r="157" spans="1:13" ht="12.75">
      <c r="A157" s="30"/>
      <c r="K157" s="97"/>
      <c r="M157" s="56"/>
    </row>
    <row r="158" spans="1:13" ht="12.75">
      <c r="A158" s="30"/>
      <c r="K158" s="97"/>
      <c r="M158" s="56"/>
    </row>
    <row r="159" spans="1:13" ht="12.75">
      <c r="A159" s="30"/>
      <c r="K159" s="97"/>
      <c r="M159" s="56"/>
    </row>
    <row r="160" spans="1:13" ht="12.75">
      <c r="A160" s="30"/>
      <c r="K160" s="97"/>
      <c r="M160" s="56"/>
    </row>
    <row r="161" spans="1:13" ht="12.75">
      <c r="A161" s="30"/>
      <c r="K161" s="97"/>
      <c r="M161" s="56"/>
    </row>
    <row r="162" spans="1:13" ht="12.75">
      <c r="A162" s="30"/>
      <c r="K162" s="97"/>
      <c r="M162" s="56"/>
    </row>
    <row r="163" spans="1:13" ht="12.75">
      <c r="A163" s="30"/>
      <c r="K163" s="97"/>
      <c r="M163" s="56"/>
    </row>
    <row r="164" spans="1:13" ht="12.75">
      <c r="A164" s="30"/>
      <c r="K164" s="97"/>
      <c r="M164" s="56"/>
    </row>
    <row r="165" spans="1:13" ht="12.75">
      <c r="A165" s="30"/>
      <c r="K165" s="97"/>
      <c r="M165" s="56"/>
    </row>
    <row r="166" spans="1:13" ht="12.75">
      <c r="A166" s="30"/>
      <c r="C166" s="129"/>
      <c r="K166" s="130"/>
      <c r="M166" s="131"/>
    </row>
    <row r="167" spans="1:13" ht="12.75">
      <c r="A167" s="30"/>
      <c r="C167" s="129"/>
      <c r="K167" s="130"/>
      <c r="M167" s="131"/>
    </row>
    <row r="168" spans="1:13" ht="12.75">
      <c r="A168" s="30"/>
      <c r="C168" s="129"/>
      <c r="K168" s="130"/>
      <c r="M168" s="131"/>
    </row>
    <row r="169" spans="1:13" ht="12.75">
      <c r="A169" s="30"/>
      <c r="C169" s="129"/>
      <c r="K169" s="130"/>
      <c r="M169" s="131"/>
    </row>
    <row r="170" spans="1:13" ht="12.75">
      <c r="A170" s="30"/>
      <c r="C170" s="129"/>
      <c r="K170" s="130"/>
      <c r="M170" s="131"/>
    </row>
    <row r="171" spans="1:13" ht="12.75">
      <c r="A171" s="30"/>
      <c r="C171" s="129"/>
      <c r="K171" s="130"/>
      <c r="M171" s="131"/>
    </row>
    <row r="172" spans="1:13" ht="12.75">
      <c r="A172" s="30"/>
      <c r="C172" s="129"/>
      <c r="K172" s="130"/>
      <c r="M172" s="131"/>
    </row>
    <row r="173" spans="1:13" ht="12.75">
      <c r="A173" s="30"/>
      <c r="C173" s="129"/>
      <c r="K173" s="130"/>
      <c r="M173" s="131"/>
    </row>
    <row r="174" spans="1:13" ht="12.75">
      <c r="A174" s="30"/>
      <c r="C174" s="129"/>
      <c r="K174" s="130"/>
      <c r="M174" s="131"/>
    </row>
    <row r="175" spans="1:13" ht="12.75">
      <c r="A175" s="30"/>
      <c r="C175" s="129"/>
      <c r="K175" s="130"/>
      <c r="M175" s="131"/>
    </row>
    <row r="176" spans="1:13" ht="12.75">
      <c r="A176" s="30"/>
      <c r="C176" s="129"/>
      <c r="K176" s="130"/>
      <c r="M176" s="131"/>
    </row>
    <row r="177" spans="1:13" ht="12.75">
      <c r="A177" s="30"/>
      <c r="C177" s="129"/>
      <c r="K177" s="130"/>
      <c r="M177" s="131"/>
    </row>
    <row r="178" spans="1:13" ht="12.75">
      <c r="A178" s="30"/>
      <c r="C178" s="129"/>
      <c r="K178" s="130"/>
      <c r="M178" s="131"/>
    </row>
    <row r="179" spans="1:13" ht="12.75">
      <c r="A179" s="30"/>
      <c r="C179" s="129"/>
      <c r="K179" s="130"/>
      <c r="M179" s="131"/>
    </row>
    <row r="180" spans="1:13" ht="12.75">
      <c r="A180" s="30"/>
      <c r="C180" s="129"/>
      <c r="K180" s="130"/>
      <c r="M180" s="131"/>
    </row>
    <row r="181" spans="1:13" ht="12.75">
      <c r="A181" s="30"/>
      <c r="C181" s="129"/>
      <c r="K181" s="130"/>
      <c r="M181" s="131"/>
    </row>
    <row r="182" spans="1:13" ht="12.75">
      <c r="A182" s="30"/>
      <c r="C182" s="129"/>
      <c r="K182" s="130"/>
      <c r="M182" s="131"/>
    </row>
    <row r="183" spans="1:13" ht="12.75">
      <c r="A183" s="30"/>
      <c r="C183" s="129"/>
      <c r="K183" s="130"/>
      <c r="M183" s="131"/>
    </row>
    <row r="184" spans="1:13" ht="12.75">
      <c r="A184" s="30"/>
      <c r="C184" s="129"/>
      <c r="K184" s="130"/>
      <c r="M184" s="131"/>
    </row>
    <row r="185" spans="1:13" ht="12.75">
      <c r="A185" s="30"/>
      <c r="C185" s="129"/>
      <c r="K185" s="130"/>
      <c r="M185" s="131"/>
    </row>
    <row r="186" spans="1:13" ht="12.75">
      <c r="A186" s="30"/>
      <c r="C186" s="129"/>
      <c r="K186" s="130"/>
      <c r="M186" s="131"/>
    </row>
    <row r="187" spans="1:13" ht="12.75">
      <c r="A187" s="30"/>
      <c r="C187" s="129"/>
      <c r="K187" s="130"/>
      <c r="M187" s="131"/>
    </row>
    <row r="188" spans="1:13" ht="12.75">
      <c r="A188" s="30"/>
      <c r="C188" s="129"/>
      <c r="K188" s="130"/>
      <c r="M188" s="131"/>
    </row>
    <row r="189" spans="1:13" ht="12.75">
      <c r="A189" s="30"/>
      <c r="C189" s="129"/>
      <c r="K189" s="130"/>
      <c r="M189" s="131"/>
    </row>
    <row r="190" spans="1:13" ht="12.75">
      <c r="A190" s="30"/>
      <c r="C190" s="129"/>
      <c r="K190" s="130"/>
      <c r="M190" s="131"/>
    </row>
    <row r="191" spans="1:13" ht="12.75">
      <c r="A191" s="30"/>
      <c r="C191" s="129"/>
      <c r="K191" s="130"/>
      <c r="M191" s="131"/>
    </row>
    <row r="192" spans="1:13" ht="12.75">
      <c r="A192" s="30"/>
      <c r="C192" s="129"/>
      <c r="K192" s="130"/>
      <c r="M192" s="131"/>
    </row>
    <row r="193" spans="1:13" ht="12.75">
      <c r="A193" s="30"/>
      <c r="C193" s="129"/>
      <c r="K193" s="130"/>
      <c r="M193" s="131"/>
    </row>
    <row r="194" spans="1:13" ht="12.75">
      <c r="A194" s="30"/>
      <c r="C194" s="129"/>
      <c r="K194" s="130"/>
      <c r="M194" s="131"/>
    </row>
    <row r="195" spans="1:13" ht="12.75">
      <c r="A195" s="30"/>
      <c r="C195" s="129"/>
      <c r="K195" s="130"/>
      <c r="M195" s="131"/>
    </row>
    <row r="196" spans="1:13" ht="12.75">
      <c r="A196" s="30"/>
      <c r="C196" s="129"/>
      <c r="K196" s="130"/>
      <c r="M196" s="131"/>
    </row>
    <row r="197" spans="1:13" ht="12.75">
      <c r="A197" s="30"/>
      <c r="C197" s="129"/>
      <c r="K197" s="130"/>
      <c r="M197" s="131"/>
    </row>
    <row r="198" spans="1:13" ht="12.75">
      <c r="A198" s="30"/>
      <c r="C198" s="129"/>
      <c r="K198" s="130"/>
      <c r="M198" s="131"/>
    </row>
    <row r="199" spans="1:13" ht="12.75">
      <c r="A199" s="30"/>
      <c r="C199" s="129"/>
      <c r="K199" s="130"/>
      <c r="M199" s="131"/>
    </row>
    <row r="200" spans="1:13" ht="12.75">
      <c r="A200" s="30"/>
      <c r="C200" s="129"/>
      <c r="K200" s="130"/>
      <c r="M200" s="131"/>
    </row>
    <row r="201" spans="1:13" ht="12.75">
      <c r="A201" s="30"/>
      <c r="C201" s="129"/>
      <c r="K201" s="130"/>
      <c r="M201" s="131"/>
    </row>
    <row r="202" spans="1:13" ht="12.75">
      <c r="A202" s="30"/>
      <c r="C202" s="129"/>
      <c r="K202" s="130"/>
      <c r="M202" s="131"/>
    </row>
    <row r="203" spans="1:13" ht="12.75">
      <c r="A203" s="30"/>
      <c r="C203" s="129"/>
      <c r="K203" s="130"/>
      <c r="M203" s="131"/>
    </row>
    <row r="204" spans="1:13" ht="12.75">
      <c r="A204" s="30"/>
      <c r="C204" s="129"/>
      <c r="K204" s="130"/>
      <c r="M204" s="131"/>
    </row>
    <row r="205" spans="1:13" ht="12.75">
      <c r="A205" s="30"/>
      <c r="C205" s="129"/>
      <c r="K205" s="130"/>
      <c r="M205" s="131"/>
    </row>
    <row r="206" spans="1:13" ht="12.75">
      <c r="A206" s="30"/>
      <c r="C206" s="129"/>
      <c r="K206" s="130"/>
      <c r="M206" s="131"/>
    </row>
    <row r="207" spans="1:13" ht="12.75">
      <c r="A207" s="30"/>
      <c r="C207" s="129"/>
      <c r="K207" s="130"/>
      <c r="M207" s="131"/>
    </row>
    <row r="208" spans="1:13" ht="12.75">
      <c r="A208" s="30"/>
      <c r="C208" s="129"/>
      <c r="K208" s="130"/>
      <c r="M208" s="131"/>
    </row>
    <row r="209" spans="1:13" ht="12.75">
      <c r="A209" s="30"/>
      <c r="C209" s="129"/>
      <c r="K209" s="130"/>
      <c r="M209" s="131"/>
    </row>
    <row r="210" spans="1:13" ht="12.75">
      <c r="A210" s="30"/>
      <c r="C210" s="129"/>
      <c r="K210" s="130"/>
      <c r="M210" s="131"/>
    </row>
    <row r="211" spans="1:13" ht="12.75">
      <c r="A211" s="30"/>
      <c r="C211" s="129"/>
      <c r="K211" s="130"/>
      <c r="M211" s="131"/>
    </row>
    <row r="212" spans="1:13" ht="12.75">
      <c r="A212" s="30"/>
      <c r="C212" s="129"/>
      <c r="K212" s="130"/>
      <c r="M212" s="131"/>
    </row>
    <row r="213" spans="1:13" ht="12.75">
      <c r="A213" s="30"/>
      <c r="C213" s="129"/>
      <c r="K213" s="130"/>
      <c r="M213" s="131"/>
    </row>
    <row r="214" spans="1:13" ht="12.75">
      <c r="A214" s="30"/>
      <c r="C214" s="129"/>
      <c r="K214" s="130"/>
      <c r="M214" s="131"/>
    </row>
    <row r="215" spans="1:13" ht="12.75">
      <c r="A215" s="30"/>
      <c r="C215" s="129"/>
      <c r="K215" s="130"/>
      <c r="M215" s="131"/>
    </row>
    <row r="216" spans="1:13" ht="12.75">
      <c r="A216" s="30"/>
      <c r="C216" s="129"/>
      <c r="K216" s="130"/>
      <c r="M216" s="131"/>
    </row>
    <row r="217" spans="1:13" ht="12.75">
      <c r="A217" s="30"/>
      <c r="C217" s="129"/>
      <c r="K217" s="130"/>
      <c r="M217" s="131"/>
    </row>
    <row r="218" spans="1:13" ht="12.75">
      <c r="A218" s="30"/>
      <c r="C218" s="129"/>
      <c r="K218" s="130"/>
      <c r="M218" s="131"/>
    </row>
    <row r="219" spans="1:13" ht="12.75">
      <c r="A219" s="30"/>
      <c r="C219" s="129"/>
      <c r="K219" s="130"/>
      <c r="M219" s="131"/>
    </row>
    <row r="220" spans="1:13" ht="12.75">
      <c r="A220" s="30"/>
      <c r="C220" s="129"/>
      <c r="K220" s="130"/>
      <c r="M220" s="131"/>
    </row>
    <row r="221" spans="1:13" ht="12.75">
      <c r="A221" s="30"/>
      <c r="C221" s="129"/>
      <c r="K221" s="130"/>
      <c r="M221" s="131"/>
    </row>
    <row r="222" spans="1:13" ht="12.75">
      <c r="A222" s="30"/>
      <c r="C222" s="129"/>
      <c r="K222" s="130"/>
      <c r="M222" s="131"/>
    </row>
    <row r="223" spans="1:13" ht="12.75">
      <c r="A223" s="30"/>
      <c r="C223" s="129"/>
      <c r="K223" s="130"/>
      <c r="M223" s="131"/>
    </row>
    <row r="224" spans="1:13" ht="12.75">
      <c r="A224" s="30"/>
      <c r="C224" s="129"/>
      <c r="K224" s="130"/>
      <c r="M224" s="131"/>
    </row>
    <row r="225" spans="1:13" ht="12.75">
      <c r="A225" s="30"/>
      <c r="C225" s="129"/>
      <c r="K225" s="130"/>
      <c r="M225" s="131"/>
    </row>
    <row r="226" spans="1:13" ht="12.75">
      <c r="A226" s="30"/>
      <c r="C226" s="129"/>
      <c r="K226" s="130"/>
      <c r="M226" s="131"/>
    </row>
    <row r="227" spans="1:13" ht="12.75">
      <c r="A227" s="30"/>
      <c r="C227" s="129"/>
      <c r="K227" s="130"/>
      <c r="M227" s="131"/>
    </row>
    <row r="228" spans="1:13" ht="12.75">
      <c r="A228" s="30"/>
      <c r="C228" s="129"/>
      <c r="K228" s="130"/>
      <c r="M228" s="131"/>
    </row>
    <row r="229" spans="1:13" ht="12.75">
      <c r="A229" s="30"/>
      <c r="C229" s="129"/>
      <c r="K229" s="130"/>
      <c r="M229" s="131"/>
    </row>
    <row r="230" spans="1:13" ht="12.75">
      <c r="A230" s="30"/>
      <c r="C230" s="129"/>
      <c r="K230" s="130"/>
      <c r="M230" s="131"/>
    </row>
    <row r="231" spans="1:13" ht="12.75">
      <c r="A231" s="30"/>
      <c r="C231" s="129"/>
      <c r="K231" s="130"/>
      <c r="M231" s="131"/>
    </row>
    <row r="232" spans="1:13" ht="12.75">
      <c r="A232" s="30"/>
      <c r="C232" s="129"/>
      <c r="K232" s="130"/>
      <c r="M232" s="131"/>
    </row>
    <row r="233" spans="1:13" ht="12.75">
      <c r="A233" s="30"/>
      <c r="C233" s="129"/>
      <c r="K233" s="130"/>
      <c r="M233" s="131"/>
    </row>
    <row r="234" spans="1:13" ht="12.75">
      <c r="A234" s="30"/>
      <c r="C234" s="129"/>
      <c r="K234" s="130"/>
      <c r="M234" s="131"/>
    </row>
    <row r="235" spans="1:13" ht="12.75">
      <c r="A235" s="30"/>
      <c r="C235" s="129"/>
      <c r="K235" s="130"/>
      <c r="M235" s="131"/>
    </row>
    <row r="236" spans="1:13" ht="12.75">
      <c r="A236" s="30"/>
      <c r="C236" s="129"/>
      <c r="K236" s="130"/>
      <c r="M236" s="131"/>
    </row>
    <row r="237" spans="1:13" ht="12.75">
      <c r="A237" s="30"/>
      <c r="C237" s="129"/>
      <c r="K237" s="130"/>
      <c r="M237" s="131"/>
    </row>
    <row r="238" spans="1:13" ht="12.75">
      <c r="A238" s="30"/>
      <c r="C238" s="129"/>
      <c r="K238" s="130"/>
      <c r="M238" s="131"/>
    </row>
    <row r="239" spans="1:13" ht="12.75">
      <c r="A239" s="30"/>
      <c r="C239" s="129"/>
      <c r="K239" s="130"/>
      <c r="M239" s="131"/>
    </row>
    <row r="240" spans="1:13" ht="12.75">
      <c r="A240" s="30"/>
      <c r="C240" s="129"/>
      <c r="K240" s="130"/>
      <c r="M240" s="131"/>
    </row>
    <row r="241" spans="1:13" ht="12.75">
      <c r="A241" s="30"/>
      <c r="C241" s="129"/>
      <c r="K241" s="130"/>
      <c r="M241" s="131"/>
    </row>
    <row r="242" spans="1:13" ht="12.75">
      <c r="A242" s="30"/>
      <c r="C242" s="129"/>
      <c r="K242" s="130"/>
      <c r="M242" s="131"/>
    </row>
    <row r="243" spans="1:13" ht="12.75">
      <c r="A243" s="30"/>
      <c r="C243" s="129"/>
      <c r="K243" s="130"/>
      <c r="M243" s="131"/>
    </row>
    <row r="244" spans="1:13" ht="12.75">
      <c r="A244" s="30"/>
      <c r="C244" s="129"/>
      <c r="K244" s="130"/>
      <c r="M244" s="131"/>
    </row>
    <row r="245" spans="1:13" ht="12.75">
      <c r="A245" s="30"/>
      <c r="C245" s="129"/>
      <c r="K245" s="130"/>
      <c r="M245" s="131"/>
    </row>
    <row r="246" spans="1:13" ht="12.75">
      <c r="A246" s="30"/>
      <c r="C246" s="129"/>
      <c r="K246" s="130"/>
      <c r="M246" s="131"/>
    </row>
    <row r="247" spans="1:13" ht="12.75">
      <c r="A247" s="30"/>
      <c r="C247" s="129"/>
      <c r="K247" s="130"/>
      <c r="M247" s="131"/>
    </row>
    <row r="248" spans="1:13" ht="12.75">
      <c r="A248" s="30"/>
      <c r="C248" s="129"/>
      <c r="K248" s="130"/>
      <c r="M248" s="131"/>
    </row>
    <row r="249" spans="1:13" ht="12.75">
      <c r="A249" s="30"/>
      <c r="C249" s="129"/>
      <c r="K249" s="130"/>
      <c r="M249" s="131"/>
    </row>
    <row r="250" spans="1:13" ht="12.75">
      <c r="A250" s="30"/>
      <c r="C250" s="129"/>
      <c r="K250" s="130"/>
      <c r="M250" s="131"/>
    </row>
    <row r="251" spans="1:13" ht="12.75">
      <c r="A251" s="30"/>
      <c r="C251" s="129"/>
      <c r="K251" s="130"/>
      <c r="M251" s="131"/>
    </row>
    <row r="252" spans="1:13" ht="12.75">
      <c r="A252" s="30"/>
      <c r="C252" s="129"/>
      <c r="K252" s="130"/>
      <c r="M252" s="131"/>
    </row>
    <row r="253" spans="1:13" ht="12.75">
      <c r="A253" s="30"/>
      <c r="C253" s="129"/>
      <c r="K253" s="130"/>
      <c r="M253" s="131"/>
    </row>
    <row r="254" spans="1:13" ht="12.75">
      <c r="A254" s="30"/>
      <c r="C254" s="129"/>
      <c r="K254" s="130"/>
      <c r="M254" s="131"/>
    </row>
    <row r="255" spans="1:13" ht="12.75">
      <c r="A255" s="30"/>
      <c r="C255" s="129"/>
      <c r="K255" s="130"/>
      <c r="M255" s="131"/>
    </row>
    <row r="256" spans="1:13" ht="12.75">
      <c r="A256" s="30"/>
      <c r="C256" s="129"/>
      <c r="K256" s="130"/>
      <c r="M256" s="131"/>
    </row>
    <row r="257" spans="1:13" ht="12.75">
      <c r="A257" s="30"/>
      <c r="C257" s="129"/>
      <c r="K257" s="130"/>
      <c r="M257" s="131"/>
    </row>
    <row r="258" spans="1:13" ht="12.75">
      <c r="A258" s="30"/>
      <c r="C258" s="129"/>
      <c r="K258" s="130"/>
      <c r="M258" s="131"/>
    </row>
    <row r="259" spans="1:13" ht="12.75">
      <c r="A259" s="30"/>
      <c r="C259" s="129"/>
      <c r="K259" s="130"/>
      <c r="M259" s="131"/>
    </row>
    <row r="260" spans="1:13" ht="12.75">
      <c r="A260" s="30"/>
      <c r="C260" s="129"/>
      <c r="K260" s="130"/>
      <c r="M260" s="131"/>
    </row>
    <row r="261" spans="1:13" ht="12.75">
      <c r="A261" s="30"/>
      <c r="C261" s="129"/>
      <c r="K261" s="130"/>
      <c r="M261" s="131"/>
    </row>
    <row r="262" spans="1:13" ht="12.75">
      <c r="A262" s="30"/>
      <c r="C262" s="129"/>
      <c r="K262" s="130"/>
      <c r="M262" s="131"/>
    </row>
    <row r="263" spans="1:13" ht="12.75">
      <c r="A263" s="30"/>
      <c r="C263" s="129"/>
      <c r="K263" s="130"/>
      <c r="M263" s="131"/>
    </row>
    <row r="264" spans="1:13" ht="12.75">
      <c r="A264" s="30"/>
      <c r="C264" s="129"/>
      <c r="K264" s="130"/>
      <c r="M264" s="131"/>
    </row>
    <row r="265" spans="1:13" ht="12.75">
      <c r="A265" s="30"/>
      <c r="C265" s="129"/>
      <c r="K265" s="130"/>
      <c r="M265" s="131"/>
    </row>
    <row r="266" spans="1:13" ht="12.75">
      <c r="A266" s="30"/>
      <c r="C266" s="129"/>
      <c r="K266" s="130"/>
      <c r="M266" s="131"/>
    </row>
    <row r="267" spans="1:13" ht="12.75">
      <c r="A267" s="30"/>
      <c r="C267" s="129"/>
      <c r="K267" s="130"/>
      <c r="M267" s="131"/>
    </row>
    <row r="268" spans="1:13" ht="12.75">
      <c r="A268" s="30"/>
      <c r="C268" s="129"/>
      <c r="K268" s="130"/>
      <c r="M268" s="131"/>
    </row>
    <row r="269" spans="1:13" ht="12.75">
      <c r="A269" s="30"/>
      <c r="C269" s="129"/>
      <c r="K269" s="130"/>
      <c r="M269" s="131"/>
    </row>
    <row r="270" spans="1:13" ht="12.75">
      <c r="A270" s="30"/>
      <c r="C270" s="129"/>
      <c r="K270" s="130"/>
      <c r="M270" s="131"/>
    </row>
    <row r="271" spans="1:13" ht="12.75">
      <c r="A271" s="30"/>
      <c r="C271" s="129"/>
      <c r="K271" s="130"/>
      <c r="M271" s="131"/>
    </row>
    <row r="272" spans="1:13" ht="12.75">
      <c r="A272" s="30"/>
      <c r="C272" s="129"/>
      <c r="K272" s="130"/>
      <c r="M272" s="131"/>
    </row>
    <row r="273" spans="1:13" ht="12.75">
      <c r="A273" s="30"/>
      <c r="C273" s="129"/>
      <c r="K273" s="130"/>
      <c r="M273" s="131"/>
    </row>
    <row r="274" spans="1:13" ht="12.75">
      <c r="A274" s="30"/>
      <c r="C274" s="129"/>
      <c r="K274" s="130"/>
      <c r="M274" s="131"/>
    </row>
    <row r="275" spans="1:13" ht="12.75">
      <c r="A275" s="30"/>
      <c r="C275" s="129"/>
      <c r="K275" s="130"/>
      <c r="M275" s="131"/>
    </row>
    <row r="276" spans="1:13" ht="12.75">
      <c r="A276" s="30"/>
      <c r="C276" s="129"/>
      <c r="K276" s="130"/>
      <c r="M276" s="131"/>
    </row>
    <row r="277" spans="1:13" ht="12.75">
      <c r="A277" s="30"/>
      <c r="C277" s="129"/>
      <c r="K277" s="130"/>
      <c r="M277" s="131"/>
    </row>
    <row r="278" spans="1:13" ht="12.75">
      <c r="A278" s="30"/>
      <c r="C278" s="129"/>
      <c r="K278" s="130"/>
      <c r="M278" s="131"/>
    </row>
    <row r="279" spans="1:13" ht="12.75">
      <c r="A279" s="30"/>
      <c r="C279" s="129"/>
      <c r="K279" s="130"/>
      <c r="M279" s="131"/>
    </row>
    <row r="280" spans="1:13" ht="12.75">
      <c r="A280" s="30"/>
      <c r="C280" s="129"/>
      <c r="K280" s="130"/>
      <c r="M280" s="131"/>
    </row>
    <row r="281" spans="1:13" ht="12.75">
      <c r="A281" s="30"/>
      <c r="C281" s="129"/>
      <c r="K281" s="130"/>
      <c r="M281" s="131"/>
    </row>
    <row r="282" spans="1:13" ht="12.75">
      <c r="A282" s="30"/>
      <c r="C282" s="129"/>
      <c r="K282" s="130"/>
      <c r="M282" s="131"/>
    </row>
    <row r="283" spans="1:13" ht="12.75">
      <c r="A283" s="30"/>
      <c r="C283" s="129"/>
      <c r="K283" s="130"/>
      <c r="M283" s="131"/>
    </row>
    <row r="284" spans="1:13" ht="12.75">
      <c r="A284" s="30"/>
      <c r="C284" s="129"/>
      <c r="K284" s="130"/>
      <c r="M284" s="131"/>
    </row>
    <row r="285" spans="1:13" ht="12.75">
      <c r="A285" s="30"/>
      <c r="C285" s="129"/>
      <c r="K285" s="130"/>
      <c r="M285" s="131"/>
    </row>
    <row r="286" spans="1:13" ht="12.75">
      <c r="A286" s="30"/>
      <c r="C286" s="129"/>
      <c r="K286" s="130"/>
      <c r="M286" s="131"/>
    </row>
    <row r="287" spans="1:13" ht="12.75">
      <c r="A287" s="30"/>
      <c r="C287" s="129"/>
      <c r="K287" s="130"/>
      <c r="M287" s="131"/>
    </row>
    <row r="288" spans="1:13" ht="12.75">
      <c r="A288" s="30"/>
      <c r="C288" s="129"/>
      <c r="K288" s="130"/>
      <c r="M288" s="131"/>
    </row>
    <row r="289" spans="1:13" ht="12.75">
      <c r="A289" s="30"/>
      <c r="C289" s="129"/>
      <c r="K289" s="130"/>
      <c r="M289" s="131"/>
    </row>
    <row r="290" spans="1:13" ht="12.75">
      <c r="A290" s="30"/>
      <c r="C290" s="129"/>
      <c r="K290" s="130"/>
      <c r="M290" s="131"/>
    </row>
    <row r="291" spans="1:13" ht="12.75">
      <c r="A291" s="30"/>
      <c r="C291" s="129"/>
      <c r="K291" s="130"/>
      <c r="M291" s="131"/>
    </row>
    <row r="292" spans="1:13" ht="12.75">
      <c r="A292" s="30"/>
      <c r="C292" s="129"/>
      <c r="K292" s="130"/>
      <c r="M292" s="131"/>
    </row>
    <row r="293" spans="1:13" ht="12.75">
      <c r="A293" s="30"/>
      <c r="C293" s="129"/>
      <c r="K293" s="130"/>
      <c r="M293" s="131"/>
    </row>
    <row r="294" spans="1:13" ht="12.75">
      <c r="A294" s="30"/>
      <c r="C294" s="129"/>
      <c r="K294" s="130"/>
      <c r="M294" s="131"/>
    </row>
    <row r="295" spans="1:13" ht="12.75">
      <c r="A295" s="30"/>
      <c r="C295" s="129"/>
      <c r="K295" s="130"/>
      <c r="M295" s="131"/>
    </row>
    <row r="296" spans="1:13" ht="12.75">
      <c r="A296" s="30"/>
      <c r="C296" s="129"/>
      <c r="K296" s="130"/>
      <c r="M296" s="131"/>
    </row>
    <row r="297" spans="1:13" ht="12.75">
      <c r="A297" s="30"/>
      <c r="C297" s="129"/>
      <c r="K297" s="130"/>
      <c r="M297" s="131"/>
    </row>
    <row r="298" spans="1:13" ht="12.75">
      <c r="A298" s="30"/>
      <c r="C298" s="129"/>
      <c r="K298" s="130"/>
      <c r="M298" s="131"/>
    </row>
    <row r="299" spans="1:13" ht="12.75">
      <c r="A299" s="30"/>
      <c r="C299" s="129"/>
      <c r="K299" s="130"/>
      <c r="M299" s="131"/>
    </row>
    <row r="300" spans="1:13" ht="12.75">
      <c r="A300" s="30"/>
      <c r="C300" s="129"/>
      <c r="K300" s="130"/>
      <c r="M300" s="131"/>
    </row>
    <row r="301" spans="1:13" ht="12.75">
      <c r="A301" s="30"/>
      <c r="C301" s="129"/>
      <c r="K301" s="130"/>
      <c r="M301" s="131"/>
    </row>
    <row r="302" spans="1:13" ht="12.75">
      <c r="A302" s="30"/>
      <c r="C302" s="129"/>
      <c r="K302" s="130"/>
      <c r="M302" s="131"/>
    </row>
    <row r="303" spans="1:13" ht="12.75">
      <c r="A303" s="30"/>
      <c r="C303" s="129"/>
      <c r="K303" s="130"/>
      <c r="M303" s="131"/>
    </row>
    <row r="304" spans="1:13" ht="12.75">
      <c r="A304" s="30"/>
      <c r="C304" s="129"/>
      <c r="K304" s="130"/>
      <c r="M304" s="131"/>
    </row>
    <row r="305" spans="1:13" ht="12.75">
      <c r="A305" s="30"/>
      <c r="C305" s="129"/>
      <c r="K305" s="130"/>
      <c r="M305" s="131"/>
    </row>
    <row r="306" spans="1:13" ht="12.75">
      <c r="A306" s="30"/>
      <c r="C306" s="129"/>
      <c r="K306" s="130"/>
      <c r="M306" s="131"/>
    </row>
    <row r="307" spans="1:13" ht="12.75">
      <c r="A307" s="30"/>
      <c r="C307" s="129"/>
      <c r="K307" s="130"/>
      <c r="M307" s="131"/>
    </row>
    <row r="308" spans="1:13" ht="12.75">
      <c r="A308" s="30"/>
      <c r="C308" s="129"/>
      <c r="K308" s="130"/>
      <c r="M308" s="131"/>
    </row>
    <row r="309" spans="1:13" ht="12.75">
      <c r="A309" s="30"/>
      <c r="C309" s="129"/>
      <c r="K309" s="130"/>
      <c r="M309" s="131"/>
    </row>
    <row r="310" spans="1:13" ht="12.75">
      <c r="A310" s="30"/>
      <c r="C310" s="129"/>
      <c r="K310" s="130"/>
      <c r="M310" s="131"/>
    </row>
    <row r="311" spans="1:13" ht="12.75">
      <c r="A311" s="30"/>
      <c r="C311" s="129"/>
      <c r="K311" s="130"/>
      <c r="M311" s="131"/>
    </row>
    <row r="312" spans="1:13" ht="12.75">
      <c r="A312" s="30"/>
      <c r="C312" s="129"/>
      <c r="K312" s="130"/>
      <c r="M312" s="131"/>
    </row>
    <row r="313" spans="1:13" ht="12.75">
      <c r="A313" s="30"/>
      <c r="C313" s="129"/>
      <c r="K313" s="130"/>
      <c r="M313" s="131"/>
    </row>
    <row r="314" spans="1:13" ht="12.75">
      <c r="A314" s="30"/>
      <c r="C314" s="129"/>
      <c r="K314" s="130"/>
      <c r="M314" s="131"/>
    </row>
    <row r="315" spans="1:13" ht="12.75">
      <c r="A315" s="30"/>
      <c r="C315" s="129"/>
      <c r="K315" s="130"/>
      <c r="M315" s="131"/>
    </row>
    <row r="316" spans="1:13" ht="12.75">
      <c r="A316" s="30"/>
      <c r="C316" s="129"/>
      <c r="K316" s="130"/>
      <c r="M316" s="131"/>
    </row>
    <row r="317" spans="1:13" ht="12.75">
      <c r="A317" s="30"/>
      <c r="C317" s="129"/>
      <c r="K317" s="130"/>
      <c r="M317" s="131"/>
    </row>
    <row r="318" spans="1:13" ht="12.75">
      <c r="A318" s="30"/>
      <c r="C318" s="129"/>
      <c r="K318" s="130"/>
      <c r="M318" s="131"/>
    </row>
    <row r="319" spans="1:13" ht="12.75">
      <c r="A319" s="30"/>
      <c r="C319" s="129"/>
      <c r="K319" s="130"/>
      <c r="M319" s="131"/>
    </row>
    <row r="320" spans="1:13" ht="12.75">
      <c r="A320" s="30"/>
      <c r="C320" s="129"/>
      <c r="K320" s="130"/>
      <c r="M320" s="131"/>
    </row>
    <row r="321" spans="1:13" ht="12.75">
      <c r="A321" s="30"/>
      <c r="C321" s="129"/>
      <c r="K321" s="130"/>
      <c r="M321" s="131"/>
    </row>
    <row r="322" spans="1:13" ht="12.75">
      <c r="A322" s="30"/>
      <c r="C322" s="129"/>
      <c r="K322" s="130"/>
      <c r="M322" s="131"/>
    </row>
    <row r="323" spans="1:13" ht="12.75">
      <c r="A323" s="30"/>
      <c r="C323" s="129"/>
      <c r="K323" s="130"/>
      <c r="M323" s="131"/>
    </row>
    <row r="324" spans="1:13" ht="12.75">
      <c r="A324" s="30"/>
      <c r="C324" s="129"/>
      <c r="K324" s="130"/>
      <c r="M324" s="131"/>
    </row>
    <row r="325" spans="1:13" ht="12.75">
      <c r="A325" s="30"/>
      <c r="C325" s="129"/>
      <c r="K325" s="130"/>
      <c r="M325" s="131"/>
    </row>
    <row r="326" spans="1:13" ht="12.75">
      <c r="A326" s="30"/>
      <c r="C326" s="129"/>
      <c r="K326" s="130"/>
      <c r="M326" s="131"/>
    </row>
    <row r="327" spans="1:13" ht="12.75">
      <c r="A327" s="30"/>
      <c r="C327" s="129"/>
      <c r="K327" s="130"/>
      <c r="M327" s="131"/>
    </row>
    <row r="328" spans="1:13" ht="12.75">
      <c r="A328" s="30"/>
      <c r="C328" s="129"/>
      <c r="K328" s="130"/>
      <c r="M328" s="131"/>
    </row>
    <row r="329" spans="1:13" ht="12.75">
      <c r="A329" s="30"/>
      <c r="C329" s="129"/>
      <c r="K329" s="130"/>
      <c r="M329" s="131"/>
    </row>
    <row r="330" spans="1:13" ht="12.75">
      <c r="A330" s="30"/>
      <c r="C330" s="129"/>
      <c r="K330" s="130"/>
      <c r="M330" s="131"/>
    </row>
    <row r="331" spans="1:13" ht="12.75">
      <c r="A331" s="30"/>
      <c r="C331" s="129"/>
      <c r="K331" s="130"/>
      <c r="M331" s="131"/>
    </row>
    <row r="332" spans="1:13" ht="12.75">
      <c r="A332" s="30"/>
      <c r="C332" s="129"/>
      <c r="K332" s="130"/>
      <c r="M332" s="131"/>
    </row>
    <row r="333" spans="1:13" ht="12.75">
      <c r="A333" s="30"/>
      <c r="C333" s="129"/>
      <c r="K333" s="130"/>
      <c r="M333" s="131"/>
    </row>
    <row r="334" spans="1:13" ht="12.75">
      <c r="A334" s="30"/>
      <c r="C334" s="129"/>
      <c r="K334" s="130"/>
      <c r="M334" s="131"/>
    </row>
    <row r="335" spans="1:13" ht="12.75">
      <c r="A335" s="30"/>
      <c r="C335" s="129"/>
      <c r="K335" s="130"/>
      <c r="M335" s="131"/>
    </row>
    <row r="336" spans="1:13" ht="12.75">
      <c r="A336" s="30"/>
      <c r="C336" s="129"/>
      <c r="K336" s="130"/>
      <c r="M336" s="131"/>
    </row>
    <row r="337" spans="1:13" ht="12.75">
      <c r="A337" s="30"/>
      <c r="C337" s="129"/>
      <c r="K337" s="130"/>
      <c r="M337" s="131"/>
    </row>
    <row r="338" spans="1:13" ht="12.75">
      <c r="A338" s="30"/>
      <c r="C338" s="129"/>
      <c r="K338" s="130"/>
      <c r="M338" s="131"/>
    </row>
    <row r="339" spans="1:13" ht="12.75">
      <c r="A339" s="30"/>
      <c r="C339" s="129"/>
      <c r="K339" s="130"/>
      <c r="M339" s="131"/>
    </row>
    <row r="340" spans="1:13" ht="12.75">
      <c r="A340" s="30"/>
      <c r="C340" s="129"/>
      <c r="K340" s="130"/>
      <c r="M340" s="131"/>
    </row>
    <row r="341" spans="1:13" ht="12.75">
      <c r="A341" s="30"/>
      <c r="C341" s="129"/>
      <c r="K341" s="130"/>
      <c r="M341" s="131"/>
    </row>
    <row r="342" spans="1:13" ht="12.75">
      <c r="A342" s="30"/>
      <c r="C342" s="129"/>
      <c r="K342" s="130"/>
      <c r="M342" s="131"/>
    </row>
    <row r="343" spans="1:13" ht="12.75">
      <c r="A343" s="30"/>
      <c r="C343" s="129"/>
      <c r="K343" s="130"/>
      <c r="M343" s="131"/>
    </row>
    <row r="344" spans="1:13" ht="12.75">
      <c r="A344" s="30"/>
      <c r="C344" s="129"/>
      <c r="K344" s="130"/>
      <c r="M344" s="131"/>
    </row>
    <row r="345" spans="1:13" ht="12.75">
      <c r="A345" s="30"/>
      <c r="C345" s="129"/>
      <c r="K345" s="130"/>
      <c r="M345" s="131"/>
    </row>
    <row r="346" spans="1:13" ht="12.75">
      <c r="A346" s="30"/>
      <c r="C346" s="129"/>
      <c r="K346" s="130"/>
      <c r="M346" s="131"/>
    </row>
    <row r="347" spans="1:13" ht="12.75">
      <c r="A347" s="30"/>
      <c r="C347" s="129"/>
      <c r="K347" s="130"/>
      <c r="M347" s="131"/>
    </row>
    <row r="348" spans="1:13" ht="12.75">
      <c r="A348" s="30"/>
      <c r="C348" s="129"/>
      <c r="K348" s="130"/>
      <c r="M348" s="131"/>
    </row>
    <row r="349" spans="1:13" ht="12.75">
      <c r="A349" s="30"/>
      <c r="C349" s="129"/>
      <c r="K349" s="130"/>
      <c r="M349" s="131"/>
    </row>
    <row r="350" spans="1:13" ht="12.75">
      <c r="A350" s="30"/>
      <c r="C350" s="129"/>
      <c r="K350" s="130"/>
      <c r="M350" s="131"/>
    </row>
    <row r="351" spans="1:13" ht="12.75">
      <c r="A351" s="30"/>
      <c r="C351" s="129"/>
      <c r="K351" s="130"/>
      <c r="M351" s="131"/>
    </row>
    <row r="352" spans="1:13" ht="12.75">
      <c r="A352" s="30"/>
      <c r="C352" s="129"/>
      <c r="K352" s="130"/>
      <c r="M352" s="131"/>
    </row>
    <row r="353" spans="1:13" ht="12.75">
      <c r="A353" s="30"/>
      <c r="C353" s="129"/>
      <c r="K353" s="130"/>
      <c r="M353" s="131"/>
    </row>
    <row r="354" spans="1:13" ht="12.75">
      <c r="A354" s="30"/>
      <c r="C354" s="129"/>
      <c r="K354" s="130"/>
      <c r="M354" s="131"/>
    </row>
    <row r="355" spans="1:13" ht="12.75">
      <c r="A355" s="30"/>
      <c r="C355" s="129"/>
      <c r="K355" s="130"/>
      <c r="M355" s="131"/>
    </row>
    <row r="356" spans="1:13" ht="12.75">
      <c r="A356" s="30"/>
      <c r="C356" s="129"/>
      <c r="K356" s="130"/>
      <c r="M356" s="131"/>
    </row>
    <row r="357" spans="1:13" ht="12.75">
      <c r="A357" s="30"/>
      <c r="C357" s="129"/>
      <c r="K357" s="130"/>
      <c r="M357" s="131"/>
    </row>
    <row r="358" spans="1:13" ht="12.75">
      <c r="A358" s="30"/>
      <c r="C358" s="129"/>
      <c r="K358" s="130"/>
      <c r="M358" s="131"/>
    </row>
    <row r="359" spans="1:13" ht="12.75">
      <c r="A359" s="30"/>
      <c r="C359" s="129"/>
      <c r="K359" s="130"/>
      <c r="M359" s="131"/>
    </row>
    <row r="360" spans="1:13" ht="12.75">
      <c r="A360" s="30"/>
      <c r="C360" s="129"/>
      <c r="K360" s="130"/>
      <c r="M360" s="131"/>
    </row>
    <row r="361" spans="1:13" ht="12.75">
      <c r="A361" s="30"/>
      <c r="C361" s="129"/>
      <c r="K361" s="130"/>
      <c r="M361" s="131"/>
    </row>
    <row r="362" spans="1:13" ht="12.75">
      <c r="A362" s="30"/>
      <c r="C362" s="129"/>
      <c r="K362" s="130"/>
      <c r="M362" s="131"/>
    </row>
    <row r="363" spans="1:13" ht="12.75">
      <c r="A363" s="30"/>
      <c r="C363" s="129"/>
      <c r="K363" s="130"/>
      <c r="M363" s="131"/>
    </row>
    <row r="364" spans="1:13" ht="12.75">
      <c r="A364" s="30"/>
      <c r="C364" s="129"/>
      <c r="K364" s="130"/>
      <c r="M364" s="131"/>
    </row>
    <row r="365" spans="1:13" ht="12.75">
      <c r="A365" s="30"/>
      <c r="C365" s="129"/>
      <c r="K365" s="130"/>
      <c r="M365" s="131"/>
    </row>
    <row r="366" spans="1:13" ht="12.75">
      <c r="A366" s="30"/>
      <c r="C366" s="129"/>
      <c r="K366" s="130"/>
      <c r="M366" s="131"/>
    </row>
    <row r="367" spans="1:13" ht="12.75">
      <c r="A367" s="30"/>
      <c r="C367" s="129"/>
      <c r="K367" s="130"/>
      <c r="M367" s="131"/>
    </row>
    <row r="368" spans="1:13" ht="12.75">
      <c r="A368" s="30"/>
      <c r="C368" s="129"/>
      <c r="K368" s="130"/>
      <c r="M368" s="131"/>
    </row>
    <row r="369" spans="1:13" ht="12.75">
      <c r="A369" s="30"/>
      <c r="C369" s="129"/>
      <c r="K369" s="130"/>
      <c r="M369" s="131"/>
    </row>
    <row r="370" spans="1:13" ht="12.75">
      <c r="A370" s="30"/>
      <c r="C370" s="129"/>
      <c r="K370" s="130"/>
      <c r="M370" s="131"/>
    </row>
    <row r="371" spans="1:13" ht="12.75">
      <c r="A371" s="30"/>
      <c r="C371" s="129"/>
      <c r="K371" s="130"/>
      <c r="M371" s="131"/>
    </row>
    <row r="372" spans="1:13" ht="12.75">
      <c r="A372" s="30"/>
      <c r="C372" s="129"/>
      <c r="K372" s="130"/>
      <c r="M372" s="131"/>
    </row>
    <row r="373" spans="1:13" ht="12.75">
      <c r="A373" s="30"/>
      <c r="C373" s="129"/>
      <c r="K373" s="130"/>
      <c r="M373" s="131"/>
    </row>
    <row r="374" spans="1:13" ht="12.75">
      <c r="A374" s="30"/>
      <c r="C374" s="129"/>
      <c r="K374" s="130"/>
      <c r="M374" s="131"/>
    </row>
    <row r="375" spans="1:13" ht="12.75">
      <c r="A375" s="30"/>
      <c r="C375" s="129"/>
      <c r="K375" s="130"/>
      <c r="M375" s="131"/>
    </row>
    <row r="376" spans="1:13" ht="12.75">
      <c r="A376" s="30"/>
      <c r="C376" s="129"/>
      <c r="K376" s="130"/>
      <c r="M376" s="131"/>
    </row>
    <row r="377" spans="1:13" ht="12.75">
      <c r="A377" s="30"/>
      <c r="C377" s="129"/>
      <c r="K377" s="130"/>
      <c r="M377" s="131"/>
    </row>
    <row r="378" spans="1:13" ht="12.75">
      <c r="A378" s="30"/>
      <c r="C378" s="129"/>
      <c r="K378" s="130"/>
      <c r="M378" s="131"/>
    </row>
    <row r="379" spans="1:13" ht="12.75">
      <c r="A379" s="30"/>
      <c r="C379" s="129"/>
      <c r="K379" s="130"/>
      <c r="M379" s="131"/>
    </row>
    <row r="380" spans="1:13" ht="12.75">
      <c r="A380" s="30"/>
      <c r="C380" s="129"/>
      <c r="K380" s="130"/>
      <c r="M380" s="131"/>
    </row>
    <row r="381" spans="1:13" ht="12.75">
      <c r="A381" s="30"/>
      <c r="C381" s="129"/>
      <c r="K381" s="130"/>
      <c r="M381" s="131"/>
    </row>
    <row r="382" spans="1:13" ht="12.75">
      <c r="A382" s="30"/>
      <c r="C382" s="129"/>
      <c r="K382" s="130"/>
      <c r="M382" s="131"/>
    </row>
    <row r="383" spans="1:13" ht="12.75">
      <c r="A383" s="30"/>
      <c r="C383" s="129"/>
      <c r="K383" s="130"/>
      <c r="M383" s="131"/>
    </row>
    <row r="384" spans="1:13" ht="12.75">
      <c r="A384" s="30"/>
      <c r="C384" s="129"/>
      <c r="K384" s="130"/>
      <c r="M384" s="131"/>
    </row>
    <row r="385" spans="1:13" ht="12.75">
      <c r="A385" s="30"/>
      <c r="C385" s="129"/>
      <c r="K385" s="130"/>
      <c r="M385" s="131"/>
    </row>
    <row r="386" spans="1:13" ht="12.75">
      <c r="A386" s="30"/>
      <c r="C386" s="129"/>
      <c r="K386" s="130"/>
      <c r="M386" s="131"/>
    </row>
    <row r="387" spans="1:13" ht="12.75">
      <c r="A387" s="30"/>
      <c r="C387" s="129"/>
      <c r="K387" s="130"/>
      <c r="M387" s="131"/>
    </row>
    <row r="388" spans="1:13" ht="12.75">
      <c r="A388" s="30"/>
      <c r="C388" s="129"/>
      <c r="K388" s="130"/>
      <c r="M388" s="131"/>
    </row>
    <row r="389" spans="1:13" ht="12.75">
      <c r="A389" s="30"/>
      <c r="C389" s="129"/>
      <c r="K389" s="130"/>
      <c r="M389" s="131"/>
    </row>
    <row r="390" spans="1:13" ht="12.75">
      <c r="A390" s="30"/>
      <c r="C390" s="129"/>
      <c r="K390" s="130"/>
      <c r="M390" s="131"/>
    </row>
    <row r="391" spans="1:13" ht="12.75">
      <c r="A391" s="30"/>
      <c r="C391" s="129"/>
      <c r="K391" s="130"/>
      <c r="M391" s="131"/>
    </row>
    <row r="392" spans="1:13" ht="12.75">
      <c r="A392" s="30"/>
      <c r="C392" s="129"/>
      <c r="K392" s="130"/>
      <c r="M392" s="131"/>
    </row>
    <row r="393" spans="1:13" ht="12.75">
      <c r="A393" s="30"/>
      <c r="C393" s="129"/>
      <c r="K393" s="130"/>
      <c r="M393" s="131"/>
    </row>
    <row r="394" spans="1:13" ht="12.75">
      <c r="A394" s="30"/>
      <c r="C394" s="129"/>
      <c r="K394" s="130"/>
      <c r="M394" s="131"/>
    </row>
    <row r="395" spans="1:13" ht="12.75">
      <c r="A395" s="30"/>
      <c r="C395" s="129"/>
      <c r="K395" s="130"/>
      <c r="M395" s="131"/>
    </row>
    <row r="396" spans="1:13" ht="12.75">
      <c r="A396" s="30"/>
      <c r="C396" s="129"/>
      <c r="K396" s="130"/>
      <c r="M396" s="131"/>
    </row>
    <row r="397" spans="1:13" ht="12.75">
      <c r="A397" s="30"/>
      <c r="C397" s="129"/>
      <c r="K397" s="130"/>
      <c r="M397" s="131"/>
    </row>
    <row r="398" spans="1:13" ht="12.75">
      <c r="A398" s="30"/>
      <c r="C398" s="129"/>
      <c r="K398" s="130"/>
      <c r="M398" s="131"/>
    </row>
    <row r="399" spans="1:13" ht="12.75">
      <c r="A399" s="30"/>
      <c r="C399" s="129"/>
      <c r="K399" s="130"/>
      <c r="M399" s="131"/>
    </row>
    <row r="400" spans="1:13" ht="12.75">
      <c r="A400" s="30"/>
      <c r="C400" s="129"/>
      <c r="K400" s="130"/>
      <c r="M400" s="131"/>
    </row>
    <row r="401" spans="1:13" ht="12.75">
      <c r="A401" s="30"/>
      <c r="C401" s="129"/>
      <c r="K401" s="130"/>
      <c r="M401" s="131"/>
    </row>
    <row r="402" spans="1:13" ht="12.75">
      <c r="A402" s="30"/>
      <c r="C402" s="129"/>
      <c r="K402" s="130"/>
      <c r="M402" s="131"/>
    </row>
    <row r="403" spans="1:13" ht="12.75">
      <c r="A403" s="30"/>
      <c r="C403" s="129"/>
      <c r="K403" s="130"/>
      <c r="M403" s="131"/>
    </row>
    <row r="404" spans="1:13" ht="12.75">
      <c r="A404" s="30"/>
      <c r="C404" s="129"/>
      <c r="K404" s="130"/>
      <c r="M404" s="131"/>
    </row>
    <row r="405" spans="1:13" ht="12.75">
      <c r="A405" s="30"/>
      <c r="C405" s="129"/>
      <c r="K405" s="130"/>
      <c r="M405" s="131"/>
    </row>
    <row r="406" spans="1:13" ht="12.75">
      <c r="A406" s="30"/>
      <c r="C406" s="129"/>
      <c r="K406" s="130"/>
      <c r="M406" s="131"/>
    </row>
    <row r="407" spans="1:13" ht="12.75">
      <c r="A407" s="30"/>
      <c r="C407" s="129"/>
      <c r="K407" s="130"/>
      <c r="M407" s="131"/>
    </row>
    <row r="408" spans="1:13" ht="12.75">
      <c r="A408" s="30"/>
      <c r="C408" s="129"/>
      <c r="K408" s="130"/>
      <c r="M408" s="131"/>
    </row>
    <row r="409" spans="1:13" ht="12.75">
      <c r="A409" s="30"/>
      <c r="C409" s="129"/>
      <c r="K409" s="130"/>
      <c r="M409" s="131"/>
    </row>
    <row r="410" spans="1:13" ht="12.75">
      <c r="A410" s="30"/>
      <c r="C410" s="129"/>
      <c r="K410" s="130"/>
      <c r="M410" s="131"/>
    </row>
    <row r="411" spans="1:13" ht="12.75">
      <c r="A411" s="30"/>
      <c r="C411" s="129"/>
      <c r="K411" s="130"/>
      <c r="M411" s="131"/>
    </row>
    <row r="412" spans="1:13" ht="12.75">
      <c r="A412" s="30"/>
      <c r="C412" s="129"/>
      <c r="K412" s="130"/>
      <c r="M412" s="131"/>
    </row>
    <row r="413" spans="1:13" ht="12.75">
      <c r="A413" s="30"/>
      <c r="C413" s="129"/>
      <c r="K413" s="130"/>
      <c r="M413" s="131"/>
    </row>
    <row r="414" spans="1:13" ht="12.75">
      <c r="A414" s="30"/>
      <c r="C414" s="129"/>
      <c r="K414" s="130"/>
      <c r="M414" s="131"/>
    </row>
    <row r="415" spans="1:13" ht="12.75">
      <c r="A415" s="30"/>
      <c r="C415" s="129"/>
      <c r="K415" s="130"/>
      <c r="M415" s="131"/>
    </row>
    <row r="416" spans="1:13" ht="12.75">
      <c r="A416" s="30"/>
      <c r="C416" s="129"/>
      <c r="K416" s="130"/>
      <c r="M416" s="131"/>
    </row>
    <row r="417" spans="1:13" ht="12.75">
      <c r="A417" s="30"/>
      <c r="C417" s="129"/>
      <c r="K417" s="130"/>
      <c r="M417" s="131"/>
    </row>
    <row r="418" spans="1:13" ht="12.75">
      <c r="A418" s="30"/>
      <c r="C418" s="129"/>
      <c r="K418" s="130"/>
      <c r="M418" s="131"/>
    </row>
    <row r="419" spans="1:13" ht="12.75">
      <c r="A419" s="30"/>
      <c r="C419" s="129"/>
      <c r="K419" s="130"/>
      <c r="M419" s="131"/>
    </row>
    <row r="420" spans="1:13" ht="12.75">
      <c r="A420" s="30"/>
      <c r="C420" s="129"/>
      <c r="K420" s="130"/>
      <c r="M420" s="131"/>
    </row>
    <row r="421" spans="1:13" ht="12.75">
      <c r="A421" s="30"/>
      <c r="C421" s="129"/>
      <c r="K421" s="130"/>
      <c r="M421" s="131"/>
    </row>
    <row r="422" spans="1:13" ht="12.75">
      <c r="A422" s="30"/>
      <c r="C422" s="129"/>
      <c r="K422" s="130"/>
      <c r="M422" s="131"/>
    </row>
    <row r="423" spans="1:13" ht="12.75">
      <c r="A423" s="30"/>
      <c r="C423" s="129"/>
      <c r="K423" s="130"/>
      <c r="M423" s="131"/>
    </row>
    <row r="424" spans="1:13" ht="12.75">
      <c r="A424" s="30"/>
      <c r="C424" s="129"/>
      <c r="K424" s="130"/>
      <c r="M424" s="131"/>
    </row>
    <row r="425" spans="1:13" ht="12.75">
      <c r="A425" s="30"/>
      <c r="C425" s="129"/>
      <c r="K425" s="130"/>
      <c r="M425" s="131"/>
    </row>
    <row r="426" spans="1:13" ht="12.75">
      <c r="A426" s="30"/>
      <c r="C426" s="129"/>
      <c r="K426" s="130"/>
      <c r="M426" s="131"/>
    </row>
    <row r="427" spans="1:13" ht="12.75">
      <c r="A427" s="30"/>
      <c r="C427" s="129"/>
      <c r="K427" s="130"/>
      <c r="M427" s="131"/>
    </row>
    <row r="428" spans="1:13" ht="12.75">
      <c r="A428" s="30"/>
      <c r="C428" s="129"/>
      <c r="K428" s="130"/>
      <c r="M428" s="131"/>
    </row>
    <row r="429" spans="1:13" ht="12.75">
      <c r="A429" s="30"/>
      <c r="C429" s="129"/>
      <c r="K429" s="130"/>
      <c r="M429" s="131"/>
    </row>
    <row r="430" spans="1:13" ht="12.75">
      <c r="A430" s="30"/>
      <c r="C430" s="129"/>
      <c r="K430" s="130"/>
      <c r="M430" s="131"/>
    </row>
    <row r="431" spans="1:13" ht="12.75">
      <c r="A431" s="30"/>
      <c r="C431" s="129"/>
      <c r="K431" s="130"/>
      <c r="M431" s="131"/>
    </row>
    <row r="432" spans="1:13" ht="12.75">
      <c r="A432" s="30"/>
      <c r="C432" s="129"/>
      <c r="K432" s="130"/>
      <c r="M432" s="131"/>
    </row>
    <row r="433" spans="1:13" ht="12.75">
      <c r="A433" s="30"/>
      <c r="C433" s="129"/>
      <c r="K433" s="130"/>
      <c r="M433" s="131"/>
    </row>
    <row r="434" spans="1:13" ht="12.75">
      <c r="A434" s="30"/>
      <c r="C434" s="129"/>
      <c r="K434" s="130"/>
      <c r="M434" s="131"/>
    </row>
    <row r="435" spans="1:13" ht="12.75">
      <c r="A435" s="30"/>
      <c r="C435" s="129"/>
      <c r="K435" s="130"/>
      <c r="M435" s="131"/>
    </row>
    <row r="436" spans="1:13" ht="12.75">
      <c r="A436" s="30"/>
      <c r="C436" s="129"/>
      <c r="K436" s="130"/>
      <c r="M436" s="131"/>
    </row>
    <row r="437" spans="1:13" ht="12.75">
      <c r="A437" s="30"/>
      <c r="C437" s="129"/>
      <c r="K437" s="130"/>
      <c r="M437" s="131"/>
    </row>
    <row r="438" spans="1:13" ht="12.75">
      <c r="A438" s="30"/>
      <c r="C438" s="129"/>
      <c r="K438" s="130"/>
      <c r="M438" s="131"/>
    </row>
    <row r="439" spans="1:13" ht="12.75">
      <c r="A439" s="30"/>
      <c r="C439" s="129"/>
      <c r="K439" s="130"/>
      <c r="M439" s="131"/>
    </row>
    <row r="440" spans="1:13" ht="12.75">
      <c r="A440" s="30"/>
      <c r="C440" s="129"/>
      <c r="K440" s="130"/>
      <c r="M440" s="131"/>
    </row>
    <row r="441" spans="1:13" ht="12.75">
      <c r="A441" s="30"/>
      <c r="C441" s="129"/>
      <c r="K441" s="130"/>
      <c r="M441" s="131"/>
    </row>
    <row r="442" spans="1:13" ht="12.75">
      <c r="A442" s="30"/>
      <c r="C442" s="129"/>
      <c r="K442" s="130"/>
      <c r="M442" s="131"/>
    </row>
    <row r="443" spans="1:13" ht="12.75">
      <c r="A443" s="30"/>
      <c r="C443" s="129"/>
      <c r="K443" s="130"/>
      <c r="M443" s="131"/>
    </row>
    <row r="444" spans="1:13" ht="12.75">
      <c r="A444" s="30"/>
      <c r="C444" s="129"/>
      <c r="K444" s="130"/>
      <c r="M444" s="131"/>
    </row>
    <row r="445" spans="1:13" ht="12.75">
      <c r="A445" s="30"/>
      <c r="C445" s="129"/>
      <c r="K445" s="130"/>
      <c r="M445" s="131"/>
    </row>
    <row r="446" spans="1:13" ht="12.75">
      <c r="A446" s="30"/>
      <c r="C446" s="129"/>
      <c r="K446" s="130"/>
      <c r="M446" s="131"/>
    </row>
    <row r="447" spans="1:13" ht="12.75">
      <c r="A447" s="30"/>
      <c r="C447" s="129"/>
      <c r="K447" s="130"/>
      <c r="M447" s="131"/>
    </row>
    <row r="448" spans="1:13" ht="12.75">
      <c r="A448" s="30"/>
      <c r="C448" s="129"/>
      <c r="K448" s="130"/>
      <c r="M448" s="131"/>
    </row>
    <row r="449" spans="1:13" ht="12.75">
      <c r="A449" s="30"/>
      <c r="C449" s="129"/>
      <c r="K449" s="130"/>
      <c r="M449" s="131"/>
    </row>
    <row r="450" spans="1:13" ht="12.75">
      <c r="A450" s="30"/>
      <c r="C450" s="129"/>
      <c r="K450" s="130"/>
      <c r="M450" s="131"/>
    </row>
    <row r="451" spans="1:13" ht="12.75">
      <c r="A451" s="30"/>
      <c r="C451" s="129"/>
      <c r="K451" s="130"/>
      <c r="M451" s="131"/>
    </row>
    <row r="452" spans="1:13" ht="12.75">
      <c r="A452" s="30"/>
      <c r="C452" s="129"/>
      <c r="K452" s="130"/>
      <c r="M452" s="131"/>
    </row>
    <row r="453" spans="1:13" ht="12.75">
      <c r="A453" s="30"/>
      <c r="C453" s="129"/>
      <c r="K453" s="130"/>
      <c r="M453" s="131"/>
    </row>
    <row r="454" spans="1:13" ht="12.75">
      <c r="A454" s="30"/>
      <c r="C454" s="129"/>
      <c r="K454" s="130"/>
      <c r="M454" s="131"/>
    </row>
    <row r="455" spans="1:13" ht="12.75">
      <c r="A455" s="30"/>
      <c r="C455" s="129"/>
      <c r="K455" s="130"/>
      <c r="M455" s="131"/>
    </row>
    <row r="456" spans="1:13" ht="12.75">
      <c r="A456" s="30"/>
      <c r="C456" s="129"/>
      <c r="K456" s="130"/>
      <c r="M456" s="131"/>
    </row>
    <row r="457" spans="1:13" ht="12.75">
      <c r="A457" s="30"/>
      <c r="C457" s="129"/>
      <c r="K457" s="130"/>
      <c r="M457" s="131"/>
    </row>
    <row r="458" spans="1:13" ht="12.75">
      <c r="A458" s="30"/>
      <c r="C458" s="129"/>
      <c r="K458" s="130"/>
      <c r="M458" s="131"/>
    </row>
    <row r="459" spans="1:13" ht="12.75">
      <c r="A459" s="30"/>
      <c r="C459" s="129"/>
      <c r="K459" s="130"/>
      <c r="M459" s="131"/>
    </row>
    <row r="460" spans="1:13" ht="12.75">
      <c r="A460" s="30"/>
      <c r="C460" s="129"/>
      <c r="K460" s="130"/>
      <c r="M460" s="131"/>
    </row>
    <row r="461" spans="1:13" ht="12.75">
      <c r="A461" s="30"/>
      <c r="C461" s="129"/>
      <c r="K461" s="130"/>
      <c r="M461" s="131"/>
    </row>
    <row r="462" spans="1:13" ht="12.75">
      <c r="A462" s="30"/>
      <c r="C462" s="129"/>
      <c r="K462" s="130"/>
      <c r="M462" s="131"/>
    </row>
    <row r="463" spans="1:13" ht="12.75">
      <c r="A463" s="30"/>
      <c r="C463" s="129"/>
      <c r="K463" s="130"/>
      <c r="M463" s="131"/>
    </row>
    <row r="464" spans="1:13" ht="12.75">
      <c r="A464" s="30"/>
      <c r="C464" s="129"/>
      <c r="K464" s="130"/>
      <c r="M464" s="131"/>
    </row>
    <row r="465" spans="1:13" ht="12.75">
      <c r="A465" s="30"/>
      <c r="C465" s="129"/>
      <c r="K465" s="130"/>
      <c r="M465" s="131"/>
    </row>
    <row r="466" spans="1:13" ht="12.75">
      <c r="A466" s="30"/>
      <c r="C466" s="129"/>
      <c r="K466" s="130"/>
      <c r="M466" s="131"/>
    </row>
    <row r="467" spans="1:13" ht="12.75">
      <c r="A467" s="30"/>
      <c r="C467" s="129"/>
      <c r="K467" s="130"/>
      <c r="M467" s="131"/>
    </row>
    <row r="468" spans="1:13" ht="12.75">
      <c r="A468" s="30"/>
      <c r="C468" s="129"/>
      <c r="K468" s="130"/>
      <c r="M468" s="131"/>
    </row>
    <row r="469" spans="1:13" ht="12.75">
      <c r="A469" s="30"/>
      <c r="C469" s="129"/>
      <c r="K469" s="130"/>
      <c r="M469" s="131"/>
    </row>
    <row r="470" spans="1:13" ht="12.75">
      <c r="A470" s="30"/>
      <c r="C470" s="129"/>
      <c r="K470" s="130"/>
      <c r="M470" s="131"/>
    </row>
    <row r="471" spans="1:13" ht="12.75">
      <c r="A471" s="30"/>
      <c r="C471" s="129"/>
      <c r="K471" s="130"/>
      <c r="M471" s="131"/>
    </row>
    <row r="472" spans="1:13" ht="12.75">
      <c r="A472" s="30"/>
      <c r="C472" s="129"/>
      <c r="K472" s="130"/>
      <c r="M472" s="131"/>
    </row>
    <row r="473" spans="1:13" ht="12.75">
      <c r="A473" s="30"/>
      <c r="C473" s="129"/>
      <c r="K473" s="130"/>
      <c r="M473" s="131"/>
    </row>
    <row r="474" spans="1:13" ht="12.75">
      <c r="A474" s="30"/>
      <c r="C474" s="129"/>
      <c r="K474" s="130"/>
      <c r="M474" s="131"/>
    </row>
    <row r="475" spans="1:13" ht="12.75">
      <c r="A475" s="30"/>
      <c r="C475" s="129"/>
      <c r="K475" s="130"/>
      <c r="M475" s="131"/>
    </row>
    <row r="476" spans="1:13" ht="12.75">
      <c r="A476" s="30"/>
      <c r="C476" s="129"/>
      <c r="K476" s="130"/>
      <c r="M476" s="131"/>
    </row>
    <row r="477" spans="1:13" ht="12.75">
      <c r="A477" s="30"/>
      <c r="C477" s="129"/>
      <c r="K477" s="130"/>
      <c r="M477" s="131"/>
    </row>
    <row r="478" spans="1:13" ht="12.75">
      <c r="A478" s="30"/>
      <c r="C478" s="129"/>
      <c r="K478" s="130"/>
      <c r="M478" s="131"/>
    </row>
    <row r="479" spans="1:13" ht="12.75">
      <c r="A479" s="30"/>
      <c r="C479" s="129"/>
      <c r="K479" s="130"/>
      <c r="M479" s="131"/>
    </row>
    <row r="480" spans="1:13" ht="12.75">
      <c r="A480" s="30"/>
      <c r="C480" s="129"/>
      <c r="K480" s="130"/>
      <c r="M480" s="131"/>
    </row>
    <row r="481" spans="1:13" ht="12.75">
      <c r="A481" s="30"/>
      <c r="C481" s="129"/>
      <c r="K481" s="130"/>
      <c r="M481" s="131"/>
    </row>
    <row r="482" spans="1:13" ht="12.75">
      <c r="A482" s="30"/>
      <c r="C482" s="129"/>
      <c r="K482" s="130"/>
      <c r="M482" s="131"/>
    </row>
    <row r="483" spans="1:13" ht="12.75">
      <c r="A483" s="30"/>
      <c r="C483" s="129"/>
      <c r="K483" s="130"/>
      <c r="M483" s="131"/>
    </row>
    <row r="484" spans="1:13" ht="12.75">
      <c r="A484" s="30"/>
      <c r="C484" s="129"/>
      <c r="K484" s="130"/>
      <c r="M484" s="131"/>
    </row>
    <row r="485" spans="1:13" ht="12.75">
      <c r="A485" s="30"/>
      <c r="C485" s="129"/>
      <c r="K485" s="130"/>
      <c r="M485" s="131"/>
    </row>
    <row r="486" spans="1:13" ht="12.75">
      <c r="A486" s="30"/>
      <c r="C486" s="129"/>
      <c r="K486" s="130"/>
      <c r="M486" s="131"/>
    </row>
    <row r="487" spans="1:13" ht="12.75">
      <c r="A487" s="30"/>
      <c r="C487" s="129"/>
      <c r="K487" s="130"/>
      <c r="M487" s="131"/>
    </row>
    <row r="488" spans="1:13" ht="12.75">
      <c r="A488" s="30"/>
      <c r="C488" s="129"/>
      <c r="K488" s="130"/>
      <c r="M488" s="131"/>
    </row>
    <row r="489" spans="1:13" ht="12.75">
      <c r="A489" s="30"/>
      <c r="C489" s="129"/>
      <c r="K489" s="130"/>
      <c r="M489" s="131"/>
    </row>
    <row r="490" spans="1:13" ht="12.75">
      <c r="A490" s="30"/>
      <c r="C490" s="129"/>
      <c r="K490" s="130"/>
      <c r="M490" s="131"/>
    </row>
    <row r="491" spans="1:13" ht="12.75">
      <c r="A491" s="30"/>
      <c r="C491" s="129"/>
      <c r="K491" s="130"/>
      <c r="M491" s="131"/>
    </row>
    <row r="492" spans="1:13" ht="12.75">
      <c r="A492" s="30"/>
      <c r="C492" s="129"/>
      <c r="K492" s="130"/>
      <c r="M492" s="131"/>
    </row>
    <row r="493" spans="1:13" ht="12.75">
      <c r="A493" s="30"/>
      <c r="C493" s="129"/>
      <c r="K493" s="130"/>
      <c r="M493" s="131"/>
    </row>
    <row r="494" spans="1:13" ht="12.75">
      <c r="A494" s="30"/>
      <c r="C494" s="129"/>
      <c r="K494" s="130"/>
      <c r="M494" s="131"/>
    </row>
    <row r="495" spans="1:13" ht="12.75">
      <c r="A495" s="30"/>
      <c r="C495" s="129"/>
      <c r="K495" s="130"/>
      <c r="M495" s="131"/>
    </row>
    <row r="496" spans="1:13" ht="12.75">
      <c r="A496" s="30"/>
      <c r="C496" s="129"/>
      <c r="K496" s="130"/>
      <c r="M496" s="131"/>
    </row>
    <row r="497" spans="1:13" ht="12.75">
      <c r="A497" s="30"/>
      <c r="C497" s="129"/>
      <c r="K497" s="130"/>
      <c r="M497" s="131"/>
    </row>
    <row r="498" spans="1:13" ht="12.75">
      <c r="A498" s="30"/>
      <c r="C498" s="129"/>
      <c r="K498" s="130"/>
      <c r="M498" s="131"/>
    </row>
    <row r="499" spans="1:13" ht="12.75">
      <c r="A499" s="30"/>
      <c r="C499" s="129"/>
      <c r="K499" s="130"/>
      <c r="M499" s="131"/>
    </row>
    <row r="500" spans="1:13" ht="12.75">
      <c r="A500" s="30"/>
      <c r="C500" s="129"/>
      <c r="K500" s="130"/>
      <c r="M500" s="131"/>
    </row>
    <row r="501" spans="1:13" ht="12.75">
      <c r="A501" s="30"/>
      <c r="C501" s="129"/>
      <c r="K501" s="130"/>
      <c r="M501" s="131"/>
    </row>
    <row r="502" spans="1:13" ht="12.75">
      <c r="A502" s="30"/>
      <c r="C502" s="129"/>
      <c r="K502" s="130"/>
      <c r="M502" s="131"/>
    </row>
    <row r="503" spans="1:13" ht="12.75">
      <c r="A503" s="30"/>
      <c r="C503" s="129"/>
      <c r="K503" s="130"/>
      <c r="M503" s="131"/>
    </row>
    <row r="504" spans="1:13" ht="12.75">
      <c r="A504" s="30"/>
      <c r="C504" s="129"/>
      <c r="K504" s="130"/>
      <c r="M504" s="131"/>
    </row>
    <row r="505" spans="1:13" ht="12.75">
      <c r="A505" s="30"/>
      <c r="C505" s="129"/>
      <c r="K505" s="130"/>
      <c r="M505" s="131"/>
    </row>
    <row r="506" spans="1:13" ht="12.75">
      <c r="A506" s="30"/>
      <c r="C506" s="129"/>
      <c r="K506" s="130"/>
      <c r="M506" s="131"/>
    </row>
    <row r="507" spans="1:13" ht="12.75">
      <c r="A507" s="30"/>
      <c r="C507" s="129"/>
      <c r="K507" s="130"/>
      <c r="M507" s="131"/>
    </row>
    <row r="508" spans="1:13" ht="12.75">
      <c r="A508" s="30"/>
      <c r="C508" s="129"/>
      <c r="K508" s="130"/>
      <c r="M508" s="131"/>
    </row>
    <row r="509" spans="1:13" ht="12.75">
      <c r="A509" s="30"/>
      <c r="C509" s="129"/>
      <c r="K509" s="130"/>
      <c r="M509" s="131"/>
    </row>
    <row r="510" spans="1:13" ht="12.75">
      <c r="A510" s="30"/>
      <c r="C510" s="129"/>
      <c r="K510" s="130"/>
      <c r="M510" s="131"/>
    </row>
    <row r="511" spans="1:13" ht="12.75">
      <c r="A511" s="30"/>
      <c r="C511" s="129"/>
      <c r="K511" s="130"/>
      <c r="M511" s="131"/>
    </row>
    <row r="512" spans="1:13" ht="12.75">
      <c r="A512" s="30"/>
      <c r="C512" s="129"/>
      <c r="K512" s="130"/>
      <c r="M512" s="131"/>
    </row>
    <row r="513" spans="1:13" ht="12.75">
      <c r="A513" s="30"/>
      <c r="C513" s="129"/>
      <c r="K513" s="130"/>
      <c r="M513" s="131"/>
    </row>
    <row r="514" spans="1:13" ht="12.75">
      <c r="A514" s="30"/>
      <c r="C514" s="129"/>
      <c r="K514" s="130"/>
      <c r="M514" s="131"/>
    </row>
    <row r="515" spans="1:13" ht="12.75">
      <c r="A515" s="30"/>
      <c r="C515" s="129"/>
      <c r="K515" s="130"/>
      <c r="M515" s="131"/>
    </row>
    <row r="516" spans="1:13" ht="12.75">
      <c r="A516" s="30"/>
      <c r="C516" s="129"/>
      <c r="K516" s="130"/>
      <c r="M516" s="131"/>
    </row>
    <row r="517" spans="1:13" ht="12.75">
      <c r="A517" s="30"/>
      <c r="C517" s="129"/>
      <c r="K517" s="130"/>
      <c r="M517" s="131"/>
    </row>
    <row r="518" spans="1:13" ht="12.75">
      <c r="A518" s="30"/>
      <c r="C518" s="129"/>
      <c r="K518" s="130"/>
      <c r="M518" s="131"/>
    </row>
    <row r="519" spans="1:13" ht="12.75">
      <c r="A519" s="30"/>
      <c r="C519" s="129"/>
      <c r="K519" s="130"/>
      <c r="M519" s="131"/>
    </row>
    <row r="520" spans="1:13" ht="12.75">
      <c r="A520" s="30"/>
      <c r="C520" s="129"/>
      <c r="K520" s="130"/>
      <c r="M520" s="131"/>
    </row>
    <row r="521" spans="1:13" ht="12.75">
      <c r="A521" s="30"/>
      <c r="C521" s="129"/>
      <c r="K521" s="130"/>
      <c r="M521" s="131"/>
    </row>
    <row r="522" spans="1:13" ht="12.75">
      <c r="A522" s="30"/>
      <c r="C522" s="129"/>
      <c r="K522" s="130"/>
      <c r="M522" s="131"/>
    </row>
    <row r="523" spans="1:13" ht="12.75">
      <c r="A523" s="30"/>
      <c r="C523" s="129"/>
      <c r="K523" s="130"/>
      <c r="M523" s="131"/>
    </row>
    <row r="524" spans="1:13" ht="12.75">
      <c r="A524" s="30"/>
      <c r="C524" s="129"/>
      <c r="K524" s="130"/>
      <c r="M524" s="131"/>
    </row>
    <row r="525" spans="1:13" ht="12.75">
      <c r="A525" s="30"/>
      <c r="C525" s="129"/>
      <c r="K525" s="130"/>
      <c r="M525" s="131"/>
    </row>
    <row r="526" spans="1:13" ht="12.75">
      <c r="A526" s="30"/>
      <c r="C526" s="129"/>
      <c r="K526" s="130"/>
      <c r="M526" s="131"/>
    </row>
    <row r="527" spans="1:13" ht="12.75">
      <c r="A527" s="30"/>
      <c r="C527" s="129"/>
      <c r="K527" s="130"/>
      <c r="M527" s="131"/>
    </row>
    <row r="528" spans="1:13" ht="12.75">
      <c r="A528" s="30"/>
      <c r="C528" s="129"/>
      <c r="K528" s="130"/>
      <c r="M528" s="131"/>
    </row>
    <row r="529" spans="1:13" ht="12.75">
      <c r="A529" s="30"/>
      <c r="C529" s="129"/>
      <c r="K529" s="130"/>
      <c r="M529" s="131"/>
    </row>
    <row r="530" spans="1:13" ht="12.75">
      <c r="A530" s="30"/>
      <c r="C530" s="129"/>
      <c r="K530" s="130"/>
      <c r="M530" s="131"/>
    </row>
    <row r="531" spans="1:13" ht="12.75">
      <c r="A531" s="30"/>
      <c r="C531" s="129"/>
      <c r="K531" s="130"/>
      <c r="M531" s="131"/>
    </row>
    <row r="532" spans="1:13" ht="12.75">
      <c r="A532" s="30"/>
      <c r="C532" s="129"/>
      <c r="K532" s="130"/>
      <c r="M532" s="131"/>
    </row>
    <row r="533" spans="1:13" ht="12.75">
      <c r="A533" s="30"/>
      <c r="C533" s="129"/>
      <c r="K533" s="130"/>
      <c r="M533" s="131"/>
    </row>
    <row r="534" spans="1:13" ht="12.75">
      <c r="A534" s="30"/>
      <c r="C534" s="129"/>
      <c r="K534" s="130"/>
      <c r="M534" s="131"/>
    </row>
    <row r="535" spans="1:13" ht="12.75">
      <c r="A535" s="30"/>
      <c r="C535" s="129"/>
      <c r="K535" s="130"/>
      <c r="M535" s="131"/>
    </row>
    <row r="536" spans="1:13" ht="12.75">
      <c r="A536" s="30"/>
      <c r="C536" s="129"/>
      <c r="K536" s="130"/>
      <c r="M536" s="131"/>
    </row>
    <row r="537" spans="1:13" ht="12.75">
      <c r="A537" s="30"/>
      <c r="C537" s="129"/>
      <c r="K537" s="130"/>
      <c r="M537" s="131"/>
    </row>
    <row r="538" spans="1:13" ht="12.75">
      <c r="A538" s="30"/>
      <c r="C538" s="129"/>
      <c r="K538" s="130"/>
      <c r="M538" s="131"/>
    </row>
    <row r="539" spans="1:13" ht="12.75">
      <c r="A539" s="30"/>
      <c r="C539" s="129"/>
      <c r="K539" s="130"/>
      <c r="M539" s="131"/>
    </row>
    <row r="540" spans="1:13" ht="12.75">
      <c r="A540" s="30"/>
      <c r="C540" s="129"/>
      <c r="K540" s="130"/>
      <c r="M540" s="131"/>
    </row>
    <row r="541" spans="1:13" ht="12.75">
      <c r="A541" s="30"/>
      <c r="C541" s="129"/>
      <c r="K541" s="130"/>
      <c r="M541" s="131"/>
    </row>
    <row r="542" spans="1:13" ht="12.75">
      <c r="A542" s="30"/>
      <c r="C542" s="129"/>
      <c r="K542" s="130"/>
      <c r="M542" s="131"/>
    </row>
    <row r="543" spans="1:13" ht="12.75">
      <c r="A543" s="30"/>
      <c r="C543" s="129"/>
      <c r="K543" s="130"/>
      <c r="M543" s="131"/>
    </row>
    <row r="544" spans="1:13" ht="12.75">
      <c r="A544" s="30"/>
      <c r="C544" s="129"/>
      <c r="K544" s="130"/>
      <c r="M544" s="131"/>
    </row>
    <row r="545" spans="1:13" ht="12.75">
      <c r="A545" s="30"/>
      <c r="C545" s="129"/>
      <c r="K545" s="130"/>
      <c r="M545" s="131"/>
    </row>
    <row r="546" spans="1:13" ht="12.75">
      <c r="A546" s="30"/>
      <c r="C546" s="129"/>
      <c r="K546" s="130"/>
      <c r="M546" s="131"/>
    </row>
    <row r="547" spans="1:13" ht="12.75">
      <c r="A547" s="30"/>
      <c r="C547" s="129"/>
      <c r="K547" s="130"/>
      <c r="M547" s="131"/>
    </row>
    <row r="548" spans="1:13" ht="12.75">
      <c r="A548" s="30"/>
      <c r="C548" s="129"/>
      <c r="K548" s="130"/>
      <c r="M548" s="131"/>
    </row>
    <row r="549" spans="1:13" ht="12.75">
      <c r="A549" s="30"/>
      <c r="C549" s="129"/>
      <c r="K549" s="130"/>
      <c r="M549" s="131"/>
    </row>
    <row r="550" spans="1:13" ht="12.75">
      <c r="A550" s="30"/>
      <c r="C550" s="129"/>
      <c r="K550" s="130"/>
      <c r="M550" s="131"/>
    </row>
    <row r="551" spans="1:13" ht="12.75">
      <c r="A551" s="30"/>
      <c r="C551" s="129"/>
      <c r="K551" s="130"/>
      <c r="M551" s="131"/>
    </row>
    <row r="552" spans="1:13" ht="12.75">
      <c r="A552" s="30"/>
      <c r="C552" s="129"/>
      <c r="K552" s="130"/>
      <c r="M552" s="131"/>
    </row>
    <row r="553" spans="1:13" ht="12.75">
      <c r="A553" s="30"/>
      <c r="C553" s="129"/>
      <c r="K553" s="130"/>
      <c r="M553" s="131"/>
    </row>
    <row r="554" spans="1:13" ht="12.75">
      <c r="A554" s="30"/>
      <c r="C554" s="129"/>
      <c r="K554" s="130"/>
      <c r="M554" s="131"/>
    </row>
    <row r="555" spans="1:13" ht="12.75">
      <c r="A555" s="30"/>
      <c r="C555" s="129"/>
      <c r="K555" s="130"/>
      <c r="M555" s="131"/>
    </row>
    <row r="556" spans="1:13" ht="12.75">
      <c r="A556" s="30"/>
      <c r="C556" s="129"/>
      <c r="K556" s="130"/>
      <c r="M556" s="131"/>
    </row>
    <row r="557" spans="1:13" ht="12.75">
      <c r="A557" s="30"/>
      <c r="C557" s="129"/>
      <c r="K557" s="130"/>
      <c r="M557" s="131"/>
    </row>
    <row r="558" spans="1:13" ht="12.75">
      <c r="A558" s="30"/>
      <c r="C558" s="129"/>
      <c r="K558" s="130"/>
      <c r="M558" s="131"/>
    </row>
    <row r="559" spans="1:13" ht="12.75">
      <c r="A559" s="30"/>
      <c r="C559" s="129"/>
      <c r="K559" s="130"/>
      <c r="M559" s="131"/>
    </row>
    <row r="560" spans="1:13" ht="12.75">
      <c r="A560" s="30"/>
      <c r="C560" s="129"/>
      <c r="K560" s="130"/>
      <c r="M560" s="131"/>
    </row>
    <row r="561" spans="1:13" ht="12.75">
      <c r="A561" s="30"/>
      <c r="C561" s="129"/>
      <c r="K561" s="130"/>
      <c r="M561" s="131"/>
    </row>
    <row r="562" spans="1:13" ht="12.75">
      <c r="A562" s="30"/>
      <c r="C562" s="129"/>
      <c r="K562" s="130"/>
      <c r="M562" s="131"/>
    </row>
    <row r="563" spans="1:13" ht="12.75">
      <c r="A563" s="30"/>
      <c r="C563" s="129"/>
      <c r="K563" s="130"/>
      <c r="M563" s="131"/>
    </row>
    <row r="564" spans="1:13" ht="12.75">
      <c r="A564" s="30"/>
      <c r="C564" s="129"/>
      <c r="K564" s="130"/>
      <c r="M564" s="131"/>
    </row>
    <row r="565" spans="1:13" ht="12.75">
      <c r="A565" s="30"/>
      <c r="C565" s="129"/>
      <c r="K565" s="130"/>
      <c r="M565" s="131"/>
    </row>
    <row r="566" spans="1:13" ht="12.75">
      <c r="A566" s="30"/>
      <c r="C566" s="129"/>
      <c r="K566" s="130"/>
      <c r="M566" s="131"/>
    </row>
    <row r="567" spans="1:13" ht="12.75">
      <c r="A567" s="30"/>
      <c r="C567" s="129"/>
      <c r="K567" s="130"/>
      <c r="M567" s="131"/>
    </row>
    <row r="568" spans="1:13" ht="12.75">
      <c r="A568" s="30"/>
      <c r="C568" s="129"/>
      <c r="K568" s="130"/>
      <c r="M568" s="131"/>
    </row>
    <row r="569" spans="1:13" ht="12.75">
      <c r="A569" s="30"/>
      <c r="C569" s="129"/>
      <c r="K569" s="130"/>
      <c r="M569" s="131"/>
    </row>
    <row r="570" spans="1:13" ht="12.75">
      <c r="A570" s="30"/>
      <c r="C570" s="129"/>
      <c r="K570" s="130"/>
      <c r="M570" s="131"/>
    </row>
    <row r="571" spans="1:13" ht="12.75">
      <c r="A571" s="30"/>
      <c r="C571" s="129"/>
      <c r="K571" s="130"/>
      <c r="M571" s="131"/>
    </row>
    <row r="572" spans="1:13" ht="12.75">
      <c r="A572" s="30"/>
      <c r="C572" s="129"/>
      <c r="K572" s="130"/>
      <c r="M572" s="131"/>
    </row>
    <row r="573" spans="1:13" ht="12.75">
      <c r="A573" s="30"/>
      <c r="C573" s="129"/>
      <c r="K573" s="130"/>
      <c r="M573" s="131"/>
    </row>
    <row r="574" spans="1:13" ht="12.75">
      <c r="A574" s="30"/>
      <c r="C574" s="129"/>
      <c r="K574" s="130"/>
      <c r="M574" s="131"/>
    </row>
    <row r="575" spans="1:13" ht="12.75">
      <c r="A575" s="30"/>
      <c r="C575" s="129"/>
      <c r="K575" s="130"/>
      <c r="M575" s="131"/>
    </row>
    <row r="576" spans="1:13" ht="12.75">
      <c r="A576" s="30"/>
      <c r="C576" s="129"/>
      <c r="K576" s="130"/>
      <c r="M576" s="131"/>
    </row>
    <row r="577" spans="1:13" ht="12.75">
      <c r="A577" s="30"/>
      <c r="C577" s="129"/>
      <c r="K577" s="130"/>
      <c r="M577" s="131"/>
    </row>
    <row r="578" spans="1:13" ht="12.75">
      <c r="A578" s="30"/>
      <c r="C578" s="129"/>
      <c r="K578" s="130"/>
      <c r="M578" s="131"/>
    </row>
    <row r="579" spans="1:13" ht="12.75">
      <c r="A579" s="30"/>
      <c r="C579" s="129"/>
      <c r="K579" s="130"/>
      <c r="M579" s="131"/>
    </row>
    <row r="580" spans="1:13" ht="12.75">
      <c r="A580" s="30"/>
      <c r="C580" s="129"/>
      <c r="K580" s="130"/>
      <c r="M580" s="131"/>
    </row>
    <row r="581" spans="1:13" ht="12.75">
      <c r="A581" s="30"/>
      <c r="C581" s="129"/>
      <c r="K581" s="130"/>
      <c r="M581" s="131"/>
    </row>
    <row r="582" spans="1:13" ht="12.75">
      <c r="A582" s="30"/>
      <c r="C582" s="129"/>
      <c r="K582" s="130"/>
      <c r="M582" s="131"/>
    </row>
    <row r="583" spans="1:13" ht="12.75">
      <c r="A583" s="30"/>
      <c r="C583" s="129"/>
      <c r="K583" s="130"/>
      <c r="M583" s="131"/>
    </row>
    <row r="584" spans="1:13" ht="12.75">
      <c r="A584" s="30"/>
      <c r="C584" s="129"/>
      <c r="K584" s="130"/>
      <c r="M584" s="131"/>
    </row>
    <row r="585" spans="1:13" ht="12.75">
      <c r="A585" s="30"/>
      <c r="C585" s="129"/>
      <c r="K585" s="130"/>
      <c r="M585" s="131"/>
    </row>
    <row r="586" spans="1:13" ht="12.75">
      <c r="A586" s="30"/>
      <c r="C586" s="129"/>
      <c r="K586" s="130"/>
      <c r="M586" s="131"/>
    </row>
    <row r="587" spans="1:13" ht="12.75">
      <c r="A587" s="30"/>
      <c r="C587" s="129"/>
      <c r="K587" s="130"/>
      <c r="M587" s="131"/>
    </row>
    <row r="588" spans="1:13" ht="12.75">
      <c r="A588" s="30"/>
      <c r="C588" s="129"/>
      <c r="K588" s="130"/>
      <c r="M588" s="131"/>
    </row>
    <row r="589" spans="1:13" ht="12.75">
      <c r="A589" s="30"/>
      <c r="C589" s="129"/>
      <c r="K589" s="130"/>
      <c r="M589" s="131"/>
    </row>
    <row r="590" spans="1:13" ht="12.75">
      <c r="A590" s="30"/>
      <c r="C590" s="129"/>
      <c r="K590" s="130"/>
      <c r="M590" s="131"/>
    </row>
    <row r="591" spans="1:13" ht="12.75">
      <c r="A591" s="30"/>
      <c r="C591" s="129"/>
      <c r="K591" s="130"/>
      <c r="M591" s="131"/>
    </row>
    <row r="592" spans="1:13" ht="12.75">
      <c r="A592" s="30"/>
      <c r="C592" s="129"/>
      <c r="K592" s="130"/>
      <c r="M592" s="131"/>
    </row>
    <row r="593" spans="1:13" ht="12.75">
      <c r="A593" s="30"/>
      <c r="C593" s="129"/>
      <c r="K593" s="130"/>
      <c r="M593" s="131"/>
    </row>
    <row r="594" spans="1:13" ht="12.75">
      <c r="A594" s="30"/>
      <c r="C594" s="129"/>
      <c r="K594" s="130"/>
      <c r="M594" s="131"/>
    </row>
    <row r="595" spans="1:13" ht="12.75">
      <c r="A595" s="30"/>
      <c r="C595" s="129"/>
      <c r="K595" s="130"/>
      <c r="M595" s="131"/>
    </row>
    <row r="596" spans="1:13" ht="12.75">
      <c r="A596" s="30"/>
      <c r="C596" s="129"/>
      <c r="K596" s="130"/>
      <c r="M596" s="131"/>
    </row>
    <row r="597" spans="1:13" ht="12.75">
      <c r="A597" s="30"/>
      <c r="C597" s="129"/>
      <c r="K597" s="130"/>
      <c r="M597" s="131"/>
    </row>
    <row r="598" spans="1:13" ht="12.75">
      <c r="A598" s="30"/>
      <c r="C598" s="129"/>
      <c r="K598" s="130"/>
      <c r="M598" s="131"/>
    </row>
    <row r="599" spans="1:13" ht="12.75">
      <c r="A599" s="30"/>
      <c r="C599" s="129"/>
      <c r="K599" s="130"/>
      <c r="M599" s="131"/>
    </row>
    <row r="600" spans="1:13" ht="12.75">
      <c r="A600" s="30"/>
      <c r="C600" s="129"/>
      <c r="K600" s="130"/>
      <c r="M600" s="131"/>
    </row>
    <row r="601" spans="1:13" ht="12.75">
      <c r="A601" s="30"/>
      <c r="C601" s="129"/>
      <c r="K601" s="130"/>
      <c r="M601" s="131"/>
    </row>
    <row r="602" spans="1:13" ht="12.75">
      <c r="A602" s="30"/>
      <c r="C602" s="129"/>
      <c r="K602" s="130"/>
      <c r="M602" s="131"/>
    </row>
    <row r="603" spans="1:13" ht="12.75">
      <c r="A603" s="30"/>
      <c r="C603" s="129"/>
      <c r="K603" s="130"/>
      <c r="M603" s="131"/>
    </row>
    <row r="604" spans="1:13" ht="12.75">
      <c r="A604" s="30"/>
      <c r="C604" s="129"/>
      <c r="K604" s="130"/>
      <c r="M604" s="131"/>
    </row>
    <row r="605" spans="1:13" ht="12.75">
      <c r="A605" s="30"/>
      <c r="C605" s="129"/>
      <c r="K605" s="130"/>
      <c r="M605" s="131"/>
    </row>
    <row r="606" spans="1:13" ht="12.75">
      <c r="A606" s="30"/>
      <c r="C606" s="129"/>
      <c r="K606" s="130"/>
      <c r="M606" s="131"/>
    </row>
    <row r="607" spans="1:13" ht="12.75">
      <c r="A607" s="30"/>
      <c r="C607" s="129"/>
      <c r="K607" s="130"/>
      <c r="M607" s="131"/>
    </row>
    <row r="608" spans="1:13" ht="12.75">
      <c r="A608" s="30"/>
      <c r="C608" s="129"/>
      <c r="K608" s="130"/>
      <c r="M608" s="131"/>
    </row>
    <row r="609" spans="1:13" ht="12.75">
      <c r="A609" s="30"/>
      <c r="C609" s="129"/>
      <c r="K609" s="130"/>
      <c r="M609" s="131"/>
    </row>
    <row r="610" spans="1:13" ht="12.75">
      <c r="A610" s="30"/>
      <c r="C610" s="129"/>
      <c r="K610" s="130"/>
      <c r="M610" s="131"/>
    </row>
    <row r="611" spans="1:13" ht="12.75">
      <c r="A611" s="30"/>
      <c r="C611" s="129"/>
      <c r="K611" s="130"/>
      <c r="M611" s="131"/>
    </row>
    <row r="612" spans="1:13" ht="12.75">
      <c r="A612" s="30"/>
      <c r="C612" s="129"/>
      <c r="K612" s="130"/>
      <c r="M612" s="131"/>
    </row>
    <row r="613" spans="1:13" ht="12.75">
      <c r="A613" s="30"/>
      <c r="C613" s="129"/>
      <c r="K613" s="130"/>
      <c r="M613" s="131"/>
    </row>
    <row r="614" spans="1:13" ht="12.75">
      <c r="A614" s="30"/>
      <c r="C614" s="129"/>
      <c r="K614" s="130"/>
      <c r="M614" s="131"/>
    </row>
    <row r="615" spans="1:13" ht="12.75">
      <c r="A615" s="30"/>
      <c r="C615" s="129"/>
      <c r="K615" s="130"/>
      <c r="M615" s="131"/>
    </row>
    <row r="616" spans="1:13" ht="12.75">
      <c r="A616" s="30"/>
      <c r="C616" s="129"/>
      <c r="K616" s="130"/>
      <c r="M616" s="131"/>
    </row>
    <row r="617" spans="1:13" ht="12.75">
      <c r="A617" s="30"/>
      <c r="C617" s="129"/>
      <c r="K617" s="130"/>
      <c r="M617" s="131"/>
    </row>
    <row r="618" spans="1:13" ht="12.75">
      <c r="A618" s="30"/>
      <c r="C618" s="129"/>
      <c r="K618" s="130"/>
      <c r="M618" s="131"/>
    </row>
    <row r="619" spans="1:13" ht="12.75">
      <c r="A619" s="30"/>
      <c r="C619" s="129"/>
      <c r="K619" s="130"/>
      <c r="M619" s="131"/>
    </row>
    <row r="620" spans="1:13" ht="12.75">
      <c r="A620" s="30"/>
      <c r="C620" s="129"/>
      <c r="K620" s="130"/>
      <c r="M620" s="131"/>
    </row>
    <row r="621" spans="1:13" ht="12.75">
      <c r="A621" s="30"/>
      <c r="C621" s="129"/>
      <c r="K621" s="130"/>
      <c r="M621" s="131"/>
    </row>
    <row r="622" spans="1:13" ht="12.75">
      <c r="A622" s="30"/>
      <c r="C622" s="129"/>
      <c r="K622" s="130"/>
      <c r="M622" s="131"/>
    </row>
    <row r="623" spans="1:13" ht="12.75">
      <c r="A623" s="30"/>
      <c r="C623" s="129"/>
      <c r="K623" s="130"/>
      <c r="M623" s="131"/>
    </row>
    <row r="624" spans="1:13" ht="12.75">
      <c r="A624" s="30"/>
      <c r="C624" s="129"/>
      <c r="K624" s="130"/>
      <c r="M624" s="131"/>
    </row>
    <row r="625" spans="1:13" ht="12.75">
      <c r="A625" s="30"/>
      <c r="C625" s="129"/>
      <c r="K625" s="130"/>
      <c r="M625" s="131"/>
    </row>
    <row r="626" spans="1:13" ht="12.75">
      <c r="A626" s="30"/>
      <c r="C626" s="129"/>
      <c r="K626" s="130"/>
      <c r="M626" s="131"/>
    </row>
    <row r="627" spans="1:13" ht="12.75">
      <c r="A627" s="30"/>
      <c r="C627" s="129"/>
      <c r="K627" s="130"/>
      <c r="M627" s="131"/>
    </row>
    <row r="628" spans="1:13" ht="12.75">
      <c r="A628" s="30"/>
      <c r="C628" s="129"/>
      <c r="K628" s="130"/>
      <c r="M628" s="131"/>
    </row>
    <row r="629" spans="1:13" ht="12.75">
      <c r="A629" s="30"/>
      <c r="C629" s="129"/>
      <c r="K629" s="130"/>
      <c r="M629" s="131"/>
    </row>
    <row r="630" spans="1:13" ht="12.75">
      <c r="A630" s="30"/>
      <c r="C630" s="129"/>
      <c r="K630" s="130"/>
      <c r="M630" s="131"/>
    </row>
    <row r="631" spans="1:13" ht="12.75">
      <c r="A631" s="30"/>
      <c r="C631" s="129"/>
      <c r="K631" s="130"/>
      <c r="M631" s="131"/>
    </row>
    <row r="632" spans="1:13" ht="12.75">
      <c r="A632" s="30"/>
      <c r="C632" s="129"/>
      <c r="K632" s="130"/>
      <c r="M632" s="131"/>
    </row>
    <row r="633" spans="1:13" ht="12.75">
      <c r="A633" s="30"/>
      <c r="C633" s="129"/>
      <c r="K633" s="130"/>
      <c r="M633" s="131"/>
    </row>
    <row r="634" spans="1:13" ht="12.75">
      <c r="A634" s="30"/>
      <c r="C634" s="129"/>
      <c r="K634" s="130"/>
      <c r="M634" s="131"/>
    </row>
    <row r="635" spans="1:13" ht="12.75">
      <c r="A635" s="30"/>
      <c r="C635" s="129"/>
      <c r="K635" s="130"/>
      <c r="M635" s="131"/>
    </row>
    <row r="636" spans="1:13" ht="12.75">
      <c r="A636" s="30"/>
      <c r="C636" s="129"/>
      <c r="K636" s="130"/>
      <c r="M636" s="131"/>
    </row>
    <row r="637" spans="1:13" ht="12.75">
      <c r="A637" s="30"/>
      <c r="C637" s="129"/>
      <c r="K637" s="130"/>
      <c r="M637" s="131"/>
    </row>
    <row r="638" spans="1:13" ht="12.75">
      <c r="A638" s="30"/>
      <c r="C638" s="129"/>
      <c r="K638" s="130"/>
      <c r="M638" s="131"/>
    </row>
    <row r="639" spans="1:13" ht="12.75">
      <c r="A639" s="30"/>
      <c r="C639" s="129"/>
      <c r="K639" s="130"/>
      <c r="M639" s="131"/>
    </row>
    <row r="640" spans="1:13" ht="12.75">
      <c r="A640" s="30"/>
      <c r="C640" s="129"/>
      <c r="K640" s="130"/>
      <c r="M640" s="131"/>
    </row>
    <row r="641" spans="1:13" ht="12.75">
      <c r="A641" s="30"/>
      <c r="C641" s="129"/>
      <c r="K641" s="130"/>
      <c r="M641" s="131"/>
    </row>
    <row r="642" spans="1:13" ht="12.75">
      <c r="A642" s="30"/>
      <c r="C642" s="129"/>
      <c r="K642" s="130"/>
      <c r="M642" s="131"/>
    </row>
    <row r="643" spans="1:13" ht="12.75">
      <c r="A643" s="30"/>
      <c r="C643" s="129"/>
      <c r="K643" s="130"/>
      <c r="M643" s="131"/>
    </row>
    <row r="644" spans="1:13" ht="12.75">
      <c r="A644" s="30"/>
      <c r="C644" s="129"/>
      <c r="K644" s="130"/>
      <c r="M644" s="131"/>
    </row>
    <row r="645" spans="1:13" ht="12.75">
      <c r="A645" s="30"/>
      <c r="C645" s="129"/>
      <c r="K645" s="130"/>
      <c r="M645" s="131"/>
    </row>
    <row r="646" spans="1:13" ht="12.75">
      <c r="A646" s="30"/>
      <c r="C646" s="129"/>
      <c r="K646" s="130"/>
      <c r="M646" s="131"/>
    </row>
    <row r="647" spans="1:13" ht="12.75">
      <c r="A647" s="30"/>
      <c r="C647" s="129"/>
      <c r="K647" s="130"/>
      <c r="M647" s="131"/>
    </row>
    <row r="648" spans="1:13" ht="12.75">
      <c r="A648" s="30"/>
      <c r="C648" s="129"/>
      <c r="K648" s="130"/>
      <c r="M648" s="131"/>
    </row>
    <row r="649" spans="1:13" ht="12.75">
      <c r="A649" s="30"/>
      <c r="C649" s="129"/>
      <c r="K649" s="130"/>
      <c r="M649" s="131"/>
    </row>
    <row r="650" spans="1:13" ht="12.75">
      <c r="A650" s="30"/>
      <c r="C650" s="129"/>
      <c r="K650" s="130"/>
      <c r="M650" s="131"/>
    </row>
    <row r="651" spans="1:13" ht="12.75">
      <c r="A651" s="30"/>
      <c r="C651" s="129"/>
      <c r="K651" s="130"/>
      <c r="M651" s="131"/>
    </row>
    <row r="652" spans="1:13" ht="12.75">
      <c r="A652" s="30"/>
      <c r="C652" s="129"/>
      <c r="K652" s="130"/>
      <c r="M652" s="131"/>
    </row>
    <row r="653" spans="1:13" ht="12.75">
      <c r="A653" s="30"/>
      <c r="C653" s="129"/>
      <c r="K653" s="130"/>
      <c r="M653" s="131"/>
    </row>
    <row r="654" spans="1:13" ht="12.75">
      <c r="A654" s="30"/>
      <c r="C654" s="129"/>
      <c r="K654" s="130"/>
      <c r="M654" s="131"/>
    </row>
    <row r="655" spans="1:13" ht="12.75">
      <c r="A655" s="30"/>
      <c r="C655" s="129"/>
      <c r="K655" s="130"/>
      <c r="M655" s="131"/>
    </row>
    <row r="656" spans="1:13" ht="12.75">
      <c r="A656" s="30"/>
      <c r="C656" s="129"/>
      <c r="K656" s="130"/>
      <c r="M656" s="131"/>
    </row>
    <row r="657" spans="1:13" ht="12.75">
      <c r="A657" s="30"/>
      <c r="C657" s="129"/>
      <c r="K657" s="130"/>
      <c r="M657" s="131"/>
    </row>
    <row r="658" spans="1:13" ht="12.75">
      <c r="A658" s="30"/>
      <c r="C658" s="129"/>
      <c r="K658" s="130"/>
      <c r="M658" s="131"/>
    </row>
    <row r="659" spans="1:13" ht="12.75">
      <c r="A659" s="30"/>
      <c r="C659" s="129"/>
      <c r="K659" s="130"/>
      <c r="M659" s="131"/>
    </row>
    <row r="660" spans="1:13" ht="12.75">
      <c r="A660" s="30"/>
      <c r="C660" s="129"/>
      <c r="K660" s="130"/>
      <c r="M660" s="131"/>
    </row>
    <row r="661" spans="1:13" ht="12.75">
      <c r="A661" s="30"/>
      <c r="C661" s="129"/>
      <c r="K661" s="130"/>
      <c r="M661" s="131"/>
    </row>
    <row r="662" spans="1:13" ht="12.75">
      <c r="A662" s="30"/>
      <c r="C662" s="129"/>
      <c r="K662" s="130"/>
      <c r="M662" s="131"/>
    </row>
    <row r="663" spans="1:13" ht="12.75">
      <c r="A663" s="30"/>
      <c r="C663" s="129"/>
      <c r="K663" s="130"/>
      <c r="M663" s="131"/>
    </row>
    <row r="664" spans="1:13" ht="12.75">
      <c r="A664" s="30"/>
      <c r="C664" s="129"/>
      <c r="K664" s="130"/>
      <c r="M664" s="131"/>
    </row>
    <row r="665" spans="1:13" ht="12.75">
      <c r="A665" s="30"/>
      <c r="C665" s="129"/>
      <c r="K665" s="130"/>
      <c r="M665" s="131"/>
    </row>
    <row r="666" spans="1:13" ht="12.75">
      <c r="A666" s="30"/>
      <c r="C666" s="129"/>
      <c r="K666" s="130"/>
      <c r="M666" s="131"/>
    </row>
    <row r="667" spans="1:13" ht="12.75">
      <c r="A667" s="30"/>
      <c r="C667" s="129"/>
      <c r="K667" s="130"/>
      <c r="M667" s="131"/>
    </row>
    <row r="668" spans="1:13" ht="12.75">
      <c r="A668" s="30"/>
      <c r="C668" s="129"/>
      <c r="K668" s="130"/>
      <c r="M668" s="131"/>
    </row>
    <row r="669" spans="1:13" ht="12.75">
      <c r="A669" s="30"/>
      <c r="C669" s="129"/>
      <c r="K669" s="130"/>
      <c r="M669" s="131"/>
    </row>
    <row r="670" spans="1:13" ht="12.75">
      <c r="A670" s="30"/>
      <c r="C670" s="129"/>
      <c r="K670" s="130"/>
      <c r="M670" s="131"/>
    </row>
    <row r="671" spans="1:13" ht="12.75">
      <c r="A671" s="30"/>
      <c r="C671" s="129"/>
      <c r="K671" s="130"/>
      <c r="M671" s="131"/>
    </row>
    <row r="672" spans="1:13" ht="12.75">
      <c r="A672" s="30"/>
      <c r="C672" s="129"/>
      <c r="K672" s="130"/>
      <c r="M672" s="131"/>
    </row>
    <row r="673" spans="1:13" ht="12.75">
      <c r="A673" s="30"/>
      <c r="C673" s="129"/>
      <c r="K673" s="130"/>
      <c r="M673" s="131"/>
    </row>
    <row r="674" spans="1:13" ht="12.75">
      <c r="A674" s="30"/>
      <c r="C674" s="129"/>
      <c r="K674" s="130"/>
      <c r="M674" s="131"/>
    </row>
    <row r="675" spans="1:13" ht="12.75">
      <c r="A675" s="30"/>
      <c r="C675" s="129"/>
      <c r="K675" s="130"/>
      <c r="M675" s="131"/>
    </row>
    <row r="676" spans="1:13" ht="12.75">
      <c r="A676" s="30"/>
      <c r="C676" s="129"/>
      <c r="K676" s="130"/>
      <c r="M676" s="131"/>
    </row>
    <row r="677" spans="1:13" ht="12.75">
      <c r="A677" s="30"/>
      <c r="C677" s="129"/>
      <c r="K677" s="130"/>
      <c r="M677" s="131"/>
    </row>
    <row r="678" spans="1:13" ht="12.75">
      <c r="A678" s="30"/>
      <c r="C678" s="129"/>
      <c r="K678" s="130"/>
      <c r="M678" s="131"/>
    </row>
    <row r="679" spans="1:13" ht="12.75">
      <c r="A679" s="30"/>
      <c r="C679" s="129"/>
      <c r="K679" s="130"/>
      <c r="M679" s="131"/>
    </row>
    <row r="680" spans="1:13" ht="12.75">
      <c r="A680" s="30"/>
      <c r="C680" s="129"/>
      <c r="K680" s="130"/>
      <c r="M680" s="131"/>
    </row>
    <row r="681" spans="1:13" ht="12.75">
      <c r="A681" s="30"/>
      <c r="C681" s="129"/>
      <c r="K681" s="130"/>
      <c r="M681" s="131"/>
    </row>
    <row r="682" spans="1:13" ht="12.75">
      <c r="A682" s="30"/>
      <c r="C682" s="129"/>
      <c r="K682" s="130"/>
      <c r="M682" s="131"/>
    </row>
    <row r="683" spans="1:13" ht="12.75">
      <c r="A683" s="30"/>
      <c r="C683" s="129"/>
      <c r="K683" s="130"/>
      <c r="M683" s="131"/>
    </row>
    <row r="684" spans="1:13" ht="12.75">
      <c r="A684" s="30"/>
      <c r="C684" s="129"/>
      <c r="K684" s="130"/>
      <c r="M684" s="131"/>
    </row>
    <row r="685" spans="1:13" ht="12.75">
      <c r="A685" s="30"/>
      <c r="C685" s="129"/>
      <c r="K685" s="130"/>
      <c r="M685" s="131"/>
    </row>
    <row r="686" spans="1:13" ht="12.75">
      <c r="A686" s="30"/>
      <c r="C686" s="129"/>
      <c r="K686" s="130"/>
      <c r="M686" s="131"/>
    </row>
    <row r="687" spans="1:13" ht="12.75">
      <c r="A687" s="30"/>
      <c r="C687" s="129"/>
      <c r="K687" s="130"/>
      <c r="M687" s="131"/>
    </row>
    <row r="688" spans="1:13" ht="12.75">
      <c r="A688" s="30"/>
      <c r="C688" s="129"/>
      <c r="K688" s="130"/>
      <c r="M688" s="131"/>
    </row>
    <row r="689" spans="1:13" ht="12.75">
      <c r="A689" s="30"/>
      <c r="C689" s="129"/>
      <c r="K689" s="130"/>
      <c r="M689" s="131"/>
    </row>
    <row r="690" spans="1:13" ht="12.75">
      <c r="A690" s="30"/>
      <c r="C690" s="129"/>
      <c r="K690" s="130"/>
      <c r="M690" s="131"/>
    </row>
    <row r="691" spans="1:13" ht="12.75">
      <c r="A691" s="30"/>
      <c r="C691" s="129"/>
      <c r="K691" s="130"/>
      <c r="M691" s="131"/>
    </row>
    <row r="692" spans="1:13" ht="12.75">
      <c r="A692" s="30"/>
      <c r="C692" s="129"/>
      <c r="K692" s="130"/>
      <c r="M692" s="131"/>
    </row>
    <row r="693" spans="1:13" ht="12.75">
      <c r="A693" s="30"/>
      <c r="C693" s="129"/>
      <c r="K693" s="130"/>
      <c r="M693" s="131"/>
    </row>
    <row r="694" spans="1:13" ht="12.75">
      <c r="A694" s="30"/>
      <c r="C694" s="129"/>
      <c r="K694" s="130"/>
      <c r="M694" s="131"/>
    </row>
    <row r="695" spans="1:13" ht="12.75">
      <c r="A695" s="30"/>
      <c r="C695" s="129"/>
      <c r="K695" s="130"/>
      <c r="M695" s="131"/>
    </row>
    <row r="696" spans="1:13" ht="12.75">
      <c r="A696" s="30"/>
      <c r="C696" s="129"/>
      <c r="K696" s="130"/>
      <c r="M696" s="131"/>
    </row>
    <row r="697" spans="1:13" ht="12.75">
      <c r="A697" s="30"/>
      <c r="C697" s="129"/>
      <c r="K697" s="130"/>
      <c r="M697" s="131"/>
    </row>
    <row r="698" spans="1:13" ht="12.75">
      <c r="A698" s="30"/>
      <c r="C698" s="129"/>
      <c r="K698" s="130"/>
      <c r="M698" s="131"/>
    </row>
    <row r="699" spans="1:13" ht="12.75">
      <c r="A699" s="30"/>
      <c r="C699" s="129"/>
      <c r="K699" s="130"/>
      <c r="M699" s="131"/>
    </row>
    <row r="700" spans="1:13" ht="12.75">
      <c r="A700" s="30"/>
      <c r="C700" s="129"/>
      <c r="K700" s="130"/>
      <c r="M700" s="131"/>
    </row>
    <row r="701" spans="1:13" ht="12.75">
      <c r="A701" s="30"/>
      <c r="C701" s="129"/>
      <c r="K701" s="130"/>
      <c r="M701" s="131"/>
    </row>
    <row r="702" spans="1:13" ht="12.75">
      <c r="A702" s="30"/>
      <c r="C702" s="129"/>
      <c r="K702" s="130"/>
      <c r="M702" s="131"/>
    </row>
    <row r="703" spans="1:13" ht="12.75">
      <c r="A703" s="30"/>
      <c r="C703" s="129"/>
      <c r="K703" s="130"/>
      <c r="M703" s="131"/>
    </row>
    <row r="704" spans="1:13" ht="12.75">
      <c r="A704" s="30"/>
      <c r="C704" s="129"/>
      <c r="K704" s="130"/>
      <c r="M704" s="131"/>
    </row>
    <row r="705" spans="1:13" ht="12.75">
      <c r="A705" s="30"/>
      <c r="C705" s="129"/>
      <c r="K705" s="130"/>
      <c r="M705" s="131"/>
    </row>
    <row r="706" spans="1:13" ht="12.75">
      <c r="A706" s="30"/>
      <c r="C706" s="129"/>
      <c r="K706" s="130"/>
      <c r="M706" s="131"/>
    </row>
    <row r="707" spans="1:13" ht="12.75">
      <c r="A707" s="30"/>
      <c r="C707" s="129"/>
      <c r="K707" s="130"/>
      <c r="M707" s="131"/>
    </row>
    <row r="708" spans="1:13" ht="12.75">
      <c r="A708" s="30"/>
      <c r="C708" s="129"/>
      <c r="K708" s="130"/>
      <c r="M708" s="131"/>
    </row>
    <row r="709" spans="1:13" ht="12.75">
      <c r="A709" s="30"/>
      <c r="C709" s="129"/>
      <c r="K709" s="130"/>
      <c r="M709" s="131"/>
    </row>
    <row r="710" spans="1:13" ht="12.75">
      <c r="A710" s="30"/>
      <c r="C710" s="129"/>
      <c r="K710" s="130"/>
      <c r="M710" s="131"/>
    </row>
    <row r="711" spans="1:13" ht="12.75">
      <c r="A711" s="30"/>
      <c r="C711" s="129"/>
      <c r="K711" s="130"/>
      <c r="M711" s="131"/>
    </row>
    <row r="712" spans="1:13" ht="12.75">
      <c r="A712" s="30"/>
      <c r="C712" s="129"/>
      <c r="K712" s="130"/>
      <c r="M712" s="131"/>
    </row>
    <row r="713" spans="1:13" ht="12.75">
      <c r="A713" s="30"/>
      <c r="C713" s="129"/>
      <c r="K713" s="130"/>
      <c r="M713" s="131"/>
    </row>
    <row r="714" spans="1:13" ht="12.75">
      <c r="A714" s="30"/>
      <c r="C714" s="129"/>
      <c r="K714" s="130"/>
      <c r="M714" s="131"/>
    </row>
    <row r="715" spans="1:13" ht="12.75">
      <c r="A715" s="30"/>
      <c r="C715" s="129"/>
      <c r="K715" s="130"/>
      <c r="M715" s="131"/>
    </row>
    <row r="716" spans="1:13" ht="12.75">
      <c r="A716" s="30"/>
      <c r="C716" s="129"/>
      <c r="K716" s="130"/>
      <c r="M716" s="131"/>
    </row>
    <row r="717" spans="1:13" ht="12.75">
      <c r="A717" s="30"/>
      <c r="C717" s="129"/>
      <c r="K717" s="130"/>
      <c r="M717" s="131"/>
    </row>
    <row r="718" spans="1:13" ht="12.75">
      <c r="A718" s="30"/>
      <c r="C718" s="129"/>
      <c r="K718" s="130"/>
      <c r="M718" s="131"/>
    </row>
    <row r="719" spans="1:13" ht="12.75">
      <c r="A719" s="30"/>
      <c r="C719" s="129"/>
      <c r="K719" s="130"/>
      <c r="M719" s="131"/>
    </row>
    <row r="720" spans="1:13" ht="12.75">
      <c r="A720" s="30"/>
      <c r="C720" s="129"/>
      <c r="K720" s="130"/>
      <c r="M720" s="131"/>
    </row>
    <row r="721" spans="1:13" ht="12.75">
      <c r="A721" s="30"/>
      <c r="C721" s="129"/>
      <c r="K721" s="130"/>
      <c r="M721" s="131"/>
    </row>
    <row r="722" spans="1:13" ht="12.75">
      <c r="A722" s="30"/>
      <c r="C722" s="129"/>
      <c r="K722" s="130"/>
      <c r="M722" s="131"/>
    </row>
    <row r="723" spans="1:13" ht="12.75">
      <c r="A723" s="30"/>
      <c r="C723" s="129"/>
      <c r="K723" s="130"/>
      <c r="M723" s="131"/>
    </row>
    <row r="724" spans="1:13" ht="12.75">
      <c r="A724" s="30"/>
      <c r="C724" s="129"/>
      <c r="K724" s="130"/>
      <c r="M724" s="131"/>
    </row>
    <row r="725" spans="1:13" ht="12.75">
      <c r="A725" s="30"/>
      <c r="C725" s="129"/>
      <c r="K725" s="130"/>
      <c r="M725" s="131"/>
    </row>
    <row r="726" spans="1:13" ht="12.75">
      <c r="A726" s="30"/>
      <c r="C726" s="129"/>
      <c r="K726" s="130"/>
      <c r="M726" s="131"/>
    </row>
    <row r="727" spans="1:13" ht="12.75">
      <c r="A727" s="30"/>
      <c r="C727" s="129"/>
      <c r="K727" s="130"/>
      <c r="M727" s="131"/>
    </row>
    <row r="728" spans="1:13" ht="12.75">
      <c r="A728" s="30"/>
      <c r="C728" s="129"/>
      <c r="K728" s="130"/>
      <c r="M728" s="131"/>
    </row>
    <row r="729" spans="1:13" ht="12.75">
      <c r="A729" s="30"/>
      <c r="C729" s="129"/>
      <c r="K729" s="130"/>
      <c r="M729" s="131"/>
    </row>
    <row r="730" spans="1:13" ht="12.75">
      <c r="A730" s="30"/>
      <c r="C730" s="129"/>
      <c r="K730" s="130"/>
      <c r="M730" s="131"/>
    </row>
    <row r="731" spans="1:13" ht="12.75">
      <c r="A731" s="30"/>
      <c r="C731" s="129"/>
      <c r="K731" s="130"/>
      <c r="M731" s="131"/>
    </row>
    <row r="732" spans="1:13" ht="12.75">
      <c r="A732" s="30"/>
      <c r="C732" s="129"/>
      <c r="K732" s="130"/>
      <c r="M732" s="131"/>
    </row>
    <row r="733" spans="1:13" ht="12.75">
      <c r="A733" s="30"/>
      <c r="C733" s="129"/>
      <c r="K733" s="130"/>
      <c r="M733" s="131"/>
    </row>
    <row r="734" spans="1:13" ht="12.75">
      <c r="A734" s="30"/>
      <c r="C734" s="129"/>
      <c r="K734" s="130"/>
      <c r="M734" s="131"/>
    </row>
    <row r="735" spans="1:13" ht="12.75">
      <c r="A735" s="30"/>
      <c r="C735" s="129"/>
      <c r="K735" s="130"/>
      <c r="M735" s="131"/>
    </row>
    <row r="736" spans="1:13" ht="12.75">
      <c r="A736" s="30"/>
      <c r="C736" s="129"/>
      <c r="K736" s="130"/>
      <c r="M736" s="131"/>
    </row>
    <row r="737" spans="1:13" ht="12.75">
      <c r="A737" s="30"/>
      <c r="C737" s="129"/>
      <c r="K737" s="130"/>
      <c r="M737" s="131"/>
    </row>
    <row r="738" spans="1:13" ht="12.75">
      <c r="A738" s="30"/>
      <c r="C738" s="129"/>
      <c r="K738" s="130"/>
      <c r="M738" s="131"/>
    </row>
    <row r="739" spans="1:13" ht="12.75">
      <c r="A739" s="30"/>
      <c r="C739" s="129"/>
      <c r="K739" s="130"/>
      <c r="M739" s="131"/>
    </row>
    <row r="740" spans="1:13" ht="12.75">
      <c r="A740" s="30"/>
      <c r="C740" s="129"/>
      <c r="K740" s="130"/>
      <c r="M740" s="131"/>
    </row>
    <row r="741" spans="1:13" ht="12.75">
      <c r="A741" s="30"/>
      <c r="C741" s="129"/>
      <c r="K741" s="130"/>
      <c r="M741" s="131"/>
    </row>
    <row r="742" spans="1:13" ht="12.75">
      <c r="A742" s="30"/>
      <c r="C742" s="129"/>
      <c r="K742" s="130"/>
      <c r="M742" s="131"/>
    </row>
    <row r="743" spans="1:13" ht="12.75">
      <c r="A743" s="30"/>
      <c r="C743" s="129"/>
      <c r="K743" s="130"/>
      <c r="M743" s="131"/>
    </row>
    <row r="744" spans="1:13" ht="12.75">
      <c r="A744" s="30"/>
      <c r="C744" s="129"/>
      <c r="K744" s="130"/>
      <c r="M744" s="131"/>
    </row>
    <row r="745" spans="1:13" ht="12.75">
      <c r="A745" s="30"/>
      <c r="C745" s="129"/>
      <c r="K745" s="130"/>
      <c r="M745" s="131"/>
    </row>
    <row r="746" spans="1:13" ht="12.75">
      <c r="A746" s="30"/>
      <c r="C746" s="129"/>
      <c r="K746" s="130"/>
      <c r="M746" s="131"/>
    </row>
    <row r="747" spans="1:13" ht="12.75">
      <c r="A747" s="30"/>
      <c r="C747" s="129"/>
      <c r="K747" s="130"/>
      <c r="M747" s="131"/>
    </row>
    <row r="748" spans="1:13" ht="12.75">
      <c r="A748" s="30"/>
      <c r="C748" s="129"/>
      <c r="K748" s="130"/>
      <c r="M748" s="131"/>
    </row>
    <row r="749" spans="1:13" ht="12.75">
      <c r="A749" s="30"/>
      <c r="C749" s="129"/>
      <c r="K749" s="130"/>
      <c r="M749" s="131"/>
    </row>
    <row r="750" spans="1:13" ht="12.75">
      <c r="A750" s="30"/>
      <c r="C750" s="129"/>
      <c r="K750" s="130"/>
      <c r="M750" s="131"/>
    </row>
    <row r="751" spans="1:13" ht="12.75">
      <c r="A751" s="30"/>
      <c r="C751" s="129"/>
      <c r="K751" s="130"/>
      <c r="M751" s="131"/>
    </row>
    <row r="752" spans="1:13" ht="12.75">
      <c r="A752" s="30"/>
      <c r="C752" s="129"/>
      <c r="K752" s="130"/>
      <c r="M752" s="131"/>
    </row>
    <row r="753" spans="1:13" ht="12.75">
      <c r="A753" s="30"/>
      <c r="C753" s="129"/>
      <c r="K753" s="130"/>
      <c r="M753" s="131"/>
    </row>
    <row r="754" spans="1:13" ht="12.75">
      <c r="A754" s="30"/>
      <c r="C754" s="129"/>
      <c r="K754" s="130"/>
      <c r="M754" s="131"/>
    </row>
    <row r="755" spans="1:13" ht="12.75">
      <c r="A755" s="30"/>
      <c r="C755" s="129"/>
      <c r="K755" s="130"/>
      <c r="M755" s="131"/>
    </row>
    <row r="756" spans="1:13" ht="12.75">
      <c r="A756" s="30"/>
      <c r="C756" s="129"/>
      <c r="K756" s="130"/>
      <c r="M756" s="131"/>
    </row>
    <row r="757" spans="1:13" ht="12.75">
      <c r="A757" s="30"/>
      <c r="C757" s="129"/>
      <c r="K757" s="130"/>
      <c r="M757" s="131"/>
    </row>
    <row r="758" spans="1:13" ht="12.75">
      <c r="A758" s="30"/>
      <c r="C758" s="129"/>
      <c r="K758" s="130"/>
      <c r="M758" s="131"/>
    </row>
    <row r="759" spans="1:13" ht="12.75">
      <c r="A759" s="30"/>
      <c r="C759" s="129"/>
      <c r="K759" s="130"/>
      <c r="M759" s="131"/>
    </row>
    <row r="760" spans="1:13" ht="12.75">
      <c r="A760" s="30"/>
      <c r="C760" s="129"/>
      <c r="K760" s="130"/>
      <c r="M760" s="131"/>
    </row>
    <row r="761" spans="1:13" ht="12.75">
      <c r="A761" s="30"/>
      <c r="C761" s="129"/>
      <c r="K761" s="130"/>
      <c r="M761" s="131"/>
    </row>
    <row r="762" spans="1:13" ht="12.75">
      <c r="A762" s="30"/>
      <c r="C762" s="129"/>
      <c r="K762" s="130"/>
      <c r="M762" s="131"/>
    </row>
    <row r="763" spans="1:13" ht="12.75">
      <c r="A763" s="30"/>
      <c r="C763" s="129"/>
      <c r="K763" s="130"/>
      <c r="M763" s="131"/>
    </row>
    <row r="764" spans="1:13" ht="12.75">
      <c r="A764" s="30"/>
      <c r="C764" s="129"/>
      <c r="K764" s="130"/>
      <c r="M764" s="131"/>
    </row>
    <row r="765" spans="1:13" ht="12.75">
      <c r="A765" s="30"/>
      <c r="C765" s="129"/>
      <c r="K765" s="130"/>
      <c r="M765" s="131"/>
    </row>
    <row r="766" spans="1:13" ht="12.75">
      <c r="A766" s="30"/>
      <c r="C766" s="129"/>
      <c r="K766" s="130"/>
      <c r="M766" s="131"/>
    </row>
    <row r="767" spans="1:13" ht="12.75">
      <c r="A767" s="30"/>
      <c r="C767" s="129"/>
      <c r="K767" s="130"/>
      <c r="M767" s="131"/>
    </row>
    <row r="768" spans="1:13" ht="12.75">
      <c r="A768" s="30"/>
      <c r="C768" s="129"/>
      <c r="K768" s="130"/>
      <c r="M768" s="131"/>
    </row>
    <row r="769" spans="1:13" ht="12.75">
      <c r="A769" s="30"/>
      <c r="C769" s="129"/>
      <c r="K769" s="130"/>
      <c r="M769" s="131"/>
    </row>
    <row r="770" spans="1:13" ht="12.75">
      <c r="A770" s="30"/>
      <c r="C770" s="129"/>
      <c r="K770" s="130"/>
      <c r="M770" s="131"/>
    </row>
    <row r="771" spans="1:13" ht="12.75">
      <c r="A771" s="30"/>
      <c r="C771" s="129"/>
      <c r="K771" s="130"/>
      <c r="M771" s="131"/>
    </row>
    <row r="772" spans="1:13" ht="12.75">
      <c r="A772" s="30"/>
      <c r="C772" s="129"/>
      <c r="K772" s="130"/>
      <c r="M772" s="131"/>
    </row>
    <row r="773" spans="1:13" ht="12.75">
      <c r="A773" s="30"/>
      <c r="C773" s="129"/>
      <c r="K773" s="130"/>
      <c r="M773" s="131"/>
    </row>
    <row r="774" spans="1:13" ht="12.75">
      <c r="A774" s="30"/>
      <c r="C774" s="129"/>
      <c r="K774" s="130"/>
      <c r="M774" s="131"/>
    </row>
    <row r="775" spans="1:13" ht="12.75">
      <c r="A775" s="30"/>
      <c r="C775" s="129"/>
      <c r="K775" s="130"/>
      <c r="M775" s="131"/>
    </row>
    <row r="776" spans="1:13" ht="12.75">
      <c r="A776" s="30"/>
      <c r="C776" s="129"/>
      <c r="K776" s="130"/>
      <c r="M776" s="131"/>
    </row>
    <row r="777" spans="1:13" ht="12.75">
      <c r="A777" s="30"/>
      <c r="C777" s="129"/>
      <c r="K777" s="130"/>
      <c r="M777" s="131"/>
    </row>
    <row r="778" spans="1:13" ht="12.75">
      <c r="A778" s="30"/>
      <c r="C778" s="129"/>
      <c r="K778" s="130"/>
      <c r="M778" s="131"/>
    </row>
    <row r="779" spans="1:13" ht="12.75">
      <c r="A779" s="30"/>
      <c r="C779" s="129"/>
      <c r="K779" s="130"/>
      <c r="M779" s="131"/>
    </row>
    <row r="780" spans="1:13" ht="12.75">
      <c r="A780" s="30"/>
      <c r="C780" s="129"/>
      <c r="K780" s="130"/>
      <c r="M780" s="131"/>
    </row>
    <row r="781" spans="1:13" ht="12.75">
      <c r="A781" s="30"/>
      <c r="C781" s="129"/>
      <c r="K781" s="130"/>
      <c r="M781" s="131"/>
    </row>
    <row r="782" spans="1:13" ht="12.75">
      <c r="A782" s="30"/>
      <c r="C782" s="129"/>
      <c r="K782" s="130"/>
      <c r="M782" s="131"/>
    </row>
    <row r="783" spans="1:13" ht="12.75">
      <c r="A783" s="30"/>
      <c r="C783" s="129"/>
      <c r="K783" s="130"/>
      <c r="M783" s="131"/>
    </row>
    <row r="784" spans="1:13" ht="12.75">
      <c r="A784" s="30"/>
      <c r="C784" s="129"/>
      <c r="K784" s="130"/>
      <c r="M784" s="131"/>
    </row>
    <row r="785" spans="1:13" ht="12.75">
      <c r="A785" s="30"/>
      <c r="C785" s="129"/>
      <c r="K785" s="130"/>
      <c r="M785" s="131"/>
    </row>
    <row r="786" spans="1:13" ht="12.75">
      <c r="A786" s="30"/>
      <c r="C786" s="129"/>
      <c r="K786" s="130"/>
      <c r="M786" s="131"/>
    </row>
    <row r="787" spans="1:13" ht="12.75">
      <c r="A787" s="30"/>
      <c r="C787" s="129"/>
      <c r="K787" s="130"/>
      <c r="M787" s="131"/>
    </row>
    <row r="788" spans="1:13" ht="12.75">
      <c r="A788" s="30"/>
      <c r="C788" s="129"/>
      <c r="K788" s="130"/>
      <c r="M788" s="131"/>
    </row>
    <row r="789" spans="1:13" ht="12.75">
      <c r="A789" s="30"/>
      <c r="C789" s="129"/>
      <c r="K789" s="130"/>
      <c r="M789" s="131"/>
    </row>
    <row r="790" spans="1:13" ht="12.75">
      <c r="A790" s="30"/>
      <c r="C790" s="129"/>
      <c r="K790" s="130"/>
      <c r="M790" s="131"/>
    </row>
    <row r="791" spans="1:13" ht="12.75">
      <c r="A791" s="30"/>
      <c r="C791" s="129"/>
      <c r="K791" s="130"/>
      <c r="M791" s="131"/>
    </row>
    <row r="792" spans="1:13" ht="12.75">
      <c r="A792" s="30"/>
      <c r="C792" s="129"/>
      <c r="K792" s="130"/>
      <c r="M792" s="131"/>
    </row>
    <row r="793" spans="1:13" ht="12.75">
      <c r="A793" s="30"/>
      <c r="C793" s="129"/>
      <c r="K793" s="130"/>
      <c r="M793" s="131"/>
    </row>
    <row r="794" spans="1:13" ht="12.75">
      <c r="A794" s="30"/>
      <c r="C794" s="129"/>
      <c r="K794" s="130"/>
      <c r="M794" s="131"/>
    </row>
    <row r="795" spans="1:13" ht="12.75">
      <c r="A795" s="30"/>
      <c r="C795" s="129"/>
      <c r="K795" s="130"/>
      <c r="M795" s="131"/>
    </row>
    <row r="796" spans="1:13" ht="12.75">
      <c r="A796" s="30"/>
      <c r="C796" s="129"/>
      <c r="K796" s="130"/>
      <c r="M796" s="131"/>
    </row>
    <row r="797" spans="1:13" ht="12.75">
      <c r="A797" s="30"/>
      <c r="C797" s="129"/>
      <c r="K797" s="130"/>
      <c r="M797" s="131"/>
    </row>
    <row r="798" spans="1:13" ht="12.75">
      <c r="A798" s="30"/>
      <c r="C798" s="129"/>
      <c r="K798" s="130"/>
      <c r="M798" s="131"/>
    </row>
    <row r="799" spans="1:13" ht="12.75">
      <c r="A799" s="30"/>
      <c r="C799" s="129"/>
      <c r="K799" s="130"/>
      <c r="M799" s="131"/>
    </row>
    <row r="800" spans="1:13" ht="12.75">
      <c r="A800" s="30"/>
      <c r="C800" s="129"/>
      <c r="K800" s="130"/>
      <c r="M800" s="131"/>
    </row>
    <row r="801" spans="1:13" ht="12.75">
      <c r="A801" s="30"/>
      <c r="C801" s="129"/>
      <c r="K801" s="130"/>
      <c r="M801" s="131"/>
    </row>
    <row r="802" spans="1:13" ht="12.75">
      <c r="A802" s="30"/>
      <c r="C802" s="129"/>
      <c r="K802" s="130"/>
      <c r="M802" s="131"/>
    </row>
    <row r="803" spans="1:13" ht="12.75">
      <c r="A803" s="30"/>
      <c r="C803" s="129"/>
      <c r="K803" s="130"/>
      <c r="M803" s="131"/>
    </row>
    <row r="804" spans="1:13" ht="12.75">
      <c r="A804" s="30"/>
      <c r="C804" s="129"/>
      <c r="K804" s="130"/>
      <c r="M804" s="131"/>
    </row>
    <row r="805" spans="1:13" ht="12.75">
      <c r="A805" s="30"/>
      <c r="C805" s="129"/>
      <c r="K805" s="130"/>
      <c r="M805" s="131"/>
    </row>
    <row r="806" spans="1:13" ht="12.75">
      <c r="A806" s="30"/>
      <c r="C806" s="129"/>
      <c r="K806" s="130"/>
      <c r="M806" s="131"/>
    </row>
    <row r="807" spans="1:13" ht="12.75">
      <c r="A807" s="30"/>
      <c r="C807" s="129"/>
      <c r="K807" s="130"/>
      <c r="M807" s="131"/>
    </row>
    <row r="808" spans="1:13" ht="12.75">
      <c r="A808" s="30"/>
      <c r="C808" s="129"/>
      <c r="K808" s="130"/>
      <c r="M808" s="131"/>
    </row>
    <row r="809" spans="1:13" ht="12.75">
      <c r="A809" s="30"/>
      <c r="C809" s="129"/>
      <c r="K809" s="130"/>
      <c r="M809" s="131"/>
    </row>
    <row r="810" spans="1:13" ht="12.75">
      <c r="A810" s="30"/>
      <c r="C810" s="129"/>
      <c r="K810" s="130"/>
      <c r="M810" s="131"/>
    </row>
    <row r="811" spans="1:13" ht="12.75">
      <c r="A811" s="30"/>
      <c r="C811" s="129"/>
      <c r="K811" s="130"/>
      <c r="M811" s="131"/>
    </row>
    <row r="812" spans="1:13" ht="12.75">
      <c r="A812" s="30"/>
      <c r="C812" s="129"/>
      <c r="K812" s="130"/>
      <c r="M812" s="131"/>
    </row>
    <row r="813" spans="1:13" ht="12.75">
      <c r="A813" s="30"/>
      <c r="C813" s="129"/>
      <c r="K813" s="130"/>
      <c r="M813" s="131"/>
    </row>
    <row r="814" spans="1:13" ht="12.75">
      <c r="A814" s="30"/>
      <c r="C814" s="129"/>
      <c r="K814" s="130"/>
      <c r="M814" s="131"/>
    </row>
    <row r="815" spans="1:13" ht="12.75">
      <c r="A815" s="30"/>
      <c r="C815" s="129"/>
      <c r="K815" s="130"/>
      <c r="M815" s="131"/>
    </row>
    <row r="816" spans="1:13" ht="12.75">
      <c r="A816" s="30"/>
      <c r="C816" s="129"/>
      <c r="K816" s="130"/>
      <c r="M816" s="131"/>
    </row>
    <row r="817" spans="1:13" ht="12.75">
      <c r="A817" s="30"/>
      <c r="C817" s="129"/>
      <c r="K817" s="130"/>
      <c r="M817" s="131"/>
    </row>
    <row r="818" spans="1:13" ht="12.75">
      <c r="A818" s="30"/>
      <c r="C818" s="129"/>
      <c r="K818" s="130"/>
      <c r="M818" s="131"/>
    </row>
    <row r="819" spans="1:13" ht="12.75">
      <c r="A819" s="30"/>
      <c r="C819" s="129"/>
      <c r="K819" s="130"/>
      <c r="M819" s="131"/>
    </row>
    <row r="820" spans="1:13" ht="12.75">
      <c r="A820" s="30"/>
      <c r="C820" s="129"/>
      <c r="K820" s="130"/>
      <c r="M820" s="131"/>
    </row>
    <row r="821" spans="1:13" ht="12.75">
      <c r="A821" s="30"/>
      <c r="C821" s="129"/>
      <c r="K821" s="130"/>
      <c r="M821" s="131"/>
    </row>
    <row r="822" spans="1:13" ht="12.75">
      <c r="A822" s="30"/>
      <c r="C822" s="129"/>
      <c r="K822" s="130"/>
      <c r="M822" s="131"/>
    </row>
    <row r="823" spans="1:13" ht="12.75">
      <c r="A823" s="30"/>
      <c r="C823" s="129"/>
      <c r="K823" s="130"/>
      <c r="M823" s="131"/>
    </row>
    <row r="824" spans="1:13" ht="12.75">
      <c r="A824" s="30"/>
      <c r="C824" s="129"/>
      <c r="K824" s="130"/>
      <c r="M824" s="131"/>
    </row>
    <row r="825" spans="1:13" ht="12.75">
      <c r="A825" s="30"/>
      <c r="C825" s="129"/>
      <c r="K825" s="130"/>
      <c r="M825" s="131"/>
    </row>
    <row r="826" spans="1:13" ht="12.75">
      <c r="A826" s="30"/>
      <c r="C826" s="129"/>
      <c r="K826" s="130"/>
      <c r="M826" s="131"/>
    </row>
    <row r="827" spans="1:13" ht="12.75">
      <c r="A827" s="30"/>
      <c r="C827" s="129"/>
      <c r="K827" s="130"/>
      <c r="M827" s="131"/>
    </row>
    <row r="828" spans="1:13" ht="12.75">
      <c r="A828" s="30"/>
      <c r="C828" s="129"/>
      <c r="K828" s="130"/>
      <c r="M828" s="131"/>
    </row>
    <row r="829" spans="1:13" ht="12.75">
      <c r="A829" s="30"/>
      <c r="C829" s="129"/>
      <c r="K829" s="130"/>
      <c r="M829" s="131"/>
    </row>
    <row r="830" spans="1:13" ht="12.75">
      <c r="A830" s="30"/>
      <c r="C830" s="129"/>
      <c r="K830" s="130"/>
      <c r="M830" s="131"/>
    </row>
    <row r="831" spans="1:13" ht="12.75">
      <c r="A831" s="30"/>
      <c r="C831" s="129"/>
      <c r="K831" s="130"/>
      <c r="M831" s="131"/>
    </row>
    <row r="832" spans="1:13" ht="12.75">
      <c r="A832" s="30"/>
      <c r="C832" s="129"/>
      <c r="K832" s="130"/>
      <c r="M832" s="131"/>
    </row>
    <row r="833" spans="1:13" ht="12.75">
      <c r="A833" s="30"/>
      <c r="C833" s="129"/>
      <c r="K833" s="130"/>
      <c r="M833" s="131"/>
    </row>
    <row r="834" spans="1:13" ht="12.75">
      <c r="A834" s="30"/>
      <c r="C834" s="129"/>
      <c r="K834" s="130"/>
      <c r="M834" s="131"/>
    </row>
    <row r="835" spans="1:13" ht="12.75">
      <c r="A835" s="30"/>
      <c r="C835" s="129"/>
      <c r="K835" s="130"/>
      <c r="M835" s="131"/>
    </row>
    <row r="836" spans="1:13" ht="12.75">
      <c r="A836" s="30"/>
      <c r="C836" s="129"/>
      <c r="K836" s="130"/>
      <c r="M836" s="131"/>
    </row>
    <row r="837" spans="1:13" ht="12.75">
      <c r="A837" s="30"/>
      <c r="C837" s="129"/>
      <c r="K837" s="130"/>
      <c r="M837" s="131"/>
    </row>
    <row r="838" spans="1:13" ht="12.75">
      <c r="A838" s="30"/>
      <c r="C838" s="129"/>
      <c r="K838" s="130"/>
      <c r="M838" s="131"/>
    </row>
    <row r="839" spans="1:13" ht="12.75">
      <c r="A839" s="30"/>
      <c r="C839" s="129"/>
      <c r="K839" s="130"/>
      <c r="M839" s="131"/>
    </row>
    <row r="840" spans="1:13" ht="12.75">
      <c r="A840" s="30"/>
      <c r="C840" s="129"/>
      <c r="K840" s="130"/>
      <c r="M840" s="131"/>
    </row>
    <row r="841" spans="1:13" ht="12.75">
      <c r="A841" s="30"/>
      <c r="C841" s="129"/>
      <c r="K841" s="130"/>
      <c r="M841" s="131"/>
    </row>
    <row r="842" spans="1:13" ht="12.75">
      <c r="A842" s="30"/>
      <c r="C842" s="129"/>
      <c r="K842" s="130"/>
      <c r="M842" s="131"/>
    </row>
    <row r="843" spans="1:13" ht="12.75">
      <c r="A843" s="30"/>
      <c r="C843" s="129"/>
      <c r="K843" s="130"/>
      <c r="M843" s="131"/>
    </row>
    <row r="844" spans="1:13" ht="12.75">
      <c r="A844" s="30"/>
      <c r="C844" s="129"/>
      <c r="K844" s="130"/>
      <c r="M844" s="131"/>
    </row>
    <row r="845" spans="1:13" ht="12.75">
      <c r="A845" s="30"/>
      <c r="C845" s="129"/>
      <c r="K845" s="130"/>
      <c r="M845" s="131"/>
    </row>
    <row r="846" spans="1:13" ht="12.75">
      <c r="A846" s="30"/>
      <c r="C846" s="129"/>
      <c r="K846" s="130"/>
      <c r="M846" s="131"/>
    </row>
    <row r="847" spans="1:13" ht="12.75">
      <c r="A847" s="30"/>
      <c r="C847" s="129"/>
      <c r="K847" s="130"/>
      <c r="M847" s="131"/>
    </row>
    <row r="848" spans="1:13" ht="12.75">
      <c r="A848" s="30"/>
      <c r="C848" s="129"/>
      <c r="K848" s="130"/>
      <c r="M848" s="131"/>
    </row>
    <row r="849" spans="1:13" ht="12.75">
      <c r="A849" s="30"/>
      <c r="C849" s="129"/>
      <c r="K849" s="130"/>
      <c r="M849" s="131"/>
    </row>
    <row r="850" spans="1:13" ht="12.75">
      <c r="A850" s="30"/>
      <c r="C850" s="129"/>
      <c r="K850" s="130"/>
      <c r="M850" s="131"/>
    </row>
    <row r="851" spans="1:13" ht="12.75">
      <c r="A851" s="30"/>
      <c r="C851" s="129"/>
      <c r="K851" s="130"/>
      <c r="M851" s="131"/>
    </row>
    <row r="852" spans="1:13" ht="12.75">
      <c r="A852" s="30"/>
      <c r="C852" s="129"/>
      <c r="K852" s="130"/>
      <c r="M852" s="131"/>
    </row>
    <row r="853" spans="1:13" ht="12.75">
      <c r="A853" s="30"/>
      <c r="C853" s="129"/>
      <c r="K853" s="130"/>
      <c r="M853" s="131"/>
    </row>
    <row r="854" spans="1:13" ht="12.75">
      <c r="A854" s="30"/>
      <c r="C854" s="129"/>
      <c r="K854" s="130"/>
      <c r="M854" s="131"/>
    </row>
    <row r="855" spans="1:13" ht="12.75">
      <c r="A855" s="30"/>
      <c r="C855" s="129"/>
      <c r="K855" s="130"/>
      <c r="M855" s="131"/>
    </row>
    <row r="856" spans="1:13" ht="12.75">
      <c r="A856" s="30"/>
      <c r="C856" s="129"/>
      <c r="K856" s="130"/>
      <c r="M856" s="131"/>
    </row>
    <row r="857" spans="1:13" ht="12.75">
      <c r="A857" s="30"/>
      <c r="C857" s="129"/>
      <c r="K857" s="130"/>
      <c r="M857" s="131"/>
    </row>
    <row r="858" spans="1:13" ht="12.75">
      <c r="A858" s="30"/>
      <c r="C858" s="129"/>
      <c r="K858" s="130"/>
      <c r="M858" s="131"/>
    </row>
    <row r="859" spans="1:13" ht="12.75">
      <c r="A859" s="30"/>
      <c r="C859" s="129"/>
      <c r="K859" s="130"/>
      <c r="M859" s="131"/>
    </row>
    <row r="860" spans="1:13" ht="12.75">
      <c r="A860" s="30"/>
      <c r="C860" s="129"/>
      <c r="K860" s="130"/>
      <c r="M860" s="131"/>
    </row>
    <row r="861" spans="1:13" ht="12.75">
      <c r="A861" s="30"/>
      <c r="C861" s="129"/>
      <c r="K861" s="130"/>
      <c r="M861" s="131"/>
    </row>
    <row r="862" spans="1:13" ht="12.75">
      <c r="A862" s="30"/>
      <c r="C862" s="129"/>
      <c r="K862" s="130"/>
      <c r="M862" s="131"/>
    </row>
    <row r="863" spans="1:13" ht="12.75">
      <c r="A863" s="30"/>
      <c r="C863" s="129"/>
      <c r="K863" s="130"/>
      <c r="M863" s="131"/>
    </row>
    <row r="864" spans="1:13" ht="12.75">
      <c r="A864" s="30"/>
      <c r="C864" s="129"/>
      <c r="K864" s="130"/>
      <c r="M864" s="131"/>
    </row>
    <row r="865" spans="1:13" ht="12.75">
      <c r="A865" s="30"/>
      <c r="C865" s="129"/>
      <c r="K865" s="130"/>
      <c r="M865" s="131"/>
    </row>
    <row r="866" spans="1:13" ht="12.75">
      <c r="A866" s="30"/>
      <c r="C866" s="129"/>
      <c r="K866" s="130"/>
      <c r="M866" s="131"/>
    </row>
    <row r="867" spans="1:13" ht="12.75">
      <c r="A867" s="30"/>
      <c r="C867" s="129"/>
      <c r="K867" s="130"/>
      <c r="M867" s="131"/>
    </row>
    <row r="868" spans="1:13" ht="12.75">
      <c r="A868" s="30"/>
      <c r="C868" s="129"/>
      <c r="K868" s="130"/>
      <c r="M868" s="131"/>
    </row>
    <row r="869" spans="1:13" ht="12.75">
      <c r="A869" s="30"/>
      <c r="C869" s="129"/>
      <c r="K869" s="130"/>
      <c r="M869" s="131"/>
    </row>
    <row r="870" spans="1:13" ht="12.75">
      <c r="A870" s="30"/>
      <c r="C870" s="129"/>
      <c r="K870" s="130"/>
      <c r="M870" s="131"/>
    </row>
    <row r="871" spans="1:13" ht="12.75">
      <c r="A871" s="30"/>
      <c r="C871" s="129"/>
      <c r="K871" s="130"/>
      <c r="M871" s="131"/>
    </row>
    <row r="872" spans="1:13" ht="12.75">
      <c r="A872" s="30"/>
      <c r="C872" s="129"/>
      <c r="K872" s="130"/>
      <c r="M872" s="131"/>
    </row>
    <row r="873" spans="1:13" ht="12.75">
      <c r="A873" s="30"/>
      <c r="C873" s="129"/>
      <c r="K873" s="130"/>
      <c r="M873" s="131"/>
    </row>
    <row r="874" spans="1:13" ht="12.75">
      <c r="A874" s="30"/>
      <c r="C874" s="129"/>
      <c r="K874" s="130"/>
      <c r="M874" s="131"/>
    </row>
    <row r="875" spans="1:13" ht="12.75">
      <c r="A875" s="30"/>
      <c r="C875" s="129"/>
      <c r="K875" s="130"/>
      <c r="M875" s="131"/>
    </row>
    <row r="876" spans="1:13" ht="12.75">
      <c r="A876" s="30"/>
      <c r="C876" s="129"/>
      <c r="K876" s="130"/>
      <c r="M876" s="131"/>
    </row>
    <row r="877" spans="1:13" ht="12.75">
      <c r="A877" s="30"/>
      <c r="C877" s="129"/>
      <c r="K877" s="130"/>
      <c r="M877" s="131"/>
    </row>
    <row r="878" spans="1:13" ht="12.75">
      <c r="A878" s="30"/>
      <c r="C878" s="129"/>
      <c r="K878" s="130"/>
      <c r="M878" s="131"/>
    </row>
    <row r="879" spans="1:13" ht="12.75">
      <c r="A879" s="30"/>
      <c r="C879" s="129"/>
      <c r="K879" s="130"/>
      <c r="M879" s="131"/>
    </row>
    <row r="880" spans="1:13" ht="12.75">
      <c r="A880" s="30"/>
      <c r="C880" s="129"/>
      <c r="K880" s="130"/>
      <c r="M880" s="131"/>
    </row>
    <row r="881" spans="1:13" ht="12.75">
      <c r="A881" s="30"/>
      <c r="C881" s="129"/>
      <c r="K881" s="130"/>
      <c r="M881" s="131"/>
    </row>
    <row r="882" spans="1:13" ht="12.75">
      <c r="A882" s="30"/>
      <c r="C882" s="129"/>
      <c r="K882" s="130"/>
      <c r="M882" s="131"/>
    </row>
    <row r="883" spans="1:13" ht="12.75">
      <c r="A883" s="30"/>
      <c r="C883" s="129"/>
      <c r="K883" s="130"/>
      <c r="M883" s="131"/>
    </row>
    <row r="884" spans="1:13" ht="12.75">
      <c r="A884" s="30"/>
      <c r="C884" s="129"/>
      <c r="K884" s="130"/>
      <c r="M884" s="131"/>
    </row>
    <row r="885" spans="1:13" ht="12.75">
      <c r="A885" s="30"/>
      <c r="C885" s="129"/>
      <c r="K885" s="130"/>
      <c r="M885" s="131"/>
    </row>
    <row r="886" spans="1:13" ht="12.75">
      <c r="A886" s="30"/>
      <c r="C886" s="129"/>
      <c r="K886" s="130"/>
      <c r="M886" s="131"/>
    </row>
    <row r="887" spans="1:13" ht="12.75">
      <c r="A887" s="30"/>
      <c r="C887" s="129"/>
      <c r="K887" s="130"/>
      <c r="M887" s="131"/>
    </row>
    <row r="888" spans="1:13" ht="12.75">
      <c r="A888" s="30"/>
      <c r="C888" s="129"/>
      <c r="K888" s="130"/>
      <c r="M888" s="131"/>
    </row>
    <row r="889" spans="1:13" ht="12.75">
      <c r="A889" s="30"/>
      <c r="C889" s="129"/>
      <c r="K889" s="130"/>
      <c r="M889" s="131"/>
    </row>
    <row r="890" spans="1:13" ht="12.75">
      <c r="A890" s="30"/>
      <c r="C890" s="129"/>
      <c r="K890" s="130"/>
      <c r="M890" s="131"/>
    </row>
    <row r="891" spans="1:13" ht="12.75">
      <c r="A891" s="30"/>
      <c r="C891" s="129"/>
      <c r="K891" s="130"/>
      <c r="M891" s="131"/>
    </row>
    <row r="892" spans="1:13" ht="12.75">
      <c r="A892" s="30"/>
      <c r="C892" s="129"/>
      <c r="K892" s="130"/>
      <c r="M892" s="131"/>
    </row>
    <row r="893" spans="1:13" ht="12.75">
      <c r="A893" s="30"/>
      <c r="C893" s="129"/>
      <c r="K893" s="130"/>
      <c r="M893" s="131"/>
    </row>
    <row r="894" spans="1:13" ht="12.75">
      <c r="A894" s="30"/>
      <c r="C894" s="129"/>
      <c r="K894" s="130"/>
      <c r="M894" s="131"/>
    </row>
    <row r="895" spans="1:13" ht="12.75">
      <c r="A895" s="30"/>
      <c r="C895" s="129"/>
      <c r="K895" s="130"/>
      <c r="M895" s="131"/>
    </row>
    <row r="896" spans="1:13" ht="12.75">
      <c r="A896" s="30"/>
      <c r="C896" s="129"/>
      <c r="K896" s="130"/>
      <c r="M896" s="131"/>
    </row>
    <row r="897" spans="1:13" ht="12.75">
      <c r="A897" s="30"/>
      <c r="C897" s="129"/>
      <c r="K897" s="130"/>
      <c r="M897" s="131"/>
    </row>
    <row r="898" spans="1:13" ht="12.75">
      <c r="A898" s="30"/>
      <c r="C898" s="129"/>
      <c r="K898" s="130"/>
      <c r="M898" s="131"/>
    </row>
    <row r="899" spans="1:13" ht="12.75">
      <c r="A899" s="30"/>
      <c r="C899" s="129"/>
      <c r="K899" s="130"/>
      <c r="M899" s="131"/>
    </row>
    <row r="900" spans="1:13" ht="12.75">
      <c r="A900" s="30"/>
      <c r="C900" s="129"/>
      <c r="K900" s="130"/>
      <c r="M900" s="131"/>
    </row>
    <row r="901" spans="1:13" ht="12.75">
      <c r="A901" s="30"/>
      <c r="C901" s="129"/>
      <c r="K901" s="130"/>
      <c r="M901" s="131"/>
    </row>
    <row r="902" spans="1:13" ht="12.75">
      <c r="A902" s="30"/>
      <c r="C902" s="129"/>
      <c r="K902" s="130"/>
      <c r="M902" s="131"/>
    </row>
    <row r="903" spans="1:13" ht="12.75">
      <c r="A903" s="30"/>
      <c r="C903" s="129"/>
      <c r="K903" s="130"/>
      <c r="M903" s="131"/>
    </row>
    <row r="904" spans="1:13" ht="12.75">
      <c r="A904" s="30"/>
      <c r="C904" s="129"/>
      <c r="K904" s="130"/>
      <c r="M904" s="131"/>
    </row>
    <row r="905" spans="1:13" ht="12.75">
      <c r="A905" s="30"/>
      <c r="C905" s="129"/>
      <c r="K905" s="130"/>
      <c r="M905" s="131"/>
    </row>
    <row r="906" spans="1:13" ht="12.75">
      <c r="A906" s="30"/>
      <c r="C906" s="129"/>
      <c r="K906" s="130"/>
      <c r="M906" s="131"/>
    </row>
    <row r="907" spans="1:13" ht="12.75">
      <c r="A907" s="30"/>
      <c r="C907" s="129"/>
      <c r="K907" s="130"/>
      <c r="M907" s="131"/>
    </row>
    <row r="908" spans="1:13" ht="12.75">
      <c r="A908" s="30"/>
      <c r="C908" s="129"/>
      <c r="K908" s="130"/>
      <c r="M908" s="131"/>
    </row>
    <row r="909" spans="1:13" ht="12.75">
      <c r="A909" s="30"/>
      <c r="C909" s="129"/>
      <c r="K909" s="130"/>
      <c r="M909" s="131"/>
    </row>
    <row r="910" spans="1:13" ht="12.75">
      <c r="A910" s="30"/>
      <c r="C910" s="129"/>
      <c r="K910" s="130"/>
      <c r="M910" s="131"/>
    </row>
    <row r="911" spans="1:13" ht="12.75">
      <c r="A911" s="30"/>
      <c r="C911" s="129"/>
      <c r="K911" s="130"/>
      <c r="M911" s="131"/>
    </row>
    <row r="912" spans="1:13" ht="12.75">
      <c r="A912" s="30"/>
      <c r="C912" s="129"/>
      <c r="K912" s="130"/>
      <c r="M912" s="131"/>
    </row>
    <row r="913" spans="1:13" ht="12.75">
      <c r="A913" s="30"/>
      <c r="C913" s="129"/>
      <c r="K913" s="130"/>
      <c r="M913" s="131"/>
    </row>
    <row r="914" spans="1:13" ht="12.75">
      <c r="A914" s="30"/>
      <c r="C914" s="129"/>
      <c r="K914" s="130"/>
      <c r="M914" s="131"/>
    </row>
    <row r="915" spans="1:13" ht="12.75">
      <c r="A915" s="30"/>
      <c r="C915" s="129"/>
      <c r="K915" s="130"/>
      <c r="M915" s="131"/>
    </row>
    <row r="916" spans="1:13" ht="12.75">
      <c r="A916" s="30"/>
      <c r="C916" s="129"/>
      <c r="K916" s="130"/>
      <c r="M916" s="131"/>
    </row>
    <row r="917" spans="1:13" ht="12.75">
      <c r="A917" s="30"/>
      <c r="C917" s="129"/>
      <c r="K917" s="130"/>
      <c r="M917" s="131"/>
    </row>
    <row r="918" spans="1:13" ht="12.75">
      <c r="A918" s="30"/>
      <c r="C918" s="129"/>
      <c r="K918" s="130"/>
      <c r="M918" s="131"/>
    </row>
    <row r="919" spans="1:13" ht="12.75">
      <c r="A919" s="30"/>
      <c r="C919" s="129"/>
      <c r="K919" s="130"/>
      <c r="M919" s="131"/>
    </row>
    <row r="920" spans="1:13" ht="12.75">
      <c r="A920" s="30"/>
      <c r="C920" s="129"/>
      <c r="K920" s="130"/>
      <c r="M920" s="131"/>
    </row>
    <row r="921" spans="1:13" ht="12.75">
      <c r="A921" s="30"/>
      <c r="C921" s="129"/>
      <c r="K921" s="130"/>
      <c r="M921" s="131"/>
    </row>
    <row r="922" spans="1:13" ht="12.75">
      <c r="A922" s="30"/>
      <c r="C922" s="129"/>
      <c r="K922" s="130"/>
      <c r="M922" s="131"/>
    </row>
    <row r="923" spans="1:13" ht="12.75">
      <c r="A923" s="30"/>
      <c r="C923" s="129"/>
      <c r="K923" s="130"/>
      <c r="M923" s="131"/>
    </row>
    <row r="924" spans="1:13" ht="12.75">
      <c r="A924" s="30"/>
      <c r="C924" s="129"/>
      <c r="K924" s="130"/>
      <c r="M924" s="131"/>
    </row>
    <row r="925" spans="1:13" ht="12.75">
      <c r="A925" s="30"/>
      <c r="C925" s="129"/>
      <c r="K925" s="130"/>
      <c r="M925" s="131"/>
    </row>
    <row r="926" spans="1:13" ht="12.75">
      <c r="A926" s="30"/>
      <c r="C926" s="129"/>
      <c r="K926" s="130"/>
      <c r="M926" s="131"/>
    </row>
    <row r="927" spans="1:13" ht="12.75">
      <c r="A927" s="30"/>
      <c r="C927" s="129"/>
      <c r="K927" s="130"/>
      <c r="M927" s="131"/>
    </row>
    <row r="928" spans="1:13" ht="12.75">
      <c r="A928" s="30"/>
      <c r="C928" s="129"/>
      <c r="K928" s="130"/>
      <c r="M928" s="131"/>
    </row>
    <row r="929" spans="1:13" ht="12.75">
      <c r="A929" s="30"/>
      <c r="C929" s="129"/>
      <c r="K929" s="130"/>
      <c r="M929" s="131"/>
    </row>
    <row r="930" spans="1:13" ht="12.75">
      <c r="A930" s="30"/>
      <c r="C930" s="129"/>
      <c r="K930" s="130"/>
      <c r="M930" s="131"/>
    </row>
    <row r="931" spans="1:13" ht="12.75">
      <c r="A931" s="30"/>
      <c r="C931" s="129"/>
      <c r="K931" s="130"/>
      <c r="M931" s="131"/>
    </row>
    <row r="932" spans="1:13" ht="12.75">
      <c r="A932" s="30"/>
      <c r="C932" s="129"/>
      <c r="K932" s="130"/>
      <c r="M932" s="131"/>
    </row>
    <row r="933" spans="1:13" ht="12.75">
      <c r="A933" s="30"/>
      <c r="C933" s="129"/>
      <c r="K933" s="130"/>
      <c r="M933" s="131"/>
    </row>
    <row r="934" spans="1:13" ht="12.75">
      <c r="A934" s="30"/>
      <c r="C934" s="129"/>
      <c r="K934" s="130"/>
      <c r="M934" s="131"/>
    </row>
    <row r="935" spans="1:13" ht="12.75">
      <c r="A935" s="30"/>
      <c r="C935" s="129"/>
      <c r="K935" s="130"/>
      <c r="M935" s="131"/>
    </row>
    <row r="936" spans="1:13" ht="12.75">
      <c r="A936" s="30"/>
      <c r="C936" s="129"/>
      <c r="K936" s="130"/>
      <c r="M936" s="131"/>
    </row>
    <row r="937" spans="1:13" ht="12.75">
      <c r="A937" s="30"/>
      <c r="C937" s="129"/>
      <c r="K937" s="130"/>
      <c r="M937" s="131"/>
    </row>
    <row r="938" spans="1:13" ht="12.75">
      <c r="A938" s="30"/>
      <c r="C938" s="129"/>
      <c r="K938" s="130"/>
      <c r="M938" s="131"/>
    </row>
    <row r="939" spans="1:13" ht="12.75">
      <c r="A939" s="30"/>
      <c r="C939" s="129"/>
      <c r="K939" s="130"/>
      <c r="M939" s="131"/>
    </row>
    <row r="940" spans="1:13" ht="12.75">
      <c r="A940" s="30"/>
      <c r="C940" s="129"/>
      <c r="K940" s="130"/>
      <c r="M940" s="131"/>
    </row>
    <row r="941" spans="1:13" ht="12.75">
      <c r="A941" s="30"/>
      <c r="C941" s="129"/>
      <c r="K941" s="130"/>
      <c r="M941" s="131"/>
    </row>
    <row r="942" spans="1:13" ht="12.75">
      <c r="A942" s="30"/>
      <c r="C942" s="129"/>
      <c r="K942" s="130"/>
      <c r="M942" s="131"/>
    </row>
    <row r="943" spans="1:13" ht="12.75">
      <c r="A943" s="30"/>
      <c r="C943" s="129"/>
      <c r="K943" s="130"/>
      <c r="M943" s="131"/>
    </row>
    <row r="944" spans="1:13" ht="12.75">
      <c r="A944" s="30"/>
      <c r="C944" s="129"/>
      <c r="K944" s="130"/>
      <c r="M944" s="131"/>
    </row>
    <row r="945" spans="1:13" ht="12.75">
      <c r="A945" s="30"/>
      <c r="C945" s="129"/>
      <c r="K945" s="130"/>
      <c r="M945" s="131"/>
    </row>
    <row r="946" spans="1:13" ht="12.75">
      <c r="A946" s="30"/>
      <c r="C946" s="129"/>
      <c r="K946" s="130"/>
      <c r="M946" s="131"/>
    </row>
    <row r="947" spans="1:13" ht="12.75">
      <c r="A947" s="30"/>
      <c r="C947" s="129"/>
      <c r="K947" s="130"/>
      <c r="M947" s="131"/>
    </row>
    <row r="948" spans="1:13" ht="12.75">
      <c r="A948" s="30"/>
      <c r="C948" s="129"/>
      <c r="K948" s="130"/>
      <c r="M948" s="131"/>
    </row>
    <row r="949" spans="1:13" ht="12.75">
      <c r="A949" s="30"/>
      <c r="C949" s="129"/>
      <c r="K949" s="130"/>
      <c r="M949" s="131"/>
    </row>
    <row r="950" spans="1:13" ht="12.75">
      <c r="A950" s="30"/>
      <c r="C950" s="129"/>
      <c r="K950" s="130"/>
      <c r="M950" s="131"/>
    </row>
    <row r="951" spans="1:13" ht="12.75">
      <c r="A951" s="30"/>
      <c r="C951" s="129"/>
      <c r="K951" s="130"/>
      <c r="M951" s="131"/>
    </row>
    <row r="952" spans="1:13" ht="12.75">
      <c r="A952" s="30"/>
      <c r="C952" s="129"/>
      <c r="K952" s="130"/>
      <c r="M952" s="131"/>
    </row>
    <row r="953" spans="1:13" ht="12.75">
      <c r="A953" s="30"/>
      <c r="C953" s="129"/>
      <c r="K953" s="130"/>
      <c r="M953" s="131"/>
    </row>
    <row r="954" spans="1:13" ht="12.75">
      <c r="A954" s="30"/>
      <c r="C954" s="129"/>
      <c r="K954" s="130"/>
      <c r="M954" s="131"/>
    </row>
    <row r="955" spans="1:13" ht="12.75">
      <c r="A955" s="30"/>
      <c r="C955" s="129"/>
      <c r="K955" s="130"/>
      <c r="M955" s="131"/>
    </row>
    <row r="956" spans="1:13" ht="12.75">
      <c r="A956" s="30"/>
      <c r="C956" s="129"/>
      <c r="K956" s="130"/>
      <c r="M956" s="131"/>
    </row>
    <row r="957" spans="1:13" ht="12.75">
      <c r="A957" s="30"/>
      <c r="C957" s="129"/>
      <c r="K957" s="130"/>
      <c r="M957" s="131"/>
    </row>
    <row r="958" spans="1:13" ht="12.75">
      <c r="A958" s="30"/>
      <c r="C958" s="129"/>
      <c r="K958" s="130"/>
      <c r="M958" s="131"/>
    </row>
    <row r="959" spans="1:13" ht="12.75">
      <c r="A959" s="30"/>
      <c r="C959" s="129"/>
      <c r="K959" s="130"/>
      <c r="M959" s="131"/>
    </row>
    <row r="960" spans="1:13" ht="12.75">
      <c r="A960" s="30"/>
      <c r="C960" s="129"/>
      <c r="K960" s="130"/>
      <c r="M960" s="131"/>
    </row>
    <row r="961" spans="1:13" ht="12.75">
      <c r="A961" s="30"/>
      <c r="C961" s="129"/>
      <c r="K961" s="130"/>
      <c r="M961" s="131"/>
    </row>
    <row r="962" spans="1:13" ht="12.75">
      <c r="A962" s="30"/>
      <c r="C962" s="129"/>
      <c r="K962" s="130"/>
      <c r="M962" s="131"/>
    </row>
    <row r="963" spans="1:13" ht="12.75">
      <c r="A963" s="30"/>
      <c r="C963" s="129"/>
      <c r="K963" s="130"/>
      <c r="M963" s="131"/>
    </row>
    <row r="964" spans="1:13" ht="12.75">
      <c r="A964" s="30"/>
      <c r="C964" s="129"/>
      <c r="K964" s="130"/>
      <c r="M964" s="131"/>
    </row>
    <row r="965" spans="1:13" ht="12.75">
      <c r="A965" s="30"/>
      <c r="C965" s="129"/>
      <c r="K965" s="130"/>
      <c r="M965" s="131"/>
    </row>
    <row r="966" spans="1:13" ht="12.75">
      <c r="A966" s="30"/>
      <c r="C966" s="129"/>
      <c r="K966" s="130"/>
      <c r="M966" s="131"/>
    </row>
    <row r="967" spans="1:13" ht="12.75">
      <c r="A967" s="30"/>
      <c r="C967" s="129"/>
      <c r="K967" s="130"/>
      <c r="M967" s="131"/>
    </row>
    <row r="968" spans="1:13" ht="12.75">
      <c r="A968" s="30"/>
      <c r="C968" s="129"/>
      <c r="K968" s="130"/>
      <c r="M968" s="131"/>
    </row>
    <row r="969" spans="1:13" ht="12.75">
      <c r="A969" s="30"/>
      <c r="C969" s="129"/>
      <c r="K969" s="130"/>
      <c r="M969" s="131"/>
    </row>
    <row r="970" spans="1:13" ht="12.75">
      <c r="A970" s="30"/>
      <c r="C970" s="129"/>
      <c r="K970" s="130"/>
      <c r="M970" s="131"/>
    </row>
    <row r="971" spans="1:13" ht="12.75">
      <c r="A971" s="30"/>
      <c r="C971" s="129"/>
      <c r="K971" s="130"/>
      <c r="M971" s="131"/>
    </row>
    <row r="972" spans="1:13" ht="12.75">
      <c r="A972" s="30"/>
      <c r="C972" s="129"/>
      <c r="K972" s="130"/>
      <c r="M972" s="131"/>
    </row>
    <row r="973" spans="1:13" ht="12.75">
      <c r="A973" s="30"/>
      <c r="C973" s="129"/>
      <c r="K973" s="130"/>
      <c r="M973" s="131"/>
    </row>
    <row r="974" spans="1:13" ht="12.75">
      <c r="A974" s="30"/>
      <c r="C974" s="129"/>
      <c r="K974" s="130"/>
      <c r="M974" s="131"/>
    </row>
    <row r="975" spans="1:13" ht="12.75">
      <c r="A975" s="30"/>
      <c r="C975" s="129"/>
      <c r="K975" s="130"/>
      <c r="M975" s="131"/>
    </row>
    <row r="976" spans="1:13" ht="12.75">
      <c r="A976" s="30"/>
      <c r="C976" s="129"/>
      <c r="K976" s="130"/>
      <c r="M976" s="131"/>
    </row>
    <row r="977" spans="1:13" ht="12.75">
      <c r="A977" s="30"/>
      <c r="C977" s="129"/>
      <c r="K977" s="130"/>
      <c r="M977" s="131"/>
    </row>
    <row r="978" spans="1:13" ht="12.75">
      <c r="A978" s="30"/>
      <c r="C978" s="129"/>
      <c r="K978" s="130"/>
      <c r="M978" s="131"/>
    </row>
    <row r="979" spans="1:13" ht="12.75">
      <c r="A979" s="30"/>
      <c r="C979" s="129"/>
      <c r="K979" s="130"/>
      <c r="M979" s="131"/>
    </row>
    <row r="980" spans="1:13" ht="12.75">
      <c r="A980" s="30"/>
      <c r="C980" s="129"/>
      <c r="K980" s="130"/>
      <c r="M980" s="131"/>
    </row>
    <row r="981" spans="1:13" ht="12.75">
      <c r="A981" s="30"/>
      <c r="C981" s="129"/>
      <c r="K981" s="130"/>
      <c r="M981" s="131"/>
    </row>
    <row r="982" spans="1:13" ht="12.75">
      <c r="A982" s="30"/>
      <c r="C982" s="129"/>
      <c r="K982" s="130"/>
      <c r="M982" s="131"/>
    </row>
    <row r="983" spans="1:13" ht="12.75">
      <c r="A983" s="30"/>
      <c r="C983" s="129"/>
      <c r="K983" s="130"/>
      <c r="M983" s="131"/>
    </row>
    <row r="984" spans="1:13" ht="12.75">
      <c r="A984" s="30"/>
      <c r="C984" s="129"/>
      <c r="K984" s="130"/>
      <c r="M984" s="131"/>
    </row>
    <row r="985" spans="1:13" ht="12.75">
      <c r="A985" s="30"/>
      <c r="C985" s="129"/>
      <c r="K985" s="130"/>
      <c r="M985" s="131"/>
    </row>
    <row r="986" spans="1:13" ht="12.75">
      <c r="A986" s="30"/>
      <c r="C986" s="129"/>
      <c r="K986" s="130"/>
      <c r="M986" s="131"/>
    </row>
    <row r="987" spans="1:13" ht="12.75">
      <c r="A987" s="30"/>
      <c r="C987" s="129"/>
      <c r="K987" s="130"/>
      <c r="M987" s="131"/>
    </row>
    <row r="988" spans="1:13" ht="12.75">
      <c r="A988" s="30"/>
      <c r="C988" s="129"/>
      <c r="K988" s="130"/>
      <c r="M988" s="131"/>
    </row>
    <row r="989" spans="1:13" ht="12.75">
      <c r="A989" s="30"/>
      <c r="C989" s="129"/>
      <c r="K989" s="130"/>
      <c r="M989" s="131"/>
    </row>
    <row r="990" spans="1:13" ht="12.75">
      <c r="A990" s="30"/>
      <c r="C990" s="129"/>
      <c r="K990" s="130"/>
      <c r="M990" s="131"/>
    </row>
    <row r="991" spans="1:13" ht="12.75">
      <c r="A991" s="30"/>
      <c r="C991" s="129"/>
      <c r="K991" s="130"/>
      <c r="M991" s="131"/>
    </row>
    <row r="992" spans="1:13" ht="12.75">
      <c r="A992" s="30"/>
      <c r="C992" s="129"/>
      <c r="K992" s="130"/>
      <c r="M992" s="131"/>
    </row>
    <row r="993" spans="1:13" ht="12.75">
      <c r="A993" s="30"/>
      <c r="C993" s="129"/>
      <c r="K993" s="130"/>
      <c r="M993" s="131"/>
    </row>
    <row r="994" spans="1:13" ht="12.75">
      <c r="A994" s="30"/>
      <c r="C994" s="129"/>
      <c r="K994" s="130"/>
      <c r="M994" s="131"/>
    </row>
    <row r="995" spans="1:13" ht="12.75">
      <c r="A995" s="30"/>
      <c r="C995" s="129"/>
      <c r="K995" s="130"/>
      <c r="M995" s="131"/>
    </row>
    <row r="996" spans="1:13" ht="12.75">
      <c r="A996" s="30"/>
      <c r="C996" s="129"/>
      <c r="K996" s="130"/>
      <c r="M996" s="131"/>
    </row>
    <row r="997" spans="1:13" ht="12.75">
      <c r="A997" s="30"/>
      <c r="C997" s="129"/>
      <c r="K997" s="130"/>
      <c r="M997" s="131"/>
    </row>
    <row r="998" spans="1:13" ht="12.75">
      <c r="A998" s="30"/>
      <c r="C998" s="129"/>
      <c r="K998" s="130"/>
      <c r="M998" s="131"/>
    </row>
    <row r="999" spans="1:13" ht="12.75">
      <c r="A999" s="30"/>
      <c r="C999" s="129"/>
      <c r="K999" s="130"/>
      <c r="M999" s="131"/>
    </row>
    <row r="1000" spans="1:13" ht="12.75">
      <c r="A1000" s="30"/>
      <c r="C1000" s="129"/>
      <c r="K1000" s="130"/>
      <c r="M1000" s="131"/>
    </row>
    <row r="1001" spans="1:13" ht="12.75">
      <c r="A1001" s="30"/>
      <c r="C1001" s="129"/>
      <c r="K1001" s="130"/>
      <c r="M1001" s="131"/>
    </row>
    <row r="1002" spans="1:13" ht="12.75">
      <c r="A1002" s="30"/>
      <c r="C1002" s="129"/>
      <c r="K1002" s="130"/>
      <c r="M1002" s="131"/>
    </row>
    <row r="1003" spans="1:13" ht="12.75">
      <c r="A1003" s="30"/>
      <c r="C1003" s="129"/>
      <c r="K1003" s="130"/>
      <c r="M1003" s="131"/>
    </row>
    <row r="1004" spans="1:13" ht="12.75">
      <c r="A1004" s="30"/>
      <c r="C1004" s="129"/>
      <c r="K1004" s="130"/>
      <c r="M1004" s="131"/>
    </row>
    <row r="1005" spans="1:13" ht="12.75">
      <c r="A1005" s="30"/>
      <c r="C1005" s="129"/>
      <c r="K1005" s="130"/>
      <c r="M1005" s="131"/>
    </row>
    <row r="1006" spans="1:13" ht="12.75">
      <c r="A1006" s="30"/>
      <c r="C1006" s="129"/>
      <c r="K1006" s="130"/>
      <c r="M1006" s="131"/>
    </row>
    <row r="1007" spans="1:13" ht="12.75">
      <c r="A1007" s="30"/>
      <c r="C1007" s="129"/>
      <c r="K1007" s="130"/>
      <c r="M1007" s="131"/>
    </row>
    <row r="1008" spans="1:13" ht="12.75">
      <c r="A1008" s="30"/>
      <c r="C1008" s="129"/>
      <c r="K1008" s="130"/>
      <c r="M1008" s="131"/>
    </row>
    <row r="1009" spans="1:13" ht="12.75">
      <c r="A1009" s="30"/>
      <c r="C1009" s="129"/>
      <c r="K1009" s="130"/>
      <c r="M1009" s="131"/>
    </row>
    <row r="1010" spans="1:13" ht="12.75">
      <c r="A1010" s="30"/>
      <c r="C1010" s="129"/>
      <c r="K1010" s="130"/>
      <c r="M1010" s="131"/>
    </row>
    <row r="1011" spans="1:13" ht="12.75">
      <c r="A1011" s="30"/>
      <c r="C1011" s="129"/>
      <c r="K1011" s="130"/>
      <c r="M1011" s="131"/>
    </row>
    <row r="1012" spans="1:13" ht="12.75">
      <c r="A1012" s="30"/>
      <c r="C1012" s="129"/>
      <c r="K1012" s="130"/>
      <c r="M1012" s="132"/>
    </row>
    <row r="1013" spans="1:13" ht="12.75">
      <c r="A1013" s="30"/>
      <c r="C1013" s="129"/>
      <c r="K1013" s="130"/>
    </row>
  </sheetData>
  <mergeCells count="8">
    <mergeCell ref="A74:B74"/>
    <mergeCell ref="K1:K2"/>
    <mergeCell ref="C1:J1"/>
    <mergeCell ref="L1:L2"/>
    <mergeCell ref="M1:M2"/>
    <mergeCell ref="A72:B72"/>
    <mergeCell ref="A73:B73"/>
    <mergeCell ref="A71:B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2"/>
  <sheetViews>
    <sheetView topLeftCell="J1" workbookViewId="0">
      <selection activeCell="W9" sqref="W9"/>
    </sheetView>
  </sheetViews>
  <sheetFormatPr defaultColWidth="14.42578125" defaultRowHeight="15.75" customHeight="1"/>
  <cols>
    <col min="1" max="1" width="10.140625" customWidth="1"/>
    <col min="2" max="2" width="38" customWidth="1"/>
    <col min="3" max="7" width="10.140625" bestFit="1" customWidth="1"/>
    <col min="8" max="8" width="14.42578125" style="183"/>
    <col min="9" max="9" width="38.5703125" bestFit="1" customWidth="1"/>
    <col min="10" max="14" width="10.140625" bestFit="1" customWidth="1"/>
    <col min="16" max="27" width="13.85546875" customWidth="1"/>
  </cols>
  <sheetData>
    <row r="1" spans="1:14" ht="15.75" customHeight="1" thickTop="1">
      <c r="A1" s="189"/>
      <c r="B1" s="190"/>
      <c r="C1" s="432" t="s">
        <v>97</v>
      </c>
      <c r="D1" s="433"/>
      <c r="E1" s="433"/>
      <c r="F1" s="433"/>
      <c r="G1" s="434"/>
      <c r="H1" s="182"/>
      <c r="I1" s="237"/>
      <c r="J1" s="435" t="s">
        <v>98</v>
      </c>
      <c r="K1" s="436"/>
      <c r="L1" s="436"/>
      <c r="M1" s="436"/>
      <c r="N1" s="437"/>
    </row>
    <row r="2" spans="1:14" ht="15.75" customHeight="1" thickBot="1">
      <c r="A2" s="191" t="s">
        <v>3</v>
      </c>
      <c r="B2" s="167" t="s">
        <v>5</v>
      </c>
      <c r="C2" s="168">
        <v>43115</v>
      </c>
      <c r="D2" s="186">
        <v>43122</v>
      </c>
      <c r="E2" s="186">
        <v>43129</v>
      </c>
      <c r="F2" s="186">
        <v>43136</v>
      </c>
      <c r="G2" s="192">
        <v>43143</v>
      </c>
      <c r="H2" s="188"/>
      <c r="I2" s="238" t="s">
        <v>5</v>
      </c>
      <c r="J2" s="239" t="s">
        <v>99</v>
      </c>
      <c r="K2" s="239" t="s">
        <v>100</v>
      </c>
      <c r="L2" s="239" t="s">
        <v>101</v>
      </c>
      <c r="M2" s="239" t="s">
        <v>102</v>
      </c>
      <c r="N2" s="240" t="s">
        <v>103</v>
      </c>
    </row>
    <row r="3" spans="1:14" s="178" customFormat="1" ht="15.75" customHeight="1">
      <c r="A3" s="193">
        <v>1</v>
      </c>
      <c r="B3" s="169" t="s">
        <v>14</v>
      </c>
      <c r="C3" s="180">
        <f>'WK2 15-01'!K3</f>
        <v>16</v>
      </c>
      <c r="D3" s="181">
        <f>'WK3 22-01'!K3</f>
        <v>22.5</v>
      </c>
      <c r="E3" s="181">
        <f>'WK4 29-01'!K3</f>
        <v>16.5</v>
      </c>
      <c r="F3" s="181">
        <f>'WK5 05-02'!K3</f>
        <v>16.5</v>
      </c>
      <c r="G3" s="194">
        <f>'WK6 12-02'!K3</f>
        <v>19.25</v>
      </c>
      <c r="H3" s="187"/>
      <c r="I3" s="241" t="s">
        <v>14</v>
      </c>
      <c r="J3" s="181">
        <f>'WK2 15-01'!L3</f>
        <v>8</v>
      </c>
      <c r="K3" s="181">
        <f>'WK3 22-01'!L3</f>
        <v>8</v>
      </c>
      <c r="L3" s="181">
        <f>'WK4 29-01'!L4</f>
        <v>8</v>
      </c>
      <c r="M3" s="181">
        <f>'WK5 05-02'!L4</f>
        <v>8</v>
      </c>
      <c r="N3" s="242">
        <f>'WK6 12-02'!L4</f>
        <v>8</v>
      </c>
    </row>
    <row r="4" spans="1:14" ht="15.75" customHeight="1">
      <c r="A4" s="195">
        <v>1.1000000000000001</v>
      </c>
      <c r="B4" s="196" t="s">
        <v>14</v>
      </c>
      <c r="C4" s="170">
        <f>'WK2 15-01'!K4</f>
        <v>16</v>
      </c>
      <c r="D4" s="197">
        <f>'WK3 22-01'!K4</f>
        <v>21.5</v>
      </c>
      <c r="E4" s="197">
        <f>'WK4 29-01'!K4</f>
        <v>16</v>
      </c>
      <c r="F4" s="197">
        <f>'WK5 05-02'!K4</f>
        <v>15</v>
      </c>
      <c r="G4" s="198">
        <f>'WK6 12-02'!K4</f>
        <v>19.25</v>
      </c>
      <c r="I4" s="243" t="s">
        <v>14</v>
      </c>
      <c r="J4" s="197">
        <f>'WK2 15-01'!L4</f>
        <v>8</v>
      </c>
      <c r="K4" s="197">
        <f>'WK3 22-01'!L4</f>
        <v>8</v>
      </c>
      <c r="L4" s="197">
        <f>'WK4 29-01'!L4</f>
        <v>8</v>
      </c>
      <c r="M4" s="197">
        <f>'WK5 05-02'!L4</f>
        <v>8</v>
      </c>
      <c r="N4" s="244">
        <f>'WK6 12-02'!L4</f>
        <v>8</v>
      </c>
    </row>
    <row r="5" spans="1:14" ht="15.75" customHeight="1">
      <c r="A5" s="199" t="s">
        <v>15</v>
      </c>
      <c r="B5" s="200" t="s">
        <v>16</v>
      </c>
      <c r="C5" s="170" t="str">
        <f>'WK2 15-01'!K5</f>
        <v>-</v>
      </c>
      <c r="D5" s="197">
        <f>'WK3 22-01'!K5</f>
        <v>1</v>
      </c>
      <c r="E5" s="197">
        <f>'WK4 29-01'!K5</f>
        <v>0.5</v>
      </c>
      <c r="F5" s="197">
        <f>'WK5 05-02'!K5</f>
        <v>0.5</v>
      </c>
      <c r="G5" s="198" t="str">
        <f>'WK6 12-02'!K5</f>
        <v>-</v>
      </c>
      <c r="I5" s="245" t="s">
        <v>16</v>
      </c>
      <c r="J5" s="197" t="str">
        <f>'WK2 15-01'!L5</f>
        <v>-</v>
      </c>
      <c r="K5" s="197" t="str">
        <f>'WK3 22-01'!L5</f>
        <v>-</v>
      </c>
      <c r="L5" s="197" t="str">
        <f>'WK4 29-01'!L5</f>
        <v>-</v>
      </c>
      <c r="M5" s="197" t="str">
        <f>'WK5 05-02'!L5</f>
        <v>-</v>
      </c>
      <c r="N5" s="244" t="str">
        <f>'WK6 12-02'!L5</f>
        <v>-</v>
      </c>
    </row>
    <row r="6" spans="1:14" ht="15.75" customHeight="1">
      <c r="A6" s="199">
        <v>1.2</v>
      </c>
      <c r="B6" s="200" t="s">
        <v>18</v>
      </c>
      <c r="C6" s="170">
        <f>'WK2 15-01'!K6</f>
        <v>0</v>
      </c>
      <c r="D6" s="197">
        <f>'WK3 22-01'!K6</f>
        <v>0</v>
      </c>
      <c r="E6" s="197">
        <f>'WK4 29-01'!K6</f>
        <v>0</v>
      </c>
      <c r="F6" s="197">
        <f>'WK5 05-02'!K6</f>
        <v>1</v>
      </c>
      <c r="G6" s="198" t="str">
        <f>'WK6 12-02'!K6</f>
        <v>-</v>
      </c>
      <c r="I6" s="245" t="s">
        <v>18</v>
      </c>
      <c r="J6" s="197">
        <f>'WK2 15-01'!L7</f>
        <v>73.75</v>
      </c>
      <c r="K6" s="197">
        <f>'WK3 22-01'!L7</f>
        <v>18.5</v>
      </c>
      <c r="L6" s="197"/>
      <c r="M6" s="197" t="str">
        <f>'WK5 05-02'!L6</f>
        <v>-</v>
      </c>
      <c r="N6" s="244" t="str">
        <f>'WK6 12-02'!L6</f>
        <v>-</v>
      </c>
    </row>
    <row r="7" spans="1:14" s="178" customFormat="1" ht="15.75" customHeight="1">
      <c r="A7" s="201">
        <v>2</v>
      </c>
      <c r="B7" s="202" t="s">
        <v>19</v>
      </c>
      <c r="C7" s="179">
        <f>'WK2 15-01'!K7</f>
        <v>4.5</v>
      </c>
      <c r="D7" s="203">
        <f>'WK3 22-01'!K7</f>
        <v>19.5</v>
      </c>
      <c r="E7" s="203">
        <f>'WK4 29-01'!K7</f>
        <v>49</v>
      </c>
      <c r="F7" s="203">
        <f>'WK5 05-02'!K7</f>
        <v>9</v>
      </c>
      <c r="G7" s="204">
        <f>'WK6 12-02'!K7</f>
        <v>44.5</v>
      </c>
      <c r="H7" s="184"/>
      <c r="I7" s="246" t="s">
        <v>19</v>
      </c>
      <c r="J7" s="203">
        <f>'WK2 15-01'!L7</f>
        <v>73.75</v>
      </c>
      <c r="K7" s="203">
        <f>'WK3 22-01'!L7</f>
        <v>18.5</v>
      </c>
      <c r="L7" s="203">
        <f>'WK4 29-01'!L7</f>
        <v>26.75</v>
      </c>
      <c r="M7" s="203">
        <f>'WK5 05-02'!L7</f>
        <v>28</v>
      </c>
      <c r="N7" s="247">
        <f>'WK6 12-02'!L7</f>
        <v>25.25</v>
      </c>
    </row>
    <row r="8" spans="1:14" s="178" customFormat="1" ht="15.75" customHeight="1">
      <c r="A8" s="205">
        <v>2.1</v>
      </c>
      <c r="B8" s="206" t="s">
        <v>20</v>
      </c>
      <c r="C8" s="77">
        <f>'WK2 15-01'!K8</f>
        <v>4.5</v>
      </c>
      <c r="D8" s="207">
        <f>'WK3 22-01'!K8</f>
        <v>11</v>
      </c>
      <c r="E8" s="207">
        <f>'WK4 29-01'!K8</f>
        <v>28.5</v>
      </c>
      <c r="F8" s="207">
        <f>'WK5 05-02'!K8</f>
        <v>0</v>
      </c>
      <c r="G8" s="208">
        <f>'WK6 12-02'!K8</f>
        <v>0</v>
      </c>
      <c r="H8" s="184"/>
      <c r="I8" s="248" t="s">
        <v>20</v>
      </c>
      <c r="J8" s="207">
        <f>'WK2 15-01'!L8</f>
        <v>55</v>
      </c>
      <c r="K8" s="207" t="str">
        <f>'WK3 22-01'!L8</f>
        <v>-</v>
      </c>
      <c r="L8" s="207" t="str">
        <f>'WK4 29-01'!L8</f>
        <v>-</v>
      </c>
      <c r="M8" s="207" t="str">
        <f>'WK5 05-02'!L8</f>
        <v>-</v>
      </c>
      <c r="N8" s="249" t="str">
        <f>'WK6 12-02'!L8</f>
        <v>-</v>
      </c>
    </row>
    <row r="9" spans="1:14" ht="15.75" customHeight="1">
      <c r="A9" s="195" t="s">
        <v>21</v>
      </c>
      <c r="B9" s="196" t="s">
        <v>22</v>
      </c>
      <c r="C9" s="170">
        <f>'WK2 15-01'!K9</f>
        <v>4.5</v>
      </c>
      <c r="D9" s="197">
        <f>'WK3 22-01'!K9</f>
        <v>6</v>
      </c>
      <c r="E9" s="197">
        <f>'WK4 29-01'!K9</f>
        <v>18</v>
      </c>
      <c r="F9" s="197" t="str">
        <f>'WK5 05-02'!K9</f>
        <v>-</v>
      </c>
      <c r="G9" s="198" t="str">
        <f>'WK6 12-02'!K9</f>
        <v>-</v>
      </c>
      <c r="I9" s="243" t="s">
        <v>22</v>
      </c>
      <c r="J9" s="197">
        <f>'WK2 15-01'!L9</f>
        <v>34</v>
      </c>
      <c r="K9" s="197" t="str">
        <f>'WK3 22-01'!L9</f>
        <v>-</v>
      </c>
      <c r="L9" s="197" t="str">
        <f>'WK4 29-01'!L9</f>
        <v>-</v>
      </c>
      <c r="M9" s="197" t="str">
        <f>'WK5 05-02'!L9</f>
        <v>-</v>
      </c>
      <c r="N9" s="244" t="str">
        <f>'WK6 12-02'!L9</f>
        <v>-</v>
      </c>
    </row>
    <row r="10" spans="1:14" ht="15.75" customHeight="1">
      <c r="A10" s="195" t="s">
        <v>23</v>
      </c>
      <c r="B10" s="196" t="s">
        <v>24</v>
      </c>
      <c r="C10" s="170">
        <f>'WK2 15-01'!K10</f>
        <v>0</v>
      </c>
      <c r="D10" s="197">
        <f>'WK3 22-01'!K10</f>
        <v>5</v>
      </c>
      <c r="E10" s="197">
        <f>'WK4 29-01'!K10</f>
        <v>1.5</v>
      </c>
      <c r="F10" s="197" t="str">
        <f>'WK5 05-02'!K10</f>
        <v>-</v>
      </c>
      <c r="G10" s="198" t="str">
        <f>'WK6 12-02'!K10</f>
        <v>-</v>
      </c>
      <c r="I10" s="243" t="s">
        <v>24</v>
      </c>
      <c r="J10" s="197">
        <f>'WK2 15-01'!L10</f>
        <v>12</v>
      </c>
      <c r="K10" s="197" t="str">
        <f>'WK3 22-01'!L10</f>
        <v>-</v>
      </c>
      <c r="L10" s="197" t="str">
        <f>'WK4 29-01'!L10</f>
        <v>-</v>
      </c>
      <c r="M10" s="197" t="str">
        <f>'WK5 05-02'!L10</f>
        <v>-</v>
      </c>
      <c r="N10" s="244" t="str">
        <f>'WK6 12-02'!L10</f>
        <v>-</v>
      </c>
    </row>
    <row r="11" spans="1:14" ht="15.75" customHeight="1">
      <c r="A11" s="195" t="s">
        <v>25</v>
      </c>
      <c r="B11" s="196" t="s">
        <v>26</v>
      </c>
      <c r="C11" s="170">
        <f>'WK2 15-01'!K11</f>
        <v>0</v>
      </c>
      <c r="D11" s="197" t="str">
        <f>'WK3 22-01'!K11</f>
        <v>-</v>
      </c>
      <c r="E11" s="197">
        <f>'WK4 29-01'!K11</f>
        <v>9</v>
      </c>
      <c r="F11" s="197" t="str">
        <f>'WK5 05-02'!K11</f>
        <v>-</v>
      </c>
      <c r="G11" s="198" t="str">
        <f>'WK6 12-02'!K11</f>
        <v>-</v>
      </c>
      <c r="I11" s="243" t="s">
        <v>26</v>
      </c>
      <c r="J11" s="197">
        <f>'WK2 15-01'!L11</f>
        <v>9</v>
      </c>
      <c r="K11" s="197" t="str">
        <f>'WK3 22-01'!L11</f>
        <v>-</v>
      </c>
      <c r="L11" s="197" t="str">
        <f>'WK4 29-01'!L11</f>
        <v>-</v>
      </c>
      <c r="M11" s="197" t="str">
        <f>'WK5 05-02'!L11</f>
        <v>-</v>
      </c>
      <c r="N11" s="244" t="str">
        <f>'WK6 12-02'!L11</f>
        <v>-</v>
      </c>
    </row>
    <row r="12" spans="1:14" ht="15.75" customHeight="1">
      <c r="A12" s="195"/>
      <c r="B12" s="209"/>
      <c r="C12" s="170">
        <f>'WK2 15-01'!K12</f>
        <v>0</v>
      </c>
      <c r="D12" s="197">
        <f>'WK3 22-01'!K12</f>
        <v>0</v>
      </c>
      <c r="E12" s="197">
        <f>'WK4 29-01'!K12</f>
        <v>0</v>
      </c>
      <c r="F12" s="197">
        <f>'WK5 05-02'!K12</f>
        <v>0</v>
      </c>
      <c r="G12" s="198">
        <f>'WK6 12-02'!K12</f>
        <v>0</v>
      </c>
      <c r="I12" s="250"/>
      <c r="J12" s="197">
        <f>'WK2 15-01'!L12</f>
        <v>0</v>
      </c>
      <c r="K12" s="197">
        <f>'WK3 22-01'!L12</f>
        <v>0</v>
      </c>
      <c r="L12" s="197">
        <f>'WK4 29-01'!L12</f>
        <v>0</v>
      </c>
      <c r="M12" s="197">
        <f>'WK5 05-02'!L12</f>
        <v>0</v>
      </c>
      <c r="N12" s="244">
        <f>'WK6 12-02'!L12</f>
        <v>0</v>
      </c>
    </row>
    <row r="13" spans="1:14" s="178" customFormat="1" ht="15.75" customHeight="1">
      <c r="A13" s="205">
        <v>2.2000000000000002</v>
      </c>
      <c r="B13" s="206" t="s">
        <v>27</v>
      </c>
      <c r="C13" s="77">
        <f>'WK2 15-01'!K13</f>
        <v>0</v>
      </c>
      <c r="D13" s="207">
        <f>'WK3 22-01'!K13</f>
        <v>8.5</v>
      </c>
      <c r="E13" s="207">
        <f>'WK4 29-01'!K13</f>
        <v>20.5</v>
      </c>
      <c r="F13" s="207">
        <f>'WK5 05-02'!K13</f>
        <v>0</v>
      </c>
      <c r="G13" s="208">
        <f>'WK6 12-02'!K13</f>
        <v>0</v>
      </c>
      <c r="H13" s="184"/>
      <c r="I13" s="248" t="s">
        <v>27</v>
      </c>
      <c r="J13" s="207">
        <f>'WK2 15-01'!L13</f>
        <v>18</v>
      </c>
      <c r="K13" s="207">
        <f>'WK3 22-01'!L13</f>
        <v>17</v>
      </c>
      <c r="L13" s="207" t="str">
        <f>'WK4 29-01'!L13</f>
        <v>-</v>
      </c>
      <c r="M13" s="207" t="str">
        <f>'WK5 05-02'!L13</f>
        <v>-</v>
      </c>
      <c r="N13" s="249" t="str">
        <f>'WK6 12-02'!L13</f>
        <v>-</v>
      </c>
    </row>
    <row r="14" spans="1:14" ht="15.75" customHeight="1">
      <c r="A14" s="195" t="s">
        <v>28</v>
      </c>
      <c r="B14" s="196" t="s">
        <v>29</v>
      </c>
      <c r="C14" s="170">
        <f>'WK2 15-01'!K14</f>
        <v>0</v>
      </c>
      <c r="D14" s="197">
        <f>'WK3 22-01'!K14</f>
        <v>8.5</v>
      </c>
      <c r="E14" s="197">
        <f>'WK4 29-01'!K14</f>
        <v>13</v>
      </c>
      <c r="F14" s="197" t="str">
        <f>'WK5 05-02'!K14</f>
        <v>-</v>
      </c>
      <c r="G14" s="198" t="str">
        <f>'WK6 12-02'!K14</f>
        <v>-</v>
      </c>
      <c r="I14" s="243" t="s">
        <v>29</v>
      </c>
      <c r="J14" s="197">
        <f>'WK2 15-01'!L14</f>
        <v>18</v>
      </c>
      <c r="K14" s="197">
        <f>'WK3 22-01'!L14</f>
        <v>2</v>
      </c>
      <c r="L14" s="197" t="str">
        <f>'WK4 29-01'!L14</f>
        <v>-</v>
      </c>
      <c r="M14" s="197" t="str">
        <f>'WK5 05-02'!L14</f>
        <v>-</v>
      </c>
      <c r="N14" s="244" t="str">
        <f>'WK6 12-02'!L14</f>
        <v>-</v>
      </c>
    </row>
    <row r="15" spans="1:14" ht="15.75" customHeight="1">
      <c r="A15" s="195" t="s">
        <v>30</v>
      </c>
      <c r="B15" s="196" t="s">
        <v>31</v>
      </c>
      <c r="C15" s="170" t="str">
        <f>'WK2 15-01'!K15</f>
        <v>-</v>
      </c>
      <c r="D15" s="197">
        <f>'WK3 22-01'!K15</f>
        <v>0</v>
      </c>
      <c r="E15" s="197">
        <f>'WK4 29-01'!K15</f>
        <v>7.5</v>
      </c>
      <c r="F15" s="197" t="str">
        <f>'WK5 05-02'!K15</f>
        <v>-</v>
      </c>
      <c r="G15" s="198" t="str">
        <f>'WK6 12-02'!K15</f>
        <v>-</v>
      </c>
      <c r="I15" s="243" t="s">
        <v>31</v>
      </c>
      <c r="J15" s="197" t="str">
        <f>'WK2 15-01'!L15</f>
        <v>-</v>
      </c>
      <c r="K15" s="197">
        <f>'WK3 22-01'!L15</f>
        <v>15</v>
      </c>
      <c r="L15" s="197" t="str">
        <f>'WK4 29-01'!L15</f>
        <v>-</v>
      </c>
      <c r="M15" s="197" t="str">
        <f>'WK5 05-02'!L15</f>
        <v>-</v>
      </c>
      <c r="N15" s="244" t="str">
        <f>'WK6 12-02'!L15</f>
        <v>-</v>
      </c>
    </row>
    <row r="16" spans="1:14" ht="15.75" customHeight="1">
      <c r="A16" s="195"/>
      <c r="B16" s="209"/>
      <c r="C16" s="170">
        <f>'WK2 15-01'!K16</f>
        <v>0</v>
      </c>
      <c r="D16" s="197">
        <f>'WK3 22-01'!K16</f>
        <v>0</v>
      </c>
      <c r="E16" s="197">
        <f>'WK4 29-01'!K16</f>
        <v>0</v>
      </c>
      <c r="F16" s="197">
        <f>'WK5 05-02'!K16</f>
        <v>0</v>
      </c>
      <c r="G16" s="198">
        <f>'WK6 12-02'!K16</f>
        <v>0</v>
      </c>
      <c r="I16" s="250"/>
      <c r="J16" s="197">
        <f>'WK2 15-01'!L16</f>
        <v>0</v>
      </c>
      <c r="K16" s="197">
        <f>'WK3 22-01'!L16</f>
        <v>0</v>
      </c>
      <c r="L16" s="197" t="str">
        <f>'WK4 29-01'!L16</f>
        <v>-</v>
      </c>
      <c r="M16" s="197">
        <f>'WK5 05-02'!L16</f>
        <v>0</v>
      </c>
      <c r="N16" s="244">
        <f>'WK6 12-02'!L16</f>
        <v>0</v>
      </c>
    </row>
    <row r="17" spans="1:14" ht="15.75" customHeight="1">
      <c r="A17" s="195">
        <v>2.2999999999999998</v>
      </c>
      <c r="B17" s="196" t="s">
        <v>32</v>
      </c>
      <c r="C17" s="170" t="str">
        <f>'WK2 15-01'!K17</f>
        <v>-</v>
      </c>
      <c r="D17" s="197">
        <f>'WK3 22-01'!K17</f>
        <v>0</v>
      </c>
      <c r="E17" s="197">
        <f>'WK4 29-01'!K17</f>
        <v>0</v>
      </c>
      <c r="F17" s="197">
        <f>'WK5 05-02'!K17</f>
        <v>3.75</v>
      </c>
      <c r="G17" s="198">
        <f>'WK6 12-02'!K17</f>
        <v>11</v>
      </c>
      <c r="I17" s="243" t="s">
        <v>32</v>
      </c>
      <c r="J17" s="197" t="str">
        <f>'WK2 15-01'!L17</f>
        <v>-</v>
      </c>
      <c r="K17" s="197">
        <f>'WK3 22-01'!L17</f>
        <v>0.75</v>
      </c>
      <c r="L17" s="197">
        <f>'WK4 29-01'!L17</f>
        <v>8.5</v>
      </c>
      <c r="M17" s="197">
        <f>'WK5 05-02'!L17</f>
        <v>6.75</v>
      </c>
      <c r="N17" s="244" t="str">
        <f>'WK6 12-02'!L17</f>
        <v>-</v>
      </c>
    </row>
    <row r="18" spans="1:14" ht="15.75" customHeight="1">
      <c r="A18" s="195">
        <v>2.4</v>
      </c>
      <c r="B18" s="196" t="s">
        <v>33</v>
      </c>
      <c r="C18" s="170" t="str">
        <f>'WK2 15-01'!K18</f>
        <v>-</v>
      </c>
      <c r="D18" s="197">
        <f>'WK3 22-01'!K18</f>
        <v>0</v>
      </c>
      <c r="E18" s="197" t="str">
        <f>'WK4 29-01'!K18</f>
        <v>-</v>
      </c>
      <c r="F18" s="197" t="str">
        <f>'WK5 05-02'!K18</f>
        <v>-</v>
      </c>
      <c r="G18" s="198">
        <f>'WK6 12-02'!K18</f>
        <v>0</v>
      </c>
      <c r="I18" s="243" t="s">
        <v>33</v>
      </c>
      <c r="J18" s="197" t="str">
        <f>'WK2 15-01'!L18</f>
        <v>-</v>
      </c>
      <c r="K18" s="197">
        <f>'WK3 22-01'!L18</f>
        <v>0.75</v>
      </c>
      <c r="L18" s="197" t="str">
        <f>'WK4 29-01'!L18</f>
        <v>-</v>
      </c>
      <c r="M18" s="197" t="str">
        <f>'WK5 05-02'!L18</f>
        <v>-</v>
      </c>
      <c r="N18" s="244">
        <f>'WK6 12-02'!L18</f>
        <v>8</v>
      </c>
    </row>
    <row r="19" spans="1:14" ht="15.75" customHeight="1">
      <c r="A19" s="195">
        <v>2.5</v>
      </c>
      <c r="B19" s="196" t="s">
        <v>34</v>
      </c>
      <c r="C19" s="170" t="str">
        <f>'WK2 15-01'!K19</f>
        <v>-</v>
      </c>
      <c r="D19" s="197" t="str">
        <f>'WK3 22-01'!K19</f>
        <v>-</v>
      </c>
      <c r="E19" s="197">
        <f>'WK4 29-01'!K19</f>
        <v>0</v>
      </c>
      <c r="F19" s="197" t="str">
        <f>'WK5 05-02'!K19</f>
        <v>-</v>
      </c>
      <c r="G19" s="198">
        <f>'WK6 12-02'!K19</f>
        <v>0</v>
      </c>
      <c r="I19" s="243" t="s">
        <v>34</v>
      </c>
      <c r="J19" s="197" t="str">
        <f>'WK2 15-01'!L19</f>
        <v>-</v>
      </c>
      <c r="K19" s="197" t="str">
        <f>'WK3 22-01'!L19</f>
        <v>-</v>
      </c>
      <c r="L19" s="197">
        <f>'WK4 29-01'!L19</f>
        <v>0.75</v>
      </c>
      <c r="M19" s="197" t="str">
        <f>'WK5 05-02'!L19</f>
        <v>-</v>
      </c>
      <c r="N19" s="244">
        <f>'WK6 12-02'!L19</f>
        <v>0.5</v>
      </c>
    </row>
    <row r="20" spans="1:14" ht="15.75" customHeight="1">
      <c r="A20" s="195">
        <v>2.6</v>
      </c>
      <c r="B20" s="196" t="s">
        <v>35</v>
      </c>
      <c r="C20" s="170">
        <f>'WK2 15-01'!K20</f>
        <v>0</v>
      </c>
      <c r="D20" s="197" t="str">
        <f>'WK3 22-01'!K20</f>
        <v>-</v>
      </c>
      <c r="E20" s="197">
        <f>'WK4 29-01'!K20</f>
        <v>0</v>
      </c>
      <c r="F20" s="197">
        <f>'WK5 05-02'!K20</f>
        <v>5.25</v>
      </c>
      <c r="G20" s="198">
        <f>'WK6 12-02'!K20</f>
        <v>33.5</v>
      </c>
      <c r="I20" s="243" t="s">
        <v>35</v>
      </c>
      <c r="J20" s="197">
        <f>'WK2 15-01'!L20</f>
        <v>0.75</v>
      </c>
      <c r="K20" s="197" t="str">
        <f>'WK3 22-01'!L20</f>
        <v>-</v>
      </c>
      <c r="L20" s="197">
        <f>'WK4 29-01'!L20</f>
        <v>18</v>
      </c>
      <c r="M20" s="197">
        <f>'WK5 05-02'!L20</f>
        <v>0.75</v>
      </c>
      <c r="N20" s="244">
        <f>'WK6 12-02'!L20</f>
        <v>16.75</v>
      </c>
    </row>
    <row r="21" spans="1:14" ht="15.75" customHeight="1">
      <c r="A21" s="195">
        <v>2.7</v>
      </c>
      <c r="B21" s="196" t="s">
        <v>36</v>
      </c>
      <c r="C21" s="170" t="str">
        <f>'WK2 15-01'!K21</f>
        <v>-</v>
      </c>
      <c r="D21" s="197" t="str">
        <f>'WK3 22-01'!K21</f>
        <v>-</v>
      </c>
      <c r="E21" s="197" t="str">
        <f>'WK4 29-01'!K21</f>
        <v>-</v>
      </c>
      <c r="F21" s="197">
        <f>'WK5 05-02'!K21</f>
        <v>0</v>
      </c>
      <c r="G21" s="198" t="str">
        <f>'WK6 12-02'!K21</f>
        <v>-</v>
      </c>
      <c r="I21" s="243" t="s">
        <v>36</v>
      </c>
      <c r="J21" s="197" t="str">
        <f>'WK2 15-01'!L21</f>
        <v>-</v>
      </c>
      <c r="K21" s="197" t="str">
        <f>'WK3 22-01'!L21</f>
        <v>-</v>
      </c>
      <c r="L21" s="197" t="str">
        <f>'WK4 29-01'!L21</f>
        <v>-</v>
      </c>
      <c r="M21" s="197">
        <f>'WK5 05-02'!L21</f>
        <v>20.75</v>
      </c>
      <c r="N21" s="244" t="str">
        <f>'WK6 12-02'!L21</f>
        <v>-</v>
      </c>
    </row>
    <row r="22" spans="1:14" ht="15.75" customHeight="1">
      <c r="A22" s="195">
        <v>2.8</v>
      </c>
      <c r="B22" s="196" t="s">
        <v>37</v>
      </c>
      <c r="C22" s="170" t="str">
        <f>'WK2 15-01'!K22</f>
        <v>-</v>
      </c>
      <c r="D22" s="197" t="str">
        <f>'WK3 22-01'!K22</f>
        <v>-</v>
      </c>
      <c r="E22" s="197" t="str">
        <f>'WK4 29-01'!K22</f>
        <v>-</v>
      </c>
      <c r="F22" s="197" t="str">
        <f>'WK5 05-02'!K22</f>
        <v>-</v>
      </c>
      <c r="G22" s="198" t="str">
        <f>'WK6 12-02'!K22</f>
        <v>-</v>
      </c>
      <c r="I22" s="243" t="s">
        <v>37</v>
      </c>
      <c r="J22" s="197" t="str">
        <f>'WK2 15-01'!L22</f>
        <v>-</v>
      </c>
      <c r="K22" s="197" t="str">
        <f>'WK3 22-01'!L22</f>
        <v>-</v>
      </c>
      <c r="L22" s="197" t="str">
        <f>'WK4 29-01'!L22</f>
        <v>-</v>
      </c>
      <c r="M22" s="197" t="str">
        <f>'WK5 05-02'!L22</f>
        <v>-</v>
      </c>
      <c r="N22" s="244" t="str">
        <f>'WK6 12-02'!L22</f>
        <v>-</v>
      </c>
    </row>
    <row r="23" spans="1:14" ht="15.75" customHeight="1">
      <c r="A23" s="195">
        <v>2.9</v>
      </c>
      <c r="B23" s="196" t="s">
        <v>38</v>
      </c>
      <c r="C23" s="170" t="str">
        <f>'WK2 15-01'!K23</f>
        <v>-</v>
      </c>
      <c r="D23" s="197" t="str">
        <f>'WK3 22-01'!K23</f>
        <v>-</v>
      </c>
      <c r="E23" s="197" t="str">
        <f>'WK4 29-01'!K23</f>
        <v>-</v>
      </c>
      <c r="F23" s="197" t="str">
        <f>'WK5 05-02'!K23</f>
        <v>-</v>
      </c>
      <c r="G23" s="198" t="str">
        <f>'WK6 12-02'!K23</f>
        <v>-</v>
      </c>
      <c r="I23" s="243" t="s">
        <v>38</v>
      </c>
      <c r="J23" s="197" t="str">
        <f>'WK2 15-01'!L23</f>
        <v>-</v>
      </c>
      <c r="K23" s="197" t="str">
        <f>'WK3 22-01'!L23</f>
        <v>-</v>
      </c>
      <c r="L23" s="197" t="str">
        <f>'WK4 29-01'!L23</f>
        <v>-</v>
      </c>
      <c r="M23" s="197" t="str">
        <f>'WK5 05-02'!L23</f>
        <v>-</v>
      </c>
      <c r="N23" s="244" t="str">
        <f>'WK6 12-02'!L23</f>
        <v>-</v>
      </c>
    </row>
    <row r="24" spans="1:14" ht="15.75" customHeight="1">
      <c r="A24" s="195"/>
      <c r="B24" s="209"/>
      <c r="C24" s="170">
        <f>'WK2 15-01'!K24</f>
        <v>0</v>
      </c>
      <c r="D24" s="197">
        <f>'WK3 22-01'!K24</f>
        <v>0</v>
      </c>
      <c r="E24" s="197">
        <f>'WK4 29-01'!K24</f>
        <v>0</v>
      </c>
      <c r="F24" s="197">
        <f>'WK5 05-02'!K24</f>
        <v>0</v>
      </c>
      <c r="G24" s="198">
        <f>'WK6 12-02'!K24</f>
        <v>0</v>
      </c>
      <c r="I24" s="250"/>
      <c r="J24" s="197">
        <f>'WK2 15-01'!L24</f>
        <v>0</v>
      </c>
      <c r="K24" s="197">
        <f>'WK3 22-01'!L24</f>
        <v>0</v>
      </c>
      <c r="L24" s="197">
        <f>'WK4 29-01'!L24</f>
        <v>0</v>
      </c>
      <c r="M24" s="197">
        <f>'WK5 05-02'!L24</f>
        <v>0</v>
      </c>
      <c r="N24" s="244">
        <f>'WK6 12-02'!L24</f>
        <v>0</v>
      </c>
    </row>
    <row r="25" spans="1:14" s="178" customFormat="1" ht="15.75" customHeight="1">
      <c r="A25" s="210">
        <v>3</v>
      </c>
      <c r="B25" s="211" t="s">
        <v>39</v>
      </c>
      <c r="C25" s="177">
        <f>'WK2 15-01'!K25</f>
        <v>1</v>
      </c>
      <c r="D25" s="212">
        <f>'WK3 22-01'!K25</f>
        <v>3.5</v>
      </c>
      <c r="E25" s="212">
        <f>'WK4 29-01'!K25</f>
        <v>18</v>
      </c>
      <c r="F25" s="212">
        <f>'WK5 05-02'!K25</f>
        <v>23.75</v>
      </c>
      <c r="G25" s="213">
        <f>'WK6 12-02'!K25</f>
        <v>14.75</v>
      </c>
      <c r="H25" s="184"/>
      <c r="I25" s="251" t="s">
        <v>39</v>
      </c>
      <c r="J25" s="212" t="str">
        <f>'WK2 15-01'!L25</f>
        <v>-</v>
      </c>
      <c r="K25" s="212">
        <f>'WK3 22-01'!L25</f>
        <v>22.5</v>
      </c>
      <c r="L25" s="212">
        <f>'WK4 29-01'!L25</f>
        <v>22.5</v>
      </c>
      <c r="M25" s="212">
        <f>'WK5 05-02'!L25</f>
        <v>18.75</v>
      </c>
      <c r="N25" s="252">
        <f>'WK6 12-02'!L25</f>
        <v>18.75</v>
      </c>
    </row>
    <row r="26" spans="1:14" ht="15.75" customHeight="1">
      <c r="A26" s="195">
        <v>3.1</v>
      </c>
      <c r="B26" s="196" t="s">
        <v>40</v>
      </c>
      <c r="C26" s="170">
        <f>'WK2 15-01'!K26</f>
        <v>1</v>
      </c>
      <c r="D26" s="197">
        <f>'WK3 22-01'!K26</f>
        <v>3.5</v>
      </c>
      <c r="E26" s="197">
        <f>'WK4 29-01'!K26</f>
        <v>18</v>
      </c>
      <c r="F26" s="197">
        <f>'WK5 05-02'!K26</f>
        <v>18</v>
      </c>
      <c r="G26" s="198">
        <f>'WK6 12-02'!K26</f>
        <v>8.5</v>
      </c>
      <c r="I26" s="243" t="s">
        <v>40</v>
      </c>
      <c r="J26" s="197" t="str">
        <f>'WK2 15-01'!L26</f>
        <v>-</v>
      </c>
      <c r="K26" s="197">
        <f>'WK3 22-01'!L26</f>
        <v>22.5</v>
      </c>
      <c r="L26" s="197">
        <f>'WK4 29-01'!L26</f>
        <v>22.5</v>
      </c>
      <c r="M26" s="197">
        <f>'WK5 05-02'!L26</f>
        <v>15</v>
      </c>
      <c r="N26" s="244" t="str">
        <f>'WK6 12-02'!L26</f>
        <v>-</v>
      </c>
    </row>
    <row r="27" spans="1:14" ht="15.75" customHeight="1">
      <c r="A27" s="195">
        <v>3.2</v>
      </c>
      <c r="B27" s="196" t="s">
        <v>41</v>
      </c>
      <c r="C27" s="170" t="str">
        <f>'WK2 15-01'!K27</f>
        <v>-</v>
      </c>
      <c r="D27" s="197" t="str">
        <f>'WK3 22-01'!K27</f>
        <v>-</v>
      </c>
      <c r="E27" s="197" t="str">
        <f>'WK4 29-01'!K27</f>
        <v>-</v>
      </c>
      <c r="F27" s="197">
        <f>'WK5 05-02'!K27</f>
        <v>5.75</v>
      </c>
      <c r="G27" s="198">
        <f>'WK6 12-02'!K27</f>
        <v>6.25</v>
      </c>
      <c r="I27" s="243" t="s">
        <v>41</v>
      </c>
      <c r="J27" s="197" t="str">
        <f>'WK2 15-01'!L27</f>
        <v>-</v>
      </c>
      <c r="K27" s="197" t="str">
        <f>'WK3 22-01'!L27</f>
        <v>-</v>
      </c>
      <c r="L27" s="197" t="str">
        <f>'WK4 29-01'!L27</f>
        <v>-</v>
      </c>
      <c r="M27" s="197">
        <f>'WK5 05-02'!L27</f>
        <v>3.75</v>
      </c>
      <c r="N27" s="244">
        <f>'WK6 12-02'!L27</f>
        <v>18.75</v>
      </c>
    </row>
    <row r="28" spans="1:14" ht="15.75" customHeight="1">
      <c r="A28" s="195">
        <v>3.3</v>
      </c>
      <c r="B28" s="196" t="s">
        <v>42</v>
      </c>
      <c r="C28" s="170" t="str">
        <f>'WK2 15-01'!K28</f>
        <v>-</v>
      </c>
      <c r="D28" s="197" t="str">
        <f>'WK3 22-01'!K28</f>
        <v>-</v>
      </c>
      <c r="E28" s="197" t="str">
        <f>'WK4 29-01'!K28</f>
        <v>-</v>
      </c>
      <c r="F28" s="197" t="str">
        <f>'WK5 05-02'!K28</f>
        <v>-</v>
      </c>
      <c r="G28" s="198" t="str">
        <f>'WK6 12-02'!K28</f>
        <v>-</v>
      </c>
      <c r="I28" s="243" t="s">
        <v>42</v>
      </c>
      <c r="J28" s="197" t="str">
        <f>'WK2 15-01'!L28</f>
        <v>-</v>
      </c>
      <c r="K28" s="197" t="str">
        <f>'WK3 22-01'!L28</f>
        <v>-</v>
      </c>
      <c r="L28" s="197" t="str">
        <f>'WK4 29-01'!L28</f>
        <v>-</v>
      </c>
      <c r="M28" s="197" t="str">
        <f>'WK5 05-02'!L28</f>
        <v>-</v>
      </c>
      <c r="N28" s="244" t="str">
        <f>'WK6 12-02'!L28</f>
        <v>-</v>
      </c>
    </row>
    <row r="29" spans="1:14" ht="15.75" customHeight="1">
      <c r="A29" s="195">
        <v>3.4</v>
      </c>
      <c r="B29" s="196" t="s">
        <v>43</v>
      </c>
      <c r="C29" s="170" t="str">
        <f>'WK2 15-01'!K29</f>
        <v>-</v>
      </c>
      <c r="D29" s="197" t="str">
        <f>'WK3 22-01'!K29</f>
        <v>-</v>
      </c>
      <c r="E29" s="197" t="str">
        <f>'WK4 29-01'!K29</f>
        <v>-</v>
      </c>
      <c r="F29" s="197" t="str">
        <f>'WK5 05-02'!K29</f>
        <v>-</v>
      </c>
      <c r="G29" s="198" t="str">
        <f>'WK6 12-02'!K29</f>
        <v>-</v>
      </c>
      <c r="I29" s="243" t="s">
        <v>43</v>
      </c>
      <c r="J29" s="197" t="str">
        <f>'WK2 15-01'!L29</f>
        <v>-</v>
      </c>
      <c r="K29" s="197" t="str">
        <f>'WK3 22-01'!L29</f>
        <v>-</v>
      </c>
      <c r="L29" s="197" t="str">
        <f>'WK4 29-01'!L29</f>
        <v>-</v>
      </c>
      <c r="M29" s="197" t="str">
        <f>'WK5 05-02'!L29</f>
        <v>-</v>
      </c>
      <c r="N29" s="244" t="str">
        <f>'WK6 12-02'!L29</f>
        <v>-</v>
      </c>
    </row>
    <row r="30" spans="1:14" ht="12.75">
      <c r="A30" s="195">
        <v>3.5</v>
      </c>
      <c r="B30" s="196" t="s">
        <v>44</v>
      </c>
      <c r="C30" s="170" t="str">
        <f>'WK2 15-01'!K30</f>
        <v>-</v>
      </c>
      <c r="D30" s="197" t="str">
        <f>'WK3 22-01'!K30</f>
        <v>-</v>
      </c>
      <c r="E30" s="197" t="str">
        <f>'WK4 29-01'!K30</f>
        <v>-</v>
      </c>
      <c r="F30" s="197" t="str">
        <f>'WK5 05-02'!K30</f>
        <v>-</v>
      </c>
      <c r="G30" s="198" t="str">
        <f>'WK6 12-02'!K30</f>
        <v>-</v>
      </c>
      <c r="I30" s="243" t="s">
        <v>44</v>
      </c>
      <c r="J30" s="197" t="str">
        <f>'WK2 15-01'!L30</f>
        <v>-</v>
      </c>
      <c r="K30" s="197" t="str">
        <f>'WK3 22-01'!L30</f>
        <v>-</v>
      </c>
      <c r="L30" s="197" t="str">
        <f>'WK4 29-01'!L30</f>
        <v>-</v>
      </c>
      <c r="M30" s="197" t="str">
        <f>'WK5 05-02'!L30</f>
        <v>-</v>
      </c>
      <c r="N30" s="244" t="str">
        <f>'WK6 12-02'!L30</f>
        <v>-</v>
      </c>
    </row>
    <row r="31" spans="1:14" ht="12.75">
      <c r="A31" s="195"/>
      <c r="B31" s="196"/>
      <c r="C31" s="170">
        <f>'WK2 15-01'!K31</f>
        <v>0</v>
      </c>
      <c r="D31" s="197">
        <f>'WK3 22-01'!K31</f>
        <v>0</v>
      </c>
      <c r="E31" s="197">
        <f>'WK4 29-01'!K31</f>
        <v>0</v>
      </c>
      <c r="F31" s="197">
        <f>'WK5 05-02'!K31</f>
        <v>0</v>
      </c>
      <c r="G31" s="198">
        <f>'WK6 12-02'!K31</f>
        <v>0</v>
      </c>
      <c r="I31" s="243"/>
      <c r="J31" s="197">
        <f>'WK2 15-01'!L31</f>
        <v>0</v>
      </c>
      <c r="K31" s="197">
        <f>'WK3 22-01'!L31</f>
        <v>0</v>
      </c>
      <c r="L31" s="197">
        <f>'WK4 29-01'!L31</f>
        <v>0</v>
      </c>
      <c r="M31" s="197">
        <f>'WK5 05-02'!L31</f>
        <v>0</v>
      </c>
      <c r="N31" s="244">
        <f>'WK6 12-02'!L31</f>
        <v>0</v>
      </c>
    </row>
    <row r="32" spans="1:14" ht="12.75">
      <c r="A32" s="214">
        <v>4</v>
      </c>
      <c r="B32" s="215" t="s">
        <v>45</v>
      </c>
      <c r="C32" s="172">
        <f>'WK2 15-01'!K32</f>
        <v>5</v>
      </c>
      <c r="D32" s="216">
        <f>'WK3 22-01'!K32</f>
        <v>24</v>
      </c>
      <c r="E32" s="216">
        <f>'WK4 29-01'!K32</f>
        <v>7.25</v>
      </c>
      <c r="F32" s="216">
        <f>'WK5 05-02'!K32</f>
        <v>6.5</v>
      </c>
      <c r="G32" s="217">
        <f>'WK6 12-02'!K32</f>
        <v>10</v>
      </c>
      <c r="H32" s="185"/>
      <c r="I32" s="253" t="s">
        <v>45</v>
      </c>
      <c r="J32" s="216">
        <f>'WK2 15-01'!L32</f>
        <v>28</v>
      </c>
      <c r="K32" s="216">
        <f>'WK3 22-01'!L32</f>
        <v>38.75</v>
      </c>
      <c r="L32" s="216">
        <f>'WK4 29-01'!L32</f>
        <v>37.450000000000003</v>
      </c>
      <c r="M32" s="216">
        <f>'WK5 05-02'!L32</f>
        <v>0</v>
      </c>
      <c r="N32" s="254" t="str">
        <f>'WK6 12-02'!L32</f>
        <v>-</v>
      </c>
    </row>
    <row r="33" spans="1:14" ht="12.75">
      <c r="A33" s="195">
        <v>4.0999999999999996</v>
      </c>
      <c r="B33" s="196" t="s">
        <v>46</v>
      </c>
      <c r="C33" s="170">
        <f>'WK2 15-01'!K33</f>
        <v>3</v>
      </c>
      <c r="D33" s="197">
        <f>'WK3 22-01'!K33</f>
        <v>4.75</v>
      </c>
      <c r="E33" s="197">
        <f>'WK4 29-01'!K33</f>
        <v>2.5</v>
      </c>
      <c r="F33" s="197" t="str">
        <f>'WK5 05-02'!K33</f>
        <v>-</v>
      </c>
      <c r="G33" s="198">
        <f>'WK6 12-02'!K33</f>
        <v>5</v>
      </c>
      <c r="I33" s="243" t="s">
        <v>46</v>
      </c>
      <c r="J33" s="197">
        <f>'WK2 15-01'!L33</f>
        <v>7.5</v>
      </c>
      <c r="K33" s="197">
        <f>'WK3 22-01'!L33</f>
        <v>7.5</v>
      </c>
      <c r="L33" s="197">
        <f>'WK4 29-01'!L33</f>
        <v>5</v>
      </c>
      <c r="M33" s="197" t="str">
        <f>'WK5 05-02'!L33</f>
        <v>-</v>
      </c>
      <c r="N33" s="244" t="str">
        <f>'WK6 12-02'!L33</f>
        <v>-</v>
      </c>
    </row>
    <row r="34" spans="1:14" ht="12.75">
      <c r="A34" s="195">
        <v>4.2</v>
      </c>
      <c r="B34" s="196" t="s">
        <v>47</v>
      </c>
      <c r="C34" s="170">
        <f>'WK2 15-01'!K34</f>
        <v>2</v>
      </c>
      <c r="D34" s="197">
        <f>'WK3 22-01'!K34</f>
        <v>5.75</v>
      </c>
      <c r="E34" s="197">
        <f>'WK4 29-01'!K34</f>
        <v>0</v>
      </c>
      <c r="F34" s="197" t="str">
        <f>'WK5 05-02'!K34</f>
        <v>-</v>
      </c>
      <c r="G34" s="198" t="str">
        <f>'WK6 12-02'!K34</f>
        <v>-</v>
      </c>
      <c r="I34" s="243" t="s">
        <v>47</v>
      </c>
      <c r="J34" s="197">
        <f>'WK2 15-01'!L34</f>
        <v>3</v>
      </c>
      <c r="K34" s="197">
        <f>'WK3 22-01'!L34</f>
        <v>3</v>
      </c>
      <c r="L34" s="197">
        <f>'WK4 29-01'!L34</f>
        <v>2</v>
      </c>
      <c r="M34" s="197" t="str">
        <f>'WK5 05-02'!L34</f>
        <v>-</v>
      </c>
      <c r="N34" s="244" t="str">
        <f>'WK6 12-02'!L34</f>
        <v>-</v>
      </c>
    </row>
    <row r="35" spans="1:14" ht="12.75">
      <c r="A35" s="195">
        <v>4.3</v>
      </c>
      <c r="B35" s="196" t="s">
        <v>48</v>
      </c>
      <c r="C35" s="170" t="str">
        <f>'WK2 15-01'!K35</f>
        <v>-</v>
      </c>
      <c r="D35" s="197">
        <f>'WK3 22-01'!K35</f>
        <v>0</v>
      </c>
      <c r="E35" s="197">
        <f>'WK4 29-01'!K35</f>
        <v>0</v>
      </c>
      <c r="F35" s="197" t="str">
        <f>'WK5 05-02'!K35</f>
        <v>-</v>
      </c>
      <c r="G35" s="198" t="str">
        <f>'WK6 12-02'!K35</f>
        <v>-</v>
      </c>
      <c r="I35" s="243" t="s">
        <v>48</v>
      </c>
      <c r="J35" s="197" t="str">
        <f>'WK2 15-01'!L35</f>
        <v>-</v>
      </c>
      <c r="K35" s="197">
        <f>'WK3 22-01'!L35</f>
        <v>8</v>
      </c>
      <c r="L35" s="197">
        <f>'WK4 29-01'!L35</f>
        <v>12</v>
      </c>
      <c r="M35" s="197" t="str">
        <f>'WK5 05-02'!L35</f>
        <v>-</v>
      </c>
      <c r="N35" s="244" t="str">
        <f>'WK6 12-02'!L35</f>
        <v>-</v>
      </c>
    </row>
    <row r="36" spans="1:14" s="282" customFormat="1" ht="12.75">
      <c r="A36" s="283">
        <v>4.4000000000000004</v>
      </c>
      <c r="B36" s="284" t="s">
        <v>49</v>
      </c>
      <c r="C36" s="285">
        <f>'WK2 15-01'!K36</f>
        <v>0</v>
      </c>
      <c r="D36" s="286">
        <f>'WK3 22-01'!K36</f>
        <v>13.5</v>
      </c>
      <c r="E36" s="286">
        <f>'WK4 29-01'!K36</f>
        <v>4.75</v>
      </c>
      <c r="F36" s="286">
        <f>'WK5 05-02'!K36</f>
        <v>6.5</v>
      </c>
      <c r="G36" s="287">
        <f>'WK6 12-02'!K36</f>
        <v>5</v>
      </c>
      <c r="H36" s="184"/>
      <c r="I36" s="288" t="s">
        <v>49</v>
      </c>
      <c r="J36" s="286">
        <f>'WK2 15-01'!L36</f>
        <v>17.5</v>
      </c>
      <c r="K36" s="286">
        <f>'WK3 22-01'!L36</f>
        <v>20.25</v>
      </c>
      <c r="L36" s="286">
        <f>'WK4 29-01'!L36</f>
        <v>18.5</v>
      </c>
      <c r="M36" s="286" t="str">
        <f>'WK5 05-02'!L36</f>
        <v>-</v>
      </c>
      <c r="N36" s="289">
        <f>'WK6 12-02'!L36</f>
        <v>0</v>
      </c>
    </row>
    <row r="37" spans="1:14" ht="12.75">
      <c r="A37" s="195" t="s">
        <v>50</v>
      </c>
      <c r="B37" s="196" t="s">
        <v>51</v>
      </c>
      <c r="C37" s="170">
        <f>'WK2 15-01'!K37</f>
        <v>0</v>
      </c>
      <c r="D37" s="197">
        <f>'WK3 22-01'!K37</f>
        <v>13.5</v>
      </c>
      <c r="E37" s="197">
        <f>'WK4 29-01'!K37</f>
        <v>4.75</v>
      </c>
      <c r="F37" s="197">
        <f>'WK5 05-02'!K37</f>
        <v>6.5</v>
      </c>
      <c r="G37" s="198">
        <f>'WK6 12-02'!K37</f>
        <v>5</v>
      </c>
      <c r="I37" s="243" t="s">
        <v>51</v>
      </c>
      <c r="J37" s="197">
        <f>'WK2 15-01'!L37</f>
        <v>11.75</v>
      </c>
      <c r="K37" s="197">
        <f>'WK3 22-01'!L37</f>
        <v>11.75</v>
      </c>
      <c r="L37" s="197">
        <f>'WK4 29-01'!L37</f>
        <v>11.75</v>
      </c>
      <c r="M37" s="197" t="str">
        <f>'WK5 05-02'!L37</f>
        <v>-</v>
      </c>
      <c r="N37" s="244" t="str">
        <f>'WK6 12-02'!L37</f>
        <v>-</v>
      </c>
    </row>
    <row r="38" spans="1:14" ht="12.75">
      <c r="A38" s="195" t="s">
        <v>52</v>
      </c>
      <c r="B38" s="196" t="s">
        <v>53</v>
      </c>
      <c r="C38" s="170">
        <f>'WK2 15-01'!K38</f>
        <v>0</v>
      </c>
      <c r="D38" s="197">
        <f>'WK3 22-01'!K38</f>
        <v>0</v>
      </c>
      <c r="E38" s="197">
        <f>'WK4 29-01'!K38</f>
        <v>0</v>
      </c>
      <c r="F38" s="197" t="str">
        <f>'WK5 05-02'!K38</f>
        <v>-</v>
      </c>
      <c r="G38" s="198" t="str">
        <f>'WK6 12-02'!K38</f>
        <v>-</v>
      </c>
      <c r="I38" s="243" t="s">
        <v>53</v>
      </c>
      <c r="J38" s="197">
        <f>'WK2 15-01'!L38</f>
        <v>1.75</v>
      </c>
      <c r="K38" s="197">
        <f>'WK3 22-01'!L38</f>
        <v>2</v>
      </c>
      <c r="L38" s="197">
        <f>'WK4 29-01'!L38</f>
        <v>1.5</v>
      </c>
      <c r="M38" s="197" t="str">
        <f>'WK5 05-02'!L38</f>
        <v>-</v>
      </c>
      <c r="N38" s="244" t="str">
        <f>'WK6 12-02'!L38</f>
        <v>-</v>
      </c>
    </row>
    <row r="39" spans="1:14" ht="12.75">
      <c r="A39" s="195" t="s">
        <v>54</v>
      </c>
      <c r="B39" s="196" t="s">
        <v>55</v>
      </c>
      <c r="C39" s="170">
        <f>'WK2 15-01'!K39</f>
        <v>0</v>
      </c>
      <c r="D39" s="197">
        <f>'WK3 22-01'!K39</f>
        <v>0</v>
      </c>
      <c r="E39" s="197">
        <f>'WK4 29-01'!K39</f>
        <v>0</v>
      </c>
      <c r="F39" s="197" t="str">
        <f>'WK5 05-02'!K39</f>
        <v>-</v>
      </c>
      <c r="G39" s="198" t="str">
        <f>'WK6 12-02'!K39</f>
        <v>-</v>
      </c>
      <c r="I39" s="243" t="s">
        <v>55</v>
      </c>
      <c r="J39" s="197">
        <f>'WK2 15-01'!L39</f>
        <v>4</v>
      </c>
      <c r="K39" s="197">
        <f>'WK3 22-01'!L39</f>
        <v>6.75</v>
      </c>
      <c r="L39" s="197">
        <f>'WK4 29-01'!L39</f>
        <v>5.5</v>
      </c>
      <c r="M39" s="197" t="str">
        <f>'WK5 05-02'!L39</f>
        <v>-</v>
      </c>
      <c r="N39" s="244" t="str">
        <f>'WK6 12-02'!L39</f>
        <v>-</v>
      </c>
    </row>
    <row r="40" spans="1:14" ht="12.75">
      <c r="A40" s="195"/>
      <c r="B40" s="209"/>
      <c r="C40" s="170">
        <f>'WK2 15-01'!K40</f>
        <v>0</v>
      </c>
      <c r="D40" s="197">
        <f>'WK3 22-01'!K40</f>
        <v>0</v>
      </c>
      <c r="E40" s="197">
        <f>'WK4 29-01'!K40</f>
        <v>0</v>
      </c>
      <c r="F40" s="197">
        <f>'WK5 05-02'!K40</f>
        <v>0</v>
      </c>
      <c r="G40" s="198">
        <f>'WK6 12-02'!K40</f>
        <v>0</v>
      </c>
      <c r="I40" s="250"/>
      <c r="J40" s="197">
        <f>'WK2 15-01'!L40</f>
        <v>0</v>
      </c>
      <c r="K40" s="197">
        <f>'WK3 22-01'!L40</f>
        <v>0</v>
      </c>
      <c r="L40" s="197">
        <f>'WK4 29-01'!L40</f>
        <v>0</v>
      </c>
      <c r="M40" s="197">
        <f>'WK5 05-02'!L40</f>
        <v>0</v>
      </c>
      <c r="N40" s="244">
        <f>'WK6 12-02'!L40</f>
        <v>0</v>
      </c>
    </row>
    <row r="41" spans="1:14" ht="12.75">
      <c r="A41" s="218">
        <v>5</v>
      </c>
      <c r="B41" s="173" t="s">
        <v>56</v>
      </c>
      <c r="C41" s="174">
        <f>'WK2 15-01'!K41</f>
        <v>0</v>
      </c>
      <c r="D41" s="219">
        <f>'WK3 22-01'!K41</f>
        <v>1.5</v>
      </c>
      <c r="E41" s="219">
        <f>'WK4 29-01'!K41</f>
        <v>8</v>
      </c>
      <c r="F41" s="219">
        <f>'WK5 05-02'!K41</f>
        <v>16.5</v>
      </c>
      <c r="G41" s="220">
        <f>'WK6 12-02'!K41</f>
        <v>22.25</v>
      </c>
      <c r="H41" s="185"/>
      <c r="I41" s="255" t="s">
        <v>56</v>
      </c>
      <c r="J41" s="219">
        <v>0</v>
      </c>
      <c r="K41" s="219">
        <v>0</v>
      </c>
      <c r="L41" s="219">
        <f>'WK4 29-01'!L41</f>
        <v>13.5</v>
      </c>
      <c r="M41" s="219">
        <f>'WK5 05-02'!L41</f>
        <v>101</v>
      </c>
      <c r="N41" s="256">
        <f>'WK6 12-02'!L41</f>
        <v>101</v>
      </c>
    </row>
    <row r="42" spans="1:14" ht="12.75">
      <c r="A42" s="195">
        <v>5.0999999999999996</v>
      </c>
      <c r="B42" s="196" t="s">
        <v>57</v>
      </c>
      <c r="C42" s="170" t="str">
        <f>'WK2 15-01'!K42</f>
        <v>-</v>
      </c>
      <c r="D42" s="197" t="str">
        <f>'WK3 22-01'!K42</f>
        <v>-</v>
      </c>
      <c r="E42" s="197">
        <f>'WK4 29-01'!K42</f>
        <v>0</v>
      </c>
      <c r="F42" s="197">
        <f>'WK5 05-02'!K42</f>
        <v>1.5</v>
      </c>
      <c r="G42" s="198">
        <f>'WK6 12-02'!K42</f>
        <v>0</v>
      </c>
      <c r="I42" s="243" t="s">
        <v>57</v>
      </c>
      <c r="J42" s="197" t="str">
        <f>'WK2 15-01'!L42</f>
        <v>-</v>
      </c>
      <c r="K42" s="197" t="str">
        <f>'WK3 22-01'!L42</f>
        <v>-</v>
      </c>
      <c r="L42" s="197">
        <f>'WK4 29-01'!L42</f>
        <v>1</v>
      </c>
      <c r="M42" s="197">
        <f>'WK5 05-02'!L42</f>
        <v>4.5</v>
      </c>
      <c r="N42" s="244">
        <f>'WK6 12-02'!L42</f>
        <v>4.5</v>
      </c>
    </row>
    <row r="43" spans="1:14" ht="12.75">
      <c r="A43" s="195">
        <v>5.2</v>
      </c>
      <c r="B43" s="196" t="s">
        <v>58</v>
      </c>
      <c r="C43" s="170" t="str">
        <f>'WK2 15-01'!K43</f>
        <v>-</v>
      </c>
      <c r="D43" s="197" t="str">
        <f>'WK3 22-01'!K43</f>
        <v>-</v>
      </c>
      <c r="E43" s="197">
        <f>'WK4 29-01'!K43</f>
        <v>8</v>
      </c>
      <c r="F43" s="197">
        <f>'WK5 05-02'!K43</f>
        <v>0</v>
      </c>
      <c r="G43" s="198">
        <f>'WK6 12-02'!K43</f>
        <v>2</v>
      </c>
      <c r="I43" s="243" t="s">
        <v>58</v>
      </c>
      <c r="J43" s="197" t="str">
        <f>'WK2 15-01'!L43</f>
        <v>-</v>
      </c>
      <c r="K43" s="197" t="str">
        <f>'WK3 22-01'!L43</f>
        <v>-</v>
      </c>
      <c r="L43" s="197">
        <f>'WK4 29-01'!L43</f>
        <v>0.75</v>
      </c>
      <c r="M43" s="197">
        <f>'WK5 05-02'!L43</f>
        <v>3.75</v>
      </c>
      <c r="N43" s="244">
        <f>'WK6 12-02'!L43</f>
        <v>3.75</v>
      </c>
    </row>
    <row r="44" spans="1:14" ht="12.75">
      <c r="A44" s="221">
        <v>5.3</v>
      </c>
      <c r="B44" s="222" t="s">
        <v>59</v>
      </c>
      <c r="C44" s="175">
        <f>'WK2 15-01'!K44</f>
        <v>0</v>
      </c>
      <c r="D44" s="223">
        <f>'WK3 22-01'!K44</f>
        <v>1.5</v>
      </c>
      <c r="E44" s="223">
        <f>'WK4 29-01'!K44</f>
        <v>0</v>
      </c>
      <c r="F44" s="223">
        <f>'WK5 05-02'!K44</f>
        <v>15</v>
      </c>
      <c r="G44" s="224">
        <f>'WK6 12-02'!K44</f>
        <v>20.25</v>
      </c>
      <c r="H44" s="185"/>
      <c r="I44" s="257" t="s">
        <v>59</v>
      </c>
      <c r="J44" s="223" t="str">
        <f>'WK2 15-01'!L44</f>
        <v>-</v>
      </c>
      <c r="K44" s="223" t="str">
        <f>'WK3 22-01'!L44</f>
        <v>-</v>
      </c>
      <c r="L44" s="223">
        <f>'WK4 29-01'!L44</f>
        <v>11.75</v>
      </c>
      <c r="M44" s="223">
        <f>'WK5 05-02'!L44</f>
        <v>92.75</v>
      </c>
      <c r="N44" s="258">
        <f>'WK6 12-02'!L44</f>
        <v>92.75</v>
      </c>
    </row>
    <row r="45" spans="1:14" ht="12.75">
      <c r="A45" s="205" t="s">
        <v>60</v>
      </c>
      <c r="B45" s="206" t="s">
        <v>61</v>
      </c>
      <c r="C45" s="171">
        <f>'WK2 15-01'!K45</f>
        <v>0</v>
      </c>
      <c r="D45" s="225">
        <f>'WK3 22-01'!K45</f>
        <v>0</v>
      </c>
      <c r="E45" s="225">
        <f>'WK4 29-01'!K45</f>
        <v>0</v>
      </c>
      <c r="F45" s="225">
        <f>'WK5 05-02'!K45</f>
        <v>0</v>
      </c>
      <c r="G45" s="226">
        <f>'WK6 12-02'!K45</f>
        <v>2.5</v>
      </c>
      <c r="H45" s="185"/>
      <c r="I45" s="248" t="s">
        <v>61</v>
      </c>
      <c r="J45" s="225" t="str">
        <f>'WK2 15-01'!L45</f>
        <v>-</v>
      </c>
      <c r="K45" s="225" t="str">
        <f>'WK3 22-01'!L45</f>
        <v>-</v>
      </c>
      <c r="L45" s="225">
        <f>'WK4 29-01'!L45</f>
        <v>2.75</v>
      </c>
      <c r="M45" s="225">
        <f>'WK5 05-02'!L45</f>
        <v>39</v>
      </c>
      <c r="N45" s="259">
        <f>'WK6 12-02'!L45</f>
        <v>39</v>
      </c>
    </row>
    <row r="46" spans="1:14" ht="12.75">
      <c r="A46" s="195" t="s">
        <v>62</v>
      </c>
      <c r="B46" s="196" t="s">
        <v>63</v>
      </c>
      <c r="C46" s="170" t="str">
        <f>'WK2 15-01'!K46</f>
        <v>-</v>
      </c>
      <c r="D46" s="197" t="str">
        <f>'WK3 22-01'!K46</f>
        <v>-</v>
      </c>
      <c r="E46" s="197">
        <f>'WK4 29-01'!K46</f>
        <v>0</v>
      </c>
      <c r="F46" s="197">
        <f>'WK5 05-02'!K46</f>
        <v>0</v>
      </c>
      <c r="G46" s="198">
        <f>'WK6 12-02'!K46</f>
        <v>2.5</v>
      </c>
      <c r="I46" s="243" t="s">
        <v>63</v>
      </c>
      <c r="J46" s="197" t="str">
        <f>'WK2 15-01'!L46</f>
        <v>-</v>
      </c>
      <c r="K46" s="197" t="str">
        <f>'WK3 22-01'!L46</f>
        <v>-</v>
      </c>
      <c r="L46" s="197">
        <f>'WK4 29-01'!L46</f>
        <v>2.75</v>
      </c>
      <c r="M46" s="197">
        <f>'WK5 05-02'!L46</f>
        <v>39</v>
      </c>
      <c r="N46" s="244">
        <f>'WK6 12-02'!L46</f>
        <v>39</v>
      </c>
    </row>
    <row r="47" spans="1:14" ht="12.75">
      <c r="A47" s="195" t="s">
        <v>64</v>
      </c>
      <c r="B47" s="196" t="s">
        <v>65</v>
      </c>
      <c r="C47" s="170" t="str">
        <f>'WK2 15-01'!K47</f>
        <v>-</v>
      </c>
      <c r="D47" s="197" t="str">
        <f>'WK3 22-01'!K47</f>
        <v>-</v>
      </c>
      <c r="E47" s="197" t="str">
        <f>'WK4 29-01'!K47</f>
        <v>-</v>
      </c>
      <c r="F47" s="197" t="str">
        <f>'WK5 05-02'!K47</f>
        <v>-</v>
      </c>
      <c r="G47" s="198" t="str">
        <f>'WK6 12-02'!K47</f>
        <v>-</v>
      </c>
      <c r="I47" s="243" t="s">
        <v>65</v>
      </c>
      <c r="J47" s="197" t="str">
        <f>'WK2 15-01'!L47</f>
        <v>-</v>
      </c>
      <c r="K47" s="197" t="str">
        <f>'WK3 22-01'!L47</f>
        <v>-</v>
      </c>
      <c r="L47" s="197" t="str">
        <f>'WK4 29-01'!L47</f>
        <v>-</v>
      </c>
      <c r="M47" s="197" t="str">
        <f>'WK5 05-02'!L47</f>
        <v>-</v>
      </c>
      <c r="N47" s="244" t="str">
        <f>'WK6 12-02'!L47</f>
        <v>-</v>
      </c>
    </row>
    <row r="48" spans="1:14" ht="12.75">
      <c r="A48" s="205" t="s">
        <v>66</v>
      </c>
      <c r="B48" s="206" t="s">
        <v>67</v>
      </c>
      <c r="C48" s="171">
        <f>'WK2 15-01'!K48</f>
        <v>0</v>
      </c>
      <c r="D48" s="225">
        <f>'WK3 22-01'!K48</f>
        <v>1.5</v>
      </c>
      <c r="E48" s="225">
        <f>'WK4 29-01'!K48</f>
        <v>0</v>
      </c>
      <c r="F48" s="225">
        <f>'WK5 05-02'!K48</f>
        <v>15</v>
      </c>
      <c r="G48" s="226">
        <f>'WK6 12-02'!K48</f>
        <v>17.75</v>
      </c>
      <c r="H48" s="185"/>
      <c r="I48" s="248" t="s">
        <v>67</v>
      </c>
      <c r="J48" s="225" t="str">
        <f>'WK2 15-01'!L48</f>
        <v>-</v>
      </c>
      <c r="K48" s="225" t="str">
        <f>'WK3 22-01'!L48</f>
        <v>-</v>
      </c>
      <c r="L48" s="225">
        <f>'WK4 29-01'!L48</f>
        <v>9</v>
      </c>
      <c r="M48" s="225">
        <f>'WK5 05-02'!L48</f>
        <v>53.75</v>
      </c>
      <c r="N48" s="259">
        <f>'WK6 12-02'!L48</f>
        <v>53.75</v>
      </c>
    </row>
    <row r="49" spans="1:14" ht="12.75">
      <c r="A49" s="195" t="s">
        <v>68</v>
      </c>
      <c r="B49" s="196" t="s">
        <v>69</v>
      </c>
      <c r="C49" s="170" t="str">
        <f>'WK2 15-01'!K49</f>
        <v>-</v>
      </c>
      <c r="D49" s="197">
        <f>'WK3 22-01'!K49</f>
        <v>1.5</v>
      </c>
      <c r="E49" s="197">
        <f>'WK4 29-01'!K49</f>
        <v>0</v>
      </c>
      <c r="F49" s="197">
        <f>'WK5 05-02'!K49</f>
        <v>15</v>
      </c>
      <c r="G49" s="198">
        <f>'WK6 12-02'!K49</f>
        <v>17.75</v>
      </c>
      <c r="I49" s="243" t="s">
        <v>69</v>
      </c>
      <c r="J49" s="197" t="str">
        <f>'WK2 15-01'!L49</f>
        <v>-</v>
      </c>
      <c r="K49" s="197" t="str">
        <f>'WK3 22-01'!L49</f>
        <v>-</v>
      </c>
      <c r="L49" s="197">
        <f>'WK4 29-01'!L49</f>
        <v>9</v>
      </c>
      <c r="M49" s="197">
        <f>'WK5 05-02'!L49</f>
        <v>53.75</v>
      </c>
      <c r="N49" s="244">
        <f>'WK6 12-02'!L49</f>
        <v>53.75</v>
      </c>
    </row>
    <row r="50" spans="1:14" ht="12.75">
      <c r="A50" s="195" t="s">
        <v>70</v>
      </c>
      <c r="B50" s="196" t="s">
        <v>71</v>
      </c>
      <c r="C50" s="170" t="str">
        <f>'WK2 15-01'!K50</f>
        <v>-</v>
      </c>
      <c r="D50" s="197" t="str">
        <f>'WK3 22-01'!K50</f>
        <v>-</v>
      </c>
      <c r="E50" s="197" t="str">
        <f>'WK4 29-01'!K50</f>
        <v>-</v>
      </c>
      <c r="F50" s="197" t="str">
        <f>'WK5 05-02'!K50</f>
        <v>-</v>
      </c>
      <c r="G50" s="198" t="str">
        <f>'WK6 12-02'!K50</f>
        <v>-</v>
      </c>
      <c r="I50" s="243" t="s">
        <v>71</v>
      </c>
      <c r="J50" s="197" t="str">
        <f>'WK2 15-01'!L50</f>
        <v>-</v>
      </c>
      <c r="K50" s="197" t="str">
        <f>'WK3 22-01'!L50</f>
        <v>-</v>
      </c>
      <c r="L50" s="197" t="str">
        <f>'WK4 29-01'!L50</f>
        <v>-</v>
      </c>
      <c r="M50" s="197" t="str">
        <f>'WK5 05-02'!L50</f>
        <v>-</v>
      </c>
      <c r="N50" s="244" t="str">
        <f>'WK6 12-02'!L50</f>
        <v>-</v>
      </c>
    </row>
    <row r="51" spans="1:14" ht="12.75">
      <c r="A51" s="221">
        <v>5.4</v>
      </c>
      <c r="B51" s="222" t="s">
        <v>72</v>
      </c>
      <c r="C51" s="175">
        <f>'WK2 15-01'!K51</f>
        <v>0</v>
      </c>
      <c r="D51" s="223">
        <f>'WK3 22-01'!K51</f>
        <v>0</v>
      </c>
      <c r="E51" s="223">
        <f>'WK4 29-01'!K51</f>
        <v>0</v>
      </c>
      <c r="F51" s="223">
        <f>'WK5 05-02'!K51</f>
        <v>0</v>
      </c>
      <c r="G51" s="224">
        <f>'WK6 12-02'!K51</f>
        <v>0</v>
      </c>
      <c r="H51" s="185"/>
      <c r="I51" s="257" t="s">
        <v>72</v>
      </c>
      <c r="J51" s="223" t="str">
        <f>'WK2 15-01'!L51</f>
        <v>-</v>
      </c>
      <c r="K51" s="223" t="str">
        <f>'WK3 22-01'!L51</f>
        <v>-</v>
      </c>
      <c r="L51" s="223" t="str">
        <f>'WK4 29-01'!L51</f>
        <v>-</v>
      </c>
      <c r="M51" s="223" t="str">
        <f>'WK5 05-02'!L51</f>
        <v>-</v>
      </c>
      <c r="N51" s="258" t="str">
        <f>'WK6 12-02'!L51</f>
        <v>-</v>
      </c>
    </row>
    <row r="52" spans="1:14" ht="12.75">
      <c r="A52" s="195" t="s">
        <v>73</v>
      </c>
      <c r="B52" s="196" t="s">
        <v>74</v>
      </c>
      <c r="C52" s="170" t="str">
        <f>'WK2 15-01'!K52</f>
        <v>-</v>
      </c>
      <c r="D52" s="197" t="str">
        <f>'WK3 22-01'!K52</f>
        <v>-</v>
      </c>
      <c r="E52" s="197" t="str">
        <f>'WK4 29-01'!K52</f>
        <v>-</v>
      </c>
      <c r="F52" s="197" t="str">
        <f>'WK5 05-02'!K52</f>
        <v>-</v>
      </c>
      <c r="G52" s="198" t="str">
        <f>'WK6 12-02'!K52</f>
        <v>-</v>
      </c>
      <c r="I52" s="243" t="s">
        <v>74</v>
      </c>
      <c r="J52" s="197" t="str">
        <f>'WK2 15-01'!L52</f>
        <v>-</v>
      </c>
      <c r="K52" s="197" t="str">
        <f>'WK3 22-01'!L52</f>
        <v>-</v>
      </c>
      <c r="L52" s="197" t="str">
        <f>'WK4 29-01'!L52</f>
        <v>-</v>
      </c>
      <c r="M52" s="197" t="str">
        <f>'WK5 05-02'!L52</f>
        <v>-</v>
      </c>
      <c r="N52" s="244" t="str">
        <f>'WK6 12-02'!L52</f>
        <v>-</v>
      </c>
    </row>
    <row r="53" spans="1:14" ht="12.75">
      <c r="A53" s="195" t="s">
        <v>75</v>
      </c>
      <c r="B53" s="227" t="s">
        <v>76</v>
      </c>
      <c r="C53" s="170" t="str">
        <f>'WK2 15-01'!K53</f>
        <v>-</v>
      </c>
      <c r="D53" s="197" t="str">
        <f>'WK3 22-01'!K53</f>
        <v>-</v>
      </c>
      <c r="E53" s="197" t="str">
        <f>'WK4 29-01'!K53</f>
        <v>-</v>
      </c>
      <c r="F53" s="197" t="str">
        <f>'WK5 05-02'!K53</f>
        <v>-</v>
      </c>
      <c r="G53" s="198" t="str">
        <f>'WK6 12-02'!K53</f>
        <v>-</v>
      </c>
      <c r="I53" s="260" t="s">
        <v>76</v>
      </c>
      <c r="J53" s="197" t="str">
        <f>'WK2 15-01'!L53</f>
        <v>-</v>
      </c>
      <c r="K53" s="197" t="str">
        <f>'WK3 22-01'!L53</f>
        <v>-</v>
      </c>
      <c r="L53" s="197" t="str">
        <f>'WK4 29-01'!L53</f>
        <v>-</v>
      </c>
      <c r="M53" s="197" t="str">
        <f>'WK5 05-02'!L53</f>
        <v>-</v>
      </c>
      <c r="N53" s="244" t="str">
        <f>'WK6 12-02'!L53</f>
        <v>-</v>
      </c>
    </row>
    <row r="54" spans="1:14" ht="12.75">
      <c r="A54" s="195" t="s">
        <v>77</v>
      </c>
      <c r="B54" s="196" t="s">
        <v>78</v>
      </c>
      <c r="C54" s="170" t="str">
        <f>'WK2 15-01'!K54</f>
        <v>-</v>
      </c>
      <c r="D54" s="197" t="str">
        <f>'WK3 22-01'!K54</f>
        <v>-</v>
      </c>
      <c r="E54" s="197" t="str">
        <f>'WK4 29-01'!K54</f>
        <v>-</v>
      </c>
      <c r="F54" s="197" t="str">
        <f>'WK5 05-02'!K54</f>
        <v>-</v>
      </c>
      <c r="G54" s="198" t="str">
        <f>'WK6 12-02'!K54</f>
        <v>-</v>
      </c>
      <c r="I54" s="243" t="s">
        <v>78</v>
      </c>
      <c r="J54" s="197" t="str">
        <f>'WK2 15-01'!L54</f>
        <v>-</v>
      </c>
      <c r="K54" s="197" t="str">
        <f>'WK3 22-01'!L54</f>
        <v>-</v>
      </c>
      <c r="L54" s="197" t="str">
        <f>'WK4 29-01'!L54</f>
        <v>-</v>
      </c>
      <c r="M54" s="197" t="str">
        <f>'WK5 05-02'!L54</f>
        <v>-</v>
      </c>
      <c r="N54" s="244" t="str">
        <f>'WK6 12-02'!L54</f>
        <v>-</v>
      </c>
    </row>
    <row r="55" spans="1:14" ht="12.75">
      <c r="A55" s="195"/>
      <c r="B55" s="209"/>
      <c r="C55" s="170"/>
      <c r="D55" s="197"/>
      <c r="E55" s="197"/>
      <c r="F55" s="197"/>
      <c r="G55" s="198"/>
      <c r="I55" s="250"/>
      <c r="J55" s="197"/>
      <c r="K55" s="197"/>
      <c r="L55" s="197"/>
      <c r="M55" s="197"/>
      <c r="N55" s="244"/>
    </row>
    <row r="56" spans="1:14" ht="12.75">
      <c r="A56" s="228">
        <v>6</v>
      </c>
      <c r="B56" s="229" t="s">
        <v>79</v>
      </c>
      <c r="C56" s="176">
        <f>'WK2 15-01'!K56</f>
        <v>0</v>
      </c>
      <c r="D56" s="230">
        <f>'WK3 22-01'!K56</f>
        <v>0</v>
      </c>
      <c r="E56" s="230">
        <f>'WK4 29-01'!K56</f>
        <v>0</v>
      </c>
      <c r="F56" s="230">
        <f>'WK5 05-02'!K56</f>
        <v>0</v>
      </c>
      <c r="G56" s="231">
        <f>'WK6 12-02'!K56</f>
        <v>4</v>
      </c>
      <c r="H56" s="185"/>
      <c r="I56" s="261" t="s">
        <v>79</v>
      </c>
      <c r="J56" s="230" t="str">
        <f>'WK2 15-01'!L56</f>
        <v>-</v>
      </c>
      <c r="K56" s="230" t="str">
        <f>'WK3 22-01'!L56</f>
        <v>-</v>
      </c>
      <c r="L56" s="230" t="str">
        <f>'WK4 29-01'!L56</f>
        <v>-</v>
      </c>
      <c r="M56" s="230" t="str">
        <f>'WK5 05-02'!L56</f>
        <v>-</v>
      </c>
      <c r="N56" s="262" t="str">
        <f>'WK6 12-02'!L56</f>
        <v>-</v>
      </c>
    </row>
    <row r="57" spans="1:14" ht="12.75">
      <c r="A57" s="195">
        <v>6.1</v>
      </c>
      <c r="B57" s="196" t="s">
        <v>80</v>
      </c>
      <c r="C57" s="170" t="str">
        <f>'WK2 15-01'!K57</f>
        <v>-</v>
      </c>
      <c r="D57" s="197" t="str">
        <f>'WK3 22-01'!K57</f>
        <v>-</v>
      </c>
      <c r="E57" s="197" t="str">
        <f>'WK4 29-01'!K57</f>
        <v>-</v>
      </c>
      <c r="F57" s="197" t="str">
        <f>'WK5 05-02'!K57</f>
        <v>-</v>
      </c>
      <c r="G57" s="198" t="str">
        <f>'WK6 12-02'!K57</f>
        <v>-</v>
      </c>
      <c r="I57" s="243" t="s">
        <v>80</v>
      </c>
      <c r="J57" s="197" t="str">
        <f>'WK2 15-01'!L57</f>
        <v>-</v>
      </c>
      <c r="K57" s="197" t="str">
        <f>'WK3 22-01'!L57</f>
        <v>-</v>
      </c>
      <c r="L57" s="197" t="str">
        <f>'WK4 29-01'!L57</f>
        <v>-</v>
      </c>
      <c r="M57" s="197" t="str">
        <f>'WK5 05-02'!L57</f>
        <v>-</v>
      </c>
      <c r="N57" s="244" t="str">
        <f>'WK6 12-02'!L57</f>
        <v>-</v>
      </c>
    </row>
    <row r="58" spans="1:14" ht="12.75">
      <c r="A58" s="195">
        <v>6.2</v>
      </c>
      <c r="B58" s="196" t="s">
        <v>81</v>
      </c>
      <c r="C58" s="170" t="str">
        <f>'WK2 15-01'!K58</f>
        <v>-</v>
      </c>
      <c r="D58" s="197" t="str">
        <f>'WK3 22-01'!K58</f>
        <v>-</v>
      </c>
      <c r="E58" s="197" t="str">
        <f>'WK4 29-01'!K58</f>
        <v>-</v>
      </c>
      <c r="F58" s="197" t="str">
        <f>'WK5 05-02'!K58</f>
        <v>-</v>
      </c>
      <c r="G58" s="198" t="str">
        <f>'WK6 12-02'!K58</f>
        <v>-</v>
      </c>
      <c r="I58" s="243" t="s">
        <v>81</v>
      </c>
      <c r="J58" s="197" t="str">
        <f>'WK2 15-01'!L58</f>
        <v>-</v>
      </c>
      <c r="K58" s="197" t="str">
        <f>'WK3 22-01'!L58</f>
        <v>-</v>
      </c>
      <c r="L58" s="197" t="str">
        <f>'WK4 29-01'!L58</f>
        <v>-</v>
      </c>
      <c r="M58" s="197" t="str">
        <f>'WK5 05-02'!L58</f>
        <v>-</v>
      </c>
      <c r="N58" s="244" t="str">
        <f>'WK6 12-02'!L58</f>
        <v>-</v>
      </c>
    </row>
    <row r="59" spans="1:14" ht="12.75">
      <c r="A59" s="195">
        <v>6.3</v>
      </c>
      <c r="B59" s="196" t="s">
        <v>82</v>
      </c>
      <c r="C59" s="170" t="str">
        <f>'WK2 15-01'!K59</f>
        <v>-</v>
      </c>
      <c r="D59" s="197" t="str">
        <f>'WK3 22-01'!K59</f>
        <v>-</v>
      </c>
      <c r="E59" s="197" t="str">
        <f>'WK4 29-01'!K59</f>
        <v>-</v>
      </c>
      <c r="F59" s="197" t="str">
        <f>'WK5 05-02'!K59</f>
        <v>-</v>
      </c>
      <c r="G59" s="198" t="str">
        <f>'WK6 12-02'!K59</f>
        <v>-</v>
      </c>
      <c r="I59" s="243" t="s">
        <v>82</v>
      </c>
      <c r="J59" s="197" t="str">
        <f>'WK2 15-01'!L59</f>
        <v>-</v>
      </c>
      <c r="K59" s="197" t="str">
        <f>'WK3 22-01'!L59</f>
        <v>-</v>
      </c>
      <c r="L59" s="197" t="str">
        <f>'WK4 29-01'!L59</f>
        <v>-</v>
      </c>
      <c r="M59" s="197" t="str">
        <f>'WK5 05-02'!L59</f>
        <v>-</v>
      </c>
      <c r="N59" s="244" t="str">
        <f>'WK6 12-02'!L59</f>
        <v>-</v>
      </c>
    </row>
    <row r="60" spans="1:14" ht="12.75">
      <c r="A60" s="195">
        <v>6.4</v>
      </c>
      <c r="B60" s="196" t="s">
        <v>83</v>
      </c>
      <c r="C60" s="170" t="str">
        <f>'WK2 15-01'!K60</f>
        <v>-</v>
      </c>
      <c r="D60" s="197" t="str">
        <f>'WK3 22-01'!K60</f>
        <v>-</v>
      </c>
      <c r="E60" s="197" t="str">
        <f>'WK4 29-01'!K60</f>
        <v>-</v>
      </c>
      <c r="F60" s="197" t="str">
        <f>'WK5 05-02'!K60</f>
        <v>-</v>
      </c>
      <c r="G60" s="198" t="str">
        <f>'WK6 12-02'!K60</f>
        <v>-</v>
      </c>
      <c r="I60" s="243" t="s">
        <v>83</v>
      </c>
      <c r="J60" s="197" t="str">
        <f>'WK2 15-01'!L60</f>
        <v>-</v>
      </c>
      <c r="K60" s="197" t="str">
        <f>'WK3 22-01'!L60</f>
        <v>-</v>
      </c>
      <c r="L60" s="197" t="str">
        <f>'WK4 29-01'!L60</f>
        <v>-</v>
      </c>
      <c r="M60" s="197" t="str">
        <f>'WK5 05-02'!L60</f>
        <v>-</v>
      </c>
      <c r="N60" s="244" t="str">
        <f>'WK6 12-02'!L60</f>
        <v>-</v>
      </c>
    </row>
    <row r="61" spans="1:14" ht="12.75">
      <c r="A61" s="195">
        <v>6.5</v>
      </c>
      <c r="B61" s="196" t="s">
        <v>84</v>
      </c>
      <c r="C61" s="170" t="str">
        <f>'WK2 15-01'!K61</f>
        <v>-</v>
      </c>
      <c r="D61" s="197" t="str">
        <f>'WK3 22-01'!K61</f>
        <v>-</v>
      </c>
      <c r="E61" s="197" t="str">
        <f>'WK4 29-01'!K61</f>
        <v>-</v>
      </c>
      <c r="F61" s="197" t="str">
        <f>'WK5 05-02'!K61</f>
        <v>-</v>
      </c>
      <c r="G61" s="198">
        <f>'WK6 12-02'!K61</f>
        <v>4</v>
      </c>
      <c r="I61" s="243" t="s">
        <v>84</v>
      </c>
      <c r="J61" s="197" t="str">
        <f>'WK2 15-01'!L61</f>
        <v>-</v>
      </c>
      <c r="K61" s="197" t="str">
        <f>'WK3 22-01'!L61</f>
        <v>-</v>
      </c>
      <c r="L61" s="197" t="str">
        <f>'WK4 29-01'!L61</f>
        <v>-</v>
      </c>
      <c r="M61" s="197" t="str">
        <f>'WK5 05-02'!L61</f>
        <v>-</v>
      </c>
      <c r="N61" s="244" t="str">
        <f>'WK6 12-02'!L61</f>
        <v>-</v>
      </c>
    </row>
    <row r="62" spans="1:14" ht="12.75">
      <c r="A62" s="195">
        <v>6.6</v>
      </c>
      <c r="B62" s="196" t="s">
        <v>85</v>
      </c>
      <c r="C62" s="170" t="str">
        <f>'WK2 15-01'!K62</f>
        <v>-</v>
      </c>
      <c r="D62" s="197" t="str">
        <f>'WK3 22-01'!K62</f>
        <v>-</v>
      </c>
      <c r="E62" s="197" t="str">
        <f>'WK4 29-01'!K62</f>
        <v>-</v>
      </c>
      <c r="F62" s="197" t="str">
        <f>'WK5 05-02'!K62</f>
        <v>-</v>
      </c>
      <c r="G62" s="198" t="str">
        <f>'WK6 12-02'!K62</f>
        <v>-</v>
      </c>
      <c r="I62" s="243" t="s">
        <v>85</v>
      </c>
      <c r="J62" s="197" t="str">
        <f>'WK2 15-01'!L62</f>
        <v>-</v>
      </c>
      <c r="K62" s="197" t="str">
        <f>'WK3 22-01'!L62</f>
        <v>-</v>
      </c>
      <c r="L62" s="197" t="str">
        <f>'WK4 29-01'!L62</f>
        <v>-</v>
      </c>
      <c r="M62" s="197" t="str">
        <f>'WK5 05-02'!L62</f>
        <v>-</v>
      </c>
      <c r="N62" s="244" t="str">
        <f>'WK6 12-02'!L62</f>
        <v>-</v>
      </c>
    </row>
    <row r="63" spans="1:14" ht="12.75">
      <c r="A63" s="195">
        <v>6.7</v>
      </c>
      <c r="B63" s="196" t="s">
        <v>86</v>
      </c>
      <c r="C63" s="170" t="str">
        <f>'WK2 15-01'!K63</f>
        <v>-</v>
      </c>
      <c r="D63" s="197" t="str">
        <f>'WK3 22-01'!K63</f>
        <v>-</v>
      </c>
      <c r="E63" s="197" t="str">
        <f>'WK4 29-01'!K63</f>
        <v>-</v>
      </c>
      <c r="F63" s="197" t="str">
        <f>'WK5 05-02'!K63</f>
        <v>-</v>
      </c>
      <c r="G63" s="198" t="str">
        <f>'WK6 12-02'!K63</f>
        <v>-</v>
      </c>
      <c r="I63" s="243" t="s">
        <v>86</v>
      </c>
      <c r="J63" s="197" t="str">
        <f>'WK2 15-01'!L63</f>
        <v>-</v>
      </c>
      <c r="K63" s="197" t="str">
        <f>'WK3 22-01'!L63</f>
        <v>-</v>
      </c>
      <c r="L63" s="197" t="str">
        <f>'WK4 29-01'!L63</f>
        <v>-</v>
      </c>
      <c r="M63" s="197" t="str">
        <f>'WK5 05-02'!L63</f>
        <v>-</v>
      </c>
      <c r="N63" s="244" t="str">
        <f>'WK6 12-02'!L63</f>
        <v>-</v>
      </c>
    </row>
    <row r="64" spans="1:14" ht="12.75">
      <c r="A64" s="195">
        <v>6.8</v>
      </c>
      <c r="B64" s="196" t="s">
        <v>87</v>
      </c>
      <c r="C64" s="170" t="str">
        <f>'WK2 15-01'!K64</f>
        <v>-</v>
      </c>
      <c r="D64" s="197" t="str">
        <f>'WK3 22-01'!K64</f>
        <v>-</v>
      </c>
      <c r="E64" s="197" t="str">
        <f>'WK4 29-01'!K64</f>
        <v>-</v>
      </c>
      <c r="F64" s="197" t="str">
        <f>'WK5 05-02'!K64</f>
        <v>-</v>
      </c>
      <c r="G64" s="198" t="str">
        <f>'WK6 12-02'!K64</f>
        <v>-</v>
      </c>
      <c r="I64" s="243" t="s">
        <v>87</v>
      </c>
      <c r="J64" s="197" t="str">
        <f>'WK2 15-01'!L64</f>
        <v>-</v>
      </c>
      <c r="K64" s="197" t="str">
        <f>'WK3 22-01'!L64</f>
        <v>-</v>
      </c>
      <c r="L64" s="197" t="str">
        <f>'WK4 29-01'!L64</f>
        <v>-</v>
      </c>
      <c r="M64" s="197" t="str">
        <f>'WK5 05-02'!L64</f>
        <v>-</v>
      </c>
      <c r="N64" s="244" t="str">
        <f>'WK6 12-02'!L64</f>
        <v>-</v>
      </c>
    </row>
    <row r="65" spans="1:15" ht="12.75">
      <c r="A65" s="195">
        <v>6.9</v>
      </c>
      <c r="B65" s="196" t="s">
        <v>88</v>
      </c>
      <c r="C65" s="170" t="str">
        <f>'WK2 15-01'!K65</f>
        <v>-</v>
      </c>
      <c r="D65" s="197" t="str">
        <f>'WK3 22-01'!K65</f>
        <v>-</v>
      </c>
      <c r="E65" s="197" t="str">
        <f>'WK4 29-01'!K65</f>
        <v>-</v>
      </c>
      <c r="F65" s="197" t="str">
        <f>'WK5 05-02'!K65</f>
        <v>-</v>
      </c>
      <c r="G65" s="198" t="str">
        <f>'WK6 12-02'!K65</f>
        <v>-</v>
      </c>
      <c r="I65" s="243" t="s">
        <v>88</v>
      </c>
      <c r="J65" s="197" t="str">
        <f>'WK2 15-01'!L65</f>
        <v>-</v>
      </c>
      <c r="K65" s="197" t="str">
        <f>'WK3 22-01'!L65</f>
        <v>-</v>
      </c>
      <c r="L65" s="197" t="str">
        <f>'WK4 29-01'!L65</f>
        <v>-</v>
      </c>
      <c r="M65" s="197" t="str">
        <f>'WK5 05-02'!L65</f>
        <v>-</v>
      </c>
      <c r="N65" s="244" t="str">
        <f>'WK6 12-02'!L65</f>
        <v>-</v>
      </c>
    </row>
    <row r="66" spans="1:15" ht="12.75">
      <c r="A66" s="195">
        <v>6.1</v>
      </c>
      <c r="B66" s="196" t="s">
        <v>89</v>
      </c>
      <c r="C66" s="170" t="str">
        <f>'WK2 15-01'!K66</f>
        <v>-</v>
      </c>
      <c r="D66" s="197" t="str">
        <f>'WK3 22-01'!K66</f>
        <v>-</v>
      </c>
      <c r="E66" s="197" t="str">
        <f>'WK4 29-01'!K66</f>
        <v>-</v>
      </c>
      <c r="F66" s="197" t="str">
        <f>'WK5 05-02'!K66</f>
        <v>-</v>
      </c>
      <c r="G66" s="198" t="str">
        <f>'WK6 12-02'!K66</f>
        <v>-</v>
      </c>
      <c r="I66" s="243" t="s">
        <v>89</v>
      </c>
      <c r="J66" s="197" t="str">
        <f>'WK2 15-01'!L66</f>
        <v>-</v>
      </c>
      <c r="K66" s="197" t="str">
        <f>'WK3 22-01'!L66</f>
        <v>-</v>
      </c>
      <c r="L66" s="197" t="str">
        <f>'WK4 29-01'!L66</f>
        <v>-</v>
      </c>
      <c r="M66" s="197" t="str">
        <f>'WK5 05-02'!L66</f>
        <v>-</v>
      </c>
      <c r="N66" s="244" t="str">
        <f>'WK6 12-02'!L66</f>
        <v>-</v>
      </c>
    </row>
    <row r="67" spans="1:15" ht="12.75">
      <c r="A67" s="195">
        <v>6.11</v>
      </c>
      <c r="B67" s="196" t="s">
        <v>90</v>
      </c>
      <c r="C67" s="170" t="str">
        <f>'WK2 15-01'!K67</f>
        <v>-</v>
      </c>
      <c r="D67" s="197" t="str">
        <f>'WK3 22-01'!K67</f>
        <v>-</v>
      </c>
      <c r="E67" s="197" t="str">
        <f>'WK4 29-01'!K67</f>
        <v>-</v>
      </c>
      <c r="F67" s="197" t="str">
        <f>'WK5 05-02'!K67</f>
        <v>-</v>
      </c>
      <c r="G67" s="198" t="str">
        <f>'WK6 12-02'!K67</f>
        <v>-</v>
      </c>
      <c r="I67" s="243" t="s">
        <v>90</v>
      </c>
      <c r="J67" s="197" t="str">
        <f>'WK2 15-01'!L67</f>
        <v>-</v>
      </c>
      <c r="K67" s="197" t="str">
        <f>'WK3 22-01'!L67</f>
        <v>-</v>
      </c>
      <c r="L67" s="197" t="str">
        <f>'WK4 29-01'!L67</f>
        <v>-</v>
      </c>
      <c r="M67" s="197" t="str">
        <f>'WK5 05-02'!L67</f>
        <v>-</v>
      </c>
      <c r="N67" s="244" t="str">
        <f>'WK6 12-02'!L67</f>
        <v>-</v>
      </c>
    </row>
    <row r="68" spans="1:15" ht="12.75">
      <c r="A68" s="195">
        <v>6.12</v>
      </c>
      <c r="B68" s="196" t="s">
        <v>91</v>
      </c>
      <c r="C68" s="170" t="str">
        <f>'WK2 15-01'!K68</f>
        <v>-</v>
      </c>
      <c r="D68" s="197" t="str">
        <f>'WK3 22-01'!K68</f>
        <v>-</v>
      </c>
      <c r="E68" s="197" t="str">
        <f>'WK4 29-01'!K68</f>
        <v>-</v>
      </c>
      <c r="F68" s="197" t="str">
        <f>'WK5 05-02'!K68</f>
        <v>-</v>
      </c>
      <c r="G68" s="198" t="str">
        <f>'WK6 12-02'!K68</f>
        <v>-</v>
      </c>
      <c r="I68" s="243" t="s">
        <v>91</v>
      </c>
      <c r="J68" s="197" t="str">
        <f>'WK2 15-01'!L68</f>
        <v>-</v>
      </c>
      <c r="K68" s="197" t="str">
        <f>'WK3 22-01'!L68</f>
        <v>-</v>
      </c>
      <c r="L68" s="197" t="str">
        <f>'WK4 29-01'!L68</f>
        <v>-</v>
      </c>
      <c r="M68" s="197" t="str">
        <f>'WK5 05-02'!L68</f>
        <v>-</v>
      </c>
      <c r="N68" s="244" t="str">
        <f>'WK6 12-02'!L68</f>
        <v>-</v>
      </c>
    </row>
    <row r="69" spans="1:15" ht="12.75">
      <c r="A69" s="195">
        <v>6.13</v>
      </c>
      <c r="B69" s="196" t="s">
        <v>92</v>
      </c>
      <c r="C69" s="170" t="str">
        <f>'WK2 15-01'!K69</f>
        <v>-</v>
      </c>
      <c r="D69" s="197" t="str">
        <f>'WK3 22-01'!K69</f>
        <v>-</v>
      </c>
      <c r="E69" s="197" t="str">
        <f>'WK4 29-01'!K69</f>
        <v>-</v>
      </c>
      <c r="F69" s="197" t="str">
        <f>'WK5 05-02'!K69</f>
        <v>-</v>
      </c>
      <c r="G69" s="198" t="str">
        <f>'WK6 12-02'!K69</f>
        <v>-</v>
      </c>
      <c r="I69" s="243" t="s">
        <v>92</v>
      </c>
      <c r="J69" s="197" t="str">
        <f>'WK2 15-01'!L69</f>
        <v>-</v>
      </c>
      <c r="K69" s="197" t="str">
        <f>'WK3 22-01'!L69</f>
        <v>-</v>
      </c>
      <c r="L69" s="197" t="str">
        <f>'WK4 29-01'!L69</f>
        <v>-</v>
      </c>
      <c r="M69" s="197" t="str">
        <f>'WK5 05-02'!L69</f>
        <v>-</v>
      </c>
      <c r="N69" s="244" t="str">
        <f>'WK6 12-02'!L69</f>
        <v>-</v>
      </c>
    </row>
    <row r="70" spans="1:15" ht="13.5" thickBot="1">
      <c r="A70" s="232">
        <v>6.14</v>
      </c>
      <c r="B70" s="233" t="s">
        <v>93</v>
      </c>
      <c r="C70" s="234" t="str">
        <f>'WK2 15-01'!K70</f>
        <v>-</v>
      </c>
      <c r="D70" s="235" t="str">
        <f>'WK3 22-01'!K70</f>
        <v>-</v>
      </c>
      <c r="E70" s="235" t="str">
        <f>'WK4 29-01'!K70</f>
        <v>-</v>
      </c>
      <c r="F70" s="235" t="str">
        <f>'WK5 05-02'!K70</f>
        <v>-</v>
      </c>
      <c r="G70" s="236" t="str">
        <f>'WK6 12-02'!K70</f>
        <v>-</v>
      </c>
      <c r="I70" s="263" t="s">
        <v>93</v>
      </c>
      <c r="J70" s="264" t="str">
        <f>'WK2 15-01'!L70</f>
        <v>-</v>
      </c>
      <c r="K70" s="264" t="str">
        <f>'WK3 22-01'!L70</f>
        <v>-</v>
      </c>
      <c r="L70" s="264" t="str">
        <f>'WK4 29-01'!L70</f>
        <v>-</v>
      </c>
      <c r="M70" s="264" t="str">
        <f>'WK5 05-02'!L70</f>
        <v>-</v>
      </c>
      <c r="N70" s="265" t="str">
        <f>'WK6 12-02'!L70</f>
        <v>-</v>
      </c>
    </row>
    <row r="71" spans="1:15" ht="13.5" thickTop="1">
      <c r="A71" s="266"/>
      <c r="B71" s="196"/>
      <c r="C71" s="197"/>
      <c r="D71" s="197"/>
      <c r="E71" s="197"/>
      <c r="F71" s="197"/>
      <c r="G71" s="197"/>
      <c r="H71" s="268"/>
      <c r="I71" s="196"/>
      <c r="J71" s="209"/>
      <c r="K71" s="209"/>
      <c r="L71" s="209"/>
      <c r="M71" s="209"/>
      <c r="N71" s="267">
        <f>SUM(N3,N7,N25,N32,N36,N41,N56)</f>
        <v>153</v>
      </c>
      <c r="O71" s="209"/>
    </row>
    <row r="72" spans="1:15" ht="12.75">
      <c r="A72" s="266"/>
      <c r="B72" s="209"/>
      <c r="C72" s="197"/>
      <c r="D72" s="197"/>
      <c r="E72" s="197"/>
      <c r="F72" s="197"/>
      <c r="G72" s="197"/>
      <c r="H72" s="268"/>
      <c r="I72" s="267"/>
      <c r="J72" s="209"/>
      <c r="K72" s="209"/>
      <c r="L72" s="209"/>
      <c r="M72" s="209"/>
      <c r="N72" s="267"/>
      <c r="O72" s="209"/>
    </row>
  </sheetData>
  <mergeCells count="2">
    <mergeCell ref="C1:G1"/>
    <mergeCell ref="J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E20" sqref="E20"/>
    </sheetView>
  </sheetViews>
  <sheetFormatPr defaultColWidth="14.42578125" defaultRowHeight="15.75" customHeight="1"/>
  <cols>
    <col min="1" max="1" width="24.140625" bestFit="1" customWidth="1"/>
  </cols>
  <sheetData>
    <row r="1" spans="1:6" ht="15.75" customHeight="1" thickBot="1">
      <c r="A1" s="438"/>
      <c r="B1" s="419"/>
      <c r="C1" s="419"/>
      <c r="D1" s="419"/>
      <c r="E1" s="419"/>
      <c r="F1" s="419"/>
    </row>
    <row r="2" spans="1:6" ht="15.75" customHeight="1" thickBot="1">
      <c r="A2" s="277" t="s">
        <v>104</v>
      </c>
      <c r="B2" s="278">
        <v>2</v>
      </c>
      <c r="C2" s="278">
        <v>3</v>
      </c>
      <c r="D2" s="278">
        <v>4</v>
      </c>
      <c r="E2" s="278">
        <v>5</v>
      </c>
      <c r="F2" s="279">
        <v>6</v>
      </c>
    </row>
    <row r="3" spans="1:6" ht="15.75" customHeight="1">
      <c r="A3" s="275" t="s">
        <v>108</v>
      </c>
      <c r="B3" s="280">
        <v>43115</v>
      </c>
      <c r="C3" s="280">
        <v>43122</v>
      </c>
      <c r="D3" s="280">
        <v>43129</v>
      </c>
      <c r="E3" s="280">
        <v>43136</v>
      </c>
      <c r="F3" s="281">
        <v>43143</v>
      </c>
    </row>
    <row r="4" spans="1:6" ht="15.75" customHeight="1">
      <c r="A4" s="275" t="s">
        <v>105</v>
      </c>
      <c r="B4" s="269">
        <v>43115</v>
      </c>
      <c r="C4" s="269">
        <v>43122</v>
      </c>
      <c r="D4" s="269">
        <v>43129</v>
      </c>
      <c r="E4" s="269">
        <v>43136</v>
      </c>
      <c r="F4" s="270">
        <v>43143</v>
      </c>
    </row>
    <row r="5" spans="1:6" ht="15.75" customHeight="1">
      <c r="A5" s="275" t="s">
        <v>106</v>
      </c>
      <c r="B5" s="209">
        <f>'WK2 15-01'!K72</f>
        <v>26.5</v>
      </c>
      <c r="C5" s="209">
        <f>'WK3 22-01'!K72</f>
        <v>71</v>
      </c>
      <c r="D5" s="209">
        <f>'WK4 29-01'!K72</f>
        <v>98.75</v>
      </c>
      <c r="E5" s="209">
        <f>'WK5 05-02'!K72</f>
        <v>72.25</v>
      </c>
      <c r="F5" s="271">
        <f>'WK6 12-02'!K72</f>
        <v>113.75</v>
      </c>
    </row>
    <row r="6" spans="1:6" ht="15.75" customHeight="1">
      <c r="A6" s="275" t="s">
        <v>1</v>
      </c>
      <c r="B6" s="272">
        <f>'WK2 15-01'!K73</f>
        <v>110</v>
      </c>
      <c r="C6" s="209">
        <f>'WK3 22-01'!K73</f>
        <v>88</v>
      </c>
      <c r="D6" s="209">
        <f>'WK4 29-01'!K73</f>
        <v>108.75</v>
      </c>
      <c r="E6" s="209">
        <f>'WK5 05-02'!K73</f>
        <v>156.25</v>
      </c>
      <c r="F6" s="271">
        <f>'WK6 12-02'!K73</f>
        <v>153.25</v>
      </c>
    </row>
    <row r="7" spans="1:6" ht="15.75" customHeight="1" thickBot="1">
      <c r="A7" s="276" t="s">
        <v>107</v>
      </c>
      <c r="B7" s="273">
        <f>'WK2 15-01'!K74</f>
        <v>-0.75909090909090904</v>
      </c>
      <c r="C7" s="273">
        <f>'WK3 22-01'!K74</f>
        <v>-0.19318181818181818</v>
      </c>
      <c r="D7" s="273">
        <f>'WK4 29-01'!K74</f>
        <v>-9.1954022988505746E-2</v>
      </c>
      <c r="E7" s="273">
        <f>'WK5 05-02'!K74</f>
        <v>-0.53759999999999997</v>
      </c>
      <c r="F7" s="274">
        <f>'WK6 12-02'!K74</f>
        <v>-0.25774877650897227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WK2 15-01</vt:lpstr>
      <vt:lpstr>WK3 22-01</vt:lpstr>
      <vt:lpstr>WK4 29-01</vt:lpstr>
      <vt:lpstr>WK5 05-02</vt:lpstr>
      <vt:lpstr>WK6 12-02</vt:lpstr>
      <vt:lpstr>WBS F Vs A Stacked Column Chart</vt:lpstr>
      <vt:lpstr>WBS F Vs A Cluster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 1</cp:lastModifiedBy>
  <dcterms:created xsi:type="dcterms:W3CDTF">2018-02-23T12:30:00Z</dcterms:created>
  <dcterms:modified xsi:type="dcterms:W3CDTF">2018-03-09T16:53:35Z</dcterms:modified>
</cp:coreProperties>
</file>