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Financial Reports\1\"/>
    </mc:Choice>
  </mc:AlternateContent>
  <xr:revisionPtr revIDLastSave="0" documentId="13_ncr:1_{335B9EDE-418B-4962-BB2D-81FCC8D96E0F}" xr6:coauthVersionLast="28" xr6:coauthVersionMax="28" xr10:uidLastSave="{00000000-0000-0000-0000-000000000000}"/>
  <bookViews>
    <workbookView xWindow="0" yWindow="0" windowWidth="19920" windowHeight="9510" xr2:uid="{C4EDBBF1-CCA4-4F85-9C39-370B56B6637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5" i="1"/>
  <c r="S44" i="1"/>
  <c r="S43" i="1"/>
  <c r="P45" i="1"/>
  <c r="M45" i="1"/>
  <c r="P44" i="1"/>
  <c r="M44" i="1"/>
  <c r="P43" i="1"/>
  <c r="M43" i="1"/>
  <c r="J45" i="1"/>
  <c r="J44" i="1"/>
  <c r="J43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S13" i="1"/>
  <c r="S14" i="1"/>
  <c r="S15" i="1"/>
  <c r="S16" i="1"/>
  <c r="S17" i="1"/>
  <c r="S18" i="1"/>
  <c r="S19" i="1"/>
  <c r="S20" i="1"/>
  <c r="S12" i="1"/>
  <c r="P13" i="1"/>
  <c r="P14" i="1"/>
  <c r="P15" i="1"/>
  <c r="P16" i="1"/>
  <c r="P17" i="1"/>
  <c r="P18" i="1"/>
  <c r="P19" i="1"/>
  <c r="P20" i="1"/>
  <c r="P12" i="1"/>
  <c r="M20" i="1"/>
  <c r="M13" i="1"/>
  <c r="M14" i="1"/>
  <c r="M15" i="1"/>
  <c r="M16" i="1"/>
  <c r="M17" i="1"/>
  <c r="M18" i="1"/>
  <c r="M19" i="1"/>
  <c r="M12" i="1"/>
  <c r="J13" i="1"/>
  <c r="J14" i="1"/>
  <c r="J15" i="1"/>
  <c r="J16" i="1"/>
  <c r="J17" i="1"/>
  <c r="J18" i="1"/>
  <c r="J19" i="1"/>
  <c r="J20" i="1"/>
  <c r="J12" i="1"/>
  <c r="G13" i="1"/>
  <c r="G14" i="1"/>
  <c r="G15" i="1"/>
  <c r="G16" i="1"/>
  <c r="G17" i="1"/>
  <c r="G18" i="1"/>
  <c r="G19" i="1"/>
  <c r="G20" i="1"/>
  <c r="G12" i="1"/>
  <c r="D45" i="1" l="1"/>
  <c r="D44" i="1"/>
  <c r="D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9" i="1"/>
  <c r="D8" i="1"/>
  <c r="D7" i="1"/>
  <c r="R34" i="1" l="1"/>
  <c r="I43" i="1"/>
  <c r="Q39" i="1"/>
  <c r="Q37" i="1"/>
  <c r="O39" i="1" l="1"/>
  <c r="O38" i="1"/>
  <c r="O37" i="1"/>
  <c r="O35" i="1"/>
  <c r="O33" i="1"/>
  <c r="O31" i="1"/>
  <c r="L33" i="1"/>
  <c r="L36" i="1"/>
  <c r="L37" i="1"/>
  <c r="L38" i="1"/>
  <c r="L39" i="1"/>
  <c r="L31" i="1"/>
  <c r="I33" i="1"/>
  <c r="I35" i="1"/>
  <c r="I36" i="1"/>
  <c r="I37" i="1"/>
  <c r="I38" i="1"/>
  <c r="I39" i="1"/>
  <c r="I31" i="1"/>
  <c r="F33" i="1"/>
  <c r="F35" i="1"/>
  <c r="F36" i="1"/>
  <c r="F37" i="1"/>
  <c r="F38" i="1"/>
  <c r="F39" i="1"/>
  <c r="F31" i="1"/>
  <c r="C33" i="1"/>
  <c r="C35" i="1"/>
  <c r="C36" i="1"/>
  <c r="R37" i="1" s="1"/>
  <c r="C37" i="1"/>
  <c r="C38" i="1"/>
  <c r="C39" i="1"/>
  <c r="C31" i="1"/>
  <c r="R23" i="1"/>
  <c r="R24" i="1"/>
  <c r="R25" i="1"/>
  <c r="R26" i="1"/>
  <c r="R27" i="1"/>
  <c r="R28" i="1"/>
  <c r="R29" i="1"/>
  <c r="O23" i="1"/>
  <c r="O24" i="1"/>
  <c r="O25" i="1"/>
  <c r="O26" i="1"/>
  <c r="O27" i="1"/>
  <c r="O28" i="1"/>
  <c r="O29" i="1"/>
  <c r="L23" i="1"/>
  <c r="L24" i="1"/>
  <c r="L25" i="1"/>
  <c r="L26" i="1"/>
  <c r="L27" i="1"/>
  <c r="L28" i="1"/>
  <c r="L29" i="1"/>
  <c r="I23" i="1"/>
  <c r="I24" i="1"/>
  <c r="I25" i="1"/>
  <c r="I26" i="1"/>
  <c r="I27" i="1"/>
  <c r="I28" i="1"/>
  <c r="I29" i="1"/>
  <c r="R22" i="1"/>
  <c r="O22" i="1"/>
  <c r="L22" i="1"/>
  <c r="I22" i="1"/>
  <c r="E20" i="1"/>
  <c r="F23" i="1"/>
  <c r="F24" i="1"/>
  <c r="F25" i="1"/>
  <c r="F26" i="1"/>
  <c r="F27" i="1"/>
  <c r="F28" i="1"/>
  <c r="F29" i="1"/>
  <c r="F22" i="1"/>
  <c r="F30" i="1" l="1"/>
  <c r="R39" i="1"/>
  <c r="R41" i="1" s="1"/>
  <c r="R44" i="1" s="1"/>
  <c r="R30" i="1"/>
  <c r="I30" i="1"/>
  <c r="L30" i="1"/>
  <c r="O30" i="1"/>
  <c r="R20" i="1"/>
  <c r="O20" i="1"/>
  <c r="L20" i="1"/>
  <c r="I20" i="1"/>
  <c r="F20" i="1"/>
  <c r="R40" i="1" l="1"/>
  <c r="N40" i="1"/>
  <c r="O40" i="1" s="1"/>
  <c r="H40" i="1"/>
  <c r="I40" i="1" s="1"/>
  <c r="E40" i="1"/>
  <c r="F40" i="1" s="1"/>
  <c r="B40" i="1"/>
  <c r="C40" i="1" s="1"/>
  <c r="Q34" i="1"/>
  <c r="N34" i="1"/>
  <c r="O34" i="1" s="1"/>
  <c r="K34" i="1"/>
  <c r="L34" i="1" s="1"/>
  <c r="H34" i="1"/>
  <c r="I34" i="1" s="1"/>
  <c r="E34" i="1"/>
  <c r="F34" i="1" s="1"/>
  <c r="B34" i="1"/>
  <c r="N32" i="1"/>
  <c r="O32" i="1" s="1"/>
  <c r="O41" i="1" s="1"/>
  <c r="O44" i="1" s="1"/>
  <c r="K32" i="1"/>
  <c r="L32" i="1" s="1"/>
  <c r="H32" i="1"/>
  <c r="I32" i="1" s="1"/>
  <c r="I41" i="1" s="1"/>
  <c r="I44" i="1" s="1"/>
  <c r="I45" i="1" s="1"/>
  <c r="L43" i="1" s="1"/>
  <c r="E32" i="1"/>
  <c r="B32" i="1"/>
  <c r="Q29" i="1"/>
  <c r="N29" i="1"/>
  <c r="K29" i="1"/>
  <c r="H29" i="1"/>
  <c r="A29" i="1"/>
  <c r="Q28" i="1"/>
  <c r="N28" i="1"/>
  <c r="K28" i="1"/>
  <c r="H28" i="1"/>
  <c r="A28" i="1"/>
  <c r="Q27" i="1"/>
  <c r="N27" i="1"/>
  <c r="K27" i="1"/>
  <c r="H27" i="1"/>
  <c r="A27" i="1"/>
  <c r="Q26" i="1"/>
  <c r="N26" i="1"/>
  <c r="K26" i="1"/>
  <c r="H26" i="1"/>
  <c r="A26" i="1"/>
  <c r="Q25" i="1"/>
  <c r="N25" i="1"/>
  <c r="K25" i="1"/>
  <c r="H25" i="1"/>
  <c r="A25" i="1"/>
  <c r="Q24" i="1"/>
  <c r="N24" i="1"/>
  <c r="K24" i="1"/>
  <c r="H24" i="1"/>
  <c r="A24" i="1"/>
  <c r="Q23" i="1"/>
  <c r="N23" i="1"/>
  <c r="K23" i="1"/>
  <c r="H23" i="1"/>
  <c r="A23" i="1"/>
  <c r="Q22" i="1"/>
  <c r="N22" i="1"/>
  <c r="K22" i="1"/>
  <c r="H22" i="1"/>
  <c r="A22" i="1"/>
  <c r="Q20" i="1"/>
  <c r="N20" i="1"/>
  <c r="K20" i="1"/>
  <c r="H20" i="1"/>
  <c r="Q9" i="1"/>
  <c r="N9" i="1"/>
  <c r="K9" i="1"/>
  <c r="H9" i="1"/>
  <c r="E9" i="1"/>
  <c r="B9" i="1"/>
  <c r="H30" i="1" l="1"/>
  <c r="H41" i="1"/>
  <c r="H44" i="1" s="1"/>
  <c r="C34" i="1"/>
  <c r="K35" i="1"/>
  <c r="K41" i="1" s="1"/>
  <c r="E41" i="1"/>
  <c r="F32" i="1"/>
  <c r="Q41" i="1"/>
  <c r="Q44" i="1" s="1"/>
  <c r="B41" i="1"/>
  <c r="B44" i="1" s="1"/>
  <c r="B45" i="1" s="1"/>
  <c r="E43" i="1" s="1"/>
  <c r="C32" i="1"/>
  <c r="Q40" i="1"/>
  <c r="Q30" i="1"/>
  <c r="N30" i="1"/>
  <c r="K30" i="1"/>
  <c r="N41" i="1"/>
  <c r="N44" i="1" s="1"/>
  <c r="E44" i="1"/>
  <c r="L35" i="1" l="1"/>
  <c r="L41" i="1" s="1"/>
  <c r="L44" i="1" s="1"/>
  <c r="L45" i="1" s="1"/>
  <c r="O43" i="1" s="1"/>
  <c r="O45" i="1" s="1"/>
  <c r="R43" i="1" s="1"/>
  <c r="R45" i="1" s="1"/>
  <c r="E45" i="1"/>
  <c r="H43" i="1" s="1"/>
  <c r="H45" i="1" s="1"/>
  <c r="K43" i="1" s="1"/>
  <c r="K40" i="1"/>
  <c r="L40" i="1" s="1"/>
  <c r="K44" i="1"/>
  <c r="K45" i="1" l="1"/>
  <c r="N43" i="1" s="1"/>
  <c r="N45" i="1" s="1"/>
  <c r="Q43" i="1" s="1"/>
  <c r="Q45" i="1" s="1"/>
</calcChain>
</file>

<file path=xl/sharedStrings.xml><?xml version="1.0" encoding="utf-8"?>
<sst xmlns="http://schemas.openxmlformats.org/spreadsheetml/2006/main" count="58" uniqueCount="38">
  <si>
    <t>Spring Term</t>
  </si>
  <si>
    <t>Week Commencing</t>
  </si>
  <si>
    <t>£</t>
  </si>
  <si>
    <t>Income</t>
  </si>
  <si>
    <t>Estimated Contracts In</t>
  </si>
  <si>
    <t>Estimated Loan</t>
  </si>
  <si>
    <t>Total Income</t>
  </si>
  <si>
    <t>Expenses</t>
  </si>
  <si>
    <t>Estimated Wages Accrued</t>
  </si>
  <si>
    <t>Alex B</t>
  </si>
  <si>
    <t>Alex F</t>
  </si>
  <si>
    <t>Jack</t>
  </si>
  <si>
    <t>Jeremy</t>
  </si>
  <si>
    <t>Kevin</t>
  </si>
  <si>
    <t>Marco</t>
  </si>
  <si>
    <t>Miranda</t>
  </si>
  <si>
    <t>St.John</t>
  </si>
  <si>
    <t>Estimated Total Wages Accrued</t>
  </si>
  <si>
    <t>Estimated Wages Paid</t>
  </si>
  <si>
    <t>Estimated Total Wages Paid</t>
  </si>
  <si>
    <t>Estimated Contracts Out</t>
  </si>
  <si>
    <t>Estimated Interest</t>
  </si>
  <si>
    <t>Loan With Interest (For Calculation Purposes)</t>
  </si>
  <si>
    <t>Rent Accrued</t>
  </si>
  <si>
    <t>Rent Paid</t>
  </si>
  <si>
    <t>Utilities Accrued</t>
  </si>
  <si>
    <t>Utilities Paid</t>
  </si>
  <si>
    <t>IT Infrastructure Accrued</t>
  </si>
  <si>
    <t>IT Infrastructure Paid</t>
  </si>
  <si>
    <t>Estimated Total Overhead Cost</t>
  </si>
  <si>
    <t>Total Expenses</t>
  </si>
  <si>
    <t>Bank Balance</t>
  </si>
  <si>
    <t>Opening Balance</t>
  </si>
  <si>
    <t>Net Cashflow</t>
  </si>
  <si>
    <t>Closing Balance</t>
  </si>
  <si>
    <t>Actual</t>
  </si>
  <si>
    <t>Forecast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</si>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</sst>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#,##0.00_ ;[Red]\-#,##0.00\ 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b/>
      <sz val="11"/>
      <color indexed="23"/>
      <name val="Arial"/>
      <family val="2"/>
    </font>
    <font>
      <sz val="11"/>
      <color indexed="23"/>
      <name val="Arial"/>
      <family val="2"/>
    </font>
    <font>
      <b/>
      <sz val="11"/>
      <color indexed="8"/>
      <name val="Arial"/>
      <family val="2"/>
    </font>
    <font>
      <sz val="11"/>
      <color theme="1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dashed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ashed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ashed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dashed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dashed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/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Fill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9" fillId="0" borderId="0" xfId="0" applyFont="1"/>
    <xf numFmtId="40" fontId="1" fillId="0" borderId="5" xfId="0" applyNumberFormat="1" applyFont="1" applyBorder="1" applyAlignment="1"/>
    <xf numFmtId="40" fontId="1" fillId="0" borderId="5" xfId="0" applyNumberFormat="1" applyFont="1" applyBorder="1"/>
    <xf numFmtId="40" fontId="1" fillId="3" borderId="5" xfId="0" applyNumberFormat="1" applyFont="1" applyFill="1" applyBorder="1" applyAlignment="1"/>
    <xf numFmtId="2" fontId="1" fillId="0" borderId="5" xfId="0" applyNumberFormat="1" applyFont="1" applyBorder="1" applyAlignment="1"/>
    <xf numFmtId="2" fontId="1" fillId="0" borderId="5" xfId="0" applyNumberFormat="1" applyFont="1" applyBorder="1" applyAlignment="1">
      <alignment wrapText="1"/>
    </xf>
    <xf numFmtId="40" fontId="8" fillId="0" borderId="4" xfId="0" applyNumberFormat="1" applyFont="1" applyBorder="1" applyAlignment="1"/>
    <xf numFmtId="40" fontId="8" fillId="0" borderId="5" xfId="0" applyNumberFormat="1" applyFont="1" applyBorder="1"/>
    <xf numFmtId="2" fontId="8" fillId="0" borderId="5" xfId="0" applyNumberFormat="1" applyFont="1" applyBorder="1" applyAlignment="1"/>
    <xf numFmtId="40" fontId="1" fillId="0" borderId="4" xfId="0" applyNumberFormat="1" applyFont="1" applyBorder="1" applyAlignment="1"/>
    <xf numFmtId="40" fontId="8" fillId="0" borderId="5" xfId="0" applyNumberFormat="1" applyFont="1" applyBorder="1" applyAlignment="1"/>
    <xf numFmtId="40" fontId="2" fillId="0" borderId="5" xfId="0" applyNumberFormat="1" applyFont="1" applyBorder="1"/>
    <xf numFmtId="40" fontId="2" fillId="2" borderId="5" xfId="0" applyNumberFormat="1" applyFont="1" applyFill="1" applyBorder="1"/>
    <xf numFmtId="40" fontId="2" fillId="0" borderId="7" xfId="0" applyNumberFormat="1" applyFont="1" applyBorder="1"/>
    <xf numFmtId="40" fontId="1" fillId="0" borderId="14" xfId="0" applyNumberFormat="1" applyFont="1" applyBorder="1"/>
    <xf numFmtId="40" fontId="3" fillId="2" borderId="14" xfId="0" applyNumberFormat="1" applyFont="1" applyFill="1" applyBorder="1" applyAlignment="1"/>
    <xf numFmtId="40" fontId="4" fillId="0" borderId="14" xfId="0" applyNumberFormat="1" applyFont="1" applyBorder="1"/>
    <xf numFmtId="40" fontId="5" fillId="0" borderId="14" xfId="0" applyNumberFormat="1" applyFont="1" applyBorder="1" applyAlignment="1">
      <alignment horizontal="right"/>
    </xf>
    <xf numFmtId="40" fontId="5" fillId="0" borderId="14" xfId="0" applyNumberFormat="1" applyFont="1" applyBorder="1" applyAlignment="1">
      <alignment horizontal="right" wrapText="1"/>
    </xf>
    <xf numFmtId="40" fontId="1" fillId="0" borderId="14" xfId="0" applyNumberFormat="1" applyFont="1" applyBorder="1" applyAlignment="1">
      <alignment horizontal="right"/>
    </xf>
    <xf numFmtId="40" fontId="6" fillId="0" borderId="14" xfId="0" applyNumberFormat="1" applyFont="1" applyBorder="1" applyAlignment="1">
      <alignment horizontal="left"/>
    </xf>
    <xf numFmtId="40" fontId="1" fillId="0" borderId="14" xfId="0" applyNumberFormat="1" applyFont="1" applyBorder="1" applyAlignment="1">
      <alignment horizontal="right" wrapText="1"/>
    </xf>
    <xf numFmtId="40" fontId="5" fillId="0" borderId="14" xfId="0" applyNumberFormat="1" applyFont="1" applyBorder="1" applyAlignment="1">
      <alignment wrapText="1"/>
    </xf>
    <xf numFmtId="40" fontId="8" fillId="0" borderId="14" xfId="0" applyNumberFormat="1" applyFont="1" applyBorder="1" applyAlignment="1"/>
    <xf numFmtId="40" fontId="1" fillId="0" borderId="14" xfId="0" applyNumberFormat="1" applyFont="1" applyBorder="1" applyAlignment="1"/>
    <xf numFmtId="40" fontId="1" fillId="0" borderId="15" xfId="0" applyNumberFormat="1" applyFont="1" applyBorder="1"/>
    <xf numFmtId="40" fontId="3" fillId="2" borderId="16" xfId="0" applyNumberFormat="1" applyFont="1" applyFill="1" applyBorder="1" applyAlignment="1"/>
    <xf numFmtId="40" fontId="1" fillId="2" borderId="17" xfId="0" applyNumberFormat="1" applyFont="1" applyFill="1" applyBorder="1" applyAlignment="1"/>
    <xf numFmtId="40" fontId="1" fillId="0" borderId="19" xfId="0" applyNumberFormat="1" applyFont="1" applyBorder="1"/>
    <xf numFmtId="40" fontId="1" fillId="0" borderId="20" xfId="0" applyNumberFormat="1" applyFont="1" applyBorder="1"/>
    <xf numFmtId="40" fontId="3" fillId="0" borderId="18" xfId="0" applyNumberFormat="1" applyFont="1" applyBorder="1" applyAlignment="1"/>
    <xf numFmtId="40" fontId="1" fillId="0" borderId="22" xfId="0" applyNumberFormat="1" applyFont="1" applyBorder="1"/>
    <xf numFmtId="40" fontId="1" fillId="0" borderId="19" xfId="0" applyNumberFormat="1" applyFont="1" applyBorder="1" applyAlignment="1"/>
    <xf numFmtId="2" fontId="1" fillId="0" borderId="20" xfId="0" applyNumberFormat="1" applyFont="1" applyBorder="1" applyAlignment="1"/>
    <xf numFmtId="40" fontId="1" fillId="0" borderId="20" xfId="0" applyNumberFormat="1" applyFont="1" applyBorder="1" applyAlignment="1"/>
    <xf numFmtId="40" fontId="2" fillId="0" borderId="22" xfId="0" applyNumberFormat="1" applyFont="1" applyBorder="1"/>
    <xf numFmtId="0" fontId="2" fillId="0" borderId="25" xfId="0" applyFont="1" applyBorder="1" applyAlignment="1">
      <alignment horizontal="center"/>
    </xf>
    <xf numFmtId="40" fontId="1" fillId="0" borderId="25" xfId="0" applyNumberFormat="1" applyFont="1" applyBorder="1" applyAlignment="1"/>
    <xf numFmtId="2" fontId="1" fillId="0" borderId="25" xfId="0" applyNumberFormat="1" applyFont="1" applyBorder="1" applyAlignment="1"/>
    <xf numFmtId="2" fontId="1" fillId="0" borderId="25" xfId="0" applyNumberFormat="1" applyFont="1" applyBorder="1" applyAlignment="1">
      <alignment wrapText="1"/>
    </xf>
    <xf numFmtId="40" fontId="8" fillId="0" borderId="25" xfId="0" applyNumberFormat="1" applyFont="1" applyBorder="1"/>
    <xf numFmtId="40" fontId="8" fillId="0" borderId="25" xfId="0" applyNumberFormat="1" applyFont="1" applyBorder="1" applyAlignment="1"/>
    <xf numFmtId="40" fontId="1" fillId="0" borderId="25" xfId="0" applyNumberFormat="1" applyFont="1" applyBorder="1"/>
    <xf numFmtId="40" fontId="1" fillId="0" borderId="28" xfId="0" applyNumberFormat="1" applyFont="1" applyBorder="1" applyAlignment="1"/>
    <xf numFmtId="40" fontId="2" fillId="0" borderId="29" xfId="0" applyNumberFormat="1" applyFont="1" applyBorder="1"/>
    <xf numFmtId="40" fontId="2" fillId="0" borderId="25" xfId="0" applyNumberFormat="1" applyFont="1" applyBorder="1"/>
    <xf numFmtId="40" fontId="2" fillId="0" borderId="26" xfId="0" applyNumberFormat="1" applyFont="1" applyBorder="1"/>
    <xf numFmtId="40" fontId="1" fillId="2" borderId="30" xfId="0" applyNumberFormat="1" applyFont="1" applyFill="1" applyBorder="1" applyAlignment="1"/>
    <xf numFmtId="40" fontId="1" fillId="0" borderId="25" xfId="0" applyNumberFormat="1" applyFont="1" applyFill="1" applyBorder="1" applyAlignment="1"/>
    <xf numFmtId="40" fontId="1" fillId="0" borderId="3" xfId="0" applyNumberFormat="1" applyFont="1" applyBorder="1"/>
    <xf numFmtId="40" fontId="1" fillId="0" borderId="28" xfId="0" applyNumberFormat="1" applyFont="1" applyFill="1" applyBorder="1"/>
    <xf numFmtId="40" fontId="1" fillId="0" borderId="31" xfId="0" applyNumberFormat="1" applyFont="1" applyBorder="1"/>
    <xf numFmtId="4" fontId="7" fillId="0" borderId="29" xfId="0" applyNumberFormat="1" applyFont="1" applyBorder="1"/>
    <xf numFmtId="40" fontId="1" fillId="3" borderId="4" xfId="0" applyNumberFormat="1" applyFont="1" applyFill="1" applyBorder="1" applyAlignment="1"/>
    <xf numFmtId="2" fontId="1" fillId="0" borderId="4" xfId="0" applyNumberFormat="1" applyFont="1" applyBorder="1" applyAlignment="1"/>
    <xf numFmtId="40" fontId="8" fillId="0" borderId="4" xfId="0" applyNumberFormat="1" applyFont="1" applyBorder="1"/>
    <xf numFmtId="40" fontId="1" fillId="0" borderId="3" xfId="0" applyNumberFormat="1" applyFont="1" applyBorder="1" applyAlignment="1"/>
    <xf numFmtId="40" fontId="2" fillId="0" borderId="31" xfId="0" applyNumberFormat="1" applyFont="1" applyBorder="1"/>
    <xf numFmtId="40" fontId="2" fillId="2" borderId="4" xfId="0" applyNumberFormat="1" applyFont="1" applyFill="1" applyBorder="1"/>
    <xf numFmtId="40" fontId="2" fillId="0" borderId="4" xfId="0" applyNumberFormat="1" applyFont="1" applyBorder="1"/>
    <xf numFmtId="40" fontId="2" fillId="0" borderId="6" xfId="0" applyNumberFormat="1" applyFont="1" applyBorder="1"/>
    <xf numFmtId="0" fontId="7" fillId="0" borderId="32" xfId="0" applyFont="1" applyBorder="1"/>
    <xf numFmtId="0" fontId="7" fillId="4" borderId="27" xfId="0" applyFont="1" applyFill="1" applyBorder="1"/>
    <xf numFmtId="0" fontId="7" fillId="4" borderId="25" xfId="0" applyFont="1" applyFill="1" applyBorder="1"/>
    <xf numFmtId="0" fontId="7" fillId="4" borderId="11" xfId="0" applyFont="1" applyFill="1" applyBorder="1"/>
    <xf numFmtId="0" fontId="7" fillId="0" borderId="5" xfId="0" applyFont="1" applyBorder="1"/>
    <xf numFmtId="0" fontId="7" fillId="0" borderId="25" xfId="0" applyFont="1" applyBorder="1"/>
    <xf numFmtId="2" fontId="1" fillId="4" borderId="5" xfId="0" applyNumberFormat="1" applyFont="1" applyFill="1" applyBorder="1" applyAlignment="1"/>
    <xf numFmtId="0" fontId="2" fillId="5" borderId="5" xfId="0" applyFont="1" applyFill="1" applyBorder="1" applyAlignment="1">
      <alignment horizontal="center"/>
    </xf>
    <xf numFmtId="40" fontId="1" fillId="5" borderId="5" xfId="0" applyNumberFormat="1" applyFont="1" applyFill="1" applyBorder="1" applyAlignment="1"/>
    <xf numFmtId="2" fontId="1" fillId="5" borderId="5" xfId="0" applyNumberFormat="1" applyFont="1" applyFill="1" applyBorder="1" applyAlignment="1"/>
    <xf numFmtId="40" fontId="1" fillId="5" borderId="7" xfId="0" applyNumberFormat="1" applyFont="1" applyFill="1" applyBorder="1" applyAlignment="1"/>
    <xf numFmtId="40" fontId="1" fillId="4" borderId="5" xfId="0" applyNumberFormat="1" applyFont="1" applyFill="1" applyBorder="1" applyAlignment="1"/>
    <xf numFmtId="40" fontId="1" fillId="5" borderId="20" xfId="0" applyNumberFormat="1" applyFont="1" applyFill="1" applyBorder="1"/>
    <xf numFmtId="40" fontId="1" fillId="5" borderId="22" xfId="0" applyNumberFormat="1" applyFont="1" applyFill="1" applyBorder="1"/>
    <xf numFmtId="0" fontId="7" fillId="5" borderId="5" xfId="0" applyFont="1" applyFill="1" applyBorder="1"/>
    <xf numFmtId="2" fontId="1" fillId="5" borderId="7" xfId="0" applyNumberFormat="1" applyFont="1" applyFill="1" applyBorder="1" applyAlignment="1"/>
    <xf numFmtId="40" fontId="2" fillId="5" borderId="5" xfId="0" applyNumberFormat="1" applyFont="1" applyFill="1" applyBorder="1"/>
    <xf numFmtId="40" fontId="2" fillId="5" borderId="7" xfId="0" applyNumberFormat="1" applyFont="1" applyFill="1" applyBorder="1"/>
    <xf numFmtId="0" fontId="2" fillId="5" borderId="11" xfId="0" applyFont="1" applyFill="1" applyBorder="1" applyAlignment="1">
      <alignment horizontal="center"/>
    </xf>
    <xf numFmtId="165" fontId="7" fillId="5" borderId="11" xfId="0" applyNumberFormat="1" applyFont="1" applyFill="1" applyBorder="1"/>
    <xf numFmtId="165" fontId="7" fillId="5" borderId="33" xfId="0" applyNumberFormat="1" applyFont="1" applyFill="1" applyBorder="1"/>
    <xf numFmtId="0" fontId="7" fillId="5" borderId="11" xfId="0" applyFont="1" applyFill="1" applyBorder="1"/>
    <xf numFmtId="2" fontId="7" fillId="5" borderId="11" xfId="0" applyNumberFormat="1" applyFont="1" applyFill="1" applyBorder="1"/>
    <xf numFmtId="4" fontId="7" fillId="5" borderId="11" xfId="0" applyNumberFormat="1" applyFont="1" applyFill="1" applyBorder="1"/>
    <xf numFmtId="0" fontId="7" fillId="4" borderId="10" xfId="0" applyFont="1" applyFill="1" applyBorder="1"/>
    <xf numFmtId="40" fontId="1" fillId="5" borderId="11" xfId="0" applyNumberFormat="1" applyFont="1" applyFill="1" applyBorder="1" applyAlignment="1"/>
    <xf numFmtId="40" fontId="1" fillId="5" borderId="21" xfId="0" applyNumberFormat="1" applyFont="1" applyFill="1" applyBorder="1"/>
    <xf numFmtId="40" fontId="1" fillId="5" borderId="23" xfId="0" applyNumberFormat="1" applyFont="1" applyFill="1" applyBorder="1"/>
    <xf numFmtId="40" fontId="2" fillId="4" borderId="5" xfId="0" applyNumberFormat="1" applyFont="1" applyFill="1" applyBorder="1"/>
    <xf numFmtId="40" fontId="1" fillId="4" borderId="17" xfId="0" applyNumberFormat="1" applyFont="1" applyFill="1" applyBorder="1" applyAlignment="1"/>
    <xf numFmtId="40" fontId="1" fillId="0" borderId="16" xfId="0" applyNumberFormat="1" applyFont="1" applyBorder="1"/>
    <xf numFmtId="40" fontId="1" fillId="0" borderId="26" xfId="0" applyNumberFormat="1" applyFont="1" applyBorder="1" applyAlignment="1">
      <alignment horizontal="center"/>
    </xf>
    <xf numFmtId="40" fontId="1" fillId="0" borderId="38" xfId="0" applyNumberFormat="1" applyFont="1" applyBorder="1" applyAlignment="1">
      <alignment horizontal="center"/>
    </xf>
    <xf numFmtId="40" fontId="1" fillId="0" borderId="13" xfId="0" applyNumberFormat="1" applyFont="1" applyBorder="1" applyAlignment="1">
      <alignment horizontal="center"/>
    </xf>
    <xf numFmtId="40" fontId="1" fillId="0" borderId="39" xfId="0" applyNumberFormat="1" applyFont="1" applyBorder="1" applyAlignment="1">
      <alignment horizontal="center"/>
    </xf>
    <xf numFmtId="40" fontId="1" fillId="0" borderId="1" xfId="0" applyNumberFormat="1" applyFont="1" applyBorder="1" applyAlignment="1">
      <alignment horizontal="center"/>
    </xf>
    <xf numFmtId="40" fontId="1" fillId="0" borderId="2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1" fillId="0" borderId="36" xfId="0" applyNumberFormat="1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40" fontId="1" fillId="0" borderId="37" xfId="0" applyNumberFormat="1" applyFont="1" applyBorder="1" applyAlignment="1">
      <alignment horizontal="center"/>
    </xf>
    <xf numFmtId="164" fontId="1" fillId="0" borderId="35" xfId="0" applyNumberFormat="1" applyFont="1" applyBorder="1" applyAlignment="1">
      <alignment horizontal="center"/>
    </xf>
    <xf numFmtId="40" fontId="1" fillId="0" borderId="8" xfId="0" applyNumberFormat="1" applyFont="1" applyBorder="1" applyAlignment="1">
      <alignment horizontal="center"/>
    </xf>
    <xf numFmtId="40" fontId="1" fillId="0" borderId="9" xfId="0" applyNumberFormat="1" applyFont="1" applyBorder="1" applyAlignment="1">
      <alignment horizontal="center"/>
    </xf>
    <xf numFmtId="40" fontId="1" fillId="0" borderId="24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B29C-4483-4C25-9FBD-6B6D1D2B8CDE}">
  <dimension ref="A1:S46"/>
  <sheetViews>
    <sheetView tabSelected="1" topLeftCell="A12" zoomScale="80" zoomScaleNormal="80" workbookViewId="0">
      <selection activeCell="I35" sqref="I35"/>
    </sheetView>
  </sheetViews>
  <sheetFormatPr defaultRowHeight="15" x14ac:dyDescent="0.25"/>
  <cols>
    <col min="1" max="1" width="31.85546875" bestFit="1" customWidth="1"/>
    <col min="2" max="2" width="8.140625" bestFit="1" customWidth="1"/>
    <col min="3" max="3" width="10.85546875" bestFit="1" customWidth="1"/>
    <col min="4" max="4" width="9.140625" style="1"/>
    <col min="5" max="5" width="8.140625" bestFit="1" customWidth="1"/>
    <col min="6" max="6" width="10.140625" customWidth="1"/>
    <col min="7" max="7" width="10.28515625" bestFit="1" customWidth="1"/>
    <col min="8" max="8" width="8.42578125" bestFit="1" customWidth="1"/>
    <col min="9" max="9" width="10.85546875" bestFit="1" customWidth="1"/>
    <col min="10" max="10" width="10.28515625" bestFit="1" customWidth="1"/>
    <col min="11" max="11" width="10.5703125" bestFit="1" customWidth="1"/>
    <col min="12" max="12" width="10.85546875" bestFit="1" customWidth="1"/>
    <col min="13" max="13" width="10.28515625" bestFit="1" customWidth="1"/>
    <col min="14" max="14" width="10.5703125" bestFit="1" customWidth="1"/>
    <col min="15" max="15" width="10.85546875" bestFit="1" customWidth="1"/>
    <col min="16" max="16" width="10.28515625" bestFit="1" customWidth="1"/>
    <col min="17" max="17" width="10.5703125" bestFit="1" customWidth="1"/>
    <col min="18" max="18" width="10.85546875" bestFit="1" customWidth="1"/>
    <col min="19" max="19" width="10.5703125" bestFit="1" customWidth="1"/>
  </cols>
  <sheetData>
    <row r="1" spans="1:19" ht="15.75" thickTop="1" x14ac:dyDescent="0.25">
      <c r="A1" s="100"/>
      <c r="B1" s="112" t="s">
        <v>0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65"/>
    </row>
    <row r="2" spans="1:19" x14ac:dyDescent="0.25">
      <c r="A2" s="101"/>
      <c r="B2" s="102">
        <v>1</v>
      </c>
      <c r="C2" s="103"/>
      <c r="D2" s="104"/>
      <c r="E2" s="105">
        <v>2</v>
      </c>
      <c r="F2" s="103"/>
      <c r="G2" s="104"/>
      <c r="H2" s="105">
        <v>3</v>
      </c>
      <c r="I2" s="103"/>
      <c r="J2" s="104"/>
      <c r="K2" s="105">
        <v>4</v>
      </c>
      <c r="L2" s="103"/>
      <c r="M2" s="104"/>
      <c r="N2" s="105">
        <v>5</v>
      </c>
      <c r="O2" s="103"/>
      <c r="P2" s="104"/>
      <c r="Q2" s="105">
        <v>6</v>
      </c>
      <c r="R2" s="103"/>
      <c r="S2" s="115"/>
    </row>
    <row r="3" spans="1:19" x14ac:dyDescent="0.25">
      <c r="A3" s="101"/>
      <c r="B3" s="2" t="s">
        <v>35</v>
      </c>
      <c r="C3" s="3" t="s">
        <v>36</v>
      </c>
      <c r="D3" s="72" t="s">
        <v>37</v>
      </c>
      <c r="E3" s="3" t="s">
        <v>35</v>
      </c>
      <c r="F3" s="3" t="s">
        <v>36</v>
      </c>
      <c r="G3" s="72" t="s">
        <v>37</v>
      </c>
      <c r="H3" s="3" t="s">
        <v>35</v>
      </c>
      <c r="I3" s="3" t="s">
        <v>36</v>
      </c>
      <c r="J3" s="72" t="s">
        <v>37</v>
      </c>
      <c r="K3" s="3" t="s">
        <v>35</v>
      </c>
      <c r="L3" s="3" t="s">
        <v>36</v>
      </c>
      <c r="M3" s="72" t="s">
        <v>37</v>
      </c>
      <c r="N3" s="3" t="s">
        <v>35</v>
      </c>
      <c r="O3" s="3" t="s">
        <v>36</v>
      </c>
      <c r="P3" s="72" t="s">
        <v>37</v>
      </c>
      <c r="Q3" s="3" t="s">
        <v>35</v>
      </c>
      <c r="R3" s="40" t="s">
        <v>36</v>
      </c>
      <c r="S3" s="83" t="s">
        <v>37</v>
      </c>
    </row>
    <row r="4" spans="1:19" x14ac:dyDescent="0.25">
      <c r="A4" s="95" t="s">
        <v>1</v>
      </c>
      <c r="B4" s="106">
        <v>43108</v>
      </c>
      <c r="C4" s="107"/>
      <c r="D4" s="108"/>
      <c r="E4" s="109">
        <v>43115</v>
      </c>
      <c r="F4" s="107"/>
      <c r="G4" s="108"/>
      <c r="H4" s="109">
        <v>43122</v>
      </c>
      <c r="I4" s="107"/>
      <c r="J4" s="108"/>
      <c r="K4" s="109">
        <v>43129</v>
      </c>
      <c r="L4" s="107"/>
      <c r="M4" s="108"/>
      <c r="N4" s="109">
        <v>43136</v>
      </c>
      <c r="O4" s="107"/>
      <c r="P4" s="108"/>
      <c r="Q4" s="109">
        <v>43143</v>
      </c>
      <c r="R4" s="107"/>
      <c r="S4" s="111"/>
    </row>
    <row r="5" spans="1:19" ht="15.75" thickBot="1" x14ac:dyDescent="0.3">
      <c r="A5" s="29"/>
      <c r="B5" s="110" t="s">
        <v>2</v>
      </c>
      <c r="C5" s="97"/>
      <c r="D5" s="98"/>
      <c r="E5" s="96" t="s">
        <v>2</v>
      </c>
      <c r="F5" s="97"/>
      <c r="G5" s="98"/>
      <c r="H5" s="96" t="s">
        <v>2</v>
      </c>
      <c r="I5" s="97"/>
      <c r="J5" s="98"/>
      <c r="K5" s="96" t="s">
        <v>2</v>
      </c>
      <c r="L5" s="97"/>
      <c r="M5" s="98"/>
      <c r="N5" s="96" t="s">
        <v>2</v>
      </c>
      <c r="O5" s="97"/>
      <c r="P5" s="98"/>
      <c r="Q5" s="96" t="s">
        <v>2</v>
      </c>
      <c r="R5" s="97"/>
      <c r="S5" s="99"/>
    </row>
    <row r="6" spans="1:19" ht="16.5" thickTop="1" x14ac:dyDescent="0.25">
      <c r="A6" s="30" t="s">
        <v>3</v>
      </c>
      <c r="B6" s="51"/>
      <c r="C6" s="31"/>
      <c r="D6" s="94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66"/>
      <c r="S6" s="89"/>
    </row>
    <row r="7" spans="1:19" x14ac:dyDescent="0.25">
      <c r="A7" s="18" t="s">
        <v>4</v>
      </c>
      <c r="B7" s="13">
        <v>0</v>
      </c>
      <c r="C7" s="5">
        <v>0</v>
      </c>
      <c r="D7" s="73">
        <f>C7-B7</f>
        <v>0</v>
      </c>
      <c r="E7" s="5">
        <v>0</v>
      </c>
      <c r="F7" s="5">
        <v>0</v>
      </c>
      <c r="G7" s="73">
        <v>0</v>
      </c>
      <c r="H7" s="5">
        <v>0</v>
      </c>
      <c r="I7" s="5">
        <v>0</v>
      </c>
      <c r="J7" s="73">
        <v>0</v>
      </c>
      <c r="K7" s="5">
        <v>0</v>
      </c>
      <c r="L7" s="5">
        <v>0</v>
      </c>
      <c r="M7" s="73">
        <v>0</v>
      </c>
      <c r="N7" s="5">
        <v>0</v>
      </c>
      <c r="O7" s="5">
        <v>0</v>
      </c>
      <c r="P7" s="73">
        <v>0</v>
      </c>
      <c r="Q7" s="5">
        <v>0</v>
      </c>
      <c r="R7" s="52">
        <v>0</v>
      </c>
      <c r="S7" s="90">
        <v>0</v>
      </c>
    </row>
    <row r="8" spans="1:19" x14ac:dyDescent="0.25">
      <c r="A8" s="32" t="s">
        <v>5</v>
      </c>
      <c r="B8" s="53">
        <v>0</v>
      </c>
      <c r="C8" s="33">
        <v>0</v>
      </c>
      <c r="D8" s="73">
        <f t="shared" ref="D8:D9" si="0">C8-B8</f>
        <v>0</v>
      </c>
      <c r="E8" s="33">
        <v>0</v>
      </c>
      <c r="F8" s="33">
        <v>0</v>
      </c>
      <c r="G8" s="77">
        <v>0</v>
      </c>
      <c r="H8" s="33">
        <v>0</v>
      </c>
      <c r="I8" s="33">
        <v>0</v>
      </c>
      <c r="J8" s="77">
        <v>0</v>
      </c>
      <c r="K8" s="33">
        <v>0</v>
      </c>
      <c r="L8" s="33">
        <v>0</v>
      </c>
      <c r="M8" s="77">
        <v>0</v>
      </c>
      <c r="N8" s="33">
        <v>0</v>
      </c>
      <c r="O8" s="33">
        <v>0</v>
      </c>
      <c r="P8" s="77">
        <v>0</v>
      </c>
      <c r="Q8" s="33">
        <v>0</v>
      </c>
      <c r="R8" s="54">
        <v>0</v>
      </c>
      <c r="S8" s="91">
        <v>0</v>
      </c>
    </row>
    <row r="9" spans="1:19" ht="15.75" x14ac:dyDescent="0.25">
      <c r="A9" s="34" t="s">
        <v>6</v>
      </c>
      <c r="B9" s="55">
        <f t="shared" ref="B9:Q9" si="1">SUM(B7:B8)</f>
        <v>0</v>
      </c>
      <c r="C9" s="35">
        <v>0</v>
      </c>
      <c r="D9" s="73">
        <f t="shared" si="0"/>
        <v>0</v>
      </c>
      <c r="E9" s="35">
        <f t="shared" si="1"/>
        <v>0</v>
      </c>
      <c r="F9" s="35">
        <v>0</v>
      </c>
      <c r="G9" s="78">
        <v>0</v>
      </c>
      <c r="H9" s="35">
        <f t="shared" si="1"/>
        <v>0</v>
      </c>
      <c r="I9" s="35">
        <v>0</v>
      </c>
      <c r="J9" s="78">
        <v>0</v>
      </c>
      <c r="K9" s="35">
        <f t="shared" si="1"/>
        <v>0</v>
      </c>
      <c r="L9" s="35">
        <v>0</v>
      </c>
      <c r="M9" s="78">
        <v>0</v>
      </c>
      <c r="N9" s="35">
        <f t="shared" si="1"/>
        <v>0</v>
      </c>
      <c r="O9" s="35">
        <v>0</v>
      </c>
      <c r="P9" s="78">
        <v>0</v>
      </c>
      <c r="Q9" s="35">
        <f t="shared" si="1"/>
        <v>0</v>
      </c>
      <c r="R9" s="56">
        <v>0</v>
      </c>
      <c r="S9" s="92">
        <v>0</v>
      </c>
    </row>
    <row r="10" spans="1:19" ht="15.75" x14ac:dyDescent="0.25">
      <c r="A10" s="19" t="s">
        <v>7</v>
      </c>
      <c r="B10" s="57"/>
      <c r="C10" s="7"/>
      <c r="D10" s="7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67"/>
      <c r="S10" s="68"/>
    </row>
    <row r="11" spans="1:19" x14ac:dyDescent="0.25">
      <c r="A11" s="20" t="s">
        <v>8</v>
      </c>
      <c r="B11" s="13"/>
      <c r="C11" s="5"/>
      <c r="D11" s="73"/>
      <c r="E11" s="69"/>
      <c r="F11" s="69"/>
      <c r="G11" s="79"/>
      <c r="H11" s="5"/>
      <c r="I11" s="5"/>
      <c r="J11" s="73"/>
      <c r="K11" s="5"/>
      <c r="L11" s="5"/>
      <c r="M11" s="73"/>
      <c r="N11" s="5"/>
      <c r="O11" s="5"/>
      <c r="P11" s="73"/>
      <c r="Q11" s="5"/>
      <c r="R11" s="70"/>
      <c r="S11" s="86"/>
    </row>
    <row r="12" spans="1:19" x14ac:dyDescent="0.25">
      <c r="A12" s="21" t="s">
        <v>9</v>
      </c>
      <c r="B12" s="58">
        <v>0</v>
      </c>
      <c r="C12" s="8">
        <v>0</v>
      </c>
      <c r="D12" s="73">
        <f t="shared" ref="D12:D20" si="2">C12-B12</f>
        <v>0</v>
      </c>
      <c r="E12" s="8">
        <v>25</v>
      </c>
      <c r="F12" s="8">
        <v>84.38</v>
      </c>
      <c r="G12" s="74">
        <f>F12-E12</f>
        <v>59.379999999999995</v>
      </c>
      <c r="H12" s="8">
        <v>75</v>
      </c>
      <c r="I12" s="8">
        <v>37.5</v>
      </c>
      <c r="J12" s="74">
        <f>I12-H12</f>
        <v>-37.5</v>
      </c>
      <c r="K12" s="8">
        <v>162.5</v>
      </c>
      <c r="L12" s="8">
        <v>93.75</v>
      </c>
      <c r="M12" s="74">
        <f>L12-K12</f>
        <v>-68.75</v>
      </c>
      <c r="N12" s="8">
        <v>62.5</v>
      </c>
      <c r="O12" s="8">
        <v>243.75</v>
      </c>
      <c r="P12" s="74">
        <f>O12-N12</f>
        <v>181.25</v>
      </c>
      <c r="Q12" s="8">
        <v>56.25</v>
      </c>
      <c r="R12" s="42">
        <v>237.5</v>
      </c>
      <c r="S12" s="87">
        <f>R12-Q12</f>
        <v>181.25</v>
      </c>
    </row>
    <row r="13" spans="1:19" x14ac:dyDescent="0.25">
      <c r="A13" s="22" t="s">
        <v>10</v>
      </c>
      <c r="B13" s="58">
        <v>0</v>
      </c>
      <c r="C13" s="8">
        <v>0</v>
      </c>
      <c r="D13" s="73">
        <f t="shared" si="2"/>
        <v>0</v>
      </c>
      <c r="E13" s="8">
        <v>56.25</v>
      </c>
      <c r="F13" s="8">
        <v>343.75</v>
      </c>
      <c r="G13" s="74">
        <f t="shared" ref="G13:G45" si="3">F13-E13</f>
        <v>287.5</v>
      </c>
      <c r="H13" s="8">
        <v>137.5</v>
      </c>
      <c r="I13" s="8">
        <v>206.25</v>
      </c>
      <c r="J13" s="74">
        <f t="shared" ref="J13:J41" si="4">I13-H13</f>
        <v>68.75</v>
      </c>
      <c r="K13" s="8">
        <v>268.75</v>
      </c>
      <c r="L13" s="8">
        <v>31.25</v>
      </c>
      <c r="M13" s="74">
        <f t="shared" ref="M13:M41" si="5">L13-K13</f>
        <v>-237.5</v>
      </c>
      <c r="N13" s="8">
        <v>43.75</v>
      </c>
      <c r="O13" s="8">
        <v>87.5</v>
      </c>
      <c r="P13" s="74">
        <f t="shared" ref="P13:P41" si="6">O13-N13</f>
        <v>43.75</v>
      </c>
      <c r="Q13" s="8">
        <v>128.13</v>
      </c>
      <c r="R13" s="42">
        <v>84.38</v>
      </c>
      <c r="S13" s="87">
        <f t="shared" ref="S13:S40" si="7">R13-Q13</f>
        <v>-43.75</v>
      </c>
    </row>
    <row r="14" spans="1:19" x14ac:dyDescent="0.25">
      <c r="A14" s="21" t="s">
        <v>11</v>
      </c>
      <c r="B14" s="58">
        <v>0</v>
      </c>
      <c r="C14" s="8">
        <v>0</v>
      </c>
      <c r="D14" s="73">
        <f t="shared" si="2"/>
        <v>0</v>
      </c>
      <c r="E14" s="8">
        <v>50</v>
      </c>
      <c r="F14" s="8">
        <v>287.5</v>
      </c>
      <c r="G14" s="74">
        <f t="shared" si="3"/>
        <v>237.5</v>
      </c>
      <c r="H14" s="8">
        <v>125</v>
      </c>
      <c r="I14" s="8">
        <v>96.88</v>
      </c>
      <c r="J14" s="74">
        <f t="shared" si="4"/>
        <v>-28.120000000000005</v>
      </c>
      <c r="K14" s="8">
        <v>93.75</v>
      </c>
      <c r="L14" s="8">
        <v>131.25</v>
      </c>
      <c r="M14" s="74">
        <f t="shared" si="5"/>
        <v>37.5</v>
      </c>
      <c r="N14" s="8">
        <v>206.25</v>
      </c>
      <c r="O14" s="8">
        <v>328.13</v>
      </c>
      <c r="P14" s="74">
        <f t="shared" si="6"/>
        <v>121.88</v>
      </c>
      <c r="Q14" s="8">
        <v>221.88</v>
      </c>
      <c r="R14" s="42">
        <v>328.13</v>
      </c>
      <c r="S14" s="87">
        <f t="shared" si="7"/>
        <v>106.25</v>
      </c>
    </row>
    <row r="15" spans="1:19" x14ac:dyDescent="0.25">
      <c r="A15" s="21" t="s">
        <v>12</v>
      </c>
      <c r="B15" s="58">
        <v>0</v>
      </c>
      <c r="C15" s="8">
        <v>0</v>
      </c>
      <c r="D15" s="73">
        <f t="shared" si="2"/>
        <v>0</v>
      </c>
      <c r="E15" s="8">
        <v>25</v>
      </c>
      <c r="F15" s="8">
        <v>171.88</v>
      </c>
      <c r="G15" s="74">
        <f t="shared" si="3"/>
        <v>146.88</v>
      </c>
      <c r="H15" s="8">
        <v>153.13</v>
      </c>
      <c r="I15" s="8">
        <v>171.88</v>
      </c>
      <c r="J15" s="74">
        <f t="shared" si="4"/>
        <v>18.75</v>
      </c>
      <c r="K15" s="8">
        <v>131.25</v>
      </c>
      <c r="L15" s="8">
        <v>181.25</v>
      </c>
      <c r="M15" s="74">
        <f t="shared" si="5"/>
        <v>50</v>
      </c>
      <c r="N15" s="8">
        <v>115.63</v>
      </c>
      <c r="O15" s="8">
        <v>121.88</v>
      </c>
      <c r="P15" s="74">
        <f t="shared" si="6"/>
        <v>6.25</v>
      </c>
      <c r="Q15" s="8">
        <v>168.75</v>
      </c>
      <c r="R15" s="42">
        <v>118.75</v>
      </c>
      <c r="S15" s="87">
        <f t="shared" si="7"/>
        <v>-50</v>
      </c>
    </row>
    <row r="16" spans="1:19" x14ac:dyDescent="0.25">
      <c r="A16" s="21" t="s">
        <v>13</v>
      </c>
      <c r="B16" s="58">
        <v>0</v>
      </c>
      <c r="C16" s="8">
        <v>0</v>
      </c>
      <c r="D16" s="73">
        <f t="shared" si="2"/>
        <v>0</v>
      </c>
      <c r="E16" s="8">
        <v>25</v>
      </c>
      <c r="F16" s="8">
        <v>50</v>
      </c>
      <c r="G16" s="74">
        <f t="shared" si="3"/>
        <v>25</v>
      </c>
      <c r="H16" s="8">
        <v>93.75</v>
      </c>
      <c r="I16" s="8">
        <v>25</v>
      </c>
      <c r="J16" s="74">
        <f t="shared" si="4"/>
        <v>-68.75</v>
      </c>
      <c r="K16" s="8">
        <v>37.5</v>
      </c>
      <c r="L16" s="8">
        <v>12.5</v>
      </c>
      <c r="M16" s="74">
        <f t="shared" si="5"/>
        <v>-25</v>
      </c>
      <c r="N16" s="8">
        <v>50</v>
      </c>
      <c r="O16" s="8">
        <v>212.5</v>
      </c>
      <c r="P16" s="74">
        <f t="shared" si="6"/>
        <v>162.5</v>
      </c>
      <c r="Q16" s="8">
        <v>56.25</v>
      </c>
      <c r="R16" s="42">
        <v>212.5</v>
      </c>
      <c r="S16" s="87">
        <f t="shared" si="7"/>
        <v>156.25</v>
      </c>
    </row>
    <row r="17" spans="1:19" x14ac:dyDescent="0.25">
      <c r="A17" s="22" t="s">
        <v>14</v>
      </c>
      <c r="B17" s="58">
        <v>0</v>
      </c>
      <c r="C17" s="8">
        <v>0</v>
      </c>
      <c r="D17" s="73">
        <f t="shared" si="2"/>
        <v>0</v>
      </c>
      <c r="E17" s="8">
        <v>25</v>
      </c>
      <c r="F17" s="8">
        <v>131.25</v>
      </c>
      <c r="G17" s="74">
        <f t="shared" si="3"/>
        <v>106.25</v>
      </c>
      <c r="H17" s="8">
        <v>37.5</v>
      </c>
      <c r="I17" s="8">
        <v>25</v>
      </c>
      <c r="J17" s="74">
        <f t="shared" si="4"/>
        <v>-12.5</v>
      </c>
      <c r="K17" s="8">
        <v>134.38</v>
      </c>
      <c r="L17" s="8">
        <v>200</v>
      </c>
      <c r="M17" s="74">
        <f t="shared" si="5"/>
        <v>65.62</v>
      </c>
      <c r="N17" s="8">
        <v>59.38</v>
      </c>
      <c r="O17" s="8">
        <v>375</v>
      </c>
      <c r="P17" s="74">
        <f t="shared" si="6"/>
        <v>315.62</v>
      </c>
      <c r="Q17" s="8">
        <v>231.25</v>
      </c>
      <c r="R17" s="42">
        <v>381.25</v>
      </c>
      <c r="S17" s="87">
        <f t="shared" si="7"/>
        <v>150</v>
      </c>
    </row>
    <row r="18" spans="1:19" x14ac:dyDescent="0.25">
      <c r="A18" s="22" t="s">
        <v>15</v>
      </c>
      <c r="B18" s="58">
        <v>0</v>
      </c>
      <c r="C18" s="8">
        <v>0</v>
      </c>
      <c r="D18" s="73">
        <f t="shared" si="2"/>
        <v>0</v>
      </c>
      <c r="E18" s="8">
        <v>62.5</v>
      </c>
      <c r="F18" s="8">
        <v>150</v>
      </c>
      <c r="G18" s="74">
        <f t="shared" si="3"/>
        <v>87.5</v>
      </c>
      <c r="H18" s="8">
        <v>165.63</v>
      </c>
      <c r="I18" s="8">
        <v>381.25</v>
      </c>
      <c r="J18" s="74">
        <f t="shared" si="4"/>
        <v>215.62</v>
      </c>
      <c r="K18" s="8">
        <v>337.5</v>
      </c>
      <c r="L18" s="8">
        <v>475</v>
      </c>
      <c r="M18" s="74">
        <f t="shared" si="5"/>
        <v>137.5</v>
      </c>
      <c r="N18" s="8">
        <v>290.63</v>
      </c>
      <c r="O18" s="8">
        <v>406.25</v>
      </c>
      <c r="P18" s="74">
        <f t="shared" si="6"/>
        <v>115.62</v>
      </c>
      <c r="Q18" s="8">
        <v>396.88</v>
      </c>
      <c r="R18" s="42">
        <v>390.63</v>
      </c>
      <c r="S18" s="87">
        <f t="shared" si="7"/>
        <v>-6.25</v>
      </c>
    </row>
    <row r="19" spans="1:19" x14ac:dyDescent="0.25">
      <c r="A19" s="21" t="s">
        <v>16</v>
      </c>
      <c r="B19" s="58">
        <v>0</v>
      </c>
      <c r="C19" s="8">
        <v>0</v>
      </c>
      <c r="D19" s="73">
        <f t="shared" si="2"/>
        <v>0</v>
      </c>
      <c r="E19" s="8">
        <v>62.5</v>
      </c>
      <c r="F19" s="8">
        <v>156.25</v>
      </c>
      <c r="G19" s="74">
        <f t="shared" si="3"/>
        <v>93.75</v>
      </c>
      <c r="H19" s="8">
        <v>100</v>
      </c>
      <c r="I19" s="8">
        <v>156.25</v>
      </c>
      <c r="J19" s="74">
        <f t="shared" si="4"/>
        <v>56.25</v>
      </c>
      <c r="K19" s="8">
        <v>68.75</v>
      </c>
      <c r="L19" s="8">
        <v>231.25</v>
      </c>
      <c r="M19" s="74">
        <f t="shared" si="5"/>
        <v>162.5</v>
      </c>
      <c r="N19" s="8">
        <v>75</v>
      </c>
      <c r="O19" s="8">
        <v>171.88</v>
      </c>
      <c r="P19" s="74">
        <f t="shared" si="6"/>
        <v>96.88</v>
      </c>
      <c r="Q19" s="8">
        <v>162.5</v>
      </c>
      <c r="R19" s="42">
        <v>156.25</v>
      </c>
      <c r="S19" s="87">
        <f t="shared" si="7"/>
        <v>-6.25</v>
      </c>
    </row>
    <row r="20" spans="1:19" x14ac:dyDescent="0.25">
      <c r="A20" s="23" t="s">
        <v>17</v>
      </c>
      <c r="B20" s="58">
        <v>0</v>
      </c>
      <c r="C20" s="8">
        <v>0</v>
      </c>
      <c r="D20" s="73">
        <f t="shared" si="2"/>
        <v>0</v>
      </c>
      <c r="E20" s="8">
        <f>ROUND(SUM(E12:E19), 2)</f>
        <v>331.25</v>
      </c>
      <c r="F20" s="8">
        <f>ROUND(SUM(F12:F19), 2)</f>
        <v>1375.01</v>
      </c>
      <c r="G20" s="74">
        <f t="shared" si="3"/>
        <v>1043.76</v>
      </c>
      <c r="H20" s="8">
        <f t="shared" ref="H20:R20" si="8">ROUND(SUM(H12:H19), 2)</f>
        <v>887.51</v>
      </c>
      <c r="I20" s="8">
        <f t="shared" si="8"/>
        <v>1100.01</v>
      </c>
      <c r="J20" s="74">
        <f t="shared" si="4"/>
        <v>212.5</v>
      </c>
      <c r="K20" s="8">
        <f t="shared" si="8"/>
        <v>1234.3800000000001</v>
      </c>
      <c r="L20" s="8">
        <f t="shared" si="8"/>
        <v>1356.25</v>
      </c>
      <c r="M20" s="74">
        <f t="shared" si="5"/>
        <v>121.86999999999989</v>
      </c>
      <c r="N20" s="8">
        <f t="shared" si="8"/>
        <v>903.14</v>
      </c>
      <c r="O20" s="8">
        <f t="shared" si="8"/>
        <v>1946.89</v>
      </c>
      <c r="P20" s="74">
        <f t="shared" si="6"/>
        <v>1043.75</v>
      </c>
      <c r="Q20" s="8">
        <f t="shared" si="8"/>
        <v>1421.89</v>
      </c>
      <c r="R20" s="42">
        <f t="shared" si="8"/>
        <v>1909.39</v>
      </c>
      <c r="S20" s="87">
        <f t="shared" si="7"/>
        <v>487.5</v>
      </c>
    </row>
    <row r="21" spans="1:19" x14ac:dyDescent="0.25">
      <c r="A21" s="24" t="s">
        <v>18</v>
      </c>
      <c r="B21" s="58"/>
      <c r="C21" s="8"/>
      <c r="D21" s="74"/>
      <c r="E21" s="8"/>
      <c r="F21" s="8"/>
      <c r="G21" s="74"/>
      <c r="H21" s="8"/>
      <c r="I21" s="8"/>
      <c r="J21" s="74"/>
      <c r="K21" s="8"/>
      <c r="L21" s="8"/>
      <c r="M21" s="74"/>
      <c r="N21" s="8"/>
      <c r="O21" s="8"/>
      <c r="P21" s="74"/>
      <c r="Q21" s="8"/>
      <c r="R21" s="70"/>
      <c r="S21" s="87"/>
    </row>
    <row r="22" spans="1:19" x14ac:dyDescent="0.25">
      <c r="A22" s="23" t="str">
        <f>A12</f>
        <v>Alex B</v>
      </c>
      <c r="B22" s="58">
        <v>0</v>
      </c>
      <c r="C22" s="8">
        <v>0</v>
      </c>
      <c r="D22" s="73">
        <f t="shared" ref="D22:D41" si="9">C22-B22</f>
        <v>0</v>
      </c>
      <c r="E22" s="8">
        <v>0</v>
      </c>
      <c r="F22" s="8">
        <f t="shared" ref="F22:F29" si="10">C12</f>
        <v>0</v>
      </c>
      <c r="G22" s="74">
        <f t="shared" si="3"/>
        <v>0</v>
      </c>
      <c r="H22" s="8">
        <f>E12</f>
        <v>25</v>
      </c>
      <c r="I22" s="8">
        <f>F12</f>
        <v>84.38</v>
      </c>
      <c r="J22" s="74">
        <f t="shared" si="4"/>
        <v>59.379999999999995</v>
      </c>
      <c r="K22" s="8">
        <f>H12</f>
        <v>75</v>
      </c>
      <c r="L22" s="8">
        <f>I12</f>
        <v>37.5</v>
      </c>
      <c r="M22" s="74">
        <f t="shared" si="5"/>
        <v>-37.5</v>
      </c>
      <c r="N22" s="8">
        <f t="shared" ref="N22:N29" si="11">K12</f>
        <v>162.5</v>
      </c>
      <c r="O22" s="8">
        <f>L12</f>
        <v>93.75</v>
      </c>
      <c r="P22" s="74">
        <f t="shared" si="6"/>
        <v>-68.75</v>
      </c>
      <c r="Q22" s="8">
        <f>N12</f>
        <v>62.5</v>
      </c>
      <c r="R22" s="42">
        <f>O12</f>
        <v>243.75</v>
      </c>
      <c r="S22" s="87">
        <f t="shared" si="7"/>
        <v>181.25</v>
      </c>
    </row>
    <row r="23" spans="1:19" x14ac:dyDescent="0.25">
      <c r="A23" s="25" t="str">
        <f>A13</f>
        <v>Alex F</v>
      </c>
      <c r="B23" s="58">
        <v>0</v>
      </c>
      <c r="C23" s="8">
        <v>0</v>
      </c>
      <c r="D23" s="73">
        <f t="shared" si="9"/>
        <v>0</v>
      </c>
      <c r="E23" s="8">
        <v>0</v>
      </c>
      <c r="F23" s="8">
        <f t="shared" si="10"/>
        <v>0</v>
      </c>
      <c r="G23" s="74">
        <f t="shared" si="3"/>
        <v>0</v>
      </c>
      <c r="H23" s="8">
        <f t="shared" ref="H23:H29" si="12">E13</f>
        <v>56.25</v>
      </c>
      <c r="I23" s="8">
        <f t="shared" ref="I23:I29" si="13">F13</f>
        <v>343.75</v>
      </c>
      <c r="J23" s="74">
        <f t="shared" si="4"/>
        <v>287.5</v>
      </c>
      <c r="K23" s="8">
        <f t="shared" ref="K23:K29" si="14">H13</f>
        <v>137.5</v>
      </c>
      <c r="L23" s="8">
        <f t="shared" ref="L23:L29" si="15">I13</f>
        <v>206.25</v>
      </c>
      <c r="M23" s="74">
        <f t="shared" si="5"/>
        <v>68.75</v>
      </c>
      <c r="N23" s="8">
        <f t="shared" si="11"/>
        <v>268.75</v>
      </c>
      <c r="O23" s="8">
        <f t="shared" ref="O23:O29" si="16">L13</f>
        <v>31.25</v>
      </c>
      <c r="P23" s="74">
        <f t="shared" si="6"/>
        <v>-237.5</v>
      </c>
      <c r="Q23" s="8">
        <f t="shared" ref="Q23:Q29" si="17">N13</f>
        <v>43.75</v>
      </c>
      <c r="R23" s="42">
        <f t="shared" ref="R23:R29" si="18">O13</f>
        <v>87.5</v>
      </c>
      <c r="S23" s="87">
        <f t="shared" si="7"/>
        <v>43.75</v>
      </c>
    </row>
    <row r="24" spans="1:19" x14ac:dyDescent="0.25">
      <c r="A24" s="25" t="str">
        <f t="shared" ref="A24:A29" si="19">A14</f>
        <v>Jack</v>
      </c>
      <c r="B24" s="58">
        <v>0</v>
      </c>
      <c r="C24" s="8">
        <v>0</v>
      </c>
      <c r="D24" s="73">
        <f t="shared" si="9"/>
        <v>0</v>
      </c>
      <c r="E24" s="8">
        <v>0</v>
      </c>
      <c r="F24" s="8">
        <f t="shared" si="10"/>
        <v>0</v>
      </c>
      <c r="G24" s="74">
        <f t="shared" si="3"/>
        <v>0</v>
      </c>
      <c r="H24" s="8">
        <f t="shared" si="12"/>
        <v>50</v>
      </c>
      <c r="I24" s="8">
        <f t="shared" si="13"/>
        <v>287.5</v>
      </c>
      <c r="J24" s="74">
        <f t="shared" si="4"/>
        <v>237.5</v>
      </c>
      <c r="K24" s="8">
        <f t="shared" si="14"/>
        <v>125</v>
      </c>
      <c r="L24" s="8">
        <f t="shared" si="15"/>
        <v>96.88</v>
      </c>
      <c r="M24" s="74">
        <f t="shared" si="5"/>
        <v>-28.120000000000005</v>
      </c>
      <c r="N24" s="8">
        <f t="shared" si="11"/>
        <v>93.75</v>
      </c>
      <c r="O24" s="8">
        <f t="shared" si="16"/>
        <v>131.25</v>
      </c>
      <c r="P24" s="74">
        <f t="shared" si="6"/>
        <v>37.5</v>
      </c>
      <c r="Q24" s="8">
        <f t="shared" si="17"/>
        <v>206.25</v>
      </c>
      <c r="R24" s="42">
        <f t="shared" si="18"/>
        <v>328.13</v>
      </c>
      <c r="S24" s="87">
        <f t="shared" si="7"/>
        <v>121.88</v>
      </c>
    </row>
    <row r="25" spans="1:19" x14ac:dyDescent="0.25">
      <c r="A25" s="25" t="str">
        <f t="shared" si="19"/>
        <v>Jeremy</v>
      </c>
      <c r="B25" s="58">
        <v>0</v>
      </c>
      <c r="C25" s="8">
        <v>0</v>
      </c>
      <c r="D25" s="73">
        <f t="shared" si="9"/>
        <v>0</v>
      </c>
      <c r="E25" s="8">
        <v>0</v>
      </c>
      <c r="F25" s="8">
        <f t="shared" si="10"/>
        <v>0</v>
      </c>
      <c r="G25" s="74">
        <f t="shared" si="3"/>
        <v>0</v>
      </c>
      <c r="H25" s="8">
        <f t="shared" si="12"/>
        <v>25</v>
      </c>
      <c r="I25" s="8">
        <f t="shared" si="13"/>
        <v>171.88</v>
      </c>
      <c r="J25" s="74">
        <f t="shared" si="4"/>
        <v>146.88</v>
      </c>
      <c r="K25" s="8">
        <f t="shared" si="14"/>
        <v>153.13</v>
      </c>
      <c r="L25" s="8">
        <f t="shared" si="15"/>
        <v>171.88</v>
      </c>
      <c r="M25" s="74">
        <f t="shared" si="5"/>
        <v>18.75</v>
      </c>
      <c r="N25" s="8">
        <f t="shared" si="11"/>
        <v>131.25</v>
      </c>
      <c r="O25" s="8">
        <f t="shared" si="16"/>
        <v>181.25</v>
      </c>
      <c r="P25" s="74">
        <f t="shared" si="6"/>
        <v>50</v>
      </c>
      <c r="Q25" s="8">
        <f t="shared" si="17"/>
        <v>115.63</v>
      </c>
      <c r="R25" s="42">
        <f t="shared" si="18"/>
        <v>121.88</v>
      </c>
      <c r="S25" s="87">
        <f t="shared" si="7"/>
        <v>6.25</v>
      </c>
    </row>
    <row r="26" spans="1:19" x14ac:dyDescent="0.25">
      <c r="A26" s="25" t="str">
        <f t="shared" si="19"/>
        <v>Kevin</v>
      </c>
      <c r="B26" s="58">
        <v>0</v>
      </c>
      <c r="C26" s="8">
        <v>0</v>
      </c>
      <c r="D26" s="73">
        <f t="shared" si="9"/>
        <v>0</v>
      </c>
      <c r="E26" s="8">
        <v>0</v>
      </c>
      <c r="F26" s="8">
        <f t="shared" si="10"/>
        <v>0</v>
      </c>
      <c r="G26" s="74">
        <f t="shared" si="3"/>
        <v>0</v>
      </c>
      <c r="H26" s="8">
        <f t="shared" si="12"/>
        <v>25</v>
      </c>
      <c r="I26" s="8">
        <f t="shared" si="13"/>
        <v>50</v>
      </c>
      <c r="J26" s="74">
        <f t="shared" si="4"/>
        <v>25</v>
      </c>
      <c r="K26" s="8">
        <f t="shared" si="14"/>
        <v>93.75</v>
      </c>
      <c r="L26" s="8">
        <f t="shared" si="15"/>
        <v>25</v>
      </c>
      <c r="M26" s="74">
        <f t="shared" si="5"/>
        <v>-68.75</v>
      </c>
      <c r="N26" s="8">
        <f t="shared" si="11"/>
        <v>37.5</v>
      </c>
      <c r="O26" s="8">
        <f t="shared" si="16"/>
        <v>12.5</v>
      </c>
      <c r="P26" s="74">
        <f t="shared" si="6"/>
        <v>-25</v>
      </c>
      <c r="Q26" s="8">
        <f t="shared" si="17"/>
        <v>50</v>
      </c>
      <c r="R26" s="42">
        <f t="shared" si="18"/>
        <v>212.5</v>
      </c>
      <c r="S26" s="87">
        <f t="shared" si="7"/>
        <v>162.5</v>
      </c>
    </row>
    <row r="27" spans="1:19" x14ac:dyDescent="0.25">
      <c r="A27" s="25" t="str">
        <f t="shared" si="19"/>
        <v>Marco</v>
      </c>
      <c r="B27" s="58">
        <v>0</v>
      </c>
      <c r="C27" s="8">
        <v>0</v>
      </c>
      <c r="D27" s="73">
        <f t="shared" si="9"/>
        <v>0</v>
      </c>
      <c r="E27" s="8">
        <v>0</v>
      </c>
      <c r="F27" s="8">
        <f t="shared" si="10"/>
        <v>0</v>
      </c>
      <c r="G27" s="74">
        <f t="shared" si="3"/>
        <v>0</v>
      </c>
      <c r="H27" s="8">
        <f t="shared" si="12"/>
        <v>25</v>
      </c>
      <c r="I27" s="8">
        <f t="shared" si="13"/>
        <v>131.25</v>
      </c>
      <c r="J27" s="74">
        <f t="shared" si="4"/>
        <v>106.25</v>
      </c>
      <c r="K27" s="8">
        <f t="shared" si="14"/>
        <v>37.5</v>
      </c>
      <c r="L27" s="8">
        <f t="shared" si="15"/>
        <v>25</v>
      </c>
      <c r="M27" s="74">
        <f t="shared" si="5"/>
        <v>-12.5</v>
      </c>
      <c r="N27" s="8">
        <f t="shared" si="11"/>
        <v>134.38</v>
      </c>
      <c r="O27" s="8">
        <f t="shared" si="16"/>
        <v>200</v>
      </c>
      <c r="P27" s="74">
        <f t="shared" si="6"/>
        <v>65.62</v>
      </c>
      <c r="Q27" s="8">
        <f t="shared" si="17"/>
        <v>59.38</v>
      </c>
      <c r="R27" s="42">
        <f t="shared" si="18"/>
        <v>375</v>
      </c>
      <c r="S27" s="87">
        <f t="shared" si="7"/>
        <v>315.62</v>
      </c>
    </row>
    <row r="28" spans="1:19" x14ac:dyDescent="0.25">
      <c r="A28" s="25" t="str">
        <f t="shared" si="19"/>
        <v>Miranda</v>
      </c>
      <c r="B28" s="58">
        <v>0</v>
      </c>
      <c r="C28" s="8">
        <v>0</v>
      </c>
      <c r="D28" s="73">
        <f t="shared" si="9"/>
        <v>0</v>
      </c>
      <c r="E28" s="8">
        <v>0</v>
      </c>
      <c r="F28" s="8">
        <f t="shared" si="10"/>
        <v>0</v>
      </c>
      <c r="G28" s="74">
        <f t="shared" si="3"/>
        <v>0</v>
      </c>
      <c r="H28" s="8">
        <f t="shared" si="12"/>
        <v>62.5</v>
      </c>
      <c r="I28" s="8">
        <f t="shared" si="13"/>
        <v>150</v>
      </c>
      <c r="J28" s="74">
        <f t="shared" si="4"/>
        <v>87.5</v>
      </c>
      <c r="K28" s="8">
        <f t="shared" si="14"/>
        <v>165.63</v>
      </c>
      <c r="L28" s="8">
        <f t="shared" si="15"/>
        <v>381.25</v>
      </c>
      <c r="M28" s="74">
        <f t="shared" si="5"/>
        <v>215.62</v>
      </c>
      <c r="N28" s="8">
        <f t="shared" si="11"/>
        <v>337.5</v>
      </c>
      <c r="O28" s="8">
        <f t="shared" si="16"/>
        <v>475</v>
      </c>
      <c r="P28" s="74">
        <f t="shared" si="6"/>
        <v>137.5</v>
      </c>
      <c r="Q28" s="8">
        <f t="shared" si="17"/>
        <v>290.63</v>
      </c>
      <c r="R28" s="42">
        <f t="shared" si="18"/>
        <v>406.25</v>
      </c>
      <c r="S28" s="87">
        <f t="shared" si="7"/>
        <v>115.62</v>
      </c>
    </row>
    <row r="29" spans="1:19" x14ac:dyDescent="0.25">
      <c r="A29" s="25" t="str">
        <f t="shared" si="19"/>
        <v>St.John</v>
      </c>
      <c r="B29" s="58">
        <v>0</v>
      </c>
      <c r="C29" s="8">
        <v>0</v>
      </c>
      <c r="D29" s="73">
        <f t="shared" si="9"/>
        <v>0</v>
      </c>
      <c r="E29" s="8">
        <v>0</v>
      </c>
      <c r="F29" s="8">
        <f t="shared" si="10"/>
        <v>0</v>
      </c>
      <c r="G29" s="74">
        <f t="shared" si="3"/>
        <v>0</v>
      </c>
      <c r="H29" s="8">
        <f t="shared" si="12"/>
        <v>62.5</v>
      </c>
      <c r="I29" s="8">
        <f t="shared" si="13"/>
        <v>156.25</v>
      </c>
      <c r="J29" s="74">
        <f t="shared" si="4"/>
        <v>93.75</v>
      </c>
      <c r="K29" s="8">
        <f t="shared" si="14"/>
        <v>100</v>
      </c>
      <c r="L29" s="8">
        <f t="shared" si="15"/>
        <v>156.25</v>
      </c>
      <c r="M29" s="74">
        <f t="shared" si="5"/>
        <v>56.25</v>
      </c>
      <c r="N29" s="8">
        <f t="shared" si="11"/>
        <v>68.75</v>
      </c>
      <c r="O29" s="8">
        <f t="shared" si="16"/>
        <v>231.25</v>
      </c>
      <c r="P29" s="74">
        <f t="shared" si="6"/>
        <v>162.5</v>
      </c>
      <c r="Q29" s="8">
        <f t="shared" si="17"/>
        <v>75</v>
      </c>
      <c r="R29" s="42">
        <f t="shared" si="18"/>
        <v>171.88</v>
      </c>
      <c r="S29" s="87">
        <f t="shared" si="7"/>
        <v>96.88</v>
      </c>
    </row>
    <row r="30" spans="1:19" x14ac:dyDescent="0.25">
      <c r="A30" s="23" t="s">
        <v>19</v>
      </c>
      <c r="B30" s="58">
        <v>0</v>
      </c>
      <c r="C30" s="8">
        <v>0</v>
      </c>
      <c r="D30" s="73">
        <f t="shared" si="9"/>
        <v>0</v>
      </c>
      <c r="E30" s="8">
        <v>0</v>
      </c>
      <c r="F30" s="8">
        <f>ROUND(SUM(F22:F29), 2)</f>
        <v>0</v>
      </c>
      <c r="G30" s="74">
        <f t="shared" si="3"/>
        <v>0</v>
      </c>
      <c r="H30" s="8">
        <f>ROUND(SUM(H22:H29), 2)</f>
        <v>331.25</v>
      </c>
      <c r="I30" s="8">
        <f>ROUND(SUM(I22:I29), 2)</f>
        <v>1375.01</v>
      </c>
      <c r="J30" s="74">
        <f t="shared" si="4"/>
        <v>1043.76</v>
      </c>
      <c r="K30" s="8">
        <f t="shared" ref="K30:Q30" si="20">ROUND(SUM(K22:K29), 2)</f>
        <v>887.51</v>
      </c>
      <c r="L30" s="8">
        <f>ROUND(SUM(L22:L29), 2)</f>
        <v>1100.01</v>
      </c>
      <c r="M30" s="74">
        <f t="shared" si="5"/>
        <v>212.5</v>
      </c>
      <c r="N30" s="8">
        <f t="shared" si="20"/>
        <v>1234.3800000000001</v>
      </c>
      <c r="O30" s="8">
        <f>ROUND(SUM(O22:O29), 2)</f>
        <v>1356.25</v>
      </c>
      <c r="P30" s="74">
        <f t="shared" si="6"/>
        <v>121.86999999999989</v>
      </c>
      <c r="Q30" s="8">
        <f t="shared" si="20"/>
        <v>903.14</v>
      </c>
      <c r="R30" s="42">
        <f>ROUND(SUM(R22:R29), 2)</f>
        <v>1946.89</v>
      </c>
      <c r="S30" s="87">
        <f t="shared" si="7"/>
        <v>1043.75</v>
      </c>
    </row>
    <row r="31" spans="1:19" x14ac:dyDescent="0.25">
      <c r="A31" s="18" t="s">
        <v>20</v>
      </c>
      <c r="B31" s="58">
        <v>0</v>
      </c>
      <c r="C31" s="8">
        <f>B31</f>
        <v>0</v>
      </c>
      <c r="D31" s="73">
        <f t="shared" si="9"/>
        <v>0</v>
      </c>
      <c r="E31" s="8">
        <v>0</v>
      </c>
      <c r="F31" s="8">
        <f t="shared" ref="F31:F40" si="21">E31</f>
        <v>0</v>
      </c>
      <c r="G31" s="74">
        <f t="shared" si="3"/>
        <v>0</v>
      </c>
      <c r="H31" s="8">
        <v>0</v>
      </c>
      <c r="I31" s="8">
        <f>H31</f>
        <v>0</v>
      </c>
      <c r="J31" s="74">
        <f t="shared" si="4"/>
        <v>0</v>
      </c>
      <c r="K31" s="8">
        <v>0</v>
      </c>
      <c r="L31" s="8">
        <f>K31</f>
        <v>0</v>
      </c>
      <c r="M31" s="74">
        <f t="shared" si="5"/>
        <v>0</v>
      </c>
      <c r="N31" s="8">
        <v>0</v>
      </c>
      <c r="O31" s="8">
        <f>N31</f>
        <v>0</v>
      </c>
      <c r="P31" s="74">
        <f t="shared" si="6"/>
        <v>0</v>
      </c>
      <c r="Q31" s="8">
        <v>0</v>
      </c>
      <c r="R31" s="70"/>
      <c r="S31" s="87">
        <f t="shared" si="7"/>
        <v>0</v>
      </c>
    </row>
    <row r="32" spans="1:19" x14ac:dyDescent="0.25">
      <c r="A32" s="18" t="s">
        <v>21</v>
      </c>
      <c r="B32" s="58">
        <f>0</f>
        <v>0</v>
      </c>
      <c r="C32" s="8">
        <f t="shared" ref="C32:C40" si="22">B32</f>
        <v>0</v>
      </c>
      <c r="D32" s="73">
        <f t="shared" si="9"/>
        <v>0</v>
      </c>
      <c r="E32" s="8">
        <f>0</f>
        <v>0</v>
      </c>
      <c r="F32" s="8">
        <f t="shared" si="21"/>
        <v>0</v>
      </c>
      <c r="G32" s="74">
        <f t="shared" si="3"/>
        <v>0</v>
      </c>
      <c r="H32" s="8">
        <f>0</f>
        <v>0</v>
      </c>
      <c r="I32" s="8">
        <f t="shared" ref="I32:I40" si="23">H32</f>
        <v>0</v>
      </c>
      <c r="J32" s="74">
        <f t="shared" si="4"/>
        <v>0</v>
      </c>
      <c r="K32" s="8">
        <f>0</f>
        <v>0</v>
      </c>
      <c r="L32" s="8">
        <f t="shared" ref="L32:L40" si="24">K32</f>
        <v>0</v>
      </c>
      <c r="M32" s="74">
        <f t="shared" si="5"/>
        <v>0</v>
      </c>
      <c r="N32" s="8">
        <f>0</f>
        <v>0</v>
      </c>
      <c r="O32" s="8">
        <f>N32</f>
        <v>0</v>
      </c>
      <c r="P32" s="74">
        <f t="shared" si="6"/>
        <v>0</v>
      </c>
      <c r="Q32" s="9">
        <v>0</v>
      </c>
      <c r="R32" s="70"/>
      <c r="S32" s="87">
        <f t="shared" si="7"/>
        <v>0</v>
      </c>
    </row>
    <row r="33" spans="1:19" ht="29.25" x14ac:dyDescent="0.25">
      <c r="A33" s="26" t="s">
        <v>22</v>
      </c>
      <c r="B33" s="58">
        <v>0</v>
      </c>
      <c r="C33" s="8">
        <f t="shared" si="22"/>
        <v>0</v>
      </c>
      <c r="D33" s="73">
        <f t="shared" si="9"/>
        <v>0</v>
      </c>
      <c r="E33" s="8">
        <v>0</v>
      </c>
      <c r="F33" s="8">
        <f t="shared" si="21"/>
        <v>0</v>
      </c>
      <c r="G33" s="74">
        <f t="shared" si="3"/>
        <v>0</v>
      </c>
      <c r="H33" s="8">
        <v>0</v>
      </c>
      <c r="I33" s="8">
        <f t="shared" si="23"/>
        <v>0</v>
      </c>
      <c r="J33" s="74">
        <f t="shared" si="4"/>
        <v>0</v>
      </c>
      <c r="K33" s="8">
        <v>0</v>
      </c>
      <c r="L33" s="8">
        <f t="shared" si="24"/>
        <v>0</v>
      </c>
      <c r="M33" s="74">
        <f t="shared" si="5"/>
        <v>0</v>
      </c>
      <c r="N33" s="8">
        <v>0</v>
      </c>
      <c r="O33" s="8">
        <f>N33</f>
        <v>0</v>
      </c>
      <c r="P33" s="74">
        <f t="shared" si="6"/>
        <v>0</v>
      </c>
      <c r="Q33" s="9">
        <v>0</v>
      </c>
      <c r="R33" s="43">
        <v>0</v>
      </c>
      <c r="S33" s="87">
        <f t="shared" si="7"/>
        <v>0</v>
      </c>
    </row>
    <row r="34" spans="1:19" s="4" customFormat="1" x14ac:dyDescent="0.25">
      <c r="A34" s="27" t="s">
        <v>23</v>
      </c>
      <c r="B34" s="59">
        <f>ROUND((23.5*1400)/52,2)</f>
        <v>632.69000000000005</v>
      </c>
      <c r="C34" s="12">
        <f t="shared" si="22"/>
        <v>632.69000000000005</v>
      </c>
      <c r="D34" s="73">
        <f t="shared" si="9"/>
        <v>0</v>
      </c>
      <c r="E34" s="11">
        <f>ROUND((23.5*1400)/52,2)</f>
        <v>632.69000000000005</v>
      </c>
      <c r="F34" s="12">
        <f t="shared" si="21"/>
        <v>632.69000000000005</v>
      </c>
      <c r="G34" s="74">
        <f t="shared" si="3"/>
        <v>0</v>
      </c>
      <c r="H34" s="11">
        <f t="shared" ref="H34:R34" si="25">ROUND((23.5*1400)/52,2)</f>
        <v>632.69000000000005</v>
      </c>
      <c r="I34" s="12">
        <f t="shared" si="23"/>
        <v>632.69000000000005</v>
      </c>
      <c r="J34" s="74">
        <f t="shared" si="4"/>
        <v>0</v>
      </c>
      <c r="K34" s="11">
        <f t="shared" si="25"/>
        <v>632.69000000000005</v>
      </c>
      <c r="L34" s="12">
        <f t="shared" si="24"/>
        <v>632.69000000000005</v>
      </c>
      <c r="M34" s="74">
        <f t="shared" si="5"/>
        <v>0</v>
      </c>
      <c r="N34" s="11">
        <f t="shared" si="25"/>
        <v>632.69000000000005</v>
      </c>
      <c r="O34" s="11">
        <f>N34</f>
        <v>632.69000000000005</v>
      </c>
      <c r="P34" s="74">
        <f t="shared" si="6"/>
        <v>0</v>
      </c>
      <c r="Q34" s="11">
        <f t="shared" si="25"/>
        <v>632.69000000000005</v>
      </c>
      <c r="R34" s="44">
        <f t="shared" si="25"/>
        <v>632.69000000000005</v>
      </c>
      <c r="S34" s="87">
        <f t="shared" si="7"/>
        <v>0</v>
      </c>
    </row>
    <row r="35" spans="1:19" x14ac:dyDescent="0.25">
      <c r="A35" s="28" t="s">
        <v>24</v>
      </c>
      <c r="B35" s="13">
        <v>0</v>
      </c>
      <c r="C35" s="8">
        <f t="shared" si="22"/>
        <v>0</v>
      </c>
      <c r="D35" s="73">
        <f t="shared" si="9"/>
        <v>0</v>
      </c>
      <c r="E35" s="5">
        <v>0</v>
      </c>
      <c r="F35" s="8">
        <f t="shared" si="21"/>
        <v>0</v>
      </c>
      <c r="G35" s="74">
        <f t="shared" si="3"/>
        <v>0</v>
      </c>
      <c r="H35" s="5">
        <v>0</v>
      </c>
      <c r="I35" s="8">
        <f t="shared" si="23"/>
        <v>0</v>
      </c>
      <c r="J35" s="74">
        <f t="shared" si="4"/>
        <v>0</v>
      </c>
      <c r="K35" s="6">
        <f>SUM(B34,E34,H34,K34)</f>
        <v>2530.7600000000002</v>
      </c>
      <c r="L35" s="8">
        <f t="shared" si="24"/>
        <v>2530.7600000000002</v>
      </c>
      <c r="M35" s="74">
        <f t="shared" si="5"/>
        <v>0</v>
      </c>
      <c r="N35" s="5">
        <v>0</v>
      </c>
      <c r="O35" s="5">
        <f>N35</f>
        <v>0</v>
      </c>
      <c r="P35" s="74">
        <f t="shared" si="6"/>
        <v>0</v>
      </c>
      <c r="Q35" s="5">
        <v>0</v>
      </c>
      <c r="R35" s="41">
        <v>0</v>
      </c>
      <c r="S35" s="87">
        <f t="shared" si="7"/>
        <v>0</v>
      </c>
    </row>
    <row r="36" spans="1:19" s="4" customFormat="1" x14ac:dyDescent="0.25">
      <c r="A36" s="27" t="s">
        <v>25</v>
      </c>
      <c r="B36" s="10">
        <v>50</v>
      </c>
      <c r="C36" s="12">
        <f t="shared" si="22"/>
        <v>50</v>
      </c>
      <c r="D36" s="73">
        <f t="shared" si="9"/>
        <v>0</v>
      </c>
      <c r="E36" s="14">
        <v>50</v>
      </c>
      <c r="F36" s="12">
        <f t="shared" si="21"/>
        <v>50</v>
      </c>
      <c r="G36" s="74">
        <f t="shared" si="3"/>
        <v>0</v>
      </c>
      <c r="H36" s="14">
        <v>50</v>
      </c>
      <c r="I36" s="12">
        <f t="shared" si="23"/>
        <v>50</v>
      </c>
      <c r="J36" s="74">
        <f t="shared" si="4"/>
        <v>0</v>
      </c>
      <c r="K36" s="14">
        <v>50</v>
      </c>
      <c r="L36" s="12">
        <f t="shared" si="24"/>
        <v>50</v>
      </c>
      <c r="M36" s="74">
        <f t="shared" si="5"/>
        <v>0</v>
      </c>
      <c r="N36" s="14">
        <v>50</v>
      </c>
      <c r="O36" s="14">
        <v>50</v>
      </c>
      <c r="P36" s="74">
        <f t="shared" si="6"/>
        <v>0</v>
      </c>
      <c r="Q36" s="14">
        <v>50</v>
      </c>
      <c r="R36" s="45">
        <v>50</v>
      </c>
      <c r="S36" s="87">
        <f t="shared" si="7"/>
        <v>0</v>
      </c>
    </row>
    <row r="37" spans="1:19" x14ac:dyDescent="0.25">
      <c r="A37" s="28" t="s">
        <v>26</v>
      </c>
      <c r="B37" s="13">
        <v>0</v>
      </c>
      <c r="C37" s="8">
        <f t="shared" si="22"/>
        <v>0</v>
      </c>
      <c r="D37" s="73">
        <f t="shared" si="9"/>
        <v>0</v>
      </c>
      <c r="E37" s="5">
        <v>0</v>
      </c>
      <c r="F37" s="8">
        <f t="shared" si="21"/>
        <v>0</v>
      </c>
      <c r="G37" s="74">
        <f t="shared" si="3"/>
        <v>0</v>
      </c>
      <c r="H37" s="5">
        <v>0</v>
      </c>
      <c r="I37" s="8">
        <f t="shared" si="23"/>
        <v>0</v>
      </c>
      <c r="J37" s="74">
        <f t="shared" si="4"/>
        <v>0</v>
      </c>
      <c r="K37" s="5">
        <v>0</v>
      </c>
      <c r="L37" s="8">
        <f t="shared" si="24"/>
        <v>0</v>
      </c>
      <c r="M37" s="74">
        <f t="shared" si="5"/>
        <v>0</v>
      </c>
      <c r="N37" s="5">
        <v>0</v>
      </c>
      <c r="O37" s="5">
        <f>N37</f>
        <v>0</v>
      </c>
      <c r="P37" s="74">
        <f t="shared" si="6"/>
        <v>0</v>
      </c>
      <c r="Q37" s="6">
        <f>SUM(B36,E36,H36,K36,N36,Q36)</f>
        <v>300</v>
      </c>
      <c r="R37" s="46">
        <f>SUM(C36,F36,I36,L36,O36,R36)</f>
        <v>300</v>
      </c>
      <c r="S37" s="87">
        <f t="shared" si="7"/>
        <v>0</v>
      </c>
    </row>
    <row r="38" spans="1:19" s="4" customFormat="1" x14ac:dyDescent="0.25">
      <c r="A38" s="27" t="s">
        <v>27</v>
      </c>
      <c r="B38" s="10">
        <v>100</v>
      </c>
      <c r="C38" s="12">
        <f t="shared" si="22"/>
        <v>100</v>
      </c>
      <c r="D38" s="73">
        <f t="shared" si="9"/>
        <v>0</v>
      </c>
      <c r="E38" s="14">
        <v>100</v>
      </c>
      <c r="F38" s="12">
        <f t="shared" si="21"/>
        <v>100</v>
      </c>
      <c r="G38" s="74">
        <f t="shared" si="3"/>
        <v>0</v>
      </c>
      <c r="H38" s="14">
        <v>100</v>
      </c>
      <c r="I38" s="12">
        <f t="shared" si="23"/>
        <v>100</v>
      </c>
      <c r="J38" s="74">
        <f t="shared" si="4"/>
        <v>0</v>
      </c>
      <c r="K38" s="14">
        <v>100</v>
      </c>
      <c r="L38" s="12">
        <f t="shared" si="24"/>
        <v>100</v>
      </c>
      <c r="M38" s="74">
        <f t="shared" si="5"/>
        <v>0</v>
      </c>
      <c r="N38" s="14">
        <v>100</v>
      </c>
      <c r="O38" s="14">
        <f>N38</f>
        <v>100</v>
      </c>
      <c r="P38" s="74">
        <f t="shared" si="6"/>
        <v>0</v>
      </c>
      <c r="Q38" s="14">
        <v>100</v>
      </c>
      <c r="R38" s="45">
        <v>100</v>
      </c>
      <c r="S38" s="87">
        <f t="shared" si="7"/>
        <v>0</v>
      </c>
    </row>
    <row r="39" spans="1:19" x14ac:dyDescent="0.25">
      <c r="A39" s="28" t="s">
        <v>28</v>
      </c>
      <c r="B39" s="13">
        <v>0</v>
      </c>
      <c r="C39" s="8">
        <f t="shared" si="22"/>
        <v>0</v>
      </c>
      <c r="D39" s="73">
        <f t="shared" si="9"/>
        <v>0</v>
      </c>
      <c r="E39" s="5">
        <v>0</v>
      </c>
      <c r="F39" s="8">
        <f t="shared" si="21"/>
        <v>0</v>
      </c>
      <c r="G39" s="74">
        <f t="shared" si="3"/>
        <v>0</v>
      </c>
      <c r="H39" s="5">
        <v>0</v>
      </c>
      <c r="I39" s="8">
        <f t="shared" si="23"/>
        <v>0</v>
      </c>
      <c r="J39" s="74">
        <f t="shared" si="4"/>
        <v>0</v>
      </c>
      <c r="K39" s="5">
        <v>0</v>
      </c>
      <c r="L39" s="8">
        <f t="shared" si="24"/>
        <v>0</v>
      </c>
      <c r="M39" s="74">
        <f t="shared" si="5"/>
        <v>0</v>
      </c>
      <c r="N39" s="5">
        <v>0</v>
      </c>
      <c r="O39" s="5">
        <f>N39</f>
        <v>0</v>
      </c>
      <c r="P39" s="74">
        <f t="shared" si="6"/>
        <v>0</v>
      </c>
      <c r="Q39" s="6">
        <f>SUM(B38,E38,H38,K38,N38,Q38)</f>
        <v>600</v>
      </c>
      <c r="R39" s="46">
        <f>SUM(C38,F38,I38,L38,O38,R38)</f>
        <v>600</v>
      </c>
      <c r="S39" s="87">
        <f t="shared" si="7"/>
        <v>0</v>
      </c>
    </row>
    <row r="40" spans="1:19" x14ac:dyDescent="0.25">
      <c r="A40" s="36" t="s">
        <v>29</v>
      </c>
      <c r="B40" s="60">
        <f t="shared" ref="B40:N40" si="26">SUM(B35,B37,B39)</f>
        <v>0</v>
      </c>
      <c r="C40" s="37">
        <f t="shared" si="22"/>
        <v>0</v>
      </c>
      <c r="D40" s="73">
        <f t="shared" si="9"/>
        <v>0</v>
      </c>
      <c r="E40" s="38">
        <f t="shared" si="26"/>
        <v>0</v>
      </c>
      <c r="F40" s="37">
        <f t="shared" si="21"/>
        <v>0</v>
      </c>
      <c r="G40" s="74">
        <f t="shared" si="3"/>
        <v>0</v>
      </c>
      <c r="H40" s="38">
        <f t="shared" si="26"/>
        <v>0</v>
      </c>
      <c r="I40" s="37">
        <f t="shared" si="23"/>
        <v>0</v>
      </c>
      <c r="J40" s="74">
        <f t="shared" si="4"/>
        <v>0</v>
      </c>
      <c r="K40" s="38">
        <f t="shared" si="26"/>
        <v>2530.7600000000002</v>
      </c>
      <c r="L40" s="37">
        <f t="shared" si="24"/>
        <v>2530.7600000000002</v>
      </c>
      <c r="M40" s="74">
        <f t="shared" si="5"/>
        <v>0</v>
      </c>
      <c r="N40" s="38">
        <f t="shared" si="26"/>
        <v>0</v>
      </c>
      <c r="O40" s="38">
        <f>N40</f>
        <v>0</v>
      </c>
      <c r="P40" s="74">
        <f t="shared" si="6"/>
        <v>0</v>
      </c>
      <c r="Q40" s="38">
        <f>SUM(Q35,Q37,Q39)</f>
        <v>900</v>
      </c>
      <c r="R40" s="47">
        <f>SUM(R35,R37,R39)</f>
        <v>900</v>
      </c>
      <c r="S40" s="87">
        <f t="shared" si="7"/>
        <v>0</v>
      </c>
    </row>
    <row r="41" spans="1:19" ht="15.75" x14ac:dyDescent="0.25">
      <c r="A41" s="34" t="s">
        <v>30</v>
      </c>
      <c r="B41" s="61">
        <f>SUM(B22:B29,B35,B37,B39, B31, B32)</f>
        <v>0</v>
      </c>
      <c r="C41" s="39">
        <v>0</v>
      </c>
      <c r="D41" s="73">
        <f t="shared" si="9"/>
        <v>0</v>
      </c>
      <c r="E41" s="39">
        <f>SUM(E22:E29,E35,E37,E39, E31, E32)</f>
        <v>0</v>
      </c>
      <c r="F41" s="39">
        <v>0</v>
      </c>
      <c r="G41" s="74">
        <f t="shared" si="3"/>
        <v>0</v>
      </c>
      <c r="H41" s="39">
        <f>SUM(ROUND(SUM(H22:H29), 2),H35,H37,H39, H31, H32)</f>
        <v>331.25</v>
      </c>
      <c r="I41" s="39">
        <f>SUM(ROUND(SUM(I22:I29), 2),I35,I37,I39, I31, I32)</f>
        <v>1375.01</v>
      </c>
      <c r="J41" s="74">
        <f t="shared" si="4"/>
        <v>1043.76</v>
      </c>
      <c r="K41" s="39">
        <f>SUM(ROUND(SUM(K22:K29), 2),K35,K37,K39, K31, K32)</f>
        <v>3418.2700000000004</v>
      </c>
      <c r="L41" s="39">
        <f>SUM(ROUND(SUM(L22:L29), 2),L35,L37,L39, L31, L32)</f>
        <v>3630.7700000000004</v>
      </c>
      <c r="M41" s="74">
        <f t="shared" si="5"/>
        <v>212.5</v>
      </c>
      <c r="N41" s="39">
        <f>SUM(ROUND(SUM(N22:N29), 2),N35,N37,N39, N31, N32)</f>
        <v>1234.3800000000001</v>
      </c>
      <c r="O41" s="39">
        <f>SUM(ROUND(SUM(O22:O29), 2),O35,O37,O39, O31, O32)</f>
        <v>1356.25</v>
      </c>
      <c r="P41" s="74">
        <f t="shared" si="6"/>
        <v>121.86999999999989</v>
      </c>
      <c r="Q41" s="39">
        <f>SUM(ROUND(SUM(Q22:Q29), 2),Q35,Q37,Q39, Q31, Q32)</f>
        <v>1803.1399999999999</v>
      </c>
      <c r="R41" s="48">
        <f>SUM(ROUND(SUM(R22:R29), 2),R35,R37,R39, R31, R32)</f>
        <v>2846.8900000000003</v>
      </c>
      <c r="S41" s="88">
        <f>R41-Q41</f>
        <v>1043.7500000000005</v>
      </c>
    </row>
    <row r="42" spans="1:19" ht="15.75" x14ac:dyDescent="0.25">
      <c r="A42" s="19" t="s">
        <v>31</v>
      </c>
      <c r="B42" s="62"/>
      <c r="C42" s="16"/>
      <c r="D42" s="93"/>
      <c r="E42" s="16"/>
      <c r="F42" s="16"/>
      <c r="G42" s="71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67"/>
      <c r="S42" s="68"/>
    </row>
    <row r="43" spans="1:19" x14ac:dyDescent="0.25">
      <c r="A43" s="18" t="s">
        <v>32</v>
      </c>
      <c r="B43" s="63">
        <v>0</v>
      </c>
      <c r="C43" s="15">
        <v>0</v>
      </c>
      <c r="D43" s="73">
        <f t="shared" ref="D43:D45" si="27">C43-B43</f>
        <v>0</v>
      </c>
      <c r="E43" s="15">
        <f>B45</f>
        <v>0</v>
      </c>
      <c r="F43" s="15">
        <v>0</v>
      </c>
      <c r="G43" s="74">
        <f t="shared" si="3"/>
        <v>0</v>
      </c>
      <c r="H43" s="15">
        <f>E45</f>
        <v>0</v>
      </c>
      <c r="I43" s="15">
        <f>F45</f>
        <v>0</v>
      </c>
      <c r="J43" s="81">
        <f>I43-H43</f>
        <v>0</v>
      </c>
      <c r="K43" s="15">
        <f>H45</f>
        <v>-331.25</v>
      </c>
      <c r="L43" s="15">
        <f>I45</f>
        <v>-1375.01</v>
      </c>
      <c r="M43" s="81">
        <f>L43-K43</f>
        <v>-1043.76</v>
      </c>
      <c r="N43" s="15">
        <f t="shared" ref="N43" si="28">K45</f>
        <v>-3749.5200000000004</v>
      </c>
      <c r="O43" s="15">
        <f>L45</f>
        <v>-5005.7800000000007</v>
      </c>
      <c r="P43" s="81">
        <f>O43-N43</f>
        <v>-1256.2600000000002</v>
      </c>
      <c r="Q43" s="15">
        <f>N45</f>
        <v>-4983.9000000000005</v>
      </c>
      <c r="R43" s="49">
        <f>O45</f>
        <v>-6362.0300000000007</v>
      </c>
      <c r="S43" s="84">
        <f>R43-Q43</f>
        <v>-1378.13</v>
      </c>
    </row>
    <row r="44" spans="1:19" x14ac:dyDescent="0.25">
      <c r="A44" s="18" t="s">
        <v>33</v>
      </c>
      <c r="B44" s="63">
        <f t="shared" ref="B44:Q44" si="29">B9-B41</f>
        <v>0</v>
      </c>
      <c r="C44" s="15">
        <v>0</v>
      </c>
      <c r="D44" s="73">
        <f t="shared" si="27"/>
        <v>0</v>
      </c>
      <c r="E44" s="15">
        <f t="shared" si="29"/>
        <v>0</v>
      </c>
      <c r="F44" s="15">
        <v>0</v>
      </c>
      <c r="G44" s="74">
        <f t="shared" si="3"/>
        <v>0</v>
      </c>
      <c r="H44" s="15">
        <f>H9-H41</f>
        <v>-331.25</v>
      </c>
      <c r="I44" s="15">
        <f>I9-I41</f>
        <v>-1375.01</v>
      </c>
      <c r="J44" s="81">
        <f>I44-H44</f>
        <v>-1043.76</v>
      </c>
      <c r="K44" s="15">
        <f t="shared" si="29"/>
        <v>-3418.2700000000004</v>
      </c>
      <c r="L44" s="15">
        <f>L9-L41</f>
        <v>-3630.7700000000004</v>
      </c>
      <c r="M44" s="81">
        <f>L44-K44</f>
        <v>-212.5</v>
      </c>
      <c r="N44" s="15">
        <f t="shared" si="29"/>
        <v>-1234.3800000000001</v>
      </c>
      <c r="O44" s="15">
        <f>O9-O41</f>
        <v>-1356.25</v>
      </c>
      <c r="P44" s="81">
        <f>O44-N44</f>
        <v>-121.86999999999989</v>
      </c>
      <c r="Q44" s="15">
        <f t="shared" si="29"/>
        <v>-1803.1399999999999</v>
      </c>
      <c r="R44" s="49">
        <f>R9-R41</f>
        <v>-2846.8900000000003</v>
      </c>
      <c r="S44" s="84">
        <f>R44-Q44</f>
        <v>-1043.7500000000005</v>
      </c>
    </row>
    <row r="45" spans="1:19" ht="15.75" thickBot="1" x14ac:dyDescent="0.3">
      <c r="A45" s="29" t="s">
        <v>34</v>
      </c>
      <c r="B45" s="64">
        <f t="shared" ref="B45:Q45" si="30">B43+B44</f>
        <v>0</v>
      </c>
      <c r="C45" s="17">
        <v>0</v>
      </c>
      <c r="D45" s="75">
        <f t="shared" si="27"/>
        <v>0</v>
      </c>
      <c r="E45" s="17">
        <f t="shared" si="30"/>
        <v>0</v>
      </c>
      <c r="F45" s="17">
        <v>0</v>
      </c>
      <c r="G45" s="80">
        <f t="shared" si="3"/>
        <v>0</v>
      </c>
      <c r="H45" s="17">
        <f>H43+H44</f>
        <v>-331.25</v>
      </c>
      <c r="I45" s="17">
        <f>I43+I44</f>
        <v>-1375.01</v>
      </c>
      <c r="J45" s="82">
        <f>I45-H45</f>
        <v>-1043.76</v>
      </c>
      <c r="K45" s="17">
        <f t="shared" si="30"/>
        <v>-3749.5200000000004</v>
      </c>
      <c r="L45" s="17">
        <f>L43+L44</f>
        <v>-5005.7800000000007</v>
      </c>
      <c r="M45" s="82">
        <f>L45-K45</f>
        <v>-1256.2600000000002</v>
      </c>
      <c r="N45" s="17">
        <f t="shared" si="30"/>
        <v>-4983.9000000000005</v>
      </c>
      <c r="O45" s="17">
        <f>O43+O44</f>
        <v>-6362.0300000000007</v>
      </c>
      <c r="P45" s="82">
        <f>O45-N45</f>
        <v>-1378.13</v>
      </c>
      <c r="Q45" s="17">
        <f t="shared" si="30"/>
        <v>-6787.0400000000009</v>
      </c>
      <c r="R45" s="50">
        <f>R43+R44</f>
        <v>-9208.9200000000019</v>
      </c>
      <c r="S45" s="85">
        <f>R45-Q45</f>
        <v>-2421.880000000001</v>
      </c>
    </row>
    <row r="46" spans="1:19" ht="15.75" thickTop="1" x14ac:dyDescent="0.25"/>
  </sheetData>
  <mergeCells count="20">
    <mergeCell ref="K5:M5"/>
    <mergeCell ref="Q4:S4"/>
    <mergeCell ref="B1:R1"/>
    <mergeCell ref="Q2:S2"/>
    <mergeCell ref="N5:P5"/>
    <mergeCell ref="Q5:S5"/>
    <mergeCell ref="A1:A3"/>
    <mergeCell ref="B2:D2"/>
    <mergeCell ref="E2:G2"/>
    <mergeCell ref="H2:J2"/>
    <mergeCell ref="K2:M2"/>
    <mergeCell ref="N2:P2"/>
    <mergeCell ref="B4:D4"/>
    <mergeCell ref="E4:G4"/>
    <mergeCell ref="H4:J4"/>
    <mergeCell ref="K4:M4"/>
    <mergeCell ref="N4:P4"/>
    <mergeCell ref="B5:D5"/>
    <mergeCell ref="E5:G5"/>
    <mergeCell ref="H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2018-02-23T08:38:55Z</dcterms:created>
  <dcterms:modified xsi:type="dcterms:W3CDTF">2018-03-08T16:00:06Z</dcterms:modified>
</cp:coreProperties>
</file>