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8_{6A71CE5B-3594-4E7E-B0FF-843AA6E52E5A}" xr6:coauthVersionLast="33" xr6:coauthVersionMax="33" xr10:uidLastSave="{00000000-0000-0000-0000-000000000000}"/>
  <bookViews>
    <workbookView xWindow="0" yWindow="0" windowWidth="24000" windowHeight="9525" firstSheet="3" activeTab="7" xr2:uid="{00000000-000D-0000-FFFF-FFFF00000000}"/>
  </bookViews>
  <sheets>
    <sheet name="Week 9 5-03" sheetId="1" r:id="rId1"/>
    <sheet name="Week 10 12-03" sheetId="2" r:id="rId2"/>
    <sheet name="Week 11 19-03" sheetId="3" r:id="rId3"/>
    <sheet name="Week 12 26-03" sheetId="4" r:id="rId4"/>
    <sheet name="Week 13 02-04" sheetId="5" r:id="rId5"/>
    <sheet name="Week 14 09-04" sheetId="6" r:id="rId6"/>
    <sheet name="Week 15 16-04" sheetId="7" r:id="rId7"/>
    <sheet name="Week 16 23-04" sheetId="8" r:id="rId8"/>
    <sheet name="WBS F Vs A Stacked Column Chart" sheetId="9" r:id="rId9"/>
    <sheet name="WBS F Vs A Cluster Column Chart" sheetId="10" r:id="rId10"/>
  </sheets>
  <calcPr calcId="179017"/>
</workbook>
</file>

<file path=xl/calcChain.xml><?xml version="1.0" encoding="utf-8"?>
<calcChain xmlns="http://schemas.openxmlformats.org/spreadsheetml/2006/main">
  <c r="E5" i="10" l="1"/>
  <c r="F5" i="10"/>
  <c r="G5" i="10"/>
  <c r="H5" i="10"/>
  <c r="I5" i="10" s="1"/>
  <c r="J5" i="10" s="1"/>
  <c r="D5" i="10"/>
  <c r="Q53" i="9" l="1"/>
  <c r="R53" i="9"/>
  <c r="S53" i="9"/>
  <c r="T53" i="9"/>
  <c r="U53" i="9"/>
  <c r="O29" i="9"/>
  <c r="P29" i="9"/>
  <c r="Q29" i="9"/>
  <c r="R29" i="9"/>
  <c r="S29" i="9"/>
  <c r="T29" i="9"/>
  <c r="U29" i="9"/>
  <c r="V68" i="9" l="1"/>
  <c r="V67" i="9"/>
  <c r="J66" i="9"/>
  <c r="V65" i="9"/>
  <c r="V64" i="9"/>
  <c r="V63" i="9"/>
  <c r="I63" i="9"/>
  <c r="V61" i="9"/>
  <c r="V60" i="9"/>
  <c r="G60" i="9"/>
  <c r="V59" i="9"/>
  <c r="V57" i="9"/>
  <c r="E57" i="9"/>
  <c r="U56" i="9"/>
  <c r="T56" i="9"/>
  <c r="S56" i="9"/>
  <c r="R56" i="9"/>
  <c r="Q56" i="9"/>
  <c r="P56" i="9"/>
  <c r="O56" i="9"/>
  <c r="N56" i="9"/>
  <c r="V56" i="9" s="1"/>
  <c r="V54" i="9"/>
  <c r="I54" i="9"/>
  <c r="H54" i="9"/>
  <c r="O53" i="9"/>
  <c r="N53" i="9"/>
  <c r="U50" i="9"/>
  <c r="T50" i="9"/>
  <c r="S50" i="9"/>
  <c r="R50" i="9"/>
  <c r="Q50" i="9"/>
  <c r="P50" i="9"/>
  <c r="O50" i="9"/>
  <c r="V50" i="9"/>
  <c r="I50" i="9"/>
  <c r="H50" i="9"/>
  <c r="O49" i="9"/>
  <c r="N49" i="9"/>
  <c r="U47" i="9"/>
  <c r="T47" i="9"/>
  <c r="S47" i="9"/>
  <c r="R47" i="9"/>
  <c r="Q47" i="9"/>
  <c r="P47" i="9"/>
  <c r="O47" i="9"/>
  <c r="N47" i="9"/>
  <c r="O46" i="9"/>
  <c r="N46" i="9"/>
  <c r="V46" i="9" s="1"/>
  <c r="S45" i="9"/>
  <c r="U43" i="9"/>
  <c r="T43" i="9"/>
  <c r="S43" i="9"/>
  <c r="R43" i="9"/>
  <c r="Q43" i="9"/>
  <c r="P43" i="9"/>
  <c r="O43" i="9"/>
  <c r="N43" i="9"/>
  <c r="V43" i="9" s="1"/>
  <c r="E43" i="9"/>
  <c r="U42" i="9"/>
  <c r="T42" i="9"/>
  <c r="S42" i="9"/>
  <c r="R42" i="9"/>
  <c r="Q42" i="9"/>
  <c r="P42" i="9"/>
  <c r="O42" i="9"/>
  <c r="N42" i="9"/>
  <c r="V42" i="9" s="1"/>
  <c r="S41" i="9"/>
  <c r="J39" i="9"/>
  <c r="V38" i="9"/>
  <c r="V37" i="9"/>
  <c r="U36" i="9"/>
  <c r="T36" i="9"/>
  <c r="S36" i="9"/>
  <c r="R36" i="9"/>
  <c r="Q36" i="9"/>
  <c r="P36" i="9"/>
  <c r="O36" i="9"/>
  <c r="N36" i="9"/>
  <c r="E35" i="9"/>
  <c r="V34" i="9"/>
  <c r="G34" i="9"/>
  <c r="V33" i="9"/>
  <c r="I33" i="9"/>
  <c r="U32" i="9"/>
  <c r="T32" i="9"/>
  <c r="S32" i="9"/>
  <c r="R32" i="9"/>
  <c r="Q32" i="9"/>
  <c r="P32" i="9"/>
  <c r="O32" i="9"/>
  <c r="N32" i="9"/>
  <c r="V30" i="9"/>
  <c r="E30" i="9"/>
  <c r="N29" i="9"/>
  <c r="V29" i="9" s="1"/>
  <c r="J29" i="9"/>
  <c r="N28" i="9"/>
  <c r="V28" i="9" s="1"/>
  <c r="I28" i="9"/>
  <c r="J27" i="9"/>
  <c r="E26" i="9"/>
  <c r="U25" i="9"/>
  <c r="T25" i="9"/>
  <c r="V23" i="9"/>
  <c r="I23" i="9"/>
  <c r="H23" i="9"/>
  <c r="J22" i="9"/>
  <c r="I21" i="9"/>
  <c r="V20" i="9"/>
  <c r="G20" i="9"/>
  <c r="V19" i="9"/>
  <c r="I19" i="9"/>
  <c r="H19" i="9"/>
  <c r="J18" i="9"/>
  <c r="I17" i="9"/>
  <c r="V15" i="9"/>
  <c r="G15" i="9"/>
  <c r="V14" i="9"/>
  <c r="I14" i="9"/>
  <c r="H14" i="9"/>
  <c r="U13" i="9"/>
  <c r="J13" i="9"/>
  <c r="V11" i="9"/>
  <c r="E11" i="9"/>
  <c r="V10" i="9"/>
  <c r="J10" i="9"/>
  <c r="V9" i="9"/>
  <c r="I9" i="9"/>
  <c r="U8" i="9"/>
  <c r="T8" i="9"/>
  <c r="U6" i="9"/>
  <c r="T6" i="9"/>
  <c r="O6" i="9"/>
  <c r="N6" i="9"/>
  <c r="V6" i="9" s="1"/>
  <c r="G6" i="9"/>
  <c r="V5" i="9"/>
  <c r="I5" i="9"/>
  <c r="H5" i="9"/>
  <c r="U4" i="9"/>
  <c r="T4" i="9"/>
  <c r="R4" i="9"/>
  <c r="O4" i="9"/>
  <c r="N4" i="9"/>
  <c r="O3" i="9"/>
  <c r="M74" i="8"/>
  <c r="M73" i="8"/>
  <c r="K73" i="8"/>
  <c r="M72" i="8"/>
  <c r="M70" i="8"/>
  <c r="K70" i="8"/>
  <c r="J70" i="9" s="1"/>
  <c r="M69" i="8"/>
  <c r="K69" i="8"/>
  <c r="J69" i="9" s="1"/>
  <c r="M68" i="8"/>
  <c r="K68" i="8"/>
  <c r="J68" i="9" s="1"/>
  <c r="M67" i="8"/>
  <c r="K67" i="8"/>
  <c r="J67" i="9" s="1"/>
  <c r="M66" i="8"/>
  <c r="K66" i="8"/>
  <c r="M65" i="8"/>
  <c r="K65" i="8"/>
  <c r="J65" i="9" s="1"/>
  <c r="M64" i="8"/>
  <c r="K64" i="8"/>
  <c r="J64" i="9" s="1"/>
  <c r="M63" i="8"/>
  <c r="K63" i="8"/>
  <c r="J63" i="9" s="1"/>
  <c r="M62" i="8"/>
  <c r="K62" i="8"/>
  <c r="J62" i="9" s="1"/>
  <c r="M61" i="8"/>
  <c r="K61" i="8"/>
  <c r="J61" i="9" s="1"/>
  <c r="M60" i="8"/>
  <c r="K60" i="8"/>
  <c r="J60" i="9" s="1"/>
  <c r="M59" i="8"/>
  <c r="K59" i="8"/>
  <c r="J59" i="9" s="1"/>
  <c r="M58" i="8"/>
  <c r="K58" i="8"/>
  <c r="J58" i="9" s="1"/>
  <c r="M57" i="8"/>
  <c r="K57" i="8"/>
  <c r="J57" i="9" s="1"/>
  <c r="J56" i="8"/>
  <c r="I56" i="8"/>
  <c r="H56" i="8"/>
  <c r="G56" i="8"/>
  <c r="F56" i="8"/>
  <c r="E56" i="8"/>
  <c r="D56" i="8"/>
  <c r="C56" i="8"/>
  <c r="K56" i="8" s="1"/>
  <c r="M55" i="8"/>
  <c r="K55" i="8"/>
  <c r="M54" i="8"/>
  <c r="K54" i="8"/>
  <c r="J54" i="9" s="1"/>
  <c r="M53" i="8"/>
  <c r="K53" i="8"/>
  <c r="J53" i="9" s="1"/>
  <c r="M52" i="8"/>
  <c r="K52" i="8"/>
  <c r="J52" i="9" s="1"/>
  <c r="L51" i="8"/>
  <c r="U51" i="9" s="1"/>
  <c r="J51" i="8"/>
  <c r="I51" i="8"/>
  <c r="H51" i="8"/>
  <c r="G51" i="8"/>
  <c r="G44" i="8" s="1"/>
  <c r="G41" i="8" s="1"/>
  <c r="G72" i="8" s="1"/>
  <c r="G74" i="8" s="1"/>
  <c r="F51" i="8"/>
  <c r="E51" i="8"/>
  <c r="D51" i="8"/>
  <c r="C51" i="8"/>
  <c r="C44" i="8" s="1"/>
  <c r="M50" i="8"/>
  <c r="K50" i="8"/>
  <c r="J50" i="9" s="1"/>
  <c r="M49" i="8"/>
  <c r="K49" i="8"/>
  <c r="J49" i="9" s="1"/>
  <c r="L48" i="8"/>
  <c r="U48" i="9" s="1"/>
  <c r="J48" i="8"/>
  <c r="I48" i="8"/>
  <c r="H48" i="8"/>
  <c r="G48" i="8"/>
  <c r="F48" i="8"/>
  <c r="E48" i="8"/>
  <c r="D48" i="8"/>
  <c r="C48" i="8"/>
  <c r="K47" i="8"/>
  <c r="M46" i="8"/>
  <c r="K46" i="8"/>
  <c r="J46" i="9" s="1"/>
  <c r="L45" i="8"/>
  <c r="J45" i="8"/>
  <c r="I45" i="8"/>
  <c r="H45" i="8"/>
  <c r="G45" i="8"/>
  <c r="F45" i="8"/>
  <c r="E45" i="8"/>
  <c r="D45" i="8"/>
  <c r="C45" i="8"/>
  <c r="K45" i="8" s="1"/>
  <c r="J45" i="9" s="1"/>
  <c r="H44" i="8"/>
  <c r="H41" i="8" s="1"/>
  <c r="D44" i="8"/>
  <c r="D41" i="8" s="1"/>
  <c r="M43" i="8"/>
  <c r="K43" i="8"/>
  <c r="J43" i="9" s="1"/>
  <c r="M42" i="8"/>
  <c r="K42" i="8"/>
  <c r="J42" i="9" s="1"/>
  <c r="M40" i="8"/>
  <c r="M39" i="8"/>
  <c r="K39" i="8"/>
  <c r="M38" i="8"/>
  <c r="K38" i="8"/>
  <c r="M37" i="8"/>
  <c r="K37" i="8"/>
  <c r="J37" i="9" s="1"/>
  <c r="J36" i="8"/>
  <c r="I36" i="8"/>
  <c r="H36" i="8"/>
  <c r="G36" i="8"/>
  <c r="F36" i="8"/>
  <c r="E36" i="8"/>
  <c r="D36" i="8"/>
  <c r="C36" i="8"/>
  <c r="M35" i="8"/>
  <c r="K35" i="8"/>
  <c r="J35" i="9" s="1"/>
  <c r="M34" i="8"/>
  <c r="K34" i="8"/>
  <c r="J34" i="9" s="1"/>
  <c r="M33" i="8"/>
  <c r="K33" i="8"/>
  <c r="J33" i="9" s="1"/>
  <c r="J32" i="8"/>
  <c r="I32" i="8"/>
  <c r="H32" i="8"/>
  <c r="G32" i="8"/>
  <c r="F32" i="8"/>
  <c r="E32" i="8"/>
  <c r="D32" i="8"/>
  <c r="C32" i="8"/>
  <c r="K32" i="8" s="1"/>
  <c r="M31" i="8"/>
  <c r="M30" i="8"/>
  <c r="K30" i="8"/>
  <c r="J30" i="9" s="1"/>
  <c r="M29" i="8"/>
  <c r="K29" i="8"/>
  <c r="M28" i="8"/>
  <c r="K28" i="8"/>
  <c r="J28" i="9" s="1"/>
  <c r="M27" i="8"/>
  <c r="K27" i="8"/>
  <c r="M26" i="8"/>
  <c r="K26" i="8"/>
  <c r="J26" i="9" s="1"/>
  <c r="M25" i="8"/>
  <c r="L25" i="8"/>
  <c r="J25" i="8"/>
  <c r="I25" i="8"/>
  <c r="H25" i="8"/>
  <c r="G25" i="8"/>
  <c r="F25" i="8"/>
  <c r="E25" i="8"/>
  <c r="D25" i="8"/>
  <c r="C25" i="8"/>
  <c r="K25" i="8" s="1"/>
  <c r="J25" i="9" s="1"/>
  <c r="M24" i="8"/>
  <c r="M23" i="8"/>
  <c r="K23" i="8"/>
  <c r="J23" i="9" s="1"/>
  <c r="M22" i="8"/>
  <c r="K22" i="8"/>
  <c r="M21" i="8"/>
  <c r="K21" i="8"/>
  <c r="J21" i="9" s="1"/>
  <c r="M20" i="8"/>
  <c r="K20" i="8"/>
  <c r="J20" i="9" s="1"/>
  <c r="M19" i="8"/>
  <c r="K19" i="8"/>
  <c r="J19" i="9" s="1"/>
  <c r="M18" i="8"/>
  <c r="K18" i="8"/>
  <c r="M17" i="8"/>
  <c r="K17" i="8"/>
  <c r="J17" i="9" s="1"/>
  <c r="M15" i="8"/>
  <c r="K15" i="8"/>
  <c r="J15" i="9" s="1"/>
  <c r="M14" i="8"/>
  <c r="K14" i="8"/>
  <c r="J14" i="9" s="1"/>
  <c r="L13" i="8"/>
  <c r="M13" i="8" s="1"/>
  <c r="K13" i="8"/>
  <c r="J13" i="8"/>
  <c r="I13" i="8"/>
  <c r="H13" i="8"/>
  <c r="H7" i="8" s="1"/>
  <c r="G13" i="8"/>
  <c r="G7" i="8" s="1"/>
  <c r="F13" i="8"/>
  <c r="E13" i="8"/>
  <c r="D13" i="8"/>
  <c r="C13" i="8"/>
  <c r="C7" i="8" s="1"/>
  <c r="M12" i="8"/>
  <c r="M11" i="8"/>
  <c r="K11" i="8"/>
  <c r="J11" i="9" s="1"/>
  <c r="M10" i="8"/>
  <c r="K10" i="8"/>
  <c r="M9" i="8"/>
  <c r="K9" i="8"/>
  <c r="J9" i="9" s="1"/>
  <c r="L8" i="8"/>
  <c r="J8" i="8"/>
  <c r="J7" i="8" s="1"/>
  <c r="I8" i="8"/>
  <c r="I7" i="8" s="1"/>
  <c r="H8" i="8"/>
  <c r="G8" i="8"/>
  <c r="F8" i="8"/>
  <c r="F7" i="8" s="1"/>
  <c r="E8" i="8"/>
  <c r="D8" i="8"/>
  <c r="C8" i="8"/>
  <c r="L7" i="8"/>
  <c r="U7" i="9" s="1"/>
  <c r="E7" i="8"/>
  <c r="D7" i="8"/>
  <c r="K6" i="8"/>
  <c r="M6" i="8" s="1"/>
  <c r="M5" i="8"/>
  <c r="K5" i="8"/>
  <c r="J5" i="9" s="1"/>
  <c r="K4" i="8"/>
  <c r="M4" i="8" s="1"/>
  <c r="L3" i="8"/>
  <c r="U3" i="9" s="1"/>
  <c r="J3" i="8"/>
  <c r="I3" i="8"/>
  <c r="H3" i="8"/>
  <c r="G3" i="8"/>
  <c r="F3" i="8"/>
  <c r="E3" i="8"/>
  <c r="D3" i="8"/>
  <c r="C3" i="8"/>
  <c r="M74" i="7"/>
  <c r="M73" i="7"/>
  <c r="K73" i="7"/>
  <c r="M72" i="7"/>
  <c r="M70" i="7"/>
  <c r="K70" i="7"/>
  <c r="I70" i="9" s="1"/>
  <c r="M69" i="7"/>
  <c r="K69" i="7"/>
  <c r="I69" i="9" s="1"/>
  <c r="M68" i="7"/>
  <c r="K68" i="7"/>
  <c r="I68" i="9" s="1"/>
  <c r="M67" i="7"/>
  <c r="K67" i="7"/>
  <c r="I67" i="9" s="1"/>
  <c r="M66" i="7"/>
  <c r="K66" i="7"/>
  <c r="I66" i="9" s="1"/>
  <c r="M65" i="7"/>
  <c r="K65" i="7"/>
  <c r="I65" i="9" s="1"/>
  <c r="M64" i="7"/>
  <c r="K64" i="7"/>
  <c r="I64" i="9" s="1"/>
  <c r="M63" i="7"/>
  <c r="K63" i="7"/>
  <c r="M62" i="7"/>
  <c r="K62" i="7"/>
  <c r="I62" i="9" s="1"/>
  <c r="M61" i="7"/>
  <c r="K61" i="7"/>
  <c r="I61" i="9" s="1"/>
  <c r="M60" i="7"/>
  <c r="K60" i="7"/>
  <c r="I60" i="9" s="1"/>
  <c r="M59" i="7"/>
  <c r="K59" i="7"/>
  <c r="I59" i="9" s="1"/>
  <c r="M58" i="7"/>
  <c r="K58" i="7"/>
  <c r="I58" i="9" s="1"/>
  <c r="M57" i="7"/>
  <c r="K57" i="7"/>
  <c r="I57" i="9" s="1"/>
  <c r="J56" i="7"/>
  <c r="I56" i="7"/>
  <c r="H56" i="7"/>
  <c r="G56" i="7"/>
  <c r="F56" i="7"/>
  <c r="E56" i="7"/>
  <c r="D56" i="7"/>
  <c r="C56" i="7"/>
  <c r="M55" i="7"/>
  <c r="K55" i="7"/>
  <c r="M54" i="7"/>
  <c r="K54" i="7"/>
  <c r="M53" i="7"/>
  <c r="K53" i="7"/>
  <c r="I53" i="9" s="1"/>
  <c r="M52" i="7"/>
  <c r="K52" i="7"/>
  <c r="I52" i="9" s="1"/>
  <c r="L51" i="7"/>
  <c r="J51" i="7"/>
  <c r="I51" i="7"/>
  <c r="H51" i="7"/>
  <c r="G51" i="7"/>
  <c r="F51" i="7"/>
  <c r="E51" i="7"/>
  <c r="D51" i="7"/>
  <c r="D44" i="7" s="1"/>
  <c r="D41" i="7" s="1"/>
  <c r="D72" i="7" s="1"/>
  <c r="D74" i="7" s="1"/>
  <c r="C51" i="7"/>
  <c r="K51" i="7" s="1"/>
  <c r="I51" i="9" s="1"/>
  <c r="K50" i="7"/>
  <c r="M50" i="7" s="1"/>
  <c r="M49" i="7"/>
  <c r="K49" i="7"/>
  <c r="I49" i="9" s="1"/>
  <c r="L48" i="7"/>
  <c r="T48" i="9" s="1"/>
  <c r="J48" i="7"/>
  <c r="I48" i="7"/>
  <c r="H48" i="7"/>
  <c r="G48" i="7"/>
  <c r="F48" i="7"/>
  <c r="E48" i="7"/>
  <c r="D48" i="7"/>
  <c r="C48" i="7"/>
  <c r="M47" i="7"/>
  <c r="K47" i="7"/>
  <c r="I47" i="9" s="1"/>
  <c r="M46" i="7"/>
  <c r="K46" i="7"/>
  <c r="I46" i="9" s="1"/>
  <c r="L45" i="7"/>
  <c r="T45" i="9" s="1"/>
  <c r="J45" i="7"/>
  <c r="J44" i="7" s="1"/>
  <c r="J41" i="7" s="1"/>
  <c r="I45" i="7"/>
  <c r="H45" i="7"/>
  <c r="G45" i="7"/>
  <c r="F45" i="7"/>
  <c r="F44" i="7" s="1"/>
  <c r="F41" i="7" s="1"/>
  <c r="E45" i="7"/>
  <c r="D45" i="7"/>
  <c r="C45" i="7"/>
  <c r="K45" i="7" s="1"/>
  <c r="M45" i="7" s="1"/>
  <c r="L44" i="7"/>
  <c r="T44" i="9" s="1"/>
  <c r="I44" i="7"/>
  <c r="I41" i="7" s="1"/>
  <c r="H44" i="7"/>
  <c r="H41" i="7" s="1"/>
  <c r="H72" i="7" s="1"/>
  <c r="H74" i="7" s="1"/>
  <c r="E44" i="7"/>
  <c r="E41" i="7" s="1"/>
  <c r="M43" i="7"/>
  <c r="K43" i="7"/>
  <c r="I43" i="9" s="1"/>
  <c r="M42" i="7"/>
  <c r="K42" i="7"/>
  <c r="I42" i="9" s="1"/>
  <c r="M40" i="7"/>
  <c r="M39" i="7"/>
  <c r="K39" i="7"/>
  <c r="I39" i="9" s="1"/>
  <c r="M38" i="7"/>
  <c r="K38" i="7"/>
  <c r="I38" i="9" s="1"/>
  <c r="M37" i="7"/>
  <c r="K37" i="7"/>
  <c r="J36" i="7"/>
  <c r="I36" i="7"/>
  <c r="H36" i="7"/>
  <c r="H32" i="7" s="1"/>
  <c r="G36" i="7"/>
  <c r="F36" i="7"/>
  <c r="E36" i="7"/>
  <c r="D36" i="7"/>
  <c r="D32" i="7" s="1"/>
  <c r="C36" i="7"/>
  <c r="M35" i="7"/>
  <c r="K35" i="7"/>
  <c r="I35" i="9" s="1"/>
  <c r="M34" i="7"/>
  <c r="K34" i="7"/>
  <c r="I34" i="9" s="1"/>
  <c r="M33" i="7"/>
  <c r="K33" i="7"/>
  <c r="J32" i="7"/>
  <c r="I32" i="7"/>
  <c r="G32" i="7"/>
  <c r="F32" i="7"/>
  <c r="E32" i="7"/>
  <c r="C32" i="7"/>
  <c r="M31" i="7"/>
  <c r="M30" i="7"/>
  <c r="K30" i="7"/>
  <c r="I30" i="9" s="1"/>
  <c r="K29" i="7"/>
  <c r="I29" i="9" s="1"/>
  <c r="M28" i="7"/>
  <c r="K28" i="7"/>
  <c r="M27" i="7"/>
  <c r="K27" i="7"/>
  <c r="I27" i="9" s="1"/>
  <c r="M26" i="7"/>
  <c r="K26" i="7"/>
  <c r="I26" i="9" s="1"/>
  <c r="L25" i="7"/>
  <c r="J25" i="7"/>
  <c r="I25" i="7"/>
  <c r="H25" i="7"/>
  <c r="G25" i="7"/>
  <c r="F25" i="7"/>
  <c r="E25" i="7"/>
  <c r="D25" i="7"/>
  <c r="C25" i="7"/>
  <c r="K25" i="7" s="1"/>
  <c r="I25" i="9" s="1"/>
  <c r="M24" i="7"/>
  <c r="M23" i="7"/>
  <c r="K23" i="7"/>
  <c r="M22" i="7"/>
  <c r="K22" i="7"/>
  <c r="I22" i="9" s="1"/>
  <c r="M21" i="7"/>
  <c r="K21" i="7"/>
  <c r="M20" i="7"/>
  <c r="K20" i="7"/>
  <c r="I20" i="9" s="1"/>
  <c r="M19" i="7"/>
  <c r="K19" i="7"/>
  <c r="M18" i="7"/>
  <c r="K18" i="7"/>
  <c r="I18" i="9" s="1"/>
  <c r="M17" i="7"/>
  <c r="K17" i="7"/>
  <c r="M15" i="7"/>
  <c r="K15" i="7"/>
  <c r="M14" i="7"/>
  <c r="K14" i="7"/>
  <c r="L13" i="7"/>
  <c r="J13" i="7"/>
  <c r="I13" i="7"/>
  <c r="H13" i="7"/>
  <c r="H7" i="7" s="1"/>
  <c r="G13" i="7"/>
  <c r="F13" i="7"/>
  <c r="E13" i="7"/>
  <c r="D13" i="7"/>
  <c r="D7" i="7" s="1"/>
  <c r="C13" i="7"/>
  <c r="M12" i="7"/>
  <c r="M11" i="7"/>
  <c r="K11" i="7"/>
  <c r="I11" i="9" s="1"/>
  <c r="M10" i="7"/>
  <c r="K10" i="7"/>
  <c r="I10" i="9" s="1"/>
  <c r="M9" i="7"/>
  <c r="K9" i="7"/>
  <c r="L8" i="7"/>
  <c r="J8" i="7"/>
  <c r="I8" i="7"/>
  <c r="H8" i="7"/>
  <c r="G8" i="7"/>
  <c r="G7" i="7" s="1"/>
  <c r="F8" i="7"/>
  <c r="E8" i="7"/>
  <c r="D8" i="7"/>
  <c r="C8" i="7"/>
  <c r="C7" i="7" s="1"/>
  <c r="J7" i="7"/>
  <c r="I7" i="7"/>
  <c r="F7" i="7"/>
  <c r="E7" i="7"/>
  <c r="K6" i="7"/>
  <c r="M5" i="7"/>
  <c r="K5" i="7"/>
  <c r="K4" i="7"/>
  <c r="L3" i="7"/>
  <c r="T3" i="9" s="1"/>
  <c r="J3" i="7"/>
  <c r="I3" i="7"/>
  <c r="H3" i="7"/>
  <c r="G3" i="7"/>
  <c r="F3" i="7"/>
  <c r="E3" i="7"/>
  <c r="D3" i="7"/>
  <c r="C3" i="7"/>
  <c r="K3" i="7" s="1"/>
  <c r="M74" i="6"/>
  <c r="M73" i="6"/>
  <c r="K73" i="6"/>
  <c r="M72" i="6"/>
  <c r="M70" i="6"/>
  <c r="K70" i="6"/>
  <c r="H70" i="9" s="1"/>
  <c r="M69" i="6"/>
  <c r="K69" i="6"/>
  <c r="H69" i="9" s="1"/>
  <c r="M68" i="6"/>
  <c r="K68" i="6"/>
  <c r="H68" i="9" s="1"/>
  <c r="M67" i="6"/>
  <c r="K67" i="6"/>
  <c r="H67" i="9" s="1"/>
  <c r="M66" i="6"/>
  <c r="K66" i="6"/>
  <c r="H66" i="9" s="1"/>
  <c r="M65" i="6"/>
  <c r="K65" i="6"/>
  <c r="H65" i="9" s="1"/>
  <c r="M64" i="6"/>
  <c r="K64" i="6"/>
  <c r="H64" i="9" s="1"/>
  <c r="M63" i="6"/>
  <c r="K63" i="6"/>
  <c r="H63" i="9" s="1"/>
  <c r="M62" i="6"/>
  <c r="K62" i="6"/>
  <c r="H62" i="9" s="1"/>
  <c r="M61" i="6"/>
  <c r="K61" i="6"/>
  <c r="H61" i="9" s="1"/>
  <c r="M60" i="6"/>
  <c r="K60" i="6"/>
  <c r="H60" i="9" s="1"/>
  <c r="M59" i="6"/>
  <c r="K59" i="6"/>
  <c r="H59" i="9" s="1"/>
  <c r="M58" i="6"/>
  <c r="K58" i="6"/>
  <c r="H58" i="9" s="1"/>
  <c r="M57" i="6"/>
  <c r="K57" i="6"/>
  <c r="H57" i="9" s="1"/>
  <c r="J56" i="6"/>
  <c r="I56" i="6"/>
  <c r="H56" i="6"/>
  <c r="G56" i="6"/>
  <c r="F56" i="6"/>
  <c r="E56" i="6"/>
  <c r="D56" i="6"/>
  <c r="C56" i="6"/>
  <c r="K56" i="6" s="1"/>
  <c r="M55" i="6"/>
  <c r="K55" i="6"/>
  <c r="M54" i="6"/>
  <c r="K54" i="6"/>
  <c r="M53" i="6"/>
  <c r="K53" i="6"/>
  <c r="H53" i="9" s="1"/>
  <c r="M52" i="6"/>
  <c r="K52" i="6"/>
  <c r="H52" i="9" s="1"/>
  <c r="L51" i="6"/>
  <c r="S51" i="9" s="1"/>
  <c r="J51" i="6"/>
  <c r="I51" i="6"/>
  <c r="I44" i="6" s="1"/>
  <c r="I41" i="6" s="1"/>
  <c r="H51" i="6"/>
  <c r="H44" i="6" s="1"/>
  <c r="H41" i="6" s="1"/>
  <c r="H72" i="6" s="1"/>
  <c r="H74" i="6" s="1"/>
  <c r="G51" i="6"/>
  <c r="F51" i="6"/>
  <c r="E51" i="6"/>
  <c r="D51" i="6"/>
  <c r="C51" i="6"/>
  <c r="K50" i="6"/>
  <c r="M50" i="6" s="1"/>
  <c r="M49" i="6"/>
  <c r="K49" i="6"/>
  <c r="H49" i="9" s="1"/>
  <c r="L48" i="6"/>
  <c r="J48" i="6"/>
  <c r="I48" i="6"/>
  <c r="H48" i="6"/>
  <c r="G48" i="6"/>
  <c r="F48" i="6"/>
  <c r="E48" i="6"/>
  <c r="D48" i="6"/>
  <c r="C48" i="6"/>
  <c r="K48" i="6" s="1"/>
  <c r="H48" i="9" s="1"/>
  <c r="M47" i="6"/>
  <c r="K47" i="6"/>
  <c r="H47" i="9" s="1"/>
  <c r="M46" i="6"/>
  <c r="K46" i="6"/>
  <c r="H46" i="9" s="1"/>
  <c r="L45" i="6"/>
  <c r="J45" i="6"/>
  <c r="I45" i="6"/>
  <c r="H45" i="6"/>
  <c r="G45" i="6"/>
  <c r="G44" i="6" s="1"/>
  <c r="G41" i="6" s="1"/>
  <c r="G72" i="6" s="1"/>
  <c r="G74" i="6" s="1"/>
  <c r="F45" i="6"/>
  <c r="E45" i="6"/>
  <c r="D45" i="6"/>
  <c r="C45" i="6"/>
  <c r="C44" i="6" s="1"/>
  <c r="C41" i="6" s="1"/>
  <c r="L44" i="6"/>
  <c r="S44" i="9" s="1"/>
  <c r="J44" i="6"/>
  <c r="J41" i="6" s="1"/>
  <c r="J72" i="6" s="1"/>
  <c r="J74" i="6" s="1"/>
  <c r="F44" i="6"/>
  <c r="F41" i="6" s="1"/>
  <c r="E44" i="6"/>
  <c r="E41" i="6" s="1"/>
  <c r="E72" i="6" s="1"/>
  <c r="E74" i="6" s="1"/>
  <c r="D44" i="6"/>
  <c r="M43" i="6"/>
  <c r="K43" i="6"/>
  <c r="H43" i="9" s="1"/>
  <c r="M42" i="6"/>
  <c r="K42" i="6"/>
  <c r="H42" i="9" s="1"/>
  <c r="L41" i="6"/>
  <c r="D41" i="6"/>
  <c r="M40" i="6"/>
  <c r="M39" i="6"/>
  <c r="K39" i="6"/>
  <c r="H39" i="9" s="1"/>
  <c r="M38" i="6"/>
  <c r="K38" i="6"/>
  <c r="H38" i="9" s="1"/>
  <c r="M37" i="6"/>
  <c r="K37" i="6"/>
  <c r="J36" i="6"/>
  <c r="I36" i="6"/>
  <c r="H36" i="6"/>
  <c r="G36" i="6"/>
  <c r="F36" i="6"/>
  <c r="E36" i="6"/>
  <c r="D36" i="6"/>
  <c r="C36" i="6"/>
  <c r="M35" i="6"/>
  <c r="K35" i="6"/>
  <c r="H35" i="9" s="1"/>
  <c r="M34" i="6"/>
  <c r="K34" i="6"/>
  <c r="H34" i="9" s="1"/>
  <c r="M33" i="6"/>
  <c r="K33" i="6"/>
  <c r="H33" i="9" s="1"/>
  <c r="J32" i="6"/>
  <c r="I32" i="6"/>
  <c r="H32" i="6"/>
  <c r="G32" i="6"/>
  <c r="F32" i="6"/>
  <c r="E32" i="6"/>
  <c r="D32" i="6"/>
  <c r="C32" i="6"/>
  <c r="M31" i="6"/>
  <c r="M30" i="6"/>
  <c r="K30" i="6"/>
  <c r="H30" i="9" s="1"/>
  <c r="K29" i="6"/>
  <c r="H29" i="9" s="1"/>
  <c r="M28" i="6"/>
  <c r="K28" i="6"/>
  <c r="H28" i="9" s="1"/>
  <c r="M27" i="6"/>
  <c r="K27" i="6"/>
  <c r="H27" i="9" s="1"/>
  <c r="M26" i="6"/>
  <c r="K26" i="6"/>
  <c r="H26" i="9" s="1"/>
  <c r="L25" i="6"/>
  <c r="S25" i="9" s="1"/>
  <c r="J25" i="6"/>
  <c r="I25" i="6"/>
  <c r="H25" i="6"/>
  <c r="G25" i="6"/>
  <c r="F25" i="6"/>
  <c r="E25" i="6"/>
  <c r="D25" i="6"/>
  <c r="C25" i="6"/>
  <c r="K25" i="6" s="1"/>
  <c r="H25" i="9" s="1"/>
  <c r="M24" i="6"/>
  <c r="M23" i="6"/>
  <c r="K23" i="6"/>
  <c r="M22" i="6"/>
  <c r="K22" i="6"/>
  <c r="H22" i="9" s="1"/>
  <c r="M21" i="6"/>
  <c r="K21" i="6"/>
  <c r="H21" i="9" s="1"/>
  <c r="M20" i="6"/>
  <c r="K20" i="6"/>
  <c r="H20" i="9" s="1"/>
  <c r="M19" i="6"/>
  <c r="K19" i="6"/>
  <c r="M18" i="6"/>
  <c r="K18" i="6"/>
  <c r="H18" i="9" s="1"/>
  <c r="M17" i="6"/>
  <c r="K17" i="6"/>
  <c r="H17" i="9" s="1"/>
  <c r="M15" i="6"/>
  <c r="K15" i="6"/>
  <c r="H15" i="9" s="1"/>
  <c r="M14" i="6"/>
  <c r="K14" i="6"/>
  <c r="K13" i="6" s="1"/>
  <c r="H13" i="9" s="1"/>
  <c r="M13" i="6"/>
  <c r="L13" i="6"/>
  <c r="S13" i="9" s="1"/>
  <c r="J13" i="6"/>
  <c r="I13" i="6"/>
  <c r="I7" i="6" s="1"/>
  <c r="H13" i="6"/>
  <c r="G13" i="6"/>
  <c r="F13" i="6"/>
  <c r="E13" i="6"/>
  <c r="E7" i="6" s="1"/>
  <c r="D13" i="6"/>
  <c r="C13" i="6"/>
  <c r="M12" i="6"/>
  <c r="M11" i="6"/>
  <c r="K11" i="6"/>
  <c r="H11" i="9" s="1"/>
  <c r="M10" i="6"/>
  <c r="K10" i="6"/>
  <c r="H10" i="9" s="1"/>
  <c r="M9" i="6"/>
  <c r="K9" i="6"/>
  <c r="H9" i="9" s="1"/>
  <c r="L8" i="6"/>
  <c r="S8" i="9" s="1"/>
  <c r="J8" i="6"/>
  <c r="I8" i="6"/>
  <c r="H8" i="6"/>
  <c r="H7" i="6" s="1"/>
  <c r="G8" i="6"/>
  <c r="G7" i="6" s="1"/>
  <c r="F8" i="6"/>
  <c r="E8" i="6"/>
  <c r="D8" i="6"/>
  <c r="D7" i="6" s="1"/>
  <c r="C8" i="6"/>
  <c r="C7" i="6" s="1"/>
  <c r="J7" i="6"/>
  <c r="F7" i="6"/>
  <c r="M6" i="6"/>
  <c r="K6" i="6"/>
  <c r="H6" i="9" s="1"/>
  <c r="M5" i="6"/>
  <c r="K5" i="6"/>
  <c r="M4" i="6"/>
  <c r="K4" i="6"/>
  <c r="H4" i="9" s="1"/>
  <c r="L3" i="6"/>
  <c r="J3" i="6"/>
  <c r="I3" i="6"/>
  <c r="H3" i="6"/>
  <c r="G3" i="6"/>
  <c r="F3" i="6"/>
  <c r="E3" i="6"/>
  <c r="D3" i="6"/>
  <c r="C3" i="6"/>
  <c r="K3" i="6" s="1"/>
  <c r="M74" i="5"/>
  <c r="M73" i="5"/>
  <c r="K73" i="5"/>
  <c r="M72" i="5"/>
  <c r="M70" i="5"/>
  <c r="K70" i="5"/>
  <c r="G70" i="9" s="1"/>
  <c r="M69" i="5"/>
  <c r="K69" i="5"/>
  <c r="G69" i="9" s="1"/>
  <c r="M68" i="5"/>
  <c r="K68" i="5"/>
  <c r="G68" i="9" s="1"/>
  <c r="M67" i="5"/>
  <c r="K67" i="5"/>
  <c r="G67" i="9" s="1"/>
  <c r="M66" i="5"/>
  <c r="K66" i="5"/>
  <c r="G66" i="9" s="1"/>
  <c r="M65" i="5"/>
  <c r="K65" i="5"/>
  <c r="G65" i="9" s="1"/>
  <c r="M64" i="5"/>
  <c r="K64" i="5"/>
  <c r="G64" i="9" s="1"/>
  <c r="M63" i="5"/>
  <c r="K63" i="5"/>
  <c r="G63" i="9" s="1"/>
  <c r="M62" i="5"/>
  <c r="K62" i="5"/>
  <c r="G62" i="9" s="1"/>
  <c r="M61" i="5"/>
  <c r="K61" i="5"/>
  <c r="G61" i="9" s="1"/>
  <c r="M60" i="5"/>
  <c r="K60" i="5"/>
  <c r="M59" i="5"/>
  <c r="K59" i="5"/>
  <c r="G59" i="9" s="1"/>
  <c r="M58" i="5"/>
  <c r="K58" i="5"/>
  <c r="G58" i="9" s="1"/>
  <c r="M57" i="5"/>
  <c r="K57" i="5"/>
  <c r="G57" i="9" s="1"/>
  <c r="J56" i="5"/>
  <c r="I56" i="5"/>
  <c r="H56" i="5"/>
  <c r="G56" i="5"/>
  <c r="F56" i="5"/>
  <c r="E56" i="5"/>
  <c r="D56" i="5"/>
  <c r="C56" i="5"/>
  <c r="M55" i="5"/>
  <c r="K55" i="5"/>
  <c r="M54" i="5"/>
  <c r="K54" i="5"/>
  <c r="G54" i="9" s="1"/>
  <c r="M53" i="5"/>
  <c r="K53" i="5"/>
  <c r="G53" i="9" s="1"/>
  <c r="M52" i="5"/>
  <c r="K52" i="5"/>
  <c r="G52" i="9" s="1"/>
  <c r="L51" i="5"/>
  <c r="R51" i="9" s="1"/>
  <c r="J51" i="5"/>
  <c r="I51" i="5"/>
  <c r="H51" i="5"/>
  <c r="G51" i="5"/>
  <c r="F51" i="5"/>
  <c r="E51" i="5"/>
  <c r="D51" i="5"/>
  <c r="C51" i="5"/>
  <c r="K50" i="5"/>
  <c r="M49" i="5"/>
  <c r="K49" i="5"/>
  <c r="G49" i="9" s="1"/>
  <c r="L48" i="5"/>
  <c r="J48" i="5"/>
  <c r="I48" i="5"/>
  <c r="H48" i="5"/>
  <c r="G48" i="5"/>
  <c r="F48" i="5"/>
  <c r="E48" i="5"/>
  <c r="D48" i="5"/>
  <c r="C48" i="5"/>
  <c r="K48" i="5" s="1"/>
  <c r="G48" i="9" s="1"/>
  <c r="K47" i="5"/>
  <c r="G47" i="9" s="1"/>
  <c r="M46" i="5"/>
  <c r="K46" i="5"/>
  <c r="G46" i="9" s="1"/>
  <c r="L45" i="5"/>
  <c r="R45" i="9" s="1"/>
  <c r="J45" i="5"/>
  <c r="J44" i="5" s="1"/>
  <c r="J41" i="5" s="1"/>
  <c r="I45" i="5"/>
  <c r="H45" i="5"/>
  <c r="G45" i="5"/>
  <c r="F45" i="5"/>
  <c r="F44" i="5" s="1"/>
  <c r="F41" i="5" s="1"/>
  <c r="E45" i="5"/>
  <c r="D45" i="5"/>
  <c r="C45" i="5"/>
  <c r="I44" i="5"/>
  <c r="I41" i="5" s="1"/>
  <c r="E44" i="5"/>
  <c r="E41" i="5" s="1"/>
  <c r="M43" i="5"/>
  <c r="K43" i="5"/>
  <c r="G43" i="9" s="1"/>
  <c r="M42" i="5"/>
  <c r="K42" i="5"/>
  <c r="G42" i="9" s="1"/>
  <c r="M40" i="5"/>
  <c r="M39" i="5"/>
  <c r="K39" i="5"/>
  <c r="G39" i="9" s="1"/>
  <c r="M38" i="5"/>
  <c r="K38" i="5"/>
  <c r="G38" i="9" s="1"/>
  <c r="M37" i="5"/>
  <c r="K37" i="5"/>
  <c r="J36" i="5"/>
  <c r="I36" i="5"/>
  <c r="I32" i="5" s="1"/>
  <c r="H36" i="5"/>
  <c r="G36" i="5"/>
  <c r="F36" i="5"/>
  <c r="E36" i="5"/>
  <c r="E32" i="5" s="1"/>
  <c r="D36" i="5"/>
  <c r="C36" i="5"/>
  <c r="M35" i="5"/>
  <c r="K35" i="5"/>
  <c r="G35" i="9" s="1"/>
  <c r="M34" i="5"/>
  <c r="K34" i="5"/>
  <c r="M33" i="5"/>
  <c r="K33" i="5"/>
  <c r="G33" i="9" s="1"/>
  <c r="J32" i="5"/>
  <c r="H32" i="5"/>
  <c r="G32" i="5"/>
  <c r="F32" i="5"/>
  <c r="D32" i="5"/>
  <c r="C32" i="5"/>
  <c r="M31" i="5"/>
  <c r="M30" i="5"/>
  <c r="K30" i="5"/>
  <c r="G30" i="9" s="1"/>
  <c r="K29" i="5"/>
  <c r="M29" i="5" s="1"/>
  <c r="M28" i="5"/>
  <c r="K28" i="5"/>
  <c r="G28" i="9" s="1"/>
  <c r="M27" i="5"/>
  <c r="K27" i="5"/>
  <c r="G27" i="9" s="1"/>
  <c r="M26" i="5"/>
  <c r="K26" i="5"/>
  <c r="G26" i="9" s="1"/>
  <c r="L25" i="5"/>
  <c r="J25" i="5"/>
  <c r="I25" i="5"/>
  <c r="H25" i="5"/>
  <c r="G25" i="5"/>
  <c r="F25" i="5"/>
  <c r="E25" i="5"/>
  <c r="D25" i="5"/>
  <c r="C25" i="5"/>
  <c r="K25" i="5" s="1"/>
  <c r="G25" i="9" s="1"/>
  <c r="M24" i="5"/>
  <c r="M23" i="5"/>
  <c r="K23" i="5"/>
  <c r="G23" i="9" s="1"/>
  <c r="M22" i="5"/>
  <c r="K22" i="5"/>
  <c r="G22" i="9" s="1"/>
  <c r="M21" i="5"/>
  <c r="K21" i="5"/>
  <c r="G21" i="9" s="1"/>
  <c r="M20" i="5"/>
  <c r="K20" i="5"/>
  <c r="M19" i="5"/>
  <c r="K19" i="5"/>
  <c r="G19" i="9" s="1"/>
  <c r="M18" i="5"/>
  <c r="K18" i="5"/>
  <c r="G18" i="9" s="1"/>
  <c r="M17" i="5"/>
  <c r="K17" i="5"/>
  <c r="G17" i="9" s="1"/>
  <c r="M15" i="5"/>
  <c r="K15" i="5"/>
  <c r="M14" i="5"/>
  <c r="K14" i="5"/>
  <c r="L13" i="5"/>
  <c r="R13" i="9" s="1"/>
  <c r="J13" i="5"/>
  <c r="I13" i="5"/>
  <c r="H13" i="5"/>
  <c r="G13" i="5"/>
  <c r="F13" i="5"/>
  <c r="E13" i="5"/>
  <c r="D13" i="5"/>
  <c r="C13" i="5"/>
  <c r="M12" i="5"/>
  <c r="M11" i="5"/>
  <c r="K11" i="5"/>
  <c r="G11" i="9" s="1"/>
  <c r="M10" i="5"/>
  <c r="K10" i="5"/>
  <c r="G10" i="9" s="1"/>
  <c r="M9" i="5"/>
  <c r="K9" i="5"/>
  <c r="G9" i="9" s="1"/>
  <c r="L8" i="5"/>
  <c r="J8" i="5"/>
  <c r="I8" i="5"/>
  <c r="H8" i="5"/>
  <c r="H7" i="5" s="1"/>
  <c r="G8" i="5"/>
  <c r="F8" i="5"/>
  <c r="E8" i="5"/>
  <c r="D8" i="5"/>
  <c r="D7" i="5" s="1"/>
  <c r="C8" i="5"/>
  <c r="K8" i="5" s="1"/>
  <c r="J7" i="5"/>
  <c r="G7" i="5"/>
  <c r="F7" i="5"/>
  <c r="C7" i="5"/>
  <c r="M6" i="5"/>
  <c r="K6" i="5"/>
  <c r="M5" i="5"/>
  <c r="K5" i="5"/>
  <c r="G5" i="9" s="1"/>
  <c r="M4" i="5"/>
  <c r="K4" i="5"/>
  <c r="G4" i="9" s="1"/>
  <c r="L3" i="5"/>
  <c r="J3" i="5"/>
  <c r="H3" i="5"/>
  <c r="G3" i="5"/>
  <c r="F3" i="5"/>
  <c r="K3" i="5" s="1"/>
  <c r="E3" i="5"/>
  <c r="D3" i="5"/>
  <c r="C3" i="5"/>
  <c r="M74" i="4"/>
  <c r="M73" i="4"/>
  <c r="K73" i="4"/>
  <c r="M72" i="4"/>
  <c r="E72" i="4"/>
  <c r="E74" i="4" s="1"/>
  <c r="M70" i="4"/>
  <c r="K70" i="4"/>
  <c r="F70" i="9" s="1"/>
  <c r="M69" i="4"/>
  <c r="K69" i="4"/>
  <c r="F69" i="9" s="1"/>
  <c r="M68" i="4"/>
  <c r="K68" i="4"/>
  <c r="F68" i="9" s="1"/>
  <c r="M67" i="4"/>
  <c r="K67" i="4"/>
  <c r="F67" i="9" s="1"/>
  <c r="M66" i="4"/>
  <c r="K66" i="4"/>
  <c r="F66" i="9" s="1"/>
  <c r="M65" i="4"/>
  <c r="K65" i="4"/>
  <c r="F65" i="9" s="1"/>
  <c r="M64" i="4"/>
  <c r="K64" i="4"/>
  <c r="F64" i="9" s="1"/>
  <c r="M63" i="4"/>
  <c r="K63" i="4"/>
  <c r="F63" i="9" s="1"/>
  <c r="M62" i="4"/>
  <c r="K62" i="4"/>
  <c r="F62" i="9" s="1"/>
  <c r="M61" i="4"/>
  <c r="K61" i="4"/>
  <c r="F61" i="9" s="1"/>
  <c r="M60" i="4"/>
  <c r="K60" i="4"/>
  <c r="F60" i="9" s="1"/>
  <c r="M59" i="4"/>
  <c r="K59" i="4"/>
  <c r="F59" i="9" s="1"/>
  <c r="M58" i="4"/>
  <c r="K58" i="4"/>
  <c r="F58" i="9" s="1"/>
  <c r="M57" i="4"/>
  <c r="K57" i="4"/>
  <c r="F57" i="9" s="1"/>
  <c r="J56" i="4"/>
  <c r="I56" i="4"/>
  <c r="H56" i="4"/>
  <c r="G56" i="4"/>
  <c r="F56" i="4"/>
  <c r="E56" i="4"/>
  <c r="D56" i="4"/>
  <c r="C56" i="4"/>
  <c r="M55" i="4"/>
  <c r="K55" i="4"/>
  <c r="M54" i="4"/>
  <c r="K54" i="4"/>
  <c r="F54" i="9" s="1"/>
  <c r="M53" i="4"/>
  <c r="K53" i="4"/>
  <c r="F53" i="9" s="1"/>
  <c r="M52" i="4"/>
  <c r="K52" i="4"/>
  <c r="F52" i="9" s="1"/>
  <c r="L51" i="4"/>
  <c r="Q51" i="9" s="1"/>
  <c r="J51" i="4"/>
  <c r="I51" i="4"/>
  <c r="H51" i="4"/>
  <c r="G51" i="4"/>
  <c r="F51" i="4"/>
  <c r="E51" i="4"/>
  <c r="D51" i="4"/>
  <c r="C51" i="4"/>
  <c r="K50" i="4"/>
  <c r="M49" i="4"/>
  <c r="K49" i="4"/>
  <c r="F49" i="9" s="1"/>
  <c r="L48" i="4"/>
  <c r="J48" i="4"/>
  <c r="I48" i="4"/>
  <c r="H48" i="4"/>
  <c r="G48" i="4"/>
  <c r="F48" i="4"/>
  <c r="E48" i="4"/>
  <c r="D48" i="4"/>
  <c r="C48" i="4"/>
  <c r="K48" i="4" s="1"/>
  <c r="F48" i="9" s="1"/>
  <c r="K47" i="4"/>
  <c r="F47" i="9" s="1"/>
  <c r="M46" i="4"/>
  <c r="K46" i="4"/>
  <c r="F46" i="9" s="1"/>
  <c r="L45" i="4"/>
  <c r="Q45" i="9" s="1"/>
  <c r="J45" i="4"/>
  <c r="J44" i="4" s="1"/>
  <c r="J41" i="4" s="1"/>
  <c r="I45" i="4"/>
  <c r="H45" i="4"/>
  <c r="G45" i="4"/>
  <c r="F45" i="4"/>
  <c r="F44" i="4" s="1"/>
  <c r="F41" i="4" s="1"/>
  <c r="E45" i="4"/>
  <c r="D45" i="4"/>
  <c r="C45" i="4"/>
  <c r="I44" i="4"/>
  <c r="E44" i="4"/>
  <c r="M43" i="4"/>
  <c r="K43" i="4"/>
  <c r="F43" i="9" s="1"/>
  <c r="K42" i="4"/>
  <c r="F42" i="9" s="1"/>
  <c r="I41" i="4"/>
  <c r="E41" i="4"/>
  <c r="M40" i="4"/>
  <c r="M39" i="4"/>
  <c r="K39" i="4"/>
  <c r="F39" i="9" s="1"/>
  <c r="M38" i="4"/>
  <c r="K38" i="4"/>
  <c r="F38" i="9" s="1"/>
  <c r="M37" i="4"/>
  <c r="K37" i="4"/>
  <c r="J36" i="4"/>
  <c r="I36" i="4"/>
  <c r="H36" i="4"/>
  <c r="G36" i="4"/>
  <c r="F36" i="4"/>
  <c r="E36" i="4"/>
  <c r="D36" i="4"/>
  <c r="C36" i="4"/>
  <c r="M35" i="4"/>
  <c r="K35" i="4"/>
  <c r="F35" i="9" s="1"/>
  <c r="M34" i="4"/>
  <c r="K34" i="4"/>
  <c r="F34" i="9" s="1"/>
  <c r="M33" i="4"/>
  <c r="K33" i="4"/>
  <c r="F33" i="9" s="1"/>
  <c r="J32" i="4"/>
  <c r="I32" i="4"/>
  <c r="H32" i="4"/>
  <c r="G32" i="4"/>
  <c r="F32" i="4"/>
  <c r="E32" i="4"/>
  <c r="D32" i="4"/>
  <c r="C32" i="4"/>
  <c r="M31" i="4"/>
  <c r="M30" i="4"/>
  <c r="K30" i="4"/>
  <c r="F30" i="9" s="1"/>
  <c r="K29" i="4"/>
  <c r="M28" i="4"/>
  <c r="K28" i="4"/>
  <c r="F28" i="9" s="1"/>
  <c r="M27" i="4"/>
  <c r="K27" i="4"/>
  <c r="F27" i="9" s="1"/>
  <c r="M26" i="4"/>
  <c r="K26" i="4"/>
  <c r="F26" i="9" s="1"/>
  <c r="L25" i="4"/>
  <c r="J25" i="4"/>
  <c r="I25" i="4"/>
  <c r="H25" i="4"/>
  <c r="G25" i="4"/>
  <c r="F25" i="4"/>
  <c r="E25" i="4"/>
  <c r="D25" i="4"/>
  <c r="C25" i="4"/>
  <c r="K25" i="4" s="1"/>
  <c r="F25" i="9" s="1"/>
  <c r="M24" i="4"/>
  <c r="M23" i="4"/>
  <c r="K23" i="4"/>
  <c r="F23" i="9" s="1"/>
  <c r="M22" i="4"/>
  <c r="K22" i="4"/>
  <c r="F22" i="9" s="1"/>
  <c r="M21" i="4"/>
  <c r="K21" i="4"/>
  <c r="F21" i="9" s="1"/>
  <c r="M20" i="4"/>
  <c r="K20" i="4"/>
  <c r="F20" i="9" s="1"/>
  <c r="M19" i="4"/>
  <c r="K19" i="4"/>
  <c r="F19" i="9" s="1"/>
  <c r="M18" i="4"/>
  <c r="K18" i="4"/>
  <c r="F18" i="9" s="1"/>
  <c r="M17" i="4"/>
  <c r="K17" i="4"/>
  <c r="F17" i="9" s="1"/>
  <c r="M15" i="4"/>
  <c r="K15" i="4"/>
  <c r="F15" i="9" s="1"/>
  <c r="M14" i="4"/>
  <c r="K14" i="4"/>
  <c r="L13" i="4"/>
  <c r="Q13" i="9" s="1"/>
  <c r="J13" i="4"/>
  <c r="J7" i="4" s="1"/>
  <c r="I13" i="4"/>
  <c r="H13" i="4"/>
  <c r="G13" i="4"/>
  <c r="F13" i="4"/>
  <c r="F7" i="4" s="1"/>
  <c r="E13" i="4"/>
  <c r="D13" i="4"/>
  <c r="C13" i="4"/>
  <c r="M12" i="4"/>
  <c r="M11" i="4"/>
  <c r="K11" i="4"/>
  <c r="F11" i="9" s="1"/>
  <c r="M10" i="4"/>
  <c r="K10" i="4"/>
  <c r="F10" i="9" s="1"/>
  <c r="M9" i="4"/>
  <c r="K9" i="4"/>
  <c r="F9" i="9" s="1"/>
  <c r="L8" i="4"/>
  <c r="J8" i="4"/>
  <c r="I8" i="4"/>
  <c r="I7" i="4" s="1"/>
  <c r="H8" i="4"/>
  <c r="H7" i="4" s="1"/>
  <c r="G8" i="4"/>
  <c r="G7" i="4" s="1"/>
  <c r="F8" i="4"/>
  <c r="E8" i="4"/>
  <c r="E7" i="4" s="1"/>
  <c r="D8" i="4"/>
  <c r="D7" i="4" s="1"/>
  <c r="C8" i="4"/>
  <c r="C7" i="4" s="1"/>
  <c r="M6" i="4"/>
  <c r="K6" i="4"/>
  <c r="F6" i="9" s="1"/>
  <c r="M5" i="4"/>
  <c r="K5" i="4"/>
  <c r="F5" i="9" s="1"/>
  <c r="M4" i="4"/>
  <c r="K4" i="4"/>
  <c r="F4" i="9" s="1"/>
  <c r="L3" i="4"/>
  <c r="J3" i="4"/>
  <c r="I3" i="4"/>
  <c r="H3" i="4"/>
  <c r="G3" i="4"/>
  <c r="F3" i="4"/>
  <c r="E3" i="4"/>
  <c r="D3" i="4"/>
  <c r="C3" i="4"/>
  <c r="K3" i="4" s="1"/>
  <c r="M74" i="3"/>
  <c r="M73" i="3"/>
  <c r="K73" i="3"/>
  <c r="M72" i="3"/>
  <c r="M70" i="3"/>
  <c r="K70" i="3"/>
  <c r="E70" i="9" s="1"/>
  <c r="M69" i="3"/>
  <c r="K69" i="3"/>
  <c r="E69" i="9" s="1"/>
  <c r="M68" i="3"/>
  <c r="K68" i="3"/>
  <c r="E68" i="9" s="1"/>
  <c r="M67" i="3"/>
  <c r="K67" i="3"/>
  <c r="E67" i="9" s="1"/>
  <c r="M66" i="3"/>
  <c r="K66" i="3"/>
  <c r="E66" i="9" s="1"/>
  <c r="M65" i="3"/>
  <c r="K65" i="3"/>
  <c r="E65" i="9" s="1"/>
  <c r="M64" i="3"/>
  <c r="K64" i="3"/>
  <c r="E64" i="9" s="1"/>
  <c r="M63" i="3"/>
  <c r="K63" i="3"/>
  <c r="E63" i="9" s="1"/>
  <c r="M62" i="3"/>
  <c r="K62" i="3"/>
  <c r="E62" i="9" s="1"/>
  <c r="M61" i="3"/>
  <c r="K61" i="3"/>
  <c r="E61" i="9" s="1"/>
  <c r="M60" i="3"/>
  <c r="K60" i="3"/>
  <c r="E60" i="9" s="1"/>
  <c r="M59" i="3"/>
  <c r="K59" i="3"/>
  <c r="E59" i="9" s="1"/>
  <c r="M58" i="3"/>
  <c r="K58" i="3"/>
  <c r="E58" i="9" s="1"/>
  <c r="M57" i="3"/>
  <c r="K57" i="3"/>
  <c r="J56" i="3"/>
  <c r="I56" i="3"/>
  <c r="H56" i="3"/>
  <c r="G56" i="3"/>
  <c r="F56" i="3"/>
  <c r="E56" i="3"/>
  <c r="D56" i="3"/>
  <c r="C56" i="3"/>
  <c r="K56" i="3" s="1"/>
  <c r="M55" i="3"/>
  <c r="K55" i="3"/>
  <c r="M54" i="3"/>
  <c r="K54" i="3"/>
  <c r="E54" i="9" s="1"/>
  <c r="M53" i="3"/>
  <c r="K53" i="3"/>
  <c r="E53" i="9" s="1"/>
  <c r="M52" i="3"/>
  <c r="K52" i="3"/>
  <c r="E52" i="9" s="1"/>
  <c r="L51" i="3"/>
  <c r="P51" i="9" s="1"/>
  <c r="J51" i="3"/>
  <c r="I51" i="3"/>
  <c r="H51" i="3"/>
  <c r="G51" i="3"/>
  <c r="F51" i="3"/>
  <c r="F44" i="3" s="1"/>
  <c r="F41" i="3" s="1"/>
  <c r="E51" i="3"/>
  <c r="D51" i="3"/>
  <c r="C51" i="3"/>
  <c r="K50" i="3"/>
  <c r="M49" i="3"/>
  <c r="K49" i="3"/>
  <c r="E49" i="9" s="1"/>
  <c r="L48" i="3"/>
  <c r="J48" i="3"/>
  <c r="I48" i="3"/>
  <c r="H48" i="3"/>
  <c r="G48" i="3"/>
  <c r="F48" i="3"/>
  <c r="E48" i="3"/>
  <c r="D48" i="3"/>
  <c r="C48" i="3"/>
  <c r="K48" i="3" s="1"/>
  <c r="E48" i="9" s="1"/>
  <c r="K47" i="3"/>
  <c r="M46" i="3"/>
  <c r="K46" i="3"/>
  <c r="E46" i="9" s="1"/>
  <c r="L45" i="3"/>
  <c r="J45" i="3"/>
  <c r="I45" i="3"/>
  <c r="H45" i="3"/>
  <c r="H44" i="3" s="1"/>
  <c r="H41" i="3" s="1"/>
  <c r="H72" i="3" s="1"/>
  <c r="H74" i="3" s="1"/>
  <c r="G45" i="3"/>
  <c r="F45" i="3"/>
  <c r="E45" i="3"/>
  <c r="D45" i="3"/>
  <c r="D44" i="3" s="1"/>
  <c r="D41" i="3" s="1"/>
  <c r="C45" i="3"/>
  <c r="K45" i="3" s="1"/>
  <c r="E45" i="9" s="1"/>
  <c r="J44" i="3"/>
  <c r="G44" i="3"/>
  <c r="G41" i="3" s="1"/>
  <c r="C44" i="3"/>
  <c r="C41" i="3" s="1"/>
  <c r="M43" i="3"/>
  <c r="K43" i="3"/>
  <c r="K42" i="3"/>
  <c r="J41" i="3"/>
  <c r="M40" i="3"/>
  <c r="M39" i="3"/>
  <c r="K39" i="3"/>
  <c r="E39" i="9" s="1"/>
  <c r="M38" i="3"/>
  <c r="K38" i="3"/>
  <c r="E38" i="9" s="1"/>
  <c r="M37" i="3"/>
  <c r="K37" i="3"/>
  <c r="E37" i="9" s="1"/>
  <c r="J36" i="3"/>
  <c r="J32" i="3" s="1"/>
  <c r="I36" i="3"/>
  <c r="H36" i="3"/>
  <c r="G36" i="3"/>
  <c r="G32" i="3" s="1"/>
  <c r="F36" i="3"/>
  <c r="F32" i="3" s="1"/>
  <c r="E36" i="3"/>
  <c r="D36" i="3"/>
  <c r="C36" i="3"/>
  <c r="C32" i="3" s="1"/>
  <c r="M35" i="3"/>
  <c r="K35" i="3"/>
  <c r="M34" i="3"/>
  <c r="K34" i="3"/>
  <c r="E34" i="9" s="1"/>
  <c r="M33" i="3"/>
  <c r="K33" i="3"/>
  <c r="E33" i="9" s="1"/>
  <c r="I32" i="3"/>
  <c r="H32" i="3"/>
  <c r="E32" i="3"/>
  <c r="D32" i="3"/>
  <c r="M31" i="3"/>
  <c r="M30" i="3"/>
  <c r="K30" i="3"/>
  <c r="K29" i="3"/>
  <c r="E29" i="9" s="1"/>
  <c r="M28" i="3"/>
  <c r="K28" i="3"/>
  <c r="E28" i="9" s="1"/>
  <c r="M27" i="3"/>
  <c r="K27" i="3"/>
  <c r="E27" i="9" s="1"/>
  <c r="M26" i="3"/>
  <c r="K26" i="3"/>
  <c r="L25" i="3"/>
  <c r="P25" i="9" s="1"/>
  <c r="J25" i="3"/>
  <c r="I25" i="3"/>
  <c r="H25" i="3"/>
  <c r="G25" i="3"/>
  <c r="F25" i="3"/>
  <c r="E25" i="3"/>
  <c r="D25" i="3"/>
  <c r="C25" i="3"/>
  <c r="M24" i="3"/>
  <c r="M23" i="3"/>
  <c r="K23" i="3"/>
  <c r="E23" i="9" s="1"/>
  <c r="M22" i="3"/>
  <c r="K22" i="3"/>
  <c r="E22" i="9" s="1"/>
  <c r="M21" i="3"/>
  <c r="K21" i="3"/>
  <c r="E21" i="9" s="1"/>
  <c r="M20" i="3"/>
  <c r="K20" i="3"/>
  <c r="E20" i="9" s="1"/>
  <c r="M19" i="3"/>
  <c r="K19" i="3"/>
  <c r="E19" i="9" s="1"/>
  <c r="M18" i="3"/>
  <c r="K18" i="3"/>
  <c r="E18" i="9" s="1"/>
  <c r="M17" i="3"/>
  <c r="K17" i="3"/>
  <c r="E17" i="9" s="1"/>
  <c r="M15" i="3"/>
  <c r="K15" i="3"/>
  <c r="E15" i="9" s="1"/>
  <c r="M14" i="3"/>
  <c r="K14" i="3"/>
  <c r="E14" i="9" s="1"/>
  <c r="L13" i="3"/>
  <c r="P13" i="9" s="1"/>
  <c r="K13" i="3"/>
  <c r="E13" i="9" s="1"/>
  <c r="J13" i="3"/>
  <c r="I13" i="3"/>
  <c r="H13" i="3"/>
  <c r="G13" i="3"/>
  <c r="F13" i="3"/>
  <c r="E13" i="3"/>
  <c r="D13" i="3"/>
  <c r="C13" i="3"/>
  <c r="C7" i="3" s="1"/>
  <c r="M12" i="3"/>
  <c r="M11" i="3"/>
  <c r="K11" i="3"/>
  <c r="M10" i="3"/>
  <c r="K10" i="3"/>
  <c r="E10" i="9" s="1"/>
  <c r="M9" i="3"/>
  <c r="K9" i="3"/>
  <c r="E9" i="9" s="1"/>
  <c r="L8" i="3"/>
  <c r="J8" i="3"/>
  <c r="I8" i="3"/>
  <c r="I7" i="3" s="1"/>
  <c r="H8" i="3"/>
  <c r="G8" i="3"/>
  <c r="F8" i="3"/>
  <c r="E8" i="3"/>
  <c r="E7" i="3" s="1"/>
  <c r="D8" i="3"/>
  <c r="D7" i="3" s="1"/>
  <c r="C8" i="3"/>
  <c r="K8" i="3" s="1"/>
  <c r="H7" i="3"/>
  <c r="G7" i="3"/>
  <c r="M6" i="3"/>
  <c r="K6" i="3"/>
  <c r="E6" i="9" s="1"/>
  <c r="M5" i="3"/>
  <c r="K5" i="3"/>
  <c r="E5" i="9" s="1"/>
  <c r="M4" i="3"/>
  <c r="K4" i="3"/>
  <c r="E4" i="9" s="1"/>
  <c r="L3" i="3"/>
  <c r="P3" i="9" s="1"/>
  <c r="J3" i="3"/>
  <c r="I3" i="3"/>
  <c r="H3" i="3"/>
  <c r="G3" i="3"/>
  <c r="F3" i="3"/>
  <c r="E3" i="3"/>
  <c r="D3" i="3"/>
  <c r="C3" i="3"/>
  <c r="M74" i="2"/>
  <c r="M73" i="2"/>
  <c r="K73" i="2"/>
  <c r="M72" i="2"/>
  <c r="M70" i="2"/>
  <c r="K70" i="2"/>
  <c r="D70" i="9" s="1"/>
  <c r="M69" i="2"/>
  <c r="K69" i="2"/>
  <c r="D69" i="9" s="1"/>
  <c r="M68" i="2"/>
  <c r="K68" i="2"/>
  <c r="D68" i="9" s="1"/>
  <c r="M67" i="2"/>
  <c r="K67" i="2"/>
  <c r="D67" i="9" s="1"/>
  <c r="M66" i="2"/>
  <c r="K66" i="2"/>
  <c r="D66" i="9" s="1"/>
  <c r="M65" i="2"/>
  <c r="K65" i="2"/>
  <c r="D65" i="9" s="1"/>
  <c r="M64" i="2"/>
  <c r="K64" i="2"/>
  <c r="D64" i="9" s="1"/>
  <c r="M63" i="2"/>
  <c r="K63" i="2"/>
  <c r="D63" i="9" s="1"/>
  <c r="M62" i="2"/>
  <c r="K62" i="2"/>
  <c r="D62" i="9" s="1"/>
  <c r="M61" i="2"/>
  <c r="K61" i="2"/>
  <c r="D61" i="9" s="1"/>
  <c r="M60" i="2"/>
  <c r="K60" i="2"/>
  <c r="D60" i="9" s="1"/>
  <c r="M59" i="2"/>
  <c r="K59" i="2"/>
  <c r="D59" i="9" s="1"/>
  <c r="M58" i="2"/>
  <c r="K58" i="2"/>
  <c r="D58" i="9" s="1"/>
  <c r="M57" i="2"/>
  <c r="K57" i="2"/>
  <c r="D57" i="9" s="1"/>
  <c r="J56" i="2"/>
  <c r="I56" i="2"/>
  <c r="H56" i="2"/>
  <c r="G56" i="2"/>
  <c r="F56" i="2"/>
  <c r="E56" i="2"/>
  <c r="D56" i="2"/>
  <c r="C56" i="2"/>
  <c r="K56" i="2" s="1"/>
  <c r="M55" i="2"/>
  <c r="K55" i="2"/>
  <c r="M54" i="2"/>
  <c r="K54" i="2"/>
  <c r="D54" i="9" s="1"/>
  <c r="K53" i="2"/>
  <c r="J53" i="2"/>
  <c r="I53" i="2"/>
  <c r="E53" i="2"/>
  <c r="M52" i="2"/>
  <c r="K52" i="2"/>
  <c r="D52" i="9" s="1"/>
  <c r="L51" i="2"/>
  <c r="O51" i="9" s="1"/>
  <c r="J51" i="2"/>
  <c r="I51" i="2"/>
  <c r="H51" i="2"/>
  <c r="G51" i="2"/>
  <c r="F51" i="2"/>
  <c r="E51" i="2"/>
  <c r="D51" i="2"/>
  <c r="C51" i="2"/>
  <c r="K51" i="2" s="1"/>
  <c r="K50" i="2"/>
  <c r="D50" i="9" s="1"/>
  <c r="J49" i="2"/>
  <c r="I49" i="2"/>
  <c r="I48" i="2" s="1"/>
  <c r="H49" i="2"/>
  <c r="G49" i="2"/>
  <c r="K49" i="2" s="1"/>
  <c r="E49" i="2"/>
  <c r="L48" i="2"/>
  <c r="O48" i="9" s="1"/>
  <c r="J48" i="2"/>
  <c r="H48" i="2"/>
  <c r="F48" i="2"/>
  <c r="E48" i="2"/>
  <c r="D48" i="2"/>
  <c r="C48" i="2"/>
  <c r="K47" i="2"/>
  <c r="D47" i="9" s="1"/>
  <c r="K46" i="2"/>
  <c r="F46" i="2"/>
  <c r="L45" i="2"/>
  <c r="O45" i="9" s="1"/>
  <c r="J45" i="2"/>
  <c r="I45" i="2"/>
  <c r="H45" i="2"/>
  <c r="H44" i="2" s="1"/>
  <c r="H41" i="2" s="1"/>
  <c r="G45" i="2"/>
  <c r="F45" i="2"/>
  <c r="E45" i="2"/>
  <c r="E44" i="2" s="1"/>
  <c r="D45" i="2"/>
  <c r="D44" i="2" s="1"/>
  <c r="D41" i="2" s="1"/>
  <c r="C45" i="2"/>
  <c r="C44" i="2" s="1"/>
  <c r="J44" i="2"/>
  <c r="J41" i="2" s="1"/>
  <c r="F44" i="2"/>
  <c r="F41" i="2" s="1"/>
  <c r="M43" i="2"/>
  <c r="K43" i="2"/>
  <c r="D43" i="9" s="1"/>
  <c r="K42" i="2"/>
  <c r="D42" i="9" s="1"/>
  <c r="E41" i="2"/>
  <c r="M40" i="2"/>
  <c r="M39" i="2"/>
  <c r="K39" i="2"/>
  <c r="D39" i="9" s="1"/>
  <c r="M38" i="2"/>
  <c r="K38" i="2"/>
  <c r="D38" i="9" s="1"/>
  <c r="M37" i="2"/>
  <c r="K37" i="2"/>
  <c r="D37" i="9" s="1"/>
  <c r="K36" i="2"/>
  <c r="D36" i="9" s="1"/>
  <c r="J36" i="2"/>
  <c r="J32" i="2" s="1"/>
  <c r="I36" i="2"/>
  <c r="H36" i="2"/>
  <c r="G36" i="2"/>
  <c r="F36" i="2"/>
  <c r="F32" i="2" s="1"/>
  <c r="E36" i="2"/>
  <c r="D36" i="2"/>
  <c r="C36" i="2"/>
  <c r="M35" i="2"/>
  <c r="K35" i="2"/>
  <c r="D35" i="9" s="1"/>
  <c r="M34" i="2"/>
  <c r="K34" i="2"/>
  <c r="D34" i="9" s="1"/>
  <c r="M33" i="2"/>
  <c r="K33" i="2"/>
  <c r="D33" i="9" s="1"/>
  <c r="I32" i="2"/>
  <c r="H32" i="2"/>
  <c r="G32" i="2"/>
  <c r="E32" i="2"/>
  <c r="D32" i="2"/>
  <c r="C32" i="2"/>
  <c r="M31" i="2"/>
  <c r="M30" i="2"/>
  <c r="K30" i="2"/>
  <c r="D30" i="9" s="1"/>
  <c r="K29" i="2"/>
  <c r="M28" i="2"/>
  <c r="K28" i="2"/>
  <c r="D28" i="9" s="1"/>
  <c r="M27" i="2"/>
  <c r="K27" i="2"/>
  <c r="D27" i="9" s="1"/>
  <c r="M26" i="2"/>
  <c r="K26" i="2"/>
  <c r="D26" i="9" s="1"/>
  <c r="L25" i="2"/>
  <c r="J25" i="2"/>
  <c r="I25" i="2"/>
  <c r="H25" i="2"/>
  <c r="G25" i="2"/>
  <c r="F25" i="2"/>
  <c r="E25" i="2"/>
  <c r="D25" i="2"/>
  <c r="C25" i="2"/>
  <c r="K25" i="2" s="1"/>
  <c r="D25" i="9" s="1"/>
  <c r="M24" i="2"/>
  <c r="M23" i="2"/>
  <c r="K23" i="2"/>
  <c r="D23" i="9" s="1"/>
  <c r="M22" i="2"/>
  <c r="K22" i="2"/>
  <c r="D22" i="9" s="1"/>
  <c r="M21" i="2"/>
  <c r="K21" i="2"/>
  <c r="D21" i="9" s="1"/>
  <c r="M20" i="2"/>
  <c r="K20" i="2"/>
  <c r="D20" i="9" s="1"/>
  <c r="M19" i="2"/>
  <c r="K19" i="2"/>
  <c r="D19" i="9" s="1"/>
  <c r="M18" i="2"/>
  <c r="K18" i="2"/>
  <c r="D18" i="9" s="1"/>
  <c r="M17" i="2"/>
  <c r="K17" i="2"/>
  <c r="D17" i="9" s="1"/>
  <c r="M15" i="2"/>
  <c r="K15" i="2"/>
  <c r="D15" i="9" s="1"/>
  <c r="M14" i="2"/>
  <c r="K14" i="2"/>
  <c r="L13" i="2"/>
  <c r="O13" i="9" s="1"/>
  <c r="J13" i="2"/>
  <c r="I13" i="2"/>
  <c r="H13" i="2"/>
  <c r="G13" i="2"/>
  <c r="F13" i="2"/>
  <c r="E13" i="2"/>
  <c r="D13" i="2"/>
  <c r="C13" i="2"/>
  <c r="M12" i="2"/>
  <c r="M11" i="2"/>
  <c r="K11" i="2"/>
  <c r="D11" i="9" s="1"/>
  <c r="M10" i="2"/>
  <c r="K10" i="2"/>
  <c r="D10" i="9" s="1"/>
  <c r="M9" i="2"/>
  <c r="K9" i="2"/>
  <c r="D9" i="9" s="1"/>
  <c r="L8" i="2"/>
  <c r="J8" i="2"/>
  <c r="J7" i="2" s="1"/>
  <c r="I8" i="2"/>
  <c r="I7" i="2" s="1"/>
  <c r="H8" i="2"/>
  <c r="H7" i="2" s="1"/>
  <c r="G8" i="2"/>
  <c r="F8" i="2"/>
  <c r="F7" i="2" s="1"/>
  <c r="E8" i="2"/>
  <c r="E7" i="2" s="1"/>
  <c r="D8" i="2"/>
  <c r="D7" i="2" s="1"/>
  <c r="C8" i="2"/>
  <c r="K8" i="2" s="1"/>
  <c r="D8" i="9" s="1"/>
  <c r="G7" i="2"/>
  <c r="C7" i="2"/>
  <c r="K6" i="2"/>
  <c r="D6" i="9" s="1"/>
  <c r="M5" i="2"/>
  <c r="K5" i="2"/>
  <c r="D5" i="9" s="1"/>
  <c r="C4" i="2"/>
  <c r="K4" i="2" s="1"/>
  <c r="L3" i="2"/>
  <c r="J3" i="2"/>
  <c r="I3" i="2"/>
  <c r="H3" i="2"/>
  <c r="G3" i="2"/>
  <c r="F3" i="2"/>
  <c r="E3" i="2"/>
  <c r="D3" i="2"/>
  <c r="M74" i="1"/>
  <c r="M73" i="1"/>
  <c r="K73" i="1"/>
  <c r="M72" i="1"/>
  <c r="M70" i="1"/>
  <c r="K70" i="1"/>
  <c r="C70" i="9" s="1"/>
  <c r="K70" i="9" s="1"/>
  <c r="M69" i="1"/>
  <c r="K69" i="1"/>
  <c r="C69" i="9" s="1"/>
  <c r="K69" i="9" s="1"/>
  <c r="M68" i="1"/>
  <c r="K68" i="1"/>
  <c r="C68" i="9" s="1"/>
  <c r="M67" i="1"/>
  <c r="K67" i="1"/>
  <c r="C67" i="9" s="1"/>
  <c r="K67" i="9" s="1"/>
  <c r="M66" i="1"/>
  <c r="K66" i="1"/>
  <c r="C66" i="9" s="1"/>
  <c r="K66" i="9" s="1"/>
  <c r="M65" i="1"/>
  <c r="K65" i="1"/>
  <c r="C65" i="9" s="1"/>
  <c r="K65" i="9" s="1"/>
  <c r="M64" i="1"/>
  <c r="K64" i="1"/>
  <c r="C64" i="9" s="1"/>
  <c r="M63" i="1"/>
  <c r="K63" i="1"/>
  <c r="C63" i="9" s="1"/>
  <c r="K63" i="9" s="1"/>
  <c r="M62" i="1"/>
  <c r="K62" i="1"/>
  <c r="C62" i="9" s="1"/>
  <c r="M61" i="1"/>
  <c r="K61" i="1"/>
  <c r="C61" i="9" s="1"/>
  <c r="K61" i="9" s="1"/>
  <c r="M60" i="1"/>
  <c r="K60" i="1"/>
  <c r="C60" i="9" s="1"/>
  <c r="M59" i="1"/>
  <c r="K59" i="1"/>
  <c r="C59" i="9" s="1"/>
  <c r="K59" i="9" s="1"/>
  <c r="M58" i="1"/>
  <c r="K58" i="1"/>
  <c r="C58" i="9" s="1"/>
  <c r="M57" i="1"/>
  <c r="K57" i="1"/>
  <c r="C57" i="9" s="1"/>
  <c r="J56" i="1"/>
  <c r="I56" i="1"/>
  <c r="H56" i="1"/>
  <c r="G56" i="1"/>
  <c r="F56" i="1"/>
  <c r="E56" i="1"/>
  <c r="D56" i="1"/>
  <c r="C56" i="1"/>
  <c r="M55" i="1"/>
  <c r="K55" i="1"/>
  <c r="M54" i="1"/>
  <c r="K54" i="1"/>
  <c r="C54" i="9" s="1"/>
  <c r="K53" i="1"/>
  <c r="C53" i="9" s="1"/>
  <c r="M52" i="1"/>
  <c r="K52" i="1"/>
  <c r="C52" i="9" s="1"/>
  <c r="L51" i="1"/>
  <c r="N51" i="9" s="1"/>
  <c r="J51" i="1"/>
  <c r="I51" i="1"/>
  <c r="H51" i="1"/>
  <c r="G51" i="1"/>
  <c r="F51" i="1"/>
  <c r="E51" i="1"/>
  <c r="D51" i="1"/>
  <c r="C51" i="1"/>
  <c r="M50" i="1"/>
  <c r="K50" i="1"/>
  <c r="C50" i="9" s="1"/>
  <c r="K49" i="1"/>
  <c r="L48" i="1"/>
  <c r="N48" i="9" s="1"/>
  <c r="J48" i="1"/>
  <c r="I48" i="1"/>
  <c r="H48" i="1"/>
  <c r="G48" i="1"/>
  <c r="F48" i="1"/>
  <c r="E48" i="1"/>
  <c r="D48" i="1"/>
  <c r="C48" i="1"/>
  <c r="M47" i="1"/>
  <c r="K47" i="1"/>
  <c r="C47" i="9" s="1"/>
  <c r="K46" i="1"/>
  <c r="C46" i="9" s="1"/>
  <c r="L45" i="1"/>
  <c r="N45" i="9" s="1"/>
  <c r="J45" i="1"/>
  <c r="J44" i="1" s="1"/>
  <c r="J41" i="1" s="1"/>
  <c r="I45" i="1"/>
  <c r="I44" i="1" s="1"/>
  <c r="I41" i="1" s="1"/>
  <c r="H45" i="1"/>
  <c r="H44" i="1" s="1"/>
  <c r="H41" i="1" s="1"/>
  <c r="G45" i="1"/>
  <c r="F45" i="1"/>
  <c r="F44" i="1" s="1"/>
  <c r="F41" i="1" s="1"/>
  <c r="E45" i="1"/>
  <c r="E44" i="1" s="1"/>
  <c r="E41" i="1" s="1"/>
  <c r="D45" i="1"/>
  <c r="D44" i="1" s="1"/>
  <c r="D41" i="1" s="1"/>
  <c r="C45" i="1"/>
  <c r="L44" i="1"/>
  <c r="K43" i="1"/>
  <c r="C43" i="9" s="1"/>
  <c r="K43" i="9" s="1"/>
  <c r="K42" i="1"/>
  <c r="C42" i="9" s="1"/>
  <c r="M40" i="1"/>
  <c r="M39" i="1"/>
  <c r="K39" i="1"/>
  <c r="C39" i="9" s="1"/>
  <c r="K39" i="9" s="1"/>
  <c r="M38" i="1"/>
  <c r="K38" i="1"/>
  <c r="C38" i="9" s="1"/>
  <c r="M37" i="1"/>
  <c r="K37" i="1"/>
  <c r="C37" i="9" s="1"/>
  <c r="J36" i="1"/>
  <c r="J32" i="1" s="1"/>
  <c r="I36" i="1"/>
  <c r="I32" i="1" s="1"/>
  <c r="H36" i="1"/>
  <c r="H32" i="1" s="1"/>
  <c r="G36" i="1"/>
  <c r="G32" i="1" s="1"/>
  <c r="F36" i="1"/>
  <c r="F32" i="1" s="1"/>
  <c r="E36" i="1"/>
  <c r="E32" i="1" s="1"/>
  <c r="D36" i="1"/>
  <c r="D32" i="1" s="1"/>
  <c r="C36" i="1"/>
  <c r="C32" i="1" s="1"/>
  <c r="M35" i="1"/>
  <c r="K35" i="1"/>
  <c r="C35" i="9" s="1"/>
  <c r="K35" i="9" s="1"/>
  <c r="M34" i="1"/>
  <c r="K34" i="1"/>
  <c r="C34" i="9" s="1"/>
  <c r="M33" i="1"/>
  <c r="K33" i="1"/>
  <c r="C33" i="9" s="1"/>
  <c r="M31" i="1"/>
  <c r="M30" i="1"/>
  <c r="K30" i="1"/>
  <c r="C30" i="9" s="1"/>
  <c r="K30" i="9" s="1"/>
  <c r="K29" i="1"/>
  <c r="C29" i="9" s="1"/>
  <c r="K28" i="1"/>
  <c r="D28" i="1"/>
  <c r="M27" i="1"/>
  <c r="K27" i="1"/>
  <c r="C27" i="9" s="1"/>
  <c r="K27" i="9" s="1"/>
  <c r="M26" i="1"/>
  <c r="K26" i="1"/>
  <c r="C26" i="9" s="1"/>
  <c r="L25" i="1"/>
  <c r="N25" i="9" s="1"/>
  <c r="J25" i="1"/>
  <c r="I25" i="1"/>
  <c r="H25" i="1"/>
  <c r="G25" i="1"/>
  <c r="F25" i="1"/>
  <c r="E25" i="1"/>
  <c r="D25" i="1"/>
  <c r="C25" i="1"/>
  <c r="M24" i="1"/>
  <c r="M23" i="1"/>
  <c r="K23" i="1"/>
  <c r="C23" i="9" s="1"/>
  <c r="M22" i="1"/>
  <c r="K22" i="1"/>
  <c r="C22" i="9" s="1"/>
  <c r="K22" i="9" s="1"/>
  <c r="M21" i="1"/>
  <c r="K21" i="1"/>
  <c r="C21" i="9" s="1"/>
  <c r="M20" i="1"/>
  <c r="K20" i="1"/>
  <c r="C20" i="9" s="1"/>
  <c r="M19" i="1"/>
  <c r="K19" i="1"/>
  <c r="C19" i="9" s="1"/>
  <c r="M18" i="1"/>
  <c r="K18" i="1"/>
  <c r="C18" i="9" s="1"/>
  <c r="K18" i="9" s="1"/>
  <c r="M17" i="1"/>
  <c r="K17" i="1"/>
  <c r="C17" i="9" s="1"/>
  <c r="M16" i="1"/>
  <c r="M15" i="1"/>
  <c r="K15" i="1"/>
  <c r="C15" i="9" s="1"/>
  <c r="M14" i="1"/>
  <c r="K14" i="1"/>
  <c r="C14" i="9" s="1"/>
  <c r="L13" i="1"/>
  <c r="N13" i="9" s="1"/>
  <c r="J13" i="1"/>
  <c r="I13" i="1"/>
  <c r="H13" i="1"/>
  <c r="G13" i="1"/>
  <c r="F13" i="1"/>
  <c r="E13" i="1"/>
  <c r="D13" i="1"/>
  <c r="C13" i="1"/>
  <c r="M12" i="1"/>
  <c r="M11" i="1"/>
  <c r="K11" i="1"/>
  <c r="C11" i="9" s="1"/>
  <c r="K11" i="9" s="1"/>
  <c r="M10" i="1"/>
  <c r="K10" i="1"/>
  <c r="C10" i="9" s="1"/>
  <c r="M9" i="1"/>
  <c r="K9" i="1"/>
  <c r="C9" i="9" s="1"/>
  <c r="L8" i="1"/>
  <c r="N8" i="9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D8" i="1"/>
  <c r="C8" i="1"/>
  <c r="L7" i="1"/>
  <c r="K6" i="1"/>
  <c r="C6" i="9" s="1"/>
  <c r="M5" i="1"/>
  <c r="K5" i="1"/>
  <c r="C5" i="9" s="1"/>
  <c r="K5" i="9" s="1"/>
  <c r="K4" i="1"/>
  <c r="C4" i="9" s="1"/>
  <c r="L3" i="1"/>
  <c r="J3" i="1"/>
  <c r="I3" i="1"/>
  <c r="H3" i="1"/>
  <c r="G3" i="1"/>
  <c r="F3" i="1"/>
  <c r="E3" i="1"/>
  <c r="D3" i="1"/>
  <c r="C3" i="1"/>
  <c r="D7" i="1" l="1"/>
  <c r="D72" i="1" s="1"/>
  <c r="D74" i="1" s="1"/>
  <c r="K8" i="1"/>
  <c r="C8" i="9" s="1"/>
  <c r="J72" i="1"/>
  <c r="J74" i="1" s="1"/>
  <c r="F72" i="1"/>
  <c r="F74" i="1" s="1"/>
  <c r="K48" i="1"/>
  <c r="C48" i="9" s="1"/>
  <c r="K51" i="1"/>
  <c r="K56" i="1"/>
  <c r="C56" i="9" s="1"/>
  <c r="K25" i="1"/>
  <c r="C25" i="9" s="1"/>
  <c r="M42" i="1"/>
  <c r="K3" i="1"/>
  <c r="M3" i="1" s="1"/>
  <c r="E56" i="9"/>
  <c r="M56" i="3"/>
  <c r="D51" i="9"/>
  <c r="M51" i="2"/>
  <c r="D49" i="9"/>
  <c r="M49" i="2"/>
  <c r="O8" i="9"/>
  <c r="M8" i="2"/>
  <c r="L7" i="2"/>
  <c r="J72" i="2"/>
  <c r="J74" i="2" s="1"/>
  <c r="P48" i="9"/>
  <c r="M48" i="3"/>
  <c r="G8" i="9"/>
  <c r="C72" i="6"/>
  <c r="K41" i="6"/>
  <c r="H41" i="9" s="1"/>
  <c r="D72" i="2"/>
  <c r="D74" i="2" s="1"/>
  <c r="G48" i="2"/>
  <c r="K48" i="2" s="1"/>
  <c r="D48" i="9" s="1"/>
  <c r="D56" i="9"/>
  <c r="M56" i="2"/>
  <c r="G72" i="3"/>
  <c r="G74" i="3" s="1"/>
  <c r="F37" i="9"/>
  <c r="K37" i="9" s="1"/>
  <c r="K36" i="4"/>
  <c r="I72" i="4"/>
  <c r="I74" i="4" s="1"/>
  <c r="K8" i="6"/>
  <c r="T51" i="9"/>
  <c r="V51" i="9" s="1"/>
  <c r="M51" i="7"/>
  <c r="L41" i="7"/>
  <c r="J56" i="9"/>
  <c r="M56" i="8"/>
  <c r="N7" i="9"/>
  <c r="O25" i="9"/>
  <c r="M25" i="2"/>
  <c r="P45" i="9"/>
  <c r="M45" i="3"/>
  <c r="L44" i="3"/>
  <c r="R8" i="9"/>
  <c r="M8" i="5"/>
  <c r="L7" i="5"/>
  <c r="N3" i="9"/>
  <c r="L71" i="1"/>
  <c r="K10" i="9"/>
  <c r="D4" i="9"/>
  <c r="M4" i="2"/>
  <c r="H72" i="1"/>
  <c r="H74" i="1" s="1"/>
  <c r="K13" i="1"/>
  <c r="C13" i="9" s="1"/>
  <c r="C28" i="9"/>
  <c r="K28" i="9" s="1"/>
  <c r="M28" i="1"/>
  <c r="N44" i="9"/>
  <c r="L41" i="1"/>
  <c r="H72" i="2"/>
  <c r="H74" i="2" s="1"/>
  <c r="E72" i="1"/>
  <c r="E74" i="1" s="1"/>
  <c r="I72" i="1"/>
  <c r="I74" i="1" s="1"/>
  <c r="C7" i="1"/>
  <c r="K14" i="9"/>
  <c r="K32" i="1"/>
  <c r="C44" i="1"/>
  <c r="G44" i="1"/>
  <c r="G41" i="1" s="1"/>
  <c r="G72" i="1" s="1"/>
  <c r="G74" i="1" s="1"/>
  <c r="K7" i="2"/>
  <c r="D7" i="9" s="1"/>
  <c r="D29" i="9"/>
  <c r="M29" i="2"/>
  <c r="K32" i="2"/>
  <c r="F72" i="2"/>
  <c r="F74" i="2" s="1"/>
  <c r="I44" i="2"/>
  <c r="I41" i="2" s="1"/>
  <c r="I72" i="2" s="1"/>
  <c r="I74" i="2" s="1"/>
  <c r="E8" i="9"/>
  <c r="K7" i="3"/>
  <c r="E7" i="9" s="1"/>
  <c r="P8" i="9"/>
  <c r="V8" i="9" s="1"/>
  <c r="M8" i="3"/>
  <c r="L7" i="3"/>
  <c r="E50" i="9"/>
  <c r="M50" i="3"/>
  <c r="J47" i="9"/>
  <c r="M47" i="8"/>
  <c r="D46" i="9"/>
  <c r="M46" i="2"/>
  <c r="F3" i="9"/>
  <c r="Q3" i="9"/>
  <c r="M3" i="4"/>
  <c r="K8" i="4"/>
  <c r="C49" i="9"/>
  <c r="M49" i="1"/>
  <c r="D14" i="9"/>
  <c r="K13" i="2"/>
  <c r="D13" i="9" s="1"/>
  <c r="E72" i="2"/>
  <c r="E74" i="2" s="1"/>
  <c r="C41" i="2"/>
  <c r="K45" i="2"/>
  <c r="D45" i="9" s="1"/>
  <c r="D53" i="9"/>
  <c r="K53" i="9" s="1"/>
  <c r="M53" i="2"/>
  <c r="K32" i="3"/>
  <c r="J72" i="3"/>
  <c r="J74" i="3" s="1"/>
  <c r="D72" i="3"/>
  <c r="D74" i="3" s="1"/>
  <c r="F72" i="4"/>
  <c r="F74" i="4" s="1"/>
  <c r="J72" i="4"/>
  <c r="J74" i="4" s="1"/>
  <c r="G3" i="9"/>
  <c r="F72" i="5"/>
  <c r="F74" i="5" s="1"/>
  <c r="J72" i="5"/>
  <c r="J74" i="5" s="1"/>
  <c r="H3" i="9"/>
  <c r="M32" i="8"/>
  <c r="J32" i="9"/>
  <c r="J38" i="9"/>
  <c r="K38" i="9" s="1"/>
  <c r="K36" i="8"/>
  <c r="K21" i="9"/>
  <c r="K57" i="9"/>
  <c r="K45" i="1"/>
  <c r="K25" i="3"/>
  <c r="E25" i="9" s="1"/>
  <c r="C72" i="3"/>
  <c r="K51" i="3"/>
  <c r="M29" i="4"/>
  <c r="F29" i="9"/>
  <c r="K29" i="9" s="1"/>
  <c r="K32" i="4"/>
  <c r="D44" i="4"/>
  <c r="D41" i="4" s="1"/>
  <c r="D72" i="4" s="1"/>
  <c r="D74" i="4" s="1"/>
  <c r="H44" i="4"/>
  <c r="H41" i="4" s="1"/>
  <c r="H72" i="4" s="1"/>
  <c r="H74" i="4" s="1"/>
  <c r="F50" i="9"/>
  <c r="K50" i="9" s="1"/>
  <c r="M50" i="4"/>
  <c r="G14" i="9"/>
  <c r="K13" i="5"/>
  <c r="K7" i="5" s="1"/>
  <c r="R25" i="9"/>
  <c r="M25" i="5"/>
  <c r="D44" i="5"/>
  <c r="D41" i="5" s="1"/>
  <c r="D72" i="5" s="1"/>
  <c r="D74" i="5" s="1"/>
  <c r="H44" i="5"/>
  <c r="H41" i="5" s="1"/>
  <c r="H72" i="5" s="1"/>
  <c r="H74" i="5" s="1"/>
  <c r="G50" i="9"/>
  <c r="M50" i="5"/>
  <c r="K32" i="6"/>
  <c r="H56" i="9"/>
  <c r="M56" i="6"/>
  <c r="I4" i="9"/>
  <c r="K4" i="9" s="1"/>
  <c r="M4" i="7"/>
  <c r="L7" i="7"/>
  <c r="T13" i="9"/>
  <c r="V13" i="9" s="1"/>
  <c r="C41" i="8"/>
  <c r="K51" i="8"/>
  <c r="K17" i="9"/>
  <c r="K23" i="9"/>
  <c r="V25" i="9"/>
  <c r="K9" i="9"/>
  <c r="M43" i="1"/>
  <c r="M46" i="1"/>
  <c r="M53" i="1"/>
  <c r="C3" i="2"/>
  <c r="K3" i="2" s="1"/>
  <c r="M36" i="2"/>
  <c r="M42" i="2"/>
  <c r="L44" i="2"/>
  <c r="K3" i="3"/>
  <c r="K36" i="3"/>
  <c r="M4" i="1"/>
  <c r="M6" i="1"/>
  <c r="K20" i="9"/>
  <c r="K26" i="9"/>
  <c r="M29" i="1"/>
  <c r="K34" i="9"/>
  <c r="K36" i="1"/>
  <c r="K42" i="9"/>
  <c r="K52" i="9"/>
  <c r="K54" i="9"/>
  <c r="K58" i="9"/>
  <c r="K60" i="9"/>
  <c r="K62" i="9"/>
  <c r="K64" i="9"/>
  <c r="K68" i="9"/>
  <c r="M6" i="2"/>
  <c r="M13" i="2"/>
  <c r="M47" i="2"/>
  <c r="M50" i="2"/>
  <c r="M3" i="3"/>
  <c r="F7" i="3"/>
  <c r="F72" i="3" s="1"/>
  <c r="F74" i="3" s="1"/>
  <c r="J7" i="3"/>
  <c r="M25" i="3"/>
  <c r="M29" i="3"/>
  <c r="E42" i="9"/>
  <c r="M42" i="3"/>
  <c r="M47" i="3"/>
  <c r="E47" i="9"/>
  <c r="K47" i="9" s="1"/>
  <c r="F14" i="9"/>
  <c r="K13" i="4"/>
  <c r="M25" i="4"/>
  <c r="Q48" i="9"/>
  <c r="V48" i="9" s="1"/>
  <c r="M48" i="4"/>
  <c r="K51" i="4"/>
  <c r="R3" i="9"/>
  <c r="M3" i="5"/>
  <c r="K36" i="5"/>
  <c r="G37" i="9"/>
  <c r="R48" i="9"/>
  <c r="M48" i="5"/>
  <c r="K51" i="5"/>
  <c r="D72" i="6"/>
  <c r="D74" i="6" s="1"/>
  <c r="I72" i="6"/>
  <c r="I74" i="6" s="1"/>
  <c r="Q25" i="9"/>
  <c r="V26" i="9"/>
  <c r="G29" i="9"/>
  <c r="V35" i="9"/>
  <c r="I45" i="9"/>
  <c r="K19" i="9"/>
  <c r="K33" i="9"/>
  <c r="K46" i="9"/>
  <c r="E44" i="3"/>
  <c r="E41" i="3" s="1"/>
  <c r="E72" i="3" s="1"/>
  <c r="E74" i="3" s="1"/>
  <c r="I44" i="3"/>
  <c r="I41" i="3" s="1"/>
  <c r="I72" i="3" s="1"/>
  <c r="I74" i="3" s="1"/>
  <c r="M8" i="4"/>
  <c r="L7" i="4"/>
  <c r="Q8" i="9"/>
  <c r="C44" i="4"/>
  <c r="G44" i="4"/>
  <c r="G41" i="4" s="1"/>
  <c r="G72" i="4" s="1"/>
  <c r="G74" i="4" s="1"/>
  <c r="K45" i="4"/>
  <c r="F45" i="9" s="1"/>
  <c r="K56" i="4"/>
  <c r="E7" i="5"/>
  <c r="E72" i="5" s="1"/>
  <c r="E74" i="5" s="1"/>
  <c r="I7" i="5"/>
  <c r="I72" i="5" s="1"/>
  <c r="I74" i="5" s="1"/>
  <c r="K32" i="5"/>
  <c r="C44" i="5"/>
  <c r="G44" i="5"/>
  <c r="G41" i="5" s="1"/>
  <c r="G72" i="5" s="1"/>
  <c r="G74" i="5" s="1"/>
  <c r="K45" i="5"/>
  <c r="G45" i="9" s="1"/>
  <c r="K56" i="5"/>
  <c r="M3" i="7"/>
  <c r="I3" i="9"/>
  <c r="I6" i="9"/>
  <c r="K6" i="9" s="1"/>
  <c r="M6" i="7"/>
  <c r="I15" i="9"/>
  <c r="K15" i="9" s="1"/>
  <c r="K13" i="7"/>
  <c r="I13" i="9" s="1"/>
  <c r="U45" i="9"/>
  <c r="V45" i="9" s="1"/>
  <c r="M45" i="8"/>
  <c r="L44" i="8"/>
  <c r="V17" i="9"/>
  <c r="V21" i="9"/>
  <c r="V52" i="9"/>
  <c r="V69" i="9"/>
  <c r="M13" i="3"/>
  <c r="M42" i="4"/>
  <c r="L44" i="4"/>
  <c r="M45" i="4"/>
  <c r="M47" i="4"/>
  <c r="L44" i="5"/>
  <c r="M47" i="5"/>
  <c r="M3" i="6"/>
  <c r="L7" i="6"/>
  <c r="L71" i="6" s="1"/>
  <c r="M8" i="6"/>
  <c r="M25" i="6"/>
  <c r="M29" i="6"/>
  <c r="M44" i="6"/>
  <c r="S48" i="9"/>
  <c r="M48" i="6"/>
  <c r="K51" i="6"/>
  <c r="M25" i="7"/>
  <c r="C44" i="7"/>
  <c r="G44" i="7"/>
  <c r="G41" i="7" s="1"/>
  <c r="G72" i="7" s="1"/>
  <c r="G74" i="7" s="1"/>
  <c r="K48" i="7"/>
  <c r="I48" i="9" s="1"/>
  <c r="E44" i="8"/>
  <c r="E41" i="8" s="1"/>
  <c r="E72" i="8" s="1"/>
  <c r="E74" i="8" s="1"/>
  <c r="I44" i="8"/>
  <c r="I41" i="8" s="1"/>
  <c r="I72" i="8" s="1"/>
  <c r="I74" i="8" s="1"/>
  <c r="K48" i="8"/>
  <c r="S3" i="9"/>
  <c r="H37" i="9"/>
  <c r="K36" i="6"/>
  <c r="K44" i="6"/>
  <c r="H44" i="9" s="1"/>
  <c r="K45" i="6"/>
  <c r="K8" i="7"/>
  <c r="E72" i="7"/>
  <c r="E74" i="7" s="1"/>
  <c r="F72" i="7"/>
  <c r="F74" i="7" s="1"/>
  <c r="J72" i="7"/>
  <c r="J74" i="7" s="1"/>
  <c r="D72" i="8"/>
  <c r="D74" i="8" s="1"/>
  <c r="J4" i="9"/>
  <c r="V47" i="9"/>
  <c r="F72" i="6"/>
  <c r="F74" i="6" s="1"/>
  <c r="K32" i="7"/>
  <c r="I37" i="9"/>
  <c r="K36" i="7"/>
  <c r="I72" i="7"/>
  <c r="I74" i="7" s="1"/>
  <c r="K56" i="7"/>
  <c r="K3" i="8"/>
  <c r="K8" i="8"/>
  <c r="H72" i="8"/>
  <c r="H74" i="8" s="1"/>
  <c r="F44" i="8"/>
  <c r="F41" i="8" s="1"/>
  <c r="F72" i="8" s="1"/>
  <c r="F74" i="8" s="1"/>
  <c r="J44" i="8"/>
  <c r="J41" i="8" s="1"/>
  <c r="J72" i="8" s="1"/>
  <c r="J74" i="8" s="1"/>
  <c r="V4" i="9"/>
  <c r="J6" i="9"/>
  <c r="V18" i="9"/>
  <c r="V22" i="9"/>
  <c r="V27" i="9"/>
  <c r="V32" i="9"/>
  <c r="V36" i="9"/>
  <c r="M29" i="7"/>
  <c r="M48" i="7"/>
  <c r="V39" i="9"/>
  <c r="V49" i="9"/>
  <c r="V53" i="9"/>
  <c r="V58" i="9"/>
  <c r="V62" i="9"/>
  <c r="V66" i="9"/>
  <c r="V70" i="9"/>
  <c r="C51" i="9" l="1"/>
  <c r="M51" i="1"/>
  <c r="K7" i="1"/>
  <c r="C7" i="9" s="1"/>
  <c r="M8" i="1"/>
  <c r="M48" i="1"/>
  <c r="M13" i="1"/>
  <c r="M56" i="1"/>
  <c r="K25" i="9"/>
  <c r="M25" i="1"/>
  <c r="C3" i="9"/>
  <c r="G7" i="9"/>
  <c r="E3" i="9"/>
  <c r="T7" i="9"/>
  <c r="C74" i="3"/>
  <c r="K72" i="3"/>
  <c r="K74" i="3" s="1"/>
  <c r="Q44" i="9"/>
  <c r="L41" i="4"/>
  <c r="M44" i="4"/>
  <c r="L71" i="7"/>
  <c r="R44" i="9"/>
  <c r="L41" i="5"/>
  <c r="M44" i="5"/>
  <c r="K44" i="5"/>
  <c r="G44" i="9" s="1"/>
  <c r="C41" i="5"/>
  <c r="F56" i="9"/>
  <c r="M56" i="4"/>
  <c r="F51" i="9"/>
  <c r="M51" i="4"/>
  <c r="F13" i="9"/>
  <c r="M13" i="4"/>
  <c r="C36" i="9"/>
  <c r="M36" i="1"/>
  <c r="K44" i="3"/>
  <c r="E44" i="9" s="1"/>
  <c r="O44" i="9"/>
  <c r="V44" i="9" s="1"/>
  <c r="L41" i="2"/>
  <c r="H32" i="9"/>
  <c r="M32" i="6"/>
  <c r="E51" i="9"/>
  <c r="M51" i="3"/>
  <c r="C45" i="9"/>
  <c r="M45" i="1"/>
  <c r="C72" i="2"/>
  <c r="P7" i="9"/>
  <c r="M7" i="3"/>
  <c r="K44" i="1"/>
  <c r="C41" i="1"/>
  <c r="V3" i="9"/>
  <c r="T41" i="9"/>
  <c r="J3" i="9"/>
  <c r="M3" i="8"/>
  <c r="J48" i="9"/>
  <c r="K48" i="9" s="1"/>
  <c r="M48" i="8"/>
  <c r="M44" i="8"/>
  <c r="L41" i="8"/>
  <c r="U44" i="9"/>
  <c r="K44" i="8"/>
  <c r="J44" i="9" s="1"/>
  <c r="P44" i="9"/>
  <c r="M44" i="3"/>
  <c r="L41" i="3"/>
  <c r="K7" i="7"/>
  <c r="I8" i="9"/>
  <c r="M8" i="7"/>
  <c r="K44" i="7"/>
  <c r="C41" i="7"/>
  <c r="K7" i="8"/>
  <c r="J8" i="9"/>
  <c r="M8" i="8"/>
  <c r="M45" i="6"/>
  <c r="H45" i="9"/>
  <c r="S7" i="9"/>
  <c r="I36" i="9"/>
  <c r="M36" i="7"/>
  <c r="H6" i="10"/>
  <c r="H51" i="9"/>
  <c r="M51" i="6"/>
  <c r="G56" i="9"/>
  <c r="M56" i="5"/>
  <c r="G32" i="9"/>
  <c r="M32" i="5"/>
  <c r="Q7" i="9"/>
  <c r="M7" i="4"/>
  <c r="G51" i="9"/>
  <c r="M51" i="5"/>
  <c r="G36" i="9"/>
  <c r="M36" i="5"/>
  <c r="E36" i="9"/>
  <c r="M36" i="3"/>
  <c r="J51" i="9"/>
  <c r="M51" i="8"/>
  <c r="M13" i="7"/>
  <c r="F32" i="9"/>
  <c r="M32" i="4"/>
  <c r="K41" i="3"/>
  <c r="E41" i="9" s="1"/>
  <c r="M45" i="2"/>
  <c r="M36" i="8"/>
  <c r="J36" i="9"/>
  <c r="F8" i="9"/>
  <c r="K8" i="9" s="1"/>
  <c r="K7" i="4"/>
  <c r="C32" i="9"/>
  <c r="M32" i="1"/>
  <c r="N41" i="9"/>
  <c r="F36" i="9"/>
  <c r="M36" i="4"/>
  <c r="H36" i="9"/>
  <c r="M36" i="6"/>
  <c r="O7" i="9"/>
  <c r="M7" i="2"/>
  <c r="I56" i="9"/>
  <c r="M56" i="7"/>
  <c r="I32" i="9"/>
  <c r="M32" i="7"/>
  <c r="M45" i="5"/>
  <c r="K44" i="4"/>
  <c r="F44" i="9" s="1"/>
  <c r="C41" i="4"/>
  <c r="L71" i="2"/>
  <c r="M48" i="2"/>
  <c r="D3" i="9"/>
  <c r="M3" i="2"/>
  <c r="C72" i="8"/>
  <c r="K41" i="8"/>
  <c r="J41" i="9" s="1"/>
  <c r="M41" i="6"/>
  <c r="G13" i="9"/>
  <c r="K13" i="9" s="1"/>
  <c r="M13" i="5"/>
  <c r="E32" i="9"/>
  <c r="M32" i="3"/>
  <c r="G44" i="2"/>
  <c r="K49" i="9"/>
  <c r="D32" i="9"/>
  <c r="M32" i="2"/>
  <c r="R7" i="9"/>
  <c r="M7" i="5"/>
  <c r="L71" i="5"/>
  <c r="H8" i="9"/>
  <c r="K7" i="6"/>
  <c r="C74" i="6"/>
  <c r="K72" i="6"/>
  <c r="K74" i="6" s="1"/>
  <c r="M7" i="1" l="1"/>
  <c r="G6" i="10"/>
  <c r="H7" i="9"/>
  <c r="H7" i="10" s="1"/>
  <c r="H8" i="10" s="1"/>
  <c r="K71" i="6"/>
  <c r="M71" i="6" s="1"/>
  <c r="C72" i="4"/>
  <c r="K41" i="4"/>
  <c r="F41" i="9" s="1"/>
  <c r="K71" i="8"/>
  <c r="I44" i="9"/>
  <c r="M44" i="7"/>
  <c r="P41" i="9"/>
  <c r="V41" i="9" s="1"/>
  <c r="M41" i="3"/>
  <c r="L71" i="3"/>
  <c r="C44" i="9"/>
  <c r="M44" i="1"/>
  <c r="C74" i="2"/>
  <c r="O41" i="9"/>
  <c r="C72" i="5"/>
  <c r="K41" i="5"/>
  <c r="I6" i="10"/>
  <c r="V7" i="9"/>
  <c r="M7" i="6"/>
  <c r="E6" i="10"/>
  <c r="G41" i="2"/>
  <c r="K44" i="2"/>
  <c r="K32" i="9"/>
  <c r="F7" i="9"/>
  <c r="K71" i="4"/>
  <c r="J7" i="9"/>
  <c r="M7" i="8"/>
  <c r="U41" i="9"/>
  <c r="J6" i="10" s="1"/>
  <c r="M41" i="8"/>
  <c r="L71" i="8"/>
  <c r="K51" i="9"/>
  <c r="K36" i="9"/>
  <c r="K3" i="9"/>
  <c r="E7" i="10"/>
  <c r="C6" i="10"/>
  <c r="K71" i="3"/>
  <c r="C74" i="8"/>
  <c r="K72" i="8"/>
  <c r="K74" i="8" s="1"/>
  <c r="D6" i="10"/>
  <c r="C72" i="7"/>
  <c r="K41" i="7"/>
  <c r="I7" i="9"/>
  <c r="K71" i="7"/>
  <c r="M71" i="7" s="1"/>
  <c r="J7" i="10"/>
  <c r="J8" i="10" s="1"/>
  <c r="C72" i="1"/>
  <c r="K41" i="1"/>
  <c r="K45" i="9"/>
  <c r="K56" i="9"/>
  <c r="R41" i="9"/>
  <c r="Q41" i="9"/>
  <c r="F6" i="10" s="1"/>
  <c r="M41" i="4"/>
  <c r="L71" i="4"/>
  <c r="M71" i="4" s="1"/>
  <c r="M7" i="7"/>
  <c r="M71" i="8" l="1"/>
  <c r="G41" i="9"/>
  <c r="G7" i="10" s="1"/>
  <c r="G8" i="10" s="1"/>
  <c r="K71" i="5"/>
  <c r="M71" i="5" s="1"/>
  <c r="M41" i="5"/>
  <c r="C41" i="9"/>
  <c r="K71" i="1"/>
  <c r="M71" i="1" s="1"/>
  <c r="M41" i="1"/>
  <c r="F7" i="10"/>
  <c r="F8" i="10" s="1"/>
  <c r="K7" i="9"/>
  <c r="D44" i="9"/>
  <c r="M44" i="2"/>
  <c r="M71" i="3"/>
  <c r="K72" i="1"/>
  <c r="K74" i="1" s="1"/>
  <c r="C74" i="1"/>
  <c r="I41" i="9"/>
  <c r="I7" i="10" s="1"/>
  <c r="I8" i="10" s="1"/>
  <c r="M41" i="7"/>
  <c r="E8" i="10"/>
  <c r="G72" i="2"/>
  <c r="K41" i="2"/>
  <c r="K44" i="9"/>
  <c r="C74" i="7"/>
  <c r="K72" i="7"/>
  <c r="K74" i="7" s="1"/>
  <c r="C74" i="4"/>
  <c r="K72" i="4"/>
  <c r="K74" i="4" s="1"/>
  <c r="C74" i="5"/>
  <c r="K72" i="5"/>
  <c r="K74" i="5" s="1"/>
  <c r="K41" i="9" l="1"/>
  <c r="C7" i="10"/>
  <c r="C8" i="10" s="1"/>
  <c r="D41" i="9"/>
  <c r="D7" i="10" s="1"/>
  <c r="D8" i="10" s="1"/>
  <c r="K71" i="2"/>
  <c r="M71" i="2" s="1"/>
  <c r="M41" i="2"/>
  <c r="G74" i="2"/>
  <c r="K72" i="2"/>
  <c r="K74" i="2" s="1"/>
</calcChain>
</file>

<file path=xl/sharedStrings.xml><?xml version="1.0" encoding="utf-8"?>
<sst xmlns="http://schemas.openxmlformats.org/spreadsheetml/2006/main" count="4252" uniqueCount="104">
  <si>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</si>
  <si>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</si>
  <si>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</si>
  <si>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</si>
  <si>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</si>
  <si>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</si>
  <si>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</si>
  <si>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</si>
  <si>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</si>
  <si>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</si>
  <si>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</si>
  <si>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</si>
  <si>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</si>
  <si>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</si>
  <si>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</si>
  <si>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</si>
  <si>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</si>
  <si>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</si>
  <si>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</si>
  <si>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</si>
  <si>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</si>
  <si>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</si>
  <si>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</si>
  <si>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</si>
  <si>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</si>
  <si>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</si>
  <si>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</si>
  <si>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</si>
  <si>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</si>
  <si>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</si>
  <si>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</si>
  <si>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</si>
  <si>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</si>
  <si>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</si>
  <si>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</si>
  <si>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</si>
  <si>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</si>
  <si>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</si>
  <si>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</si>
  <si>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</si>
  <si>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</si>
  <si>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</si>
  <si>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</si>
  <si>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</si>
  <si>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</si>
  <si>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</si>
  <si>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</si>
  <si>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</si>
  <si>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</si>
  <si>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</si>
  <si>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</si>
  <si>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</si>
  <si>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</si>
  <si>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</si>
  <si>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</si>
  <si>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</si>
  <si>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</si>
  <si>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</si>
  <si>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</si>
  <si>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</si>
  <si>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</si>
  <si>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</si>
  <si>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</si>
  <si>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</si>
  <si>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</si>
  <si>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</si>
  <si>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</si>
  <si>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</si>
  <si>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</si>
  <si>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</si>
  <si>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</si>
  <si>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</si>
  <si>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</si>
  <si>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</si>
  <si>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</si>
  <si>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</si>
  <si>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</si>
  <si>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</si>
  <si>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</si>
  <si>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</si>
  <si>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</si>
  <si>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</si>
  <si>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</si>
  <si>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</si>
  <si>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</si>
  <si>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</si>
  <si>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</si>
  <si>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</si>
  <si>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</si>
  <si>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</si>
  <si>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</si>
  <si>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</si>
  <si>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</si>
  <si>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</si>
  <si>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</si>
  <si>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</si>
  <si>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Week #</t>
  </si>
  <si>
    <t>Date</t>
  </si>
  <si>
    <t>Forecast Work Hours</t>
  </si>
  <si>
    <t>Actual Hours Worked</t>
  </si>
  <si>
    <t>ACTUAL (hrs)</t>
  </si>
  <si>
    <t>FORECAST (hrs)</t>
  </si>
  <si>
    <t>Difference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</si>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</sst>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/m/yyyy"/>
    <numFmt numFmtId="166" formatCode="dd&quot;/&quot;mm"/>
  </numFmts>
  <fonts count="1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97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/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thin">
        <color rgb="FF7F7F7F"/>
      </top>
      <bottom style="medium">
        <color rgb="FF000000"/>
      </bottom>
      <diagonal/>
    </border>
    <border>
      <left/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/>
      <bottom style="medium">
        <color rgb="FF000000"/>
      </bottom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indexed="64"/>
      </right>
      <top/>
      <bottom style="medium">
        <color rgb="FF000000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3" fillId="0" borderId="0" xfId="0" applyFont="1"/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/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20" xfId="0" applyFont="1" applyBorder="1" applyAlignment="1">
      <alignment horizontal="right"/>
    </xf>
    <xf numFmtId="0" fontId="8" fillId="0" borderId="21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0" fillId="0" borderId="26" xfId="0" applyNumberFormat="1" applyFont="1" applyBorder="1" applyAlignment="1">
      <alignment horizontal="center" vertical="center"/>
    </xf>
    <xf numFmtId="0" fontId="8" fillId="2" borderId="27" xfId="0" applyFont="1" applyFill="1" applyBorder="1" applyAlignment="1">
      <alignment horizontal="right"/>
    </xf>
    <xf numFmtId="0" fontId="8" fillId="2" borderId="28" xfId="0" applyFont="1" applyFill="1" applyBorder="1"/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right"/>
    </xf>
    <xf numFmtId="0" fontId="8" fillId="2" borderId="33" xfId="0" applyFont="1" applyFill="1" applyBorder="1"/>
    <xf numFmtId="0" fontId="8" fillId="2" borderId="3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164" fontId="0" fillId="0" borderId="38" xfId="0" applyNumberFormat="1" applyFont="1" applyBorder="1" applyAlignment="1">
      <alignment horizontal="center" vertical="center"/>
    </xf>
    <xf numFmtId="0" fontId="5" fillId="4" borderId="39" xfId="0" applyFont="1" applyFill="1" applyBorder="1" applyAlignment="1">
      <alignment horizontal="right"/>
    </xf>
    <xf numFmtId="0" fontId="5" fillId="4" borderId="40" xfId="0" applyFont="1" applyFill="1" applyBorder="1"/>
    <xf numFmtId="0" fontId="5" fillId="4" borderId="39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164" fontId="6" fillId="4" borderId="44" xfId="0" applyNumberFormat="1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right"/>
    </xf>
    <xf numFmtId="0" fontId="9" fillId="5" borderId="28" xfId="0" applyFont="1" applyFill="1" applyBorder="1"/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164" fontId="10" fillId="5" borderId="26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right"/>
    </xf>
    <xf numFmtId="0" fontId="8" fillId="0" borderId="28" xfId="0" applyFont="1" applyBorder="1"/>
    <xf numFmtId="0" fontId="8" fillId="0" borderId="2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8" fillId="0" borderId="32" xfId="0" applyFont="1" applyBorder="1" applyAlignment="1">
      <alignment horizontal="right"/>
    </xf>
    <xf numFmtId="0" fontId="8" fillId="0" borderId="33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5" fillId="3" borderId="39" xfId="0" applyFont="1" applyFill="1" applyBorder="1" applyAlignment="1">
      <alignment horizontal="right"/>
    </xf>
    <xf numFmtId="0" fontId="5" fillId="3" borderId="40" xfId="0" applyFont="1" applyFill="1" applyBorder="1"/>
    <xf numFmtId="0" fontId="5" fillId="3" borderId="45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64" fontId="6" fillId="3" borderId="44" xfId="0" applyNumberFormat="1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164" fontId="11" fillId="5" borderId="26" xfId="0" applyNumberFormat="1" applyFont="1" applyFill="1" applyBorder="1" applyAlignment="1">
      <alignment horizontal="center" vertical="center"/>
    </xf>
    <xf numFmtId="0" fontId="8" fillId="0" borderId="52" xfId="0" applyFont="1" applyBorder="1" applyAlignment="1">
      <alignment horizontal="right"/>
    </xf>
    <xf numFmtId="0" fontId="8" fillId="0" borderId="53" xfId="0" applyFont="1" applyBorder="1"/>
    <xf numFmtId="164" fontId="12" fillId="3" borderId="44" xfId="0" applyNumberFormat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right"/>
    </xf>
    <xf numFmtId="0" fontId="9" fillId="4" borderId="28" xfId="0" applyFont="1" applyFill="1" applyBorder="1"/>
    <xf numFmtId="0" fontId="9" fillId="4" borderId="27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64" fontId="10" fillId="4" borderId="26" xfId="0" applyNumberFormat="1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right"/>
    </xf>
    <xf numFmtId="0" fontId="9" fillId="6" borderId="28" xfId="0" applyFont="1" applyFill="1" applyBorder="1"/>
    <xf numFmtId="0" fontId="9" fillId="6" borderId="27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9" fillId="4" borderId="39" xfId="0" applyFont="1" applyFill="1" applyBorder="1" applyAlignment="1">
      <alignment horizontal="right"/>
    </xf>
    <xf numFmtId="0" fontId="5" fillId="4" borderId="54" xfId="0" applyFont="1" applyFill="1" applyBorder="1" applyAlignment="1">
      <alignment horizontal="center" vertical="center"/>
    </xf>
    <xf numFmtId="0" fontId="9" fillId="4" borderId="40" xfId="0" applyFont="1" applyFill="1" applyBorder="1"/>
    <xf numFmtId="0" fontId="5" fillId="4" borderId="55" xfId="0" applyFont="1" applyFill="1" applyBorder="1" applyAlignment="1">
      <alignment horizontal="center" vertical="center"/>
    </xf>
    <xf numFmtId="0" fontId="9" fillId="4" borderId="54" xfId="0" applyFont="1" applyFill="1" applyBorder="1" applyAlignment="1">
      <alignment horizontal="center" vertical="center"/>
    </xf>
    <xf numFmtId="0" fontId="5" fillId="4" borderId="56" xfId="0" applyFont="1" applyFill="1" applyBorder="1" applyAlignment="1">
      <alignment horizontal="center" vertical="center"/>
    </xf>
    <xf numFmtId="0" fontId="9" fillId="4" borderId="55" xfId="0" applyFont="1" applyFill="1" applyBorder="1" applyAlignment="1">
      <alignment horizontal="center" vertical="center"/>
    </xf>
    <xf numFmtId="0" fontId="5" fillId="4" borderId="51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164" fontId="10" fillId="4" borderId="44" xfId="0" applyNumberFormat="1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5" borderId="61" xfId="0" applyFont="1" applyFill="1" applyBorder="1"/>
    <xf numFmtId="0" fontId="8" fillId="5" borderId="62" xfId="0" applyFont="1" applyFill="1" applyBorder="1"/>
    <xf numFmtId="0" fontId="8" fillId="5" borderId="63" xfId="0" applyFont="1" applyFill="1" applyBorder="1"/>
    <xf numFmtId="0" fontId="8" fillId="5" borderId="17" xfId="0" applyFont="1" applyFill="1" applyBorder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64" xfId="0" applyFont="1" applyFill="1" applyBorder="1" applyAlignment="1">
      <alignment horizontal="right"/>
    </xf>
    <xf numFmtId="0" fontId="8" fillId="5" borderId="64" xfId="0" applyFont="1" applyFill="1" applyBorder="1" applyAlignment="1">
      <alignment horizontal="center"/>
    </xf>
    <xf numFmtId="164" fontId="0" fillId="5" borderId="19" xfId="0" applyNumberFormat="1" applyFont="1" applyFill="1" applyBorder="1" applyAlignment="1">
      <alignment horizontal="right" vertical="center"/>
    </xf>
    <xf numFmtId="164" fontId="0" fillId="5" borderId="19" xfId="0" applyNumberFormat="1" applyFont="1" applyFill="1" applyBorder="1" applyAlignment="1">
      <alignment horizontal="center" vertical="center"/>
    </xf>
    <xf numFmtId="0" fontId="13" fillId="5" borderId="67" xfId="0" applyFont="1" applyFill="1" applyBorder="1" applyAlignment="1">
      <alignment horizontal="center"/>
    </xf>
    <xf numFmtId="0" fontId="13" fillId="5" borderId="68" xfId="0" applyFont="1" applyFill="1" applyBorder="1" applyAlignment="1">
      <alignment horizontal="center"/>
    </xf>
    <xf numFmtId="0" fontId="13" fillId="5" borderId="68" xfId="0" applyFont="1" applyFill="1" applyBorder="1" applyAlignment="1">
      <alignment horizontal="center"/>
    </xf>
    <xf numFmtId="0" fontId="8" fillId="5" borderId="69" xfId="0" applyFont="1" applyFill="1" applyBorder="1" applyAlignment="1">
      <alignment horizontal="center"/>
    </xf>
    <xf numFmtId="0" fontId="8" fillId="5" borderId="69" xfId="0" applyFont="1" applyFill="1" applyBorder="1" applyAlignment="1">
      <alignment horizontal="left"/>
    </xf>
    <xf numFmtId="0" fontId="8" fillId="5" borderId="25" xfId="0" applyFont="1" applyFill="1" applyBorder="1"/>
    <xf numFmtId="164" fontId="0" fillId="5" borderId="26" xfId="0" applyNumberFormat="1" applyFont="1" applyFill="1" applyBorder="1" applyAlignment="1">
      <alignment horizontal="center" vertical="center"/>
    </xf>
    <xf numFmtId="0" fontId="8" fillId="5" borderId="72" xfId="0" applyFont="1" applyFill="1" applyBorder="1" applyAlignment="1">
      <alignment horizontal="center"/>
    </xf>
    <xf numFmtId="0" fontId="8" fillId="5" borderId="72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10" fontId="8" fillId="5" borderId="75" xfId="0" applyNumberFormat="1" applyFont="1" applyFill="1" applyBorder="1" applyAlignment="1">
      <alignment horizontal="center"/>
    </xf>
    <xf numFmtId="10" fontId="8" fillId="5" borderId="76" xfId="0" applyNumberFormat="1" applyFont="1" applyFill="1" applyBorder="1" applyAlignment="1">
      <alignment horizontal="center"/>
    </xf>
    <xf numFmtId="10" fontId="8" fillId="5" borderId="77" xfId="0" applyNumberFormat="1" applyFont="1" applyFill="1" applyBorder="1" applyAlignment="1">
      <alignment horizontal="center"/>
    </xf>
    <xf numFmtId="10" fontId="8" fillId="5" borderId="78" xfId="0" applyNumberFormat="1" applyFont="1" applyFill="1" applyBorder="1" applyAlignment="1">
      <alignment horizontal="center"/>
    </xf>
    <xf numFmtId="10" fontId="8" fillId="5" borderId="78" xfId="0" applyNumberFormat="1" applyFont="1" applyFill="1" applyBorder="1" applyAlignment="1">
      <alignment horizontal="left"/>
    </xf>
    <xf numFmtId="0" fontId="8" fillId="5" borderId="79" xfId="0" applyFont="1" applyFill="1" applyBorder="1"/>
    <xf numFmtId="164" fontId="0" fillId="5" borderId="80" xfId="0" applyNumberFormat="1" applyFont="1" applyFill="1" applyBorder="1" applyAlignment="1">
      <alignment horizontal="center" vertical="center"/>
    </xf>
    <xf numFmtId="0" fontId="0" fillId="0" borderId="81" xfId="0" applyFont="1" applyBorder="1"/>
    <xf numFmtId="0" fontId="0" fillId="0" borderId="0" xfId="0" applyFont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0" borderId="82" xfId="0" applyFont="1" applyBorder="1" applyAlignment="1"/>
    <xf numFmtId="0" fontId="4" fillId="0" borderId="83" xfId="0" applyFont="1" applyBorder="1" applyAlignment="1"/>
    <xf numFmtId="0" fontId="4" fillId="0" borderId="84" xfId="0" applyFont="1" applyBorder="1" applyAlignment="1"/>
    <xf numFmtId="0" fontId="4" fillId="0" borderId="85" xfId="0" applyFont="1" applyBorder="1" applyAlignment="1"/>
    <xf numFmtId="165" fontId="4" fillId="0" borderId="8" xfId="0" applyNumberFormat="1" applyFont="1" applyBorder="1"/>
    <xf numFmtId="0" fontId="4" fillId="0" borderId="87" xfId="0" applyFont="1" applyBorder="1" applyAlignment="1"/>
    <xf numFmtId="0" fontId="4" fillId="0" borderId="88" xfId="0" applyFont="1" applyBorder="1"/>
    <xf numFmtId="2" fontId="4" fillId="0" borderId="0" xfId="0" applyNumberFormat="1" applyFont="1"/>
    <xf numFmtId="2" fontId="4" fillId="0" borderId="88" xfId="0" applyNumberFormat="1" applyFont="1" applyBorder="1"/>
    <xf numFmtId="10" fontId="4" fillId="0" borderId="8" xfId="0" applyNumberFormat="1" applyFont="1" applyBorder="1"/>
    <xf numFmtId="10" fontId="4" fillId="0" borderId="86" xfId="0" applyNumberFormat="1" applyFont="1" applyBorder="1"/>
    <xf numFmtId="0" fontId="4" fillId="0" borderId="1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166" fontId="3" fillId="0" borderId="92" xfId="0" applyNumberFormat="1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14" fillId="7" borderId="94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8" borderId="94" xfId="0" applyFont="1" applyFill="1" applyBorder="1" applyAlignment="1">
      <alignment horizontal="center" vertical="center"/>
    </xf>
    <xf numFmtId="0" fontId="7" fillId="6" borderId="94" xfId="0" applyFont="1" applyFill="1" applyBorder="1" applyAlignment="1">
      <alignment horizontal="center" vertical="center"/>
    </xf>
    <xf numFmtId="0" fontId="14" fillId="9" borderId="94" xfId="0" applyFont="1" applyFill="1" applyBorder="1" applyAlignment="1">
      <alignment horizontal="center" vertical="center"/>
    </xf>
    <xf numFmtId="0" fontId="14" fillId="10" borderId="94" xfId="0" applyFont="1" applyFill="1" applyBorder="1" applyAlignment="1">
      <alignment horizontal="center" vertical="center"/>
    </xf>
    <xf numFmtId="0" fontId="14" fillId="11" borderId="94" xfId="0" applyFont="1" applyFill="1" applyBorder="1" applyAlignment="1">
      <alignment horizontal="center" vertical="center"/>
    </xf>
    <xf numFmtId="0" fontId="7" fillId="3" borderId="94" xfId="0" applyFont="1" applyFill="1" applyBorder="1" applyAlignment="1">
      <alignment horizontal="center" vertical="center"/>
    </xf>
    <xf numFmtId="0" fontId="14" fillId="12" borderId="94" xfId="0" applyFont="1" applyFill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66" fontId="3" fillId="0" borderId="95" xfId="0" applyNumberFormat="1" applyFont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7" fillId="6" borderId="96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1" borderId="96" xfId="0" applyFont="1" applyFill="1" applyBorder="1" applyAlignment="1">
      <alignment horizontal="center" vertical="center"/>
    </xf>
    <xf numFmtId="0" fontId="7" fillId="3" borderId="96" xfId="0" applyFont="1" applyFill="1" applyBorder="1" applyAlignment="1">
      <alignment horizontal="center" vertical="center"/>
    </xf>
    <xf numFmtId="0" fontId="14" fillId="12" borderId="96" xfId="0" applyFont="1" applyFill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8" fillId="5" borderId="73" xfId="0" applyFont="1" applyFill="1" applyBorder="1"/>
    <xf numFmtId="0" fontId="4" fillId="0" borderId="74" xfId="0" applyFont="1" applyBorder="1"/>
    <xf numFmtId="0" fontId="1" fillId="0" borderId="6" xfId="0" applyFont="1" applyBorder="1" applyAlignment="1">
      <alignment horizontal="center" vertical="center"/>
    </xf>
    <xf numFmtId="0" fontId="4" fillId="0" borderId="8" xfId="0" applyFont="1" applyBorder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9" xfId="0" applyFont="1" applyBorder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/>
    <xf numFmtId="0" fontId="2" fillId="0" borderId="7" xfId="0" applyFont="1" applyBorder="1" applyAlignment="1">
      <alignment horizontal="center" vertical="center" wrapText="1"/>
    </xf>
    <xf numFmtId="0" fontId="4" fillId="0" borderId="11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8" fillId="5" borderId="59" xfId="0" applyFont="1" applyFill="1" applyBorder="1"/>
    <xf numFmtId="0" fontId="4" fillId="0" borderId="60" xfId="0" applyFont="1" applyBorder="1"/>
    <xf numFmtId="0" fontId="8" fillId="5" borderId="65" xfId="0" applyFont="1" applyFill="1" applyBorder="1"/>
    <xf numFmtId="0" fontId="4" fillId="0" borderId="66" xfId="0" applyFont="1" applyBorder="1"/>
    <xf numFmtId="0" fontId="8" fillId="5" borderId="70" xfId="0" applyFont="1" applyFill="1" applyBorder="1"/>
    <xf numFmtId="0" fontId="4" fillId="0" borderId="71" xfId="0" applyFont="1" applyBorder="1"/>
    <xf numFmtId="0" fontId="3" fillId="0" borderId="8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 sz="1200" b="0" i="0" baseline="0">
                <a:effectLst/>
              </a:rPr>
              <a:t>Actual Team Hours Per Week</a:t>
            </a:r>
            <a:endParaRPr lang="en-GB" sz="1200">
              <a:effectLst/>
            </a:endParaRPr>
          </a:p>
        </c:rich>
      </c:tx>
      <c:overlay val="0"/>
    </c:title>
    <c:autoTitleDeleted val="0"/>
    <c:plotArea>
      <c:layout>
        <c:manualLayout>
          <c:xMode val="edge"/>
          <c:yMode val="edge"/>
          <c:x val="0.13173307291666669"/>
          <c:y val="0.13982846474598645"/>
          <c:w val="0.58892442129629619"/>
          <c:h val="0.65338816545095013"/>
        </c:manualLayout>
      </c:layout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Chart'!$C$3:$J$3</c:f>
              <c:numCache>
                <c:formatCode>General</c:formatCode>
                <c:ptCount val="8"/>
                <c:pt idx="0">
                  <c:v>5.5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6A-453C-ADDB-AAAB5FC05505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76A-453C-ADDB-AAAB5FC05505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Chart'!$C$25:$J$25</c:f>
              <c:numCache>
                <c:formatCode>General</c:formatCode>
                <c:ptCount val="8"/>
                <c:pt idx="0">
                  <c:v>25</c:v>
                </c:pt>
                <c:pt idx="1">
                  <c:v>0.75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  <c:pt idx="5">
                  <c:v>4</c:v>
                </c:pt>
                <c:pt idx="6">
                  <c:v>2</c:v>
                </c:pt>
                <c:pt idx="7">
                  <c:v>4.5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76A-453C-ADDB-AAAB5FC05505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76A-453C-ADDB-AAAB5FC05505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strRef>
              <c:f>'WBS F Vs A Stacked Column Chart'!$B$2:$J$2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Chart'!$C$41:$J$41</c:f>
              <c:numCache>
                <c:formatCode>General</c:formatCode>
                <c:ptCount val="8"/>
                <c:pt idx="0">
                  <c:v>115.25</c:v>
                </c:pt>
                <c:pt idx="1">
                  <c:v>108.5</c:v>
                </c:pt>
                <c:pt idx="2">
                  <c:v>14.5</c:v>
                </c:pt>
                <c:pt idx="3">
                  <c:v>5.5</c:v>
                </c:pt>
                <c:pt idx="4">
                  <c:v>37.5</c:v>
                </c:pt>
                <c:pt idx="5">
                  <c:v>30.25</c:v>
                </c:pt>
                <c:pt idx="6">
                  <c:v>31.75</c:v>
                </c:pt>
                <c:pt idx="7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76A-453C-ADDB-AAAB5FC0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777096"/>
        <c:axId val="587451898"/>
      </c:barChart>
      <c:catAx>
        <c:axId val="20617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87451898"/>
        <c:crosses val="autoZero"/>
        <c:auto val="1"/>
        <c:lblAlgn val="ctr"/>
        <c:lblOffset val="100"/>
        <c:noMultiLvlLbl val="1"/>
      </c:catAx>
      <c:valAx>
        <c:axId val="58745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Hours Worked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6177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02292213473313"/>
          <c:y val="0.20798398950131233"/>
          <c:w val="0.20064374453193351"/>
          <c:h val="0.5147152230971129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 sz="1200" b="0" i="0" baseline="0">
                <a:effectLst/>
              </a:rPr>
              <a:t>Forecast Team Hours Per Week</a:t>
            </a:r>
            <a:endParaRPr lang="en-GB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Meetings</c:v>
          </c:tx>
          <c:spPr>
            <a:solidFill>
              <a:srgbClr val="3366CC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Chart'!$N$3:$U$3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69-4124-B6D7-D25A2E221F18}"/>
            </c:ext>
          </c:extLst>
        </c:ser>
        <c:ser>
          <c:idx val="1"/>
          <c:order val="1"/>
          <c:tx>
            <c:v>Documentation</c:v>
          </c:tx>
          <c:spPr>
            <a:solidFill>
              <a:srgbClr val="DC3912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Chart'!$N$7:$U$7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69-4124-B6D7-D25A2E221F18}"/>
            </c:ext>
          </c:extLst>
        </c:ser>
        <c:ser>
          <c:idx val="2"/>
          <c:order val="2"/>
          <c:tx>
            <c:v>Finance</c:v>
          </c:tx>
          <c:spPr>
            <a:solidFill>
              <a:srgbClr val="FF9900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Chart'!$N$25:$U$25</c:f>
              <c:numCache>
                <c:formatCode>General</c:formatCode>
                <c:ptCount val="8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369-4124-B6D7-D25A2E221F18}"/>
            </c:ext>
          </c:extLst>
        </c:ser>
        <c:ser>
          <c:idx val="3"/>
          <c:order val="3"/>
          <c:tx>
            <c:v>Research and Design</c:v>
          </c:tx>
          <c:spPr>
            <a:solidFill>
              <a:srgbClr val="109618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Chart'!$N$32:$U$32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369-4124-B6D7-D25A2E221F18}"/>
            </c:ext>
          </c:extLst>
        </c:ser>
        <c:ser>
          <c:idx val="4"/>
          <c:order val="4"/>
          <c:tx>
            <c:v>Development</c:v>
          </c:tx>
          <c:spPr>
            <a:solidFill>
              <a:srgbClr val="990099"/>
            </a:solidFill>
          </c:spPr>
          <c:invertIfNegative val="1"/>
          <c:cat>
            <c:strRef>
              <c:f>'WBS F Vs A Stacked Column Chart'!$M$2:$U$2</c:f>
              <c:strCache>
                <c:ptCount val="9"/>
                <c:pt idx="0">
                  <c:v>Date</c:v>
                </c:pt>
                <c:pt idx="1">
                  <c:v>05/03</c:v>
                </c:pt>
                <c:pt idx="2">
                  <c:v>12/03</c:v>
                </c:pt>
                <c:pt idx="3">
                  <c:v>19/03</c:v>
                </c:pt>
                <c:pt idx="4">
                  <c:v>26/03</c:v>
                </c:pt>
                <c:pt idx="5">
                  <c:v>02/04</c:v>
                </c:pt>
                <c:pt idx="6">
                  <c:v>09/04</c:v>
                </c:pt>
                <c:pt idx="7">
                  <c:v>16/04</c:v>
                </c:pt>
                <c:pt idx="8">
                  <c:v>23/04</c:v>
                </c:pt>
              </c:strCache>
            </c:strRef>
          </c:cat>
          <c:val>
            <c:numRef>
              <c:f>'WBS F Vs A Stacked Column Chart'!$N$41:$U$41</c:f>
              <c:numCache>
                <c:formatCode>General</c:formatCode>
                <c:ptCount val="8"/>
                <c:pt idx="0">
                  <c:v>100.52000000000001</c:v>
                </c:pt>
                <c:pt idx="1">
                  <c:v>92.4</c:v>
                </c:pt>
                <c:pt idx="2">
                  <c:v>70.97</c:v>
                </c:pt>
                <c:pt idx="3">
                  <c:v>69.77000000000001</c:v>
                </c:pt>
                <c:pt idx="4">
                  <c:v>60.6</c:v>
                </c:pt>
                <c:pt idx="5">
                  <c:v>33.18</c:v>
                </c:pt>
                <c:pt idx="6">
                  <c:v>30.6</c:v>
                </c:pt>
                <c:pt idx="7">
                  <c:v>30.6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F369-4124-B6D7-D25A2E22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186317"/>
        <c:axId val="576213736"/>
      </c:barChart>
      <c:catAx>
        <c:axId val="5321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576213736"/>
        <c:crosses val="autoZero"/>
        <c:auto val="1"/>
        <c:lblAlgn val="ctr"/>
        <c:lblOffset val="100"/>
        <c:noMultiLvlLbl val="1"/>
      </c:catAx>
      <c:valAx>
        <c:axId val="576213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Net forecast hours (hrs)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218631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Graph Indicating Adherence of The Team to Forecast Labour Hours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v>Actual Hours Worked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cat>
            <c:numRef>
              <c:f>'WBS F Vs A Cluster Column Chart'!$C$5:$J$5</c:f>
              <c:numCache>
                <c:formatCode>d/m/yyyy</c:formatCode>
                <c:ptCount val="8"/>
                <c:pt idx="0">
                  <c:v>43164</c:v>
                </c:pt>
                <c:pt idx="1">
                  <c:v>43171</c:v>
                </c:pt>
                <c:pt idx="2">
                  <c:v>43178</c:v>
                </c:pt>
                <c:pt idx="3">
                  <c:v>43185</c:v>
                </c:pt>
                <c:pt idx="4">
                  <c:v>43192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</c:numCache>
            </c:numRef>
          </c:cat>
          <c:val>
            <c:numRef>
              <c:f>'WBS F Vs A Cluster Column Chart'!$C$7:$J$7</c:f>
              <c:numCache>
                <c:formatCode>0.00</c:formatCode>
                <c:ptCount val="8"/>
                <c:pt idx="0">
                  <c:v>145.75</c:v>
                </c:pt>
                <c:pt idx="1">
                  <c:v>117.25</c:v>
                </c:pt>
                <c:pt idx="2">
                  <c:v>14.5</c:v>
                </c:pt>
                <c:pt idx="3">
                  <c:v>6</c:v>
                </c:pt>
                <c:pt idx="4">
                  <c:v>37.75</c:v>
                </c:pt>
                <c:pt idx="5">
                  <c:v>37.75</c:v>
                </c:pt>
                <c:pt idx="6">
                  <c:v>46.5</c:v>
                </c:pt>
                <c:pt idx="7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3D7C-4EB1-904D-578A03F6D14E}"/>
            </c:ext>
          </c:extLst>
        </c:ser>
        <c:ser>
          <c:idx val="2"/>
          <c:order val="1"/>
          <c:tx>
            <c:v>Forecast Hours Worked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cat>
            <c:numRef>
              <c:f>'WBS F Vs A Cluster Column Chart'!$C$5:$J$5</c:f>
              <c:numCache>
                <c:formatCode>d/m/yyyy</c:formatCode>
                <c:ptCount val="8"/>
                <c:pt idx="0">
                  <c:v>43164</c:v>
                </c:pt>
                <c:pt idx="1">
                  <c:v>43171</c:v>
                </c:pt>
                <c:pt idx="2">
                  <c:v>43178</c:v>
                </c:pt>
                <c:pt idx="3">
                  <c:v>43185</c:v>
                </c:pt>
                <c:pt idx="4">
                  <c:v>43192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</c:numCache>
            </c:numRef>
          </c:cat>
          <c:val>
            <c:numRef>
              <c:f>'WBS F Vs A Cluster Column Chart'!$C$6:$J$6</c:f>
              <c:numCache>
                <c:formatCode>General</c:formatCode>
                <c:ptCount val="8"/>
                <c:pt idx="0">
                  <c:v>132.52000000000001</c:v>
                </c:pt>
                <c:pt idx="1">
                  <c:v>113.4</c:v>
                </c:pt>
                <c:pt idx="2">
                  <c:v>75.97</c:v>
                </c:pt>
                <c:pt idx="3">
                  <c:v>74.77000000000001</c:v>
                </c:pt>
                <c:pt idx="4">
                  <c:v>65.599999999999994</c:v>
                </c:pt>
                <c:pt idx="5">
                  <c:v>38.18</c:v>
                </c:pt>
                <c:pt idx="6">
                  <c:v>51.6</c:v>
                </c:pt>
                <c:pt idx="7">
                  <c:v>51.6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3D7C-4EB1-904D-578A03F6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72286"/>
        <c:axId val="1700220288"/>
      </c:barChart>
      <c:dateAx>
        <c:axId val="8987228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/m/yyyy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20288"/>
        <c:crosses val="autoZero"/>
        <c:auto val="0"/>
        <c:lblOffset val="100"/>
        <c:baseTimeUnit val="days"/>
        <c:majorUnit val="7"/>
        <c:majorTimeUnit val="days"/>
        <c:minorUnit val="7"/>
        <c:minorTimeUnit val="days"/>
      </c:dateAx>
      <c:valAx>
        <c:axId val="17002202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28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19050</xdr:colOff>
      <xdr:row>0</xdr:row>
      <xdr:rowOff>180975</xdr:rowOff>
    </xdr:from>
    <xdr:ext cx="5715000" cy="3810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23</xdr:col>
      <xdr:colOff>257175</xdr:colOff>
      <xdr:row>20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8</xdr:row>
      <xdr:rowOff>161925</xdr:rowOff>
    </xdr:from>
    <xdr:ext cx="7639050" cy="4381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9" workbookViewId="0">
      <selection activeCell="C73" sqref="C73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</v>
      </c>
      <c r="D3" s="5">
        <f t="shared" si="0"/>
        <v>1.25</v>
      </c>
      <c r="E3" s="5">
        <f t="shared" si="0"/>
        <v>0.5</v>
      </c>
      <c r="F3" s="5">
        <f t="shared" si="0"/>
        <v>1</v>
      </c>
      <c r="G3" s="5">
        <f t="shared" si="0"/>
        <v>0.5</v>
      </c>
      <c r="H3" s="5">
        <f t="shared" si="0"/>
        <v>0.5</v>
      </c>
      <c r="I3" s="5">
        <f t="shared" si="0"/>
        <v>0.5</v>
      </c>
      <c r="J3" s="6">
        <f t="shared" si="0"/>
        <v>0.25</v>
      </c>
      <c r="K3" s="7">
        <f t="shared" ref="K3:K11" si="1">SUM(C3:J3)</f>
        <v>5.5</v>
      </c>
      <c r="L3" s="8">
        <f>SUM(L4:L6)</f>
        <v>16</v>
      </c>
      <c r="M3" s="9">
        <f>IF(ISNUMBER(L3),IF(L3&gt;0,ROUND((K3-L3)/L3, 4),"+"),"N/A")</f>
        <v>-0.65629999999999999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>
        <v>1</v>
      </c>
      <c r="D4" s="17">
        <v>0.75</v>
      </c>
      <c r="E4" s="17">
        <v>0.5</v>
      </c>
      <c r="F4" s="14">
        <v>1</v>
      </c>
      <c r="G4" s="17">
        <v>0.5</v>
      </c>
      <c r="H4" s="14">
        <v>0.5</v>
      </c>
      <c r="I4" s="14">
        <v>0.5</v>
      </c>
      <c r="J4" s="16">
        <v>0.25</v>
      </c>
      <c r="K4" s="18">
        <f t="shared" si="1"/>
        <v>5</v>
      </c>
      <c r="L4" s="20">
        <v>8</v>
      </c>
      <c r="M4" s="21">
        <f t="shared" ref="M4:M74" si="2">IF(ISNUMBER(L4),IF(L4&gt;0,ROUND((K4-L4)/L4, 4),IF(K4=0, 0,"+")),"N/A")</f>
        <v>-0.375</v>
      </c>
    </row>
    <row r="5" spans="1:26" ht="15.75" customHeight="1" x14ac:dyDescent="0.2">
      <c r="A5" s="22" t="s">
        <v>15</v>
      </c>
      <c r="B5" s="23" t="s">
        <v>16</v>
      </c>
      <c r="C5" s="219" t="s">
        <v>14</v>
      </c>
      <c r="D5" s="25">
        <v>0.5</v>
      </c>
      <c r="E5" s="215" t="s">
        <v>14</v>
      </c>
      <c r="F5" s="215" t="s">
        <v>14</v>
      </c>
      <c r="G5" s="215" t="s">
        <v>14</v>
      </c>
      <c r="H5" s="215" t="s">
        <v>14</v>
      </c>
      <c r="I5" s="215" t="s">
        <v>14</v>
      </c>
      <c r="J5" s="216" t="s">
        <v>14</v>
      </c>
      <c r="K5" s="29">
        <f t="shared" si="1"/>
        <v>0.5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220" t="s">
        <v>14</v>
      </c>
      <c r="D6" s="221" t="s">
        <v>14</v>
      </c>
      <c r="E6" s="221" t="s">
        <v>14</v>
      </c>
      <c r="F6" s="221" t="s">
        <v>14</v>
      </c>
      <c r="G6" s="221" t="s">
        <v>14</v>
      </c>
      <c r="H6" s="221" t="s">
        <v>14</v>
      </c>
      <c r="I6" s="221" t="s">
        <v>14</v>
      </c>
      <c r="J6" s="217" t="s">
        <v>14</v>
      </c>
      <c r="K6" s="38">
        <f t="shared" si="1"/>
        <v>0</v>
      </c>
      <c r="L6" s="39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J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1"/>
        <v>0</v>
      </c>
      <c r="L7" s="47">
        <f>SUM(L8,L13,L17:L23)</f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si="1"/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222" t="s">
        <v>14</v>
      </c>
      <c r="D9" s="218" t="s">
        <v>14</v>
      </c>
      <c r="E9" s="218" t="s">
        <v>14</v>
      </c>
      <c r="F9" s="218" t="s">
        <v>14</v>
      </c>
      <c r="G9" s="218" t="s">
        <v>14</v>
      </c>
      <c r="H9" s="218" t="s">
        <v>14</v>
      </c>
      <c r="I9" s="218" t="s">
        <v>14</v>
      </c>
      <c r="J9" s="223" t="s">
        <v>14</v>
      </c>
      <c r="K9" s="29">
        <f t="shared" si="1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222" t="s">
        <v>14</v>
      </c>
      <c r="D10" s="218" t="s">
        <v>14</v>
      </c>
      <c r="E10" s="218" t="s">
        <v>14</v>
      </c>
      <c r="F10" s="218" t="s">
        <v>14</v>
      </c>
      <c r="G10" s="218" t="s">
        <v>14</v>
      </c>
      <c r="H10" s="218" t="s">
        <v>14</v>
      </c>
      <c r="I10" s="218" t="s">
        <v>14</v>
      </c>
      <c r="J10" s="223" t="s">
        <v>14</v>
      </c>
      <c r="K10" s="29">
        <f t="shared" si="1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222" t="s">
        <v>14</v>
      </c>
      <c r="D11" s="218" t="s">
        <v>14</v>
      </c>
      <c r="E11" s="218" t="s">
        <v>14</v>
      </c>
      <c r="F11" s="218" t="s">
        <v>14</v>
      </c>
      <c r="G11" s="218" t="s">
        <v>14</v>
      </c>
      <c r="H11" s="218" t="s">
        <v>14</v>
      </c>
      <c r="I11" s="218" t="s">
        <v>14</v>
      </c>
      <c r="J11" s="223" t="s">
        <v>14</v>
      </c>
      <c r="K11" s="29">
        <f t="shared" si="1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J13" si="5">SUM(C14:C23)</f>
        <v>0</v>
      </c>
      <c r="D13" s="52">
        <f t="shared" si="5"/>
        <v>0</v>
      </c>
      <c r="E13" s="52">
        <f t="shared" si="5"/>
        <v>0</v>
      </c>
      <c r="F13" s="52">
        <f t="shared" si="5"/>
        <v>0</v>
      </c>
      <c r="G13" s="52">
        <f t="shared" si="5"/>
        <v>0</v>
      </c>
      <c r="H13" s="52">
        <f t="shared" si="5"/>
        <v>0</v>
      </c>
      <c r="I13" s="52">
        <f t="shared" si="5"/>
        <v>0</v>
      </c>
      <c r="J13" s="53">
        <f t="shared" si="5"/>
        <v>0</v>
      </c>
      <c r="K13" s="54">
        <f t="shared" ref="K13:K15" si="6">SUM(C13:J13)</f>
        <v>0</v>
      </c>
      <c r="L13" s="55">
        <f>SUM(L14:L15)</f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222" t="s">
        <v>14</v>
      </c>
      <c r="D14" s="218" t="s">
        <v>14</v>
      </c>
      <c r="E14" s="218" t="s">
        <v>14</v>
      </c>
      <c r="F14" s="218" t="s">
        <v>14</v>
      </c>
      <c r="G14" s="218" t="s">
        <v>14</v>
      </c>
      <c r="H14" s="218" t="s">
        <v>14</v>
      </c>
      <c r="I14" s="218" t="s">
        <v>14</v>
      </c>
      <c r="J14" s="223" t="s">
        <v>14</v>
      </c>
      <c r="K14" s="29">
        <f t="shared" si="6"/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222" t="s">
        <v>14</v>
      </c>
      <c r="D15" s="218" t="s">
        <v>14</v>
      </c>
      <c r="E15" s="218" t="s">
        <v>14</v>
      </c>
      <c r="F15" s="218" t="s">
        <v>14</v>
      </c>
      <c r="G15" s="218" t="s">
        <v>14</v>
      </c>
      <c r="H15" s="218" t="s">
        <v>14</v>
      </c>
      <c r="I15" s="218" t="s">
        <v>14</v>
      </c>
      <c r="J15" s="223" t="s">
        <v>14</v>
      </c>
      <c r="K15" s="29">
        <f t="shared" si="6"/>
        <v>0</v>
      </c>
      <c r="L15" s="20" t="s">
        <v>14</v>
      </c>
      <c r="M15" s="21" t="str">
        <f t="shared" si="2"/>
        <v>N/A</v>
      </c>
    </row>
    <row r="16" spans="1:26" ht="15.75" customHeight="1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 t="str">
        <f t="shared" si="2"/>
        <v>N/A</v>
      </c>
    </row>
    <row r="17" spans="1:26" ht="15.75" customHeight="1" x14ac:dyDescent="0.2">
      <c r="A17" s="57">
        <v>2.2999999999999998</v>
      </c>
      <c r="B17" s="58" t="s">
        <v>31</v>
      </c>
      <c r="C17" s="222" t="s">
        <v>14</v>
      </c>
      <c r="D17" s="218" t="s">
        <v>14</v>
      </c>
      <c r="E17" s="218" t="s">
        <v>14</v>
      </c>
      <c r="F17" s="218" t="s">
        <v>14</v>
      </c>
      <c r="G17" s="218" t="s">
        <v>14</v>
      </c>
      <c r="H17" s="218" t="s">
        <v>14</v>
      </c>
      <c r="I17" s="218" t="s">
        <v>14</v>
      </c>
      <c r="J17" s="223" t="s">
        <v>14</v>
      </c>
      <c r="K17" s="29">
        <f t="shared" ref="K17:K23" si="7">SUM(C17:J17)</f>
        <v>0</v>
      </c>
      <c r="L17" s="20" t="s">
        <v>14</v>
      </c>
      <c r="M17" s="21" t="str">
        <f t="shared" si="2"/>
        <v>N/A</v>
      </c>
    </row>
    <row r="18" spans="1:26" ht="15.75" customHeight="1" x14ac:dyDescent="0.2">
      <c r="A18" s="57">
        <v>2.4</v>
      </c>
      <c r="B18" s="58" t="s">
        <v>32</v>
      </c>
      <c r="C18" s="222" t="s">
        <v>14</v>
      </c>
      <c r="D18" s="218" t="s">
        <v>14</v>
      </c>
      <c r="E18" s="218" t="s">
        <v>14</v>
      </c>
      <c r="F18" s="218" t="s">
        <v>14</v>
      </c>
      <c r="G18" s="218" t="s">
        <v>14</v>
      </c>
      <c r="H18" s="218" t="s">
        <v>14</v>
      </c>
      <c r="I18" s="218" t="s">
        <v>14</v>
      </c>
      <c r="J18" s="223" t="s">
        <v>14</v>
      </c>
      <c r="K18" s="29">
        <f t="shared" si="7"/>
        <v>0</v>
      </c>
      <c r="L18" s="20" t="s">
        <v>14</v>
      </c>
      <c r="M18" s="21" t="str">
        <f t="shared" si="2"/>
        <v>N/A</v>
      </c>
    </row>
    <row r="19" spans="1:26" ht="15.75" customHeight="1" x14ac:dyDescent="0.2">
      <c r="A19" s="57">
        <v>2.5</v>
      </c>
      <c r="B19" s="58" t="s">
        <v>33</v>
      </c>
      <c r="C19" s="222" t="s">
        <v>14</v>
      </c>
      <c r="D19" s="218" t="s">
        <v>14</v>
      </c>
      <c r="E19" s="218" t="s">
        <v>14</v>
      </c>
      <c r="F19" s="218" t="s">
        <v>14</v>
      </c>
      <c r="G19" s="218" t="s">
        <v>14</v>
      </c>
      <c r="H19" s="218" t="s">
        <v>14</v>
      </c>
      <c r="I19" s="218" t="s">
        <v>14</v>
      </c>
      <c r="J19" s="223" t="s">
        <v>14</v>
      </c>
      <c r="K19" s="29">
        <f t="shared" si="7"/>
        <v>0</v>
      </c>
      <c r="L19" s="20" t="s">
        <v>14</v>
      </c>
      <c r="M19" s="21" t="str">
        <f t="shared" si="2"/>
        <v>N/A</v>
      </c>
    </row>
    <row r="20" spans="1:26" ht="15.75" customHeight="1" x14ac:dyDescent="0.2">
      <c r="A20" s="57">
        <v>2.6</v>
      </c>
      <c r="B20" s="58" t="s">
        <v>34</v>
      </c>
      <c r="C20" s="222" t="s">
        <v>14</v>
      </c>
      <c r="D20" s="218" t="s">
        <v>14</v>
      </c>
      <c r="E20" s="218" t="s">
        <v>14</v>
      </c>
      <c r="F20" s="218" t="s">
        <v>14</v>
      </c>
      <c r="G20" s="218" t="s">
        <v>14</v>
      </c>
      <c r="H20" s="218" t="s">
        <v>14</v>
      </c>
      <c r="I20" s="218" t="s">
        <v>14</v>
      </c>
      <c r="J20" s="223" t="s">
        <v>14</v>
      </c>
      <c r="K20" s="29">
        <f t="shared" si="7"/>
        <v>0</v>
      </c>
      <c r="L20" s="20" t="s">
        <v>14</v>
      </c>
      <c r="M20" s="21" t="str">
        <f t="shared" si="2"/>
        <v>N/A</v>
      </c>
    </row>
    <row r="21" spans="1:26" ht="15.75" customHeight="1" x14ac:dyDescent="0.2">
      <c r="A21" s="57">
        <v>2.7</v>
      </c>
      <c r="B21" s="58" t="s">
        <v>35</v>
      </c>
      <c r="C21" s="222" t="s">
        <v>14</v>
      </c>
      <c r="D21" s="218" t="s">
        <v>14</v>
      </c>
      <c r="E21" s="218" t="s">
        <v>14</v>
      </c>
      <c r="F21" s="218" t="s">
        <v>14</v>
      </c>
      <c r="G21" s="218" t="s">
        <v>14</v>
      </c>
      <c r="H21" s="218" t="s">
        <v>14</v>
      </c>
      <c r="I21" s="218" t="s">
        <v>14</v>
      </c>
      <c r="J21" s="223" t="s">
        <v>14</v>
      </c>
      <c r="K21" s="29">
        <f t="shared" si="7"/>
        <v>0</v>
      </c>
      <c r="L21" s="20" t="s">
        <v>14</v>
      </c>
      <c r="M21" s="21" t="str">
        <f t="shared" si="2"/>
        <v>N/A</v>
      </c>
    </row>
    <row r="22" spans="1:26" ht="15.75" customHeight="1" x14ac:dyDescent="0.2">
      <c r="A22" s="57">
        <v>2.8</v>
      </c>
      <c r="B22" s="58" t="s">
        <v>36</v>
      </c>
      <c r="C22" s="222" t="s">
        <v>14</v>
      </c>
      <c r="D22" s="218" t="s">
        <v>14</v>
      </c>
      <c r="E22" s="218" t="s">
        <v>14</v>
      </c>
      <c r="F22" s="218" t="s">
        <v>14</v>
      </c>
      <c r="G22" s="218" t="s">
        <v>14</v>
      </c>
      <c r="H22" s="218" t="s">
        <v>14</v>
      </c>
      <c r="I22" s="218" t="s">
        <v>14</v>
      </c>
      <c r="J22" s="223" t="s">
        <v>14</v>
      </c>
      <c r="K22" s="29">
        <f t="shared" si="7"/>
        <v>0</v>
      </c>
      <c r="L22" s="20" t="s">
        <v>14</v>
      </c>
      <c r="M22" s="21" t="str">
        <f t="shared" si="2"/>
        <v>N/A</v>
      </c>
    </row>
    <row r="23" spans="1:26" ht="15.75" customHeight="1" x14ac:dyDescent="0.2">
      <c r="A23" s="57">
        <v>2.9</v>
      </c>
      <c r="B23" s="58" t="s">
        <v>37</v>
      </c>
      <c r="C23" s="222" t="s">
        <v>14</v>
      </c>
      <c r="D23" s="218" t="s">
        <v>14</v>
      </c>
      <c r="E23" s="218" t="s">
        <v>14</v>
      </c>
      <c r="F23" s="218" t="s">
        <v>14</v>
      </c>
      <c r="G23" s="218" t="s">
        <v>14</v>
      </c>
      <c r="H23" s="218" t="s">
        <v>14</v>
      </c>
      <c r="I23" s="218" t="s">
        <v>14</v>
      </c>
      <c r="J23" s="223" t="s">
        <v>14</v>
      </c>
      <c r="K23" s="29">
        <f t="shared" si="7"/>
        <v>0</v>
      </c>
      <c r="L23" s="20" t="s">
        <v>14</v>
      </c>
      <c r="M23" s="21" t="str">
        <f t="shared" si="2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2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8">SUM(C26:C30)</f>
        <v>0</v>
      </c>
      <c r="D25" s="76">
        <f t="shared" si="8"/>
        <v>2.25</v>
      </c>
      <c r="E25" s="76">
        <f t="shared" si="8"/>
        <v>0</v>
      </c>
      <c r="F25" s="76">
        <f t="shared" si="8"/>
        <v>0</v>
      </c>
      <c r="G25" s="76">
        <f t="shared" si="8"/>
        <v>1</v>
      </c>
      <c r="H25" s="76">
        <f t="shared" si="8"/>
        <v>0</v>
      </c>
      <c r="I25" s="76">
        <f t="shared" si="8"/>
        <v>20.75</v>
      </c>
      <c r="J25" s="77">
        <f>SUM(J26:J31)</f>
        <v>1</v>
      </c>
      <c r="K25" s="78">
        <f t="shared" ref="K25:K30" si="9">SUM(C25:J25)</f>
        <v>25</v>
      </c>
      <c r="L25" s="79">
        <f>SUM(L26:L30)</f>
        <v>16</v>
      </c>
      <c r="M25" s="80">
        <f t="shared" si="2"/>
        <v>0.5625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222" t="s">
        <v>14</v>
      </c>
      <c r="D26" s="218" t="s">
        <v>14</v>
      </c>
      <c r="E26" s="218" t="s">
        <v>14</v>
      </c>
      <c r="F26" s="218" t="s">
        <v>14</v>
      </c>
      <c r="G26" s="218" t="s">
        <v>14</v>
      </c>
      <c r="H26" s="218" t="s">
        <v>14</v>
      </c>
      <c r="I26" s="218" t="s">
        <v>14</v>
      </c>
      <c r="J26" s="223" t="s">
        <v>14</v>
      </c>
      <c r="K26" s="29">
        <f t="shared" si="9"/>
        <v>0</v>
      </c>
      <c r="L26" s="19" t="s">
        <v>14</v>
      </c>
      <c r="M26" s="21" t="str">
        <f t="shared" si="2"/>
        <v>N/A</v>
      </c>
    </row>
    <row r="27" spans="1:26" ht="15.75" customHeight="1" x14ac:dyDescent="0.2">
      <c r="A27" s="57">
        <v>3.2</v>
      </c>
      <c r="B27" s="58" t="s">
        <v>40</v>
      </c>
      <c r="C27" s="222" t="s">
        <v>14</v>
      </c>
      <c r="D27" s="218" t="s">
        <v>14</v>
      </c>
      <c r="E27" s="218" t="s">
        <v>14</v>
      </c>
      <c r="F27" s="218" t="s">
        <v>14</v>
      </c>
      <c r="G27" s="218" t="s">
        <v>14</v>
      </c>
      <c r="H27" s="218" t="s">
        <v>14</v>
      </c>
      <c r="I27" s="218" t="s">
        <v>14</v>
      </c>
      <c r="J27" s="223" t="s">
        <v>14</v>
      </c>
      <c r="K27" s="29">
        <f t="shared" si="9"/>
        <v>0</v>
      </c>
      <c r="L27" s="19" t="s">
        <v>14</v>
      </c>
      <c r="M27" s="21" t="str">
        <f t="shared" si="2"/>
        <v>N/A</v>
      </c>
    </row>
    <row r="28" spans="1:26" ht="15.75" customHeight="1" x14ac:dyDescent="0.2">
      <c r="A28" s="57">
        <v>3.3</v>
      </c>
      <c r="B28" s="58" t="s">
        <v>41</v>
      </c>
      <c r="C28" s="222" t="s">
        <v>14</v>
      </c>
      <c r="D28" s="60">
        <f>0.5+1.75</f>
        <v>2.25</v>
      </c>
      <c r="E28" s="218" t="s">
        <v>14</v>
      </c>
      <c r="F28" s="218" t="s">
        <v>14</v>
      </c>
      <c r="G28" s="60">
        <v>1</v>
      </c>
      <c r="H28" s="218" t="s">
        <v>14</v>
      </c>
      <c r="I28" s="62">
        <v>20.75</v>
      </c>
      <c r="J28" s="63">
        <v>1</v>
      </c>
      <c r="K28" s="29">
        <f t="shared" si="9"/>
        <v>25</v>
      </c>
      <c r="L28" s="19">
        <v>15</v>
      </c>
      <c r="M28" s="21">
        <f t="shared" si="2"/>
        <v>0.66669999999999996</v>
      </c>
    </row>
    <row r="29" spans="1:26" ht="15.75" customHeight="1" x14ac:dyDescent="0.2">
      <c r="A29" s="57">
        <v>3.4</v>
      </c>
      <c r="B29" s="58" t="s">
        <v>42</v>
      </c>
      <c r="C29" s="222" t="s">
        <v>14</v>
      </c>
      <c r="D29" s="218" t="s">
        <v>14</v>
      </c>
      <c r="E29" s="218" t="s">
        <v>14</v>
      </c>
      <c r="F29" s="218" t="s">
        <v>14</v>
      </c>
      <c r="G29" s="218" t="s">
        <v>14</v>
      </c>
      <c r="H29" s="218" t="s">
        <v>14</v>
      </c>
      <c r="I29" s="218" t="s">
        <v>14</v>
      </c>
      <c r="J29" s="223" t="s">
        <v>14</v>
      </c>
      <c r="K29" s="29">
        <f t="shared" si="9"/>
        <v>0</v>
      </c>
      <c r="L29" s="19">
        <v>1</v>
      </c>
      <c r="M29" s="21">
        <f t="shared" si="2"/>
        <v>-1</v>
      </c>
    </row>
    <row r="30" spans="1:26" ht="15.75" customHeight="1" x14ac:dyDescent="0.2">
      <c r="A30" s="57">
        <v>3.5</v>
      </c>
      <c r="B30" s="58" t="s">
        <v>43</v>
      </c>
      <c r="C30" s="222" t="s">
        <v>14</v>
      </c>
      <c r="D30" s="218" t="s">
        <v>14</v>
      </c>
      <c r="E30" s="218" t="s">
        <v>14</v>
      </c>
      <c r="F30" s="218" t="s">
        <v>14</v>
      </c>
      <c r="G30" s="218" t="s">
        <v>14</v>
      </c>
      <c r="H30" s="218" t="s">
        <v>14</v>
      </c>
      <c r="I30" s="218" t="s">
        <v>14</v>
      </c>
      <c r="J30" s="223" t="s">
        <v>14</v>
      </c>
      <c r="K30" s="29">
        <f t="shared" si="9"/>
        <v>0</v>
      </c>
      <c r="L30" s="20" t="s">
        <v>14</v>
      </c>
      <c r="M30" s="21" t="str">
        <f t="shared" si="2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2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0">SUM(C33:C36)</f>
        <v>0</v>
      </c>
      <c r="D32" s="76">
        <f t="shared" si="10"/>
        <v>0</v>
      </c>
      <c r="E32" s="76">
        <f t="shared" si="10"/>
        <v>0</v>
      </c>
      <c r="F32" s="76">
        <f t="shared" si="10"/>
        <v>0</v>
      </c>
      <c r="G32" s="76">
        <f t="shared" si="10"/>
        <v>0</v>
      </c>
      <c r="H32" s="76">
        <f t="shared" si="10"/>
        <v>0</v>
      </c>
      <c r="I32" s="76">
        <f t="shared" si="10"/>
        <v>0</v>
      </c>
      <c r="J32" s="77">
        <f t="shared" si="10"/>
        <v>0</v>
      </c>
      <c r="K32" s="82">
        <f t="shared" ref="K32:K35" si="11">SUM(C32:J32)</f>
        <v>0</v>
      </c>
      <c r="L32" s="79">
        <v>0</v>
      </c>
      <c r="M32" s="80">
        <f t="shared" si="2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222" t="s">
        <v>14</v>
      </c>
      <c r="D33" s="218" t="s">
        <v>14</v>
      </c>
      <c r="E33" s="218" t="s">
        <v>14</v>
      </c>
      <c r="F33" s="218" t="s">
        <v>14</v>
      </c>
      <c r="G33" s="218" t="s">
        <v>14</v>
      </c>
      <c r="H33" s="218" t="s">
        <v>14</v>
      </c>
      <c r="I33" s="218" t="s">
        <v>14</v>
      </c>
      <c r="J33" s="223" t="s">
        <v>14</v>
      </c>
      <c r="K33" s="29">
        <f t="shared" si="11"/>
        <v>0</v>
      </c>
      <c r="L33" s="20" t="s">
        <v>14</v>
      </c>
      <c r="M33" s="21" t="str">
        <f t="shared" si="2"/>
        <v>N/A</v>
      </c>
    </row>
    <row r="34" spans="1:26" ht="15.75" customHeight="1" x14ac:dyDescent="0.2">
      <c r="A34" s="57">
        <v>4.2</v>
      </c>
      <c r="B34" s="58" t="s">
        <v>46</v>
      </c>
      <c r="C34" s="222" t="s">
        <v>14</v>
      </c>
      <c r="D34" s="218" t="s">
        <v>14</v>
      </c>
      <c r="E34" s="218" t="s">
        <v>14</v>
      </c>
      <c r="F34" s="218" t="s">
        <v>14</v>
      </c>
      <c r="G34" s="218" t="s">
        <v>14</v>
      </c>
      <c r="H34" s="218" t="s">
        <v>14</v>
      </c>
      <c r="I34" s="218" t="s">
        <v>14</v>
      </c>
      <c r="J34" s="223" t="s">
        <v>14</v>
      </c>
      <c r="K34" s="29">
        <f t="shared" si="11"/>
        <v>0</v>
      </c>
      <c r="L34" s="20" t="s">
        <v>14</v>
      </c>
      <c r="M34" s="21" t="str">
        <f t="shared" si="2"/>
        <v>N/A</v>
      </c>
    </row>
    <row r="35" spans="1:26" ht="15.75" customHeight="1" x14ac:dyDescent="0.2">
      <c r="A35" s="57">
        <v>4.3</v>
      </c>
      <c r="B35" s="58" t="s">
        <v>47</v>
      </c>
      <c r="C35" s="222" t="s">
        <v>14</v>
      </c>
      <c r="D35" s="218" t="s">
        <v>14</v>
      </c>
      <c r="E35" s="218" t="s">
        <v>14</v>
      </c>
      <c r="F35" s="218" t="s">
        <v>14</v>
      </c>
      <c r="G35" s="218" t="s">
        <v>14</v>
      </c>
      <c r="H35" s="218" t="s">
        <v>14</v>
      </c>
      <c r="I35" s="218" t="s">
        <v>14</v>
      </c>
      <c r="J35" s="223" t="s">
        <v>14</v>
      </c>
      <c r="K35" s="29">
        <f t="shared" si="11"/>
        <v>0</v>
      </c>
      <c r="L35" s="20" t="s">
        <v>14</v>
      </c>
      <c r="M35" s="21" t="str">
        <f t="shared" si="2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2">SUM(C37:C39)</f>
        <v>0</v>
      </c>
      <c r="D36" s="84">
        <f t="shared" si="12"/>
        <v>0</v>
      </c>
      <c r="E36" s="84">
        <f t="shared" si="12"/>
        <v>0</v>
      </c>
      <c r="F36" s="84">
        <f t="shared" si="12"/>
        <v>0</v>
      </c>
      <c r="G36" s="84">
        <f t="shared" si="12"/>
        <v>0</v>
      </c>
      <c r="H36" s="84">
        <f t="shared" si="12"/>
        <v>0</v>
      </c>
      <c r="I36" s="84">
        <f t="shared" si="12"/>
        <v>0</v>
      </c>
      <c r="J36" s="85">
        <f t="shared" si="12"/>
        <v>0</v>
      </c>
      <c r="K36" s="86">
        <f t="shared" si="12"/>
        <v>0</v>
      </c>
      <c r="L36" s="87">
        <v>0</v>
      </c>
      <c r="M36" s="88">
        <f t="shared" si="2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222" t="s">
        <v>14</v>
      </c>
      <c r="D37" s="218" t="s">
        <v>14</v>
      </c>
      <c r="E37" s="218" t="s">
        <v>14</v>
      </c>
      <c r="F37" s="218" t="s">
        <v>14</v>
      </c>
      <c r="G37" s="218" t="s">
        <v>14</v>
      </c>
      <c r="H37" s="218" t="s">
        <v>14</v>
      </c>
      <c r="I37" s="218" t="s">
        <v>14</v>
      </c>
      <c r="J37" s="223" t="s">
        <v>14</v>
      </c>
      <c r="K37" s="29">
        <f t="shared" ref="K37:K39" si="13">SUM(C37:J37)</f>
        <v>0</v>
      </c>
      <c r="L37" s="20" t="s">
        <v>14</v>
      </c>
      <c r="M37" s="21" t="str">
        <f t="shared" si="2"/>
        <v>N/A</v>
      </c>
    </row>
    <row r="38" spans="1:26" ht="15.75" customHeight="1" x14ac:dyDescent="0.2">
      <c r="A38" s="57" t="s">
        <v>51</v>
      </c>
      <c r="B38" s="58" t="s">
        <v>52</v>
      </c>
      <c r="C38" s="222" t="s">
        <v>14</v>
      </c>
      <c r="D38" s="218" t="s">
        <v>14</v>
      </c>
      <c r="E38" s="218" t="s">
        <v>14</v>
      </c>
      <c r="F38" s="218" t="s">
        <v>14</v>
      </c>
      <c r="G38" s="218" t="s">
        <v>14</v>
      </c>
      <c r="H38" s="218" t="s">
        <v>14</v>
      </c>
      <c r="I38" s="218" t="s">
        <v>14</v>
      </c>
      <c r="J38" s="223" t="s">
        <v>14</v>
      </c>
      <c r="K38" s="29">
        <f t="shared" si="13"/>
        <v>0</v>
      </c>
      <c r="L38" s="20" t="s">
        <v>14</v>
      </c>
      <c r="M38" s="21" t="str">
        <f t="shared" si="2"/>
        <v>N/A</v>
      </c>
    </row>
    <row r="39" spans="1:26" ht="15.75" customHeight="1" x14ac:dyDescent="0.2">
      <c r="A39" s="57" t="s">
        <v>53</v>
      </c>
      <c r="B39" s="58" t="s">
        <v>54</v>
      </c>
      <c r="C39" s="222" t="s">
        <v>14</v>
      </c>
      <c r="D39" s="218" t="s">
        <v>14</v>
      </c>
      <c r="E39" s="218" t="s">
        <v>14</v>
      </c>
      <c r="F39" s="218" t="s">
        <v>14</v>
      </c>
      <c r="G39" s="218" t="s">
        <v>14</v>
      </c>
      <c r="H39" s="218" t="s">
        <v>14</v>
      </c>
      <c r="I39" s="218" t="s">
        <v>14</v>
      </c>
      <c r="J39" s="223" t="s">
        <v>14</v>
      </c>
      <c r="K39" s="29">
        <f t="shared" si="13"/>
        <v>0</v>
      </c>
      <c r="L39" s="20" t="s">
        <v>14</v>
      </c>
      <c r="M39" s="21" t="str">
        <f t="shared" si="2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2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4">SUM(C42:C44)</f>
        <v>12.5</v>
      </c>
      <c r="D41" s="76">
        <f t="shared" si="14"/>
        <v>9.5</v>
      </c>
      <c r="E41" s="76">
        <f t="shared" si="14"/>
        <v>39.25</v>
      </c>
      <c r="F41" s="76">
        <f t="shared" si="14"/>
        <v>6.5</v>
      </c>
      <c r="G41" s="76">
        <f t="shared" si="14"/>
        <v>15</v>
      </c>
      <c r="H41" s="76">
        <f t="shared" si="14"/>
        <v>2.5</v>
      </c>
      <c r="I41" s="76">
        <f t="shared" si="14"/>
        <v>23.75</v>
      </c>
      <c r="J41" s="77">
        <f t="shared" si="14"/>
        <v>6.25</v>
      </c>
      <c r="K41" s="82">
        <f t="shared" ref="K41:K70" si="15">SUM(C41:J41)</f>
        <v>115.25</v>
      </c>
      <c r="L41" s="79">
        <f>SUM(L42:L43,L44,L51)</f>
        <v>100.52000000000001</v>
      </c>
      <c r="M41" s="91">
        <f t="shared" si="2"/>
        <v>0.14649999999999999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222" t="s">
        <v>14</v>
      </c>
      <c r="D42" s="218" t="s">
        <v>14</v>
      </c>
      <c r="E42" s="218" t="s">
        <v>14</v>
      </c>
      <c r="F42" s="218" t="s">
        <v>14</v>
      </c>
      <c r="G42" s="218" t="s">
        <v>14</v>
      </c>
      <c r="H42" s="218" t="s">
        <v>14</v>
      </c>
      <c r="I42" s="218" t="s">
        <v>14</v>
      </c>
      <c r="J42" s="223" t="s">
        <v>14</v>
      </c>
      <c r="K42" s="29">
        <f t="shared" si="15"/>
        <v>0</v>
      </c>
      <c r="L42" s="19">
        <v>4.37</v>
      </c>
      <c r="M42" s="21">
        <f t="shared" si="2"/>
        <v>-1</v>
      </c>
    </row>
    <row r="43" spans="1:26" ht="15.75" customHeight="1" x14ac:dyDescent="0.2">
      <c r="A43" s="57">
        <v>5.2</v>
      </c>
      <c r="B43" s="58" t="s">
        <v>57</v>
      </c>
      <c r="C43" s="222" t="s">
        <v>14</v>
      </c>
      <c r="D43" s="218" t="s">
        <v>14</v>
      </c>
      <c r="E43" s="218" t="s">
        <v>14</v>
      </c>
      <c r="F43" s="218" t="s">
        <v>14</v>
      </c>
      <c r="G43" s="218" t="s">
        <v>14</v>
      </c>
      <c r="H43" s="218" t="s">
        <v>14</v>
      </c>
      <c r="I43" s="218" t="s">
        <v>14</v>
      </c>
      <c r="J43" s="63">
        <v>1</v>
      </c>
      <c r="K43" s="29">
        <f t="shared" si="15"/>
        <v>1</v>
      </c>
      <c r="L43" s="19">
        <v>3.75</v>
      </c>
      <c r="M43" s="21">
        <f t="shared" si="2"/>
        <v>-0.73329999999999995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6">SUM(C45,C48,C51)</f>
        <v>12.5</v>
      </c>
      <c r="D44" s="95">
        <f t="shared" si="16"/>
        <v>9.5</v>
      </c>
      <c r="E44" s="95">
        <f t="shared" si="16"/>
        <v>39.25</v>
      </c>
      <c r="F44" s="95">
        <f t="shared" si="16"/>
        <v>6.5</v>
      </c>
      <c r="G44" s="95">
        <f t="shared" si="16"/>
        <v>15</v>
      </c>
      <c r="H44" s="95">
        <f t="shared" si="16"/>
        <v>2.5</v>
      </c>
      <c r="I44" s="95">
        <f t="shared" si="16"/>
        <v>23.75</v>
      </c>
      <c r="J44" s="96">
        <f t="shared" si="16"/>
        <v>5.25</v>
      </c>
      <c r="K44" s="97">
        <f t="shared" si="15"/>
        <v>114.25</v>
      </c>
      <c r="L44" s="98">
        <f>SUM(L45,L48)</f>
        <v>92.4</v>
      </c>
      <c r="M44" s="99">
        <f t="shared" si="2"/>
        <v>0.23649999999999999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7">SUM(C46:C47)</f>
        <v>12.5</v>
      </c>
      <c r="D45" s="84">
        <f t="shared" si="17"/>
        <v>5</v>
      </c>
      <c r="E45" s="84">
        <f t="shared" si="17"/>
        <v>0</v>
      </c>
      <c r="F45" s="84">
        <f t="shared" si="17"/>
        <v>6.5</v>
      </c>
      <c r="G45" s="84">
        <f t="shared" si="17"/>
        <v>15</v>
      </c>
      <c r="H45" s="84">
        <f t="shared" si="17"/>
        <v>0</v>
      </c>
      <c r="I45" s="84">
        <f t="shared" si="17"/>
        <v>12</v>
      </c>
      <c r="J45" s="85">
        <f t="shared" si="17"/>
        <v>0</v>
      </c>
      <c r="K45" s="86">
        <f t="shared" si="15"/>
        <v>51</v>
      </c>
      <c r="L45" s="87">
        <f>SUM(L46:L47)</f>
        <v>38.700000000000003</v>
      </c>
      <c r="M45" s="56">
        <f t="shared" si="2"/>
        <v>0.31780000000000003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64">
        <v>12.5</v>
      </c>
      <c r="D46" s="62">
        <v>5</v>
      </c>
      <c r="E46" s="218" t="s">
        <v>14</v>
      </c>
      <c r="F46" s="62">
        <v>6.5</v>
      </c>
      <c r="G46" s="62">
        <v>15</v>
      </c>
      <c r="H46" s="60">
        <v>0</v>
      </c>
      <c r="I46" s="62">
        <v>12</v>
      </c>
      <c r="J46" s="223" t="s">
        <v>14</v>
      </c>
      <c r="K46" s="29">
        <f t="shared" si="15"/>
        <v>51</v>
      </c>
      <c r="L46" s="19">
        <v>38.700000000000003</v>
      </c>
      <c r="M46" s="21">
        <f t="shared" si="2"/>
        <v>0.31780000000000003</v>
      </c>
    </row>
    <row r="47" spans="1:26" ht="15.75" customHeight="1" x14ac:dyDescent="0.2">
      <c r="A47" s="57" t="s">
        <v>63</v>
      </c>
      <c r="B47" s="58" t="s">
        <v>64</v>
      </c>
      <c r="C47" s="222" t="s">
        <v>14</v>
      </c>
      <c r="D47" s="218" t="s">
        <v>14</v>
      </c>
      <c r="E47" s="218" t="s">
        <v>14</v>
      </c>
      <c r="F47" s="218" t="s">
        <v>14</v>
      </c>
      <c r="G47" s="218" t="s">
        <v>14</v>
      </c>
      <c r="H47" s="218" t="s">
        <v>14</v>
      </c>
      <c r="I47" s="218" t="s">
        <v>14</v>
      </c>
      <c r="J47" s="223" t="s">
        <v>14</v>
      </c>
      <c r="K47" s="29">
        <f t="shared" si="15"/>
        <v>0</v>
      </c>
      <c r="L47" s="19"/>
      <c r="M47" s="21" t="str">
        <f t="shared" si="2"/>
        <v>N/A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18">SUM(C49:C50)</f>
        <v>0</v>
      </c>
      <c r="D48" s="103">
        <f t="shared" si="18"/>
        <v>4.5</v>
      </c>
      <c r="E48" s="103">
        <f t="shared" si="18"/>
        <v>39.25</v>
      </c>
      <c r="F48" s="103">
        <f t="shared" si="18"/>
        <v>0</v>
      </c>
      <c r="G48" s="103">
        <f t="shared" si="18"/>
        <v>0</v>
      </c>
      <c r="H48" s="103">
        <f t="shared" si="18"/>
        <v>2.5</v>
      </c>
      <c r="I48" s="103">
        <f t="shared" si="18"/>
        <v>11.75</v>
      </c>
      <c r="J48" s="104">
        <f t="shared" si="18"/>
        <v>3.75</v>
      </c>
      <c r="K48" s="105">
        <f t="shared" si="15"/>
        <v>61.75</v>
      </c>
      <c r="L48" s="106">
        <f>SUM(L49:L50)</f>
        <v>53.7</v>
      </c>
      <c r="M48" s="56">
        <f t="shared" si="2"/>
        <v>0.14990000000000001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222" t="s">
        <v>14</v>
      </c>
      <c r="D49" s="62">
        <v>4.5</v>
      </c>
      <c r="E49" s="25">
        <v>39.25</v>
      </c>
      <c r="F49" s="62" t="s">
        <v>14</v>
      </c>
      <c r="G49" s="62" t="s">
        <v>14</v>
      </c>
      <c r="H49" s="62">
        <v>2.5</v>
      </c>
      <c r="I49" s="62">
        <v>11.75</v>
      </c>
      <c r="J49" s="63">
        <v>3.75</v>
      </c>
      <c r="K49" s="29">
        <f t="shared" si="15"/>
        <v>61.75</v>
      </c>
      <c r="L49" s="19">
        <v>53.7</v>
      </c>
      <c r="M49" s="21">
        <f t="shared" si="2"/>
        <v>0.14990000000000001</v>
      </c>
    </row>
    <row r="50" spans="1:26" ht="15.75" customHeight="1" x14ac:dyDescent="0.2">
      <c r="A50" s="57" t="s">
        <v>69</v>
      </c>
      <c r="B50" s="58" t="s">
        <v>70</v>
      </c>
      <c r="C50" s="222" t="s">
        <v>14</v>
      </c>
      <c r="D50" s="218" t="s">
        <v>14</v>
      </c>
      <c r="E50" s="218" t="s">
        <v>14</v>
      </c>
      <c r="F50" s="218" t="s">
        <v>14</v>
      </c>
      <c r="G50" s="218" t="s">
        <v>14</v>
      </c>
      <c r="H50" s="218" t="s">
        <v>14</v>
      </c>
      <c r="I50" s="218" t="s">
        <v>14</v>
      </c>
      <c r="J50" s="218" t="s">
        <v>14</v>
      </c>
      <c r="K50" s="29">
        <f t="shared" si="15"/>
        <v>0</v>
      </c>
      <c r="L50" s="20" t="s">
        <v>14</v>
      </c>
      <c r="M50" s="21" t="str">
        <f t="shared" si="2"/>
        <v>N/A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19">SUM(C52:C54)</f>
        <v>0</v>
      </c>
      <c r="D51" s="103">
        <f t="shared" si="19"/>
        <v>0</v>
      </c>
      <c r="E51" s="103">
        <f t="shared" si="19"/>
        <v>0</v>
      </c>
      <c r="F51" s="103">
        <f t="shared" si="19"/>
        <v>0</v>
      </c>
      <c r="G51" s="103">
        <f t="shared" si="19"/>
        <v>0</v>
      </c>
      <c r="H51" s="103">
        <f t="shared" si="19"/>
        <v>0</v>
      </c>
      <c r="I51" s="103">
        <f t="shared" si="19"/>
        <v>0</v>
      </c>
      <c r="J51" s="104">
        <f t="shared" si="19"/>
        <v>1.5</v>
      </c>
      <c r="K51" s="102">
        <f t="shared" si="15"/>
        <v>1.5</v>
      </c>
      <c r="L51" s="103">
        <f>SUM(L52:L54)</f>
        <v>0</v>
      </c>
      <c r="M51" s="56" t="str">
        <f>IF(ISNUMBER(L51),IF(L51&gt;0,ROUND((K51-L51)/L51, 4),IF(K51=0, 0,"+")),"N/A")</f>
        <v>+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222" t="s">
        <v>14</v>
      </c>
      <c r="D52" s="218" t="s">
        <v>14</v>
      </c>
      <c r="E52" s="218" t="s">
        <v>14</v>
      </c>
      <c r="F52" s="218" t="s">
        <v>14</v>
      </c>
      <c r="G52" s="218" t="s">
        <v>14</v>
      </c>
      <c r="H52" s="218" t="s">
        <v>14</v>
      </c>
      <c r="I52" s="218" t="s">
        <v>14</v>
      </c>
      <c r="J52" s="223" t="s">
        <v>14</v>
      </c>
      <c r="K52" s="29">
        <f t="shared" si="15"/>
        <v>0</v>
      </c>
      <c r="L52" s="20" t="s">
        <v>14</v>
      </c>
      <c r="M52" s="21" t="str">
        <f t="shared" si="2"/>
        <v>N/A</v>
      </c>
    </row>
    <row r="53" spans="1:26" ht="15.75" customHeight="1" x14ac:dyDescent="0.2">
      <c r="A53" s="57" t="s">
        <v>74</v>
      </c>
      <c r="B53" s="107" t="s">
        <v>75</v>
      </c>
      <c r="C53" s="222" t="s">
        <v>14</v>
      </c>
      <c r="D53" s="218" t="s">
        <v>14</v>
      </c>
      <c r="E53" s="218" t="s">
        <v>14</v>
      </c>
      <c r="F53" s="218" t="s">
        <v>14</v>
      </c>
      <c r="G53" s="218" t="s">
        <v>14</v>
      </c>
      <c r="H53" s="218" t="s">
        <v>14</v>
      </c>
      <c r="I53" s="218" t="s">
        <v>14</v>
      </c>
      <c r="J53" s="63">
        <v>1.5</v>
      </c>
      <c r="K53" s="29">
        <f t="shared" si="15"/>
        <v>1.5</v>
      </c>
      <c r="L53" s="19">
        <v>0</v>
      </c>
      <c r="M53" s="21" t="str">
        <f t="shared" si="2"/>
        <v>+</v>
      </c>
    </row>
    <row r="54" spans="1:26" ht="15.75" customHeight="1" x14ac:dyDescent="0.2">
      <c r="A54" s="57" t="s">
        <v>76</v>
      </c>
      <c r="B54" s="58" t="s">
        <v>77</v>
      </c>
      <c r="C54" s="222" t="s">
        <v>14</v>
      </c>
      <c r="D54" s="218" t="s">
        <v>14</v>
      </c>
      <c r="E54" s="218" t="s">
        <v>14</v>
      </c>
      <c r="F54" s="218" t="s">
        <v>14</v>
      </c>
      <c r="G54" s="218" t="s">
        <v>14</v>
      </c>
      <c r="H54" s="218" t="s">
        <v>14</v>
      </c>
      <c r="I54" s="218" t="s">
        <v>14</v>
      </c>
      <c r="J54" s="223" t="s">
        <v>14</v>
      </c>
      <c r="K54" s="29">
        <f t="shared" si="15"/>
        <v>0</v>
      </c>
      <c r="L54" s="20" t="s">
        <v>14</v>
      </c>
      <c r="M54" s="21" t="str">
        <f t="shared" si="2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5"/>
        <v>0</v>
      </c>
      <c r="L55" s="72"/>
      <c r="M55" s="41" t="str">
        <f t="shared" si="2"/>
        <v>N/A</v>
      </c>
    </row>
    <row r="56" spans="1:26" ht="15.75" customHeight="1" x14ac:dyDescent="0.2">
      <c r="A56" s="108">
        <v>6</v>
      </c>
      <c r="B56" s="110" t="s">
        <v>78</v>
      </c>
      <c r="C56" s="112">
        <f t="shared" ref="C56:J56" si="20">SUM(C57:C70)</f>
        <v>12.5</v>
      </c>
      <c r="D56" s="114">
        <f t="shared" si="20"/>
        <v>11.75</v>
      </c>
      <c r="E56" s="114">
        <f t="shared" si="20"/>
        <v>39.25</v>
      </c>
      <c r="F56" s="114">
        <f t="shared" si="20"/>
        <v>6.5</v>
      </c>
      <c r="G56" s="114">
        <f t="shared" si="20"/>
        <v>16</v>
      </c>
      <c r="H56" s="114">
        <f t="shared" si="20"/>
        <v>2.5</v>
      </c>
      <c r="I56" s="114">
        <f t="shared" si="20"/>
        <v>44.5</v>
      </c>
      <c r="J56" s="116">
        <f t="shared" si="20"/>
        <v>5.5</v>
      </c>
      <c r="K56" s="118">
        <f t="shared" si="15"/>
        <v>138.5</v>
      </c>
      <c r="L56" s="119">
        <v>0</v>
      </c>
      <c r="M56" s="120" t="str">
        <f t="shared" si="2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222" t="s">
        <v>14</v>
      </c>
      <c r="D57" s="218" t="s">
        <v>14</v>
      </c>
      <c r="E57" s="218" t="s">
        <v>14</v>
      </c>
      <c r="F57" s="218" t="s">
        <v>14</v>
      </c>
      <c r="G57" s="218" t="s">
        <v>14</v>
      </c>
      <c r="H57" s="218" t="s">
        <v>14</v>
      </c>
      <c r="I57" s="218" t="s">
        <v>14</v>
      </c>
      <c r="J57" s="218" t="s">
        <v>14</v>
      </c>
      <c r="K57" s="29">
        <f t="shared" si="15"/>
        <v>0</v>
      </c>
      <c r="L57" s="20" t="s">
        <v>14</v>
      </c>
      <c r="M57" s="21" t="str">
        <f t="shared" si="2"/>
        <v>N/A</v>
      </c>
    </row>
    <row r="58" spans="1:26" ht="15.75" customHeight="1" x14ac:dyDescent="0.2">
      <c r="A58" s="57">
        <v>6.2</v>
      </c>
      <c r="B58" s="58" t="s">
        <v>80</v>
      </c>
      <c r="C58" s="222" t="s">
        <v>14</v>
      </c>
      <c r="D58" s="218" t="s">
        <v>14</v>
      </c>
      <c r="E58" s="218" t="s">
        <v>14</v>
      </c>
      <c r="F58" s="218" t="s">
        <v>14</v>
      </c>
      <c r="G58" s="218" t="s">
        <v>14</v>
      </c>
      <c r="H58" s="218" t="s">
        <v>14</v>
      </c>
      <c r="I58" s="218" t="s">
        <v>14</v>
      </c>
      <c r="J58" s="218" t="s">
        <v>14</v>
      </c>
      <c r="K58" s="29">
        <f t="shared" si="15"/>
        <v>0</v>
      </c>
      <c r="L58" s="20" t="s">
        <v>14</v>
      </c>
      <c r="M58" s="21" t="str">
        <f t="shared" si="2"/>
        <v>N/A</v>
      </c>
    </row>
    <row r="59" spans="1:26" ht="15.75" customHeight="1" x14ac:dyDescent="0.2">
      <c r="A59" s="57">
        <v>6.3</v>
      </c>
      <c r="B59" s="58" t="s">
        <v>81</v>
      </c>
      <c r="C59" s="222" t="s">
        <v>14</v>
      </c>
      <c r="D59" s="218" t="s">
        <v>14</v>
      </c>
      <c r="E59" s="218" t="s">
        <v>14</v>
      </c>
      <c r="F59" s="218" t="s">
        <v>14</v>
      </c>
      <c r="G59" s="218" t="s">
        <v>14</v>
      </c>
      <c r="H59" s="218" t="s">
        <v>14</v>
      </c>
      <c r="I59" s="218" t="s">
        <v>14</v>
      </c>
      <c r="J59" s="218" t="s">
        <v>14</v>
      </c>
      <c r="K59" s="29">
        <f t="shared" si="15"/>
        <v>0</v>
      </c>
      <c r="L59" s="20" t="s">
        <v>14</v>
      </c>
      <c r="M59" s="21" t="str">
        <f t="shared" si="2"/>
        <v>N/A</v>
      </c>
    </row>
    <row r="60" spans="1:26" ht="15.75" customHeight="1" x14ac:dyDescent="0.2">
      <c r="A60" s="57">
        <v>6.4</v>
      </c>
      <c r="B60" s="58" t="s">
        <v>82</v>
      </c>
      <c r="C60" s="222" t="s">
        <v>14</v>
      </c>
      <c r="D60" s="218" t="s">
        <v>14</v>
      </c>
      <c r="E60" s="218" t="s">
        <v>14</v>
      </c>
      <c r="F60" s="218" t="s">
        <v>14</v>
      </c>
      <c r="G60" s="218" t="s">
        <v>14</v>
      </c>
      <c r="H60" s="218" t="s">
        <v>14</v>
      </c>
      <c r="I60" s="218" t="s">
        <v>14</v>
      </c>
      <c r="J60" s="218" t="s">
        <v>14</v>
      </c>
      <c r="K60" s="29">
        <f t="shared" si="15"/>
        <v>0</v>
      </c>
      <c r="L60" s="20" t="s">
        <v>14</v>
      </c>
      <c r="M60" s="21" t="str">
        <f t="shared" si="2"/>
        <v>N/A</v>
      </c>
    </row>
    <row r="61" spans="1:26" ht="15.75" customHeight="1" x14ac:dyDescent="0.2">
      <c r="A61" s="57">
        <v>6.5</v>
      </c>
      <c r="B61" s="58" t="s">
        <v>83</v>
      </c>
      <c r="C61" s="222" t="s">
        <v>14</v>
      </c>
      <c r="D61" s="218" t="s">
        <v>14</v>
      </c>
      <c r="E61" s="218" t="s">
        <v>14</v>
      </c>
      <c r="F61" s="218" t="s">
        <v>14</v>
      </c>
      <c r="G61" s="218" t="s">
        <v>14</v>
      </c>
      <c r="H61" s="218" t="s">
        <v>14</v>
      </c>
      <c r="I61" s="218" t="s">
        <v>14</v>
      </c>
      <c r="J61" s="218" t="s">
        <v>14</v>
      </c>
      <c r="K61" s="29">
        <f t="shared" si="15"/>
        <v>0</v>
      </c>
      <c r="L61" s="20" t="s">
        <v>14</v>
      </c>
      <c r="M61" s="21" t="str">
        <f t="shared" si="2"/>
        <v>N/A</v>
      </c>
    </row>
    <row r="62" spans="1:26" ht="15.75" customHeight="1" x14ac:dyDescent="0.2">
      <c r="A62" s="57">
        <v>6.6</v>
      </c>
      <c r="B62" s="58" t="s">
        <v>84</v>
      </c>
      <c r="C62" s="222" t="s">
        <v>14</v>
      </c>
      <c r="D62" s="218" t="s">
        <v>14</v>
      </c>
      <c r="E62" s="218" t="s">
        <v>14</v>
      </c>
      <c r="F62" s="218" t="s">
        <v>14</v>
      </c>
      <c r="G62" s="218" t="s">
        <v>14</v>
      </c>
      <c r="H62" s="218" t="s">
        <v>14</v>
      </c>
      <c r="I62" s="218" t="s">
        <v>14</v>
      </c>
      <c r="J62" s="218" t="s">
        <v>14</v>
      </c>
      <c r="K62" s="29">
        <f t="shared" si="15"/>
        <v>0</v>
      </c>
      <c r="L62" s="20" t="s">
        <v>14</v>
      </c>
      <c r="M62" s="21" t="str">
        <f t="shared" si="2"/>
        <v>N/A</v>
      </c>
    </row>
    <row r="63" spans="1:26" ht="15.75" customHeight="1" x14ac:dyDescent="0.2">
      <c r="A63" s="57">
        <v>6.7</v>
      </c>
      <c r="B63" s="58" t="s">
        <v>85</v>
      </c>
      <c r="C63" s="222" t="s">
        <v>14</v>
      </c>
      <c r="D63" s="218" t="s">
        <v>14</v>
      </c>
      <c r="E63" s="218" t="s">
        <v>14</v>
      </c>
      <c r="F63" s="218" t="s">
        <v>14</v>
      </c>
      <c r="G63" s="218" t="s">
        <v>14</v>
      </c>
      <c r="H63" s="218" t="s">
        <v>14</v>
      </c>
      <c r="I63" s="218" t="s">
        <v>14</v>
      </c>
      <c r="J63" s="218" t="s">
        <v>14</v>
      </c>
      <c r="K63" s="29">
        <f t="shared" si="15"/>
        <v>0</v>
      </c>
      <c r="L63" s="20" t="s">
        <v>14</v>
      </c>
      <c r="M63" s="21" t="str">
        <f t="shared" si="2"/>
        <v>N/A</v>
      </c>
    </row>
    <row r="64" spans="1:26" ht="15.75" customHeight="1" x14ac:dyDescent="0.2">
      <c r="A64" s="57">
        <v>6.8</v>
      </c>
      <c r="B64" s="58" t="s">
        <v>86</v>
      </c>
      <c r="C64" s="222" t="s">
        <v>14</v>
      </c>
      <c r="D64" s="62">
        <v>2.25</v>
      </c>
      <c r="E64" s="60" t="s">
        <v>14</v>
      </c>
      <c r="F64" s="60" t="s">
        <v>14</v>
      </c>
      <c r="G64" s="62">
        <v>1</v>
      </c>
      <c r="H64" s="60" t="s">
        <v>14</v>
      </c>
      <c r="I64" s="62">
        <v>20.75</v>
      </c>
      <c r="J64" s="63">
        <v>1</v>
      </c>
      <c r="K64" s="29">
        <f t="shared" si="15"/>
        <v>25</v>
      </c>
      <c r="L64" s="20" t="s">
        <v>14</v>
      </c>
      <c r="M64" s="21" t="str">
        <f t="shared" si="2"/>
        <v>N/A</v>
      </c>
    </row>
    <row r="65" spans="1:13" ht="15.75" customHeight="1" x14ac:dyDescent="0.2">
      <c r="A65" s="57">
        <v>6.9</v>
      </c>
      <c r="B65" s="58" t="s">
        <v>87</v>
      </c>
      <c r="C65" s="64">
        <v>12.5</v>
      </c>
      <c r="D65" s="62">
        <v>9.5</v>
      </c>
      <c r="E65" s="62">
        <v>39.25</v>
      </c>
      <c r="F65" s="62">
        <v>6.5</v>
      </c>
      <c r="G65" s="62">
        <v>15</v>
      </c>
      <c r="H65" s="62">
        <v>2.5</v>
      </c>
      <c r="I65" s="62">
        <v>23.75</v>
      </c>
      <c r="J65" s="63">
        <v>3</v>
      </c>
      <c r="K65" s="29">
        <f t="shared" si="15"/>
        <v>112</v>
      </c>
      <c r="L65" s="20" t="s">
        <v>14</v>
      </c>
      <c r="M65" s="21" t="str">
        <f t="shared" si="2"/>
        <v>N/A</v>
      </c>
    </row>
    <row r="66" spans="1:13" ht="15.75" customHeight="1" x14ac:dyDescent="0.2">
      <c r="A66" s="57">
        <v>6.1</v>
      </c>
      <c r="B66" s="58" t="s">
        <v>88</v>
      </c>
      <c r="C66" s="222" t="s">
        <v>14</v>
      </c>
      <c r="D66" s="218" t="s">
        <v>14</v>
      </c>
      <c r="E66" s="218" t="s">
        <v>14</v>
      </c>
      <c r="F66" s="218" t="s">
        <v>14</v>
      </c>
      <c r="G66" s="218" t="s">
        <v>14</v>
      </c>
      <c r="H66" s="218" t="s">
        <v>14</v>
      </c>
      <c r="I66" s="218" t="s">
        <v>14</v>
      </c>
      <c r="J66" s="63">
        <v>1.5</v>
      </c>
      <c r="K66" s="29">
        <f t="shared" si="15"/>
        <v>1.5</v>
      </c>
      <c r="L66" s="20" t="s">
        <v>14</v>
      </c>
      <c r="M66" s="21" t="str">
        <f t="shared" si="2"/>
        <v>N/A</v>
      </c>
    </row>
    <row r="67" spans="1:13" ht="15.75" customHeight="1" x14ac:dyDescent="0.2">
      <c r="A67" s="57">
        <v>6.11</v>
      </c>
      <c r="B67" s="58" t="s">
        <v>89</v>
      </c>
      <c r="C67" s="222" t="s">
        <v>14</v>
      </c>
      <c r="D67" s="218" t="s">
        <v>14</v>
      </c>
      <c r="E67" s="218" t="s">
        <v>14</v>
      </c>
      <c r="F67" s="218" t="s">
        <v>14</v>
      </c>
      <c r="G67" s="218" t="s">
        <v>14</v>
      </c>
      <c r="H67" s="218" t="s">
        <v>14</v>
      </c>
      <c r="I67" s="218" t="s">
        <v>14</v>
      </c>
      <c r="J67" s="223" t="s">
        <v>14</v>
      </c>
      <c r="K67" s="29">
        <f t="shared" si="15"/>
        <v>0</v>
      </c>
      <c r="L67" s="20" t="s">
        <v>14</v>
      </c>
      <c r="M67" s="21" t="str">
        <f t="shared" si="2"/>
        <v>N/A</v>
      </c>
    </row>
    <row r="68" spans="1:13" ht="15.75" customHeight="1" x14ac:dyDescent="0.2">
      <c r="A68" s="57">
        <v>6.12</v>
      </c>
      <c r="B68" s="58" t="s">
        <v>90</v>
      </c>
      <c r="C68" s="222" t="s">
        <v>14</v>
      </c>
      <c r="D68" s="218" t="s">
        <v>14</v>
      </c>
      <c r="E68" s="218" t="s">
        <v>14</v>
      </c>
      <c r="F68" s="218" t="s">
        <v>14</v>
      </c>
      <c r="G68" s="218" t="s">
        <v>14</v>
      </c>
      <c r="H68" s="218" t="s">
        <v>14</v>
      </c>
      <c r="I68" s="218" t="s">
        <v>14</v>
      </c>
      <c r="J68" s="223" t="s">
        <v>14</v>
      </c>
      <c r="K68" s="29">
        <f t="shared" si="15"/>
        <v>0</v>
      </c>
      <c r="L68" s="20" t="s">
        <v>14</v>
      </c>
      <c r="M68" s="21" t="str">
        <f t="shared" si="2"/>
        <v>N/A</v>
      </c>
    </row>
    <row r="69" spans="1:13" ht="15.75" customHeight="1" x14ac:dyDescent="0.2">
      <c r="A69" s="57">
        <v>6.13</v>
      </c>
      <c r="B69" s="58" t="s">
        <v>91</v>
      </c>
      <c r="C69" s="222" t="s">
        <v>14</v>
      </c>
      <c r="D69" s="218" t="s">
        <v>14</v>
      </c>
      <c r="E69" s="218" t="s">
        <v>14</v>
      </c>
      <c r="F69" s="218" t="s">
        <v>14</v>
      </c>
      <c r="G69" s="218" t="s">
        <v>14</v>
      </c>
      <c r="H69" s="218" t="s">
        <v>14</v>
      </c>
      <c r="I69" s="218" t="s">
        <v>14</v>
      </c>
      <c r="J69" s="223" t="s">
        <v>14</v>
      </c>
      <c r="K69" s="29">
        <f t="shared" si="15"/>
        <v>0</v>
      </c>
      <c r="L69" s="20" t="s">
        <v>14</v>
      </c>
      <c r="M69" s="21" t="str">
        <f t="shared" si="2"/>
        <v>N/A</v>
      </c>
    </row>
    <row r="70" spans="1:13" ht="15.75" customHeight="1" x14ac:dyDescent="0.2">
      <c r="A70" s="89">
        <v>6.14</v>
      </c>
      <c r="B70" s="90" t="s">
        <v>92</v>
      </c>
      <c r="C70" s="224" t="s">
        <v>14</v>
      </c>
      <c r="D70" s="225" t="s">
        <v>14</v>
      </c>
      <c r="E70" s="225" t="s">
        <v>14</v>
      </c>
      <c r="F70" s="225" t="s">
        <v>14</v>
      </c>
      <c r="G70" s="225" t="s">
        <v>14</v>
      </c>
      <c r="H70" s="225" t="s">
        <v>14</v>
      </c>
      <c r="I70" s="225" t="s">
        <v>14</v>
      </c>
      <c r="J70" s="223" t="s">
        <v>14</v>
      </c>
      <c r="K70" s="38">
        <f t="shared" si="15"/>
        <v>0</v>
      </c>
      <c r="L70" s="72" t="s">
        <v>14</v>
      </c>
      <c r="M70" s="41" t="str">
        <f t="shared" si="2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29">
        <f t="shared" ref="K71:L71" si="21">SUM(K3,K7,K25,K32,K41)</f>
        <v>145.75</v>
      </c>
      <c r="L71" s="131">
        <f t="shared" si="21"/>
        <v>132.52000000000001</v>
      </c>
      <c r="M71" s="133">
        <f t="shared" si="2"/>
        <v>9.98E-2</v>
      </c>
    </row>
    <row r="72" spans="1:13" ht="15.75" customHeight="1" x14ac:dyDescent="0.2">
      <c r="A72" s="245" t="s">
        <v>94</v>
      </c>
      <c r="B72" s="246"/>
      <c r="C72" s="135">
        <f>SUM(C41,C32,C25,C7,C3)</f>
        <v>13.5</v>
      </c>
      <c r="D72" s="136">
        <f t="shared" ref="D72:J72" si="22">SUM(D3,D7,D25,D32,D41)</f>
        <v>13</v>
      </c>
      <c r="E72" s="136">
        <f t="shared" si="22"/>
        <v>39.75</v>
      </c>
      <c r="F72" s="136">
        <f t="shared" si="22"/>
        <v>7.5</v>
      </c>
      <c r="G72" s="136">
        <f t="shared" si="22"/>
        <v>16.5</v>
      </c>
      <c r="H72" s="136">
        <f t="shared" si="22"/>
        <v>3</v>
      </c>
      <c r="I72" s="136">
        <f t="shared" si="22"/>
        <v>45</v>
      </c>
      <c r="J72" s="136">
        <f t="shared" si="22"/>
        <v>7.5</v>
      </c>
      <c r="K72" s="139">
        <f t="shared" ref="K72:K73" si="23">SUM(C72:J72)</f>
        <v>145.75</v>
      </c>
      <c r="L72" s="140"/>
      <c r="M72" s="141" t="str">
        <f t="shared" si="2"/>
        <v>N/A</v>
      </c>
    </row>
    <row r="73" spans="1:13" ht="15.75" customHeight="1" x14ac:dyDescent="0.2">
      <c r="A73" s="247" t="s">
        <v>95</v>
      </c>
      <c r="B73" s="248"/>
      <c r="C73" s="142">
        <v>18.2</v>
      </c>
      <c r="D73" s="144">
        <v>7.1</v>
      </c>
      <c r="E73" s="145">
        <v>27.2</v>
      </c>
      <c r="F73" s="145">
        <v>8.48</v>
      </c>
      <c r="G73" s="145">
        <v>18</v>
      </c>
      <c r="H73" s="145">
        <v>20.3</v>
      </c>
      <c r="I73" s="144">
        <v>24.6</v>
      </c>
      <c r="J73" s="147">
        <v>8.6</v>
      </c>
      <c r="K73" s="139">
        <f t="shared" si="23"/>
        <v>132.47999999999999</v>
      </c>
      <c r="L73" s="140"/>
      <c r="M73" s="141" t="str">
        <f t="shared" si="2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4">((C72-C73)/C73)</f>
        <v>-0.25824175824175821</v>
      </c>
      <c r="D74" s="149">
        <f t="shared" si="24"/>
        <v>0.83098591549295786</v>
      </c>
      <c r="E74" s="149">
        <f t="shared" si="24"/>
        <v>0.46139705882352944</v>
      </c>
      <c r="F74" s="149">
        <f t="shared" si="24"/>
        <v>-0.1155660377358491</v>
      </c>
      <c r="G74" s="149">
        <f t="shared" si="24"/>
        <v>-8.3333333333333329E-2</v>
      </c>
      <c r="H74" s="149">
        <f t="shared" si="24"/>
        <v>-0.85221674876847286</v>
      </c>
      <c r="I74" s="149">
        <f t="shared" si="24"/>
        <v>0.82926829268292668</v>
      </c>
      <c r="J74" s="150">
        <f t="shared" si="24"/>
        <v>-0.12790697674418602</v>
      </c>
      <c r="K74" s="152">
        <f t="shared" si="24"/>
        <v>0.10016606280193245</v>
      </c>
      <c r="L74" s="153"/>
      <c r="M74" s="154" t="str">
        <f t="shared" si="2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M1:M2"/>
    <mergeCell ref="C1:C2"/>
    <mergeCell ref="A71:B71"/>
    <mergeCell ref="A72:B72"/>
    <mergeCell ref="A73:B73"/>
    <mergeCell ref="A74:B74"/>
    <mergeCell ref="L1:L2"/>
    <mergeCell ref="J1:J2"/>
    <mergeCell ref="K1:K2"/>
    <mergeCell ref="A1:A2"/>
    <mergeCell ref="B1:B2"/>
    <mergeCell ref="D1:D2"/>
    <mergeCell ref="E1:E2"/>
    <mergeCell ref="G1:G2"/>
    <mergeCell ref="F1:F2"/>
    <mergeCell ref="H1:H2"/>
    <mergeCell ref="I1:I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000"/>
  <sheetViews>
    <sheetView topLeftCell="A8" workbookViewId="0">
      <selection activeCell="O18" sqref="O18"/>
    </sheetView>
  </sheetViews>
  <sheetFormatPr defaultColWidth="14.42578125" defaultRowHeight="15" customHeight="1" x14ac:dyDescent="0.2"/>
  <cols>
    <col min="1" max="1" width="14.42578125" customWidth="1"/>
    <col min="2" max="2" width="24.85546875" customWidth="1"/>
    <col min="3" max="3" width="8.42578125" customWidth="1"/>
    <col min="4" max="6" width="9.42578125" customWidth="1"/>
    <col min="7" max="8" width="8.42578125" customWidth="1"/>
    <col min="9" max="10" width="9.42578125" customWidth="1"/>
  </cols>
  <sheetData>
    <row r="1" spans="2:10" ht="15.75" customHeight="1" x14ac:dyDescent="0.2"/>
    <row r="2" spans="2:10" ht="15.75" customHeight="1" x14ac:dyDescent="0.2"/>
    <row r="3" spans="2:10" ht="15.75" customHeight="1" x14ac:dyDescent="0.2"/>
    <row r="4" spans="2:10" ht="15.75" customHeight="1" x14ac:dyDescent="0.2">
      <c r="B4" s="158" t="s">
        <v>96</v>
      </c>
      <c r="C4" s="159">
        <v>9</v>
      </c>
      <c r="D4" s="159">
        <v>10</v>
      </c>
      <c r="E4" s="159">
        <v>11</v>
      </c>
      <c r="F4" s="159">
        <v>12</v>
      </c>
      <c r="G4" s="159">
        <v>13</v>
      </c>
      <c r="H4" s="159">
        <v>14</v>
      </c>
      <c r="I4" s="159">
        <v>15</v>
      </c>
      <c r="J4" s="160">
        <v>16</v>
      </c>
    </row>
    <row r="5" spans="2:10" ht="15.75" customHeight="1" x14ac:dyDescent="0.2">
      <c r="B5" s="161" t="s">
        <v>97</v>
      </c>
      <c r="C5" s="162">
        <v>43164</v>
      </c>
      <c r="D5" s="162">
        <f>C5+7</f>
        <v>43171</v>
      </c>
      <c r="E5" s="162">
        <f t="shared" ref="E5:J5" si="0">D5+7</f>
        <v>43178</v>
      </c>
      <c r="F5" s="162">
        <f t="shared" si="0"/>
        <v>43185</v>
      </c>
      <c r="G5" s="162">
        <f t="shared" si="0"/>
        <v>43192</v>
      </c>
      <c r="H5" s="162">
        <f t="shared" si="0"/>
        <v>43199</v>
      </c>
      <c r="I5" s="162">
        <f t="shared" si="0"/>
        <v>43206</v>
      </c>
      <c r="J5" s="162">
        <f t="shared" si="0"/>
        <v>43213</v>
      </c>
    </row>
    <row r="6" spans="2:10" ht="15.75" customHeight="1" x14ac:dyDescent="0.2">
      <c r="B6" s="163" t="s">
        <v>98</v>
      </c>
      <c r="C6">
        <f>SUM('WBS F Vs A Stacked Column Chart'!N3,'WBS F Vs A Stacked Column Chart'!N7,'WBS F Vs A Stacked Column Chart'!N25,'WBS F Vs A Stacked Column Chart'!N32,'WBS F Vs A Stacked Column Chart'!N41)</f>
        <v>132.52000000000001</v>
      </c>
      <c r="D6">
        <f>SUM('WBS F Vs A Stacked Column Chart'!O3,'WBS F Vs A Stacked Column Chart'!O7,'WBS F Vs A Stacked Column Chart'!O25,'WBS F Vs A Stacked Column Chart'!O32,'WBS F Vs A Stacked Column Chart'!O41)</f>
        <v>113.4</v>
      </c>
      <c r="E6">
        <f>SUM('WBS F Vs A Stacked Column Chart'!P3,'WBS F Vs A Stacked Column Chart'!P7,'WBS F Vs A Stacked Column Chart'!P25,'WBS F Vs A Stacked Column Chart'!P32,'WBS F Vs A Stacked Column Chart'!P41)</f>
        <v>75.97</v>
      </c>
      <c r="F6">
        <f>SUM('WBS F Vs A Stacked Column Chart'!Q3,'WBS F Vs A Stacked Column Chart'!Q7,'WBS F Vs A Stacked Column Chart'!Q25,'WBS F Vs A Stacked Column Chart'!Q32,'WBS F Vs A Stacked Column Chart'!Q41)</f>
        <v>74.77000000000001</v>
      </c>
      <c r="G6">
        <f>SUM('WBS F Vs A Stacked Column Chart'!R3,'WBS F Vs A Stacked Column Chart'!R7,'WBS F Vs A Stacked Column Chart'!R25,'WBS F Vs A Stacked Column Chart'!R32,'WBS F Vs A Stacked Column Chart'!R41)</f>
        <v>65.599999999999994</v>
      </c>
      <c r="H6">
        <f>SUM('WBS F Vs A Stacked Column Chart'!S3,'WBS F Vs A Stacked Column Chart'!S7,'WBS F Vs A Stacked Column Chart'!S25,'WBS F Vs A Stacked Column Chart'!S32,'WBS F Vs A Stacked Column Chart'!S41)</f>
        <v>38.18</v>
      </c>
      <c r="I6">
        <f>SUM('WBS F Vs A Stacked Column Chart'!T3,'WBS F Vs A Stacked Column Chart'!T7,'WBS F Vs A Stacked Column Chart'!T25,'WBS F Vs A Stacked Column Chart'!T32,'WBS F Vs A Stacked Column Chart'!T41)</f>
        <v>51.6</v>
      </c>
      <c r="J6" s="164">
        <f>SUM('WBS F Vs A Stacked Column Chart'!U3,'WBS F Vs A Stacked Column Chart'!U7,'WBS F Vs A Stacked Column Chart'!U25,'WBS F Vs A Stacked Column Chart'!U32,'WBS F Vs A Stacked Column Chart'!U41)</f>
        <v>51.6</v>
      </c>
    </row>
    <row r="7" spans="2:10" ht="15.75" customHeight="1" x14ac:dyDescent="0.2">
      <c r="B7" s="163" t="s">
        <v>99</v>
      </c>
      <c r="C7" s="165">
        <f>SUM('WBS F Vs A Stacked Column Chart'!C3,'WBS F Vs A Stacked Column Chart'!C7,'WBS F Vs A Stacked Column Chart'!C25,'WBS F Vs A Stacked Column Chart'!C32,'WBS F Vs A Stacked Column Chart'!C41)</f>
        <v>145.75</v>
      </c>
      <c r="D7" s="165">
        <f>SUM('WBS F Vs A Stacked Column Chart'!D3,'WBS F Vs A Stacked Column Chart'!D7,'WBS F Vs A Stacked Column Chart'!D25,'WBS F Vs A Stacked Column Chart'!D32,'WBS F Vs A Stacked Column Chart'!D41)</f>
        <v>117.25</v>
      </c>
      <c r="E7" s="165">
        <f>SUM('WBS F Vs A Stacked Column Chart'!E3,'WBS F Vs A Stacked Column Chart'!E7,'WBS F Vs A Stacked Column Chart'!E25,'WBS F Vs A Stacked Column Chart'!E32,'WBS F Vs A Stacked Column Chart'!E41)</f>
        <v>14.5</v>
      </c>
      <c r="F7" s="165">
        <f>SUM('WBS F Vs A Stacked Column Chart'!F3,'WBS F Vs A Stacked Column Chart'!F7,'WBS F Vs A Stacked Column Chart'!F25,'WBS F Vs A Stacked Column Chart'!F32,'WBS F Vs A Stacked Column Chart'!F41)</f>
        <v>6</v>
      </c>
      <c r="G7" s="165">
        <f>SUM('WBS F Vs A Stacked Column Chart'!G3,'WBS F Vs A Stacked Column Chart'!G7,'WBS F Vs A Stacked Column Chart'!G25,'WBS F Vs A Stacked Column Chart'!G32,'WBS F Vs A Stacked Column Chart'!G41)</f>
        <v>37.75</v>
      </c>
      <c r="H7" s="165">
        <f>SUM('WBS F Vs A Stacked Column Chart'!H3,'WBS F Vs A Stacked Column Chart'!H7,'WBS F Vs A Stacked Column Chart'!H25,'WBS F Vs A Stacked Column Chart'!H32,'WBS F Vs A Stacked Column Chart'!H41)</f>
        <v>37.75</v>
      </c>
      <c r="I7" s="165">
        <f>SUM('WBS F Vs A Stacked Column Chart'!I3,'WBS F Vs A Stacked Column Chart'!I7,'WBS F Vs A Stacked Column Chart'!I25,'WBS F Vs A Stacked Column Chart'!I32,'WBS F Vs A Stacked Column Chart'!I41)</f>
        <v>46.5</v>
      </c>
      <c r="J7" s="166">
        <f>SUM('WBS F Vs A Stacked Column Chart'!J3,'WBS F Vs A Stacked Column Chart'!J7,'WBS F Vs A Stacked Column Chart'!J25,'WBS F Vs A Stacked Column Chart'!J32,'WBS F Vs A Stacked Column Chart'!J41)</f>
        <v>25</v>
      </c>
    </row>
    <row r="8" spans="2:10" ht="15.75" customHeight="1" x14ac:dyDescent="0.2">
      <c r="B8" s="161" t="s">
        <v>102</v>
      </c>
      <c r="C8" s="167">
        <f t="shared" ref="C8:J8" si="1">(C7-C6)/C6</f>
        <v>9.9833987322668197E-2</v>
      </c>
      <c r="D8" s="167">
        <f t="shared" si="1"/>
        <v>3.3950617283950567E-2</v>
      </c>
      <c r="E8" s="167">
        <f t="shared" si="1"/>
        <v>-0.80913518494142422</v>
      </c>
      <c r="F8" s="167">
        <f t="shared" si="1"/>
        <v>-0.91975391199679013</v>
      </c>
      <c r="G8" s="167">
        <f t="shared" si="1"/>
        <v>-0.42454268292682923</v>
      </c>
      <c r="H8" s="167">
        <f t="shared" si="1"/>
        <v>-1.1262441068622307E-2</v>
      </c>
      <c r="I8" s="167">
        <f t="shared" si="1"/>
        <v>-9.8837209302325604E-2</v>
      </c>
      <c r="J8" s="168">
        <f t="shared" si="1"/>
        <v>-0.51550387596899228</v>
      </c>
    </row>
    <row r="9" spans="2:10" ht="15.75" customHeight="1" x14ac:dyDescent="0.2"/>
    <row r="10" spans="2:10" ht="15.75" customHeight="1" x14ac:dyDescent="0.2"/>
    <row r="11" spans="2:10" ht="15.75" customHeight="1" x14ac:dyDescent="0.2"/>
    <row r="12" spans="2:10" ht="15.75" customHeight="1" x14ac:dyDescent="0.2"/>
    <row r="13" spans="2:10" ht="15.75" customHeight="1" x14ac:dyDescent="0.2"/>
    <row r="14" spans="2:10" ht="15.75" customHeight="1" x14ac:dyDescent="0.2"/>
    <row r="15" spans="2:10" ht="15.75" customHeight="1" x14ac:dyDescent="0.2"/>
    <row r="16" spans="2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9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</v>
      </c>
      <c r="D3" s="5">
        <f t="shared" si="0"/>
        <v>1</v>
      </c>
      <c r="E3" s="5">
        <f t="shared" si="0"/>
        <v>1</v>
      </c>
      <c r="F3" s="5">
        <f t="shared" si="0"/>
        <v>1</v>
      </c>
      <c r="G3" s="5">
        <f t="shared" si="0"/>
        <v>1</v>
      </c>
      <c r="H3" s="5">
        <f t="shared" si="0"/>
        <v>1</v>
      </c>
      <c r="I3" s="5">
        <f t="shared" si="0"/>
        <v>1</v>
      </c>
      <c r="J3" s="6">
        <f t="shared" si="0"/>
        <v>1</v>
      </c>
      <c r="K3" s="7">
        <f t="shared" ref="K3:K6" si="1">SUM(C3:J3)</f>
        <v>8</v>
      </c>
      <c r="L3" s="8">
        <f>SUM(L4:L6)</f>
        <v>16</v>
      </c>
      <c r="M3" s="9">
        <f>IF(ISNUMBER(L3),IF(L3&gt;0,ROUND((K3-L3)/L3, 4),"+"),"N/A")</f>
        <v>-0.5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>
        <f>1</f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6">
        <v>1</v>
      </c>
      <c r="K4" s="18">
        <f t="shared" si="1"/>
        <v>8</v>
      </c>
      <c r="L4" s="19">
        <v>8</v>
      </c>
      <c r="M4" s="21">
        <f t="shared" ref="M4:M15" si="2">IF(ISNUMBER(L4),IF(L4&gt;0,ROUND((K4-L4)/L4, 4),IF(K4=0, 0,"+")),"N/A")</f>
        <v>0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0.75</v>
      </c>
      <c r="J25" s="77">
        <f>SUM(J26:J31)</f>
        <v>0</v>
      </c>
      <c r="K25" s="78">
        <f t="shared" ref="K25:K30" si="11">SUM(C25:J25)</f>
        <v>0.75</v>
      </c>
      <c r="L25" s="79">
        <f>SUM(L26:L30)</f>
        <v>5</v>
      </c>
      <c r="M25" s="80">
        <f t="shared" si="9"/>
        <v>-0.85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0.75</v>
      </c>
      <c r="J29" s="61" t="s">
        <v>14</v>
      </c>
      <c r="K29" s="29">
        <f t="shared" si="11"/>
        <v>0.75</v>
      </c>
      <c r="L29" s="19">
        <v>5</v>
      </c>
      <c r="M29" s="21">
        <f t="shared" si="9"/>
        <v>-0.85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1</v>
      </c>
      <c r="D41" s="76">
        <f t="shared" si="16"/>
        <v>1.5</v>
      </c>
      <c r="E41" s="76">
        <f t="shared" si="16"/>
        <v>33</v>
      </c>
      <c r="F41" s="76">
        <f t="shared" si="16"/>
        <v>12</v>
      </c>
      <c r="G41" s="76">
        <f t="shared" si="16"/>
        <v>7.25</v>
      </c>
      <c r="H41" s="76">
        <f t="shared" si="16"/>
        <v>22.5</v>
      </c>
      <c r="I41" s="76">
        <f t="shared" si="16"/>
        <v>23.75</v>
      </c>
      <c r="J41" s="77">
        <f t="shared" si="16"/>
        <v>7.5</v>
      </c>
      <c r="K41" s="82">
        <f t="shared" ref="K41:K70" si="17">SUM(C41:J41)</f>
        <v>108.5</v>
      </c>
      <c r="L41" s="79">
        <f>SUM(L42:L43,L44,L51)</f>
        <v>92.4</v>
      </c>
      <c r="M41" s="91">
        <f t="shared" si="9"/>
        <v>0.17419999999999999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>
        <v>0.5</v>
      </c>
      <c r="M43" s="21">
        <f t="shared" si="9"/>
        <v>-1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1</v>
      </c>
      <c r="D44" s="95">
        <f t="shared" si="18"/>
        <v>1.5</v>
      </c>
      <c r="E44" s="95">
        <f t="shared" si="18"/>
        <v>33</v>
      </c>
      <c r="F44" s="95">
        <f t="shared" si="18"/>
        <v>12</v>
      </c>
      <c r="G44" s="95">
        <f t="shared" si="18"/>
        <v>7.25</v>
      </c>
      <c r="H44" s="95">
        <f t="shared" si="18"/>
        <v>22.5</v>
      </c>
      <c r="I44" s="95">
        <f t="shared" si="18"/>
        <v>23.75</v>
      </c>
      <c r="J44" s="96">
        <f t="shared" si="18"/>
        <v>7.5</v>
      </c>
      <c r="K44" s="97">
        <f t="shared" si="17"/>
        <v>108.5</v>
      </c>
      <c r="L44" s="98">
        <f>SUM(L45,L48)</f>
        <v>87.53</v>
      </c>
      <c r="M44" s="99">
        <f t="shared" si="9"/>
        <v>0.23960000000000001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1</v>
      </c>
      <c r="D45" s="84">
        <f t="shared" si="19"/>
        <v>0</v>
      </c>
      <c r="E45" s="84">
        <f t="shared" si="19"/>
        <v>0</v>
      </c>
      <c r="F45" s="84">
        <f t="shared" si="19"/>
        <v>5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6</v>
      </c>
      <c r="L45" s="87">
        <f>SUM(L46:L47)</f>
        <v>34.729999999999997</v>
      </c>
      <c r="M45" s="56">
        <f t="shared" si="9"/>
        <v>-0.82720000000000005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64">
        <v>1</v>
      </c>
      <c r="D46" s="60" t="s">
        <v>14</v>
      </c>
      <c r="E46" s="60" t="s">
        <v>14</v>
      </c>
      <c r="F46" s="60">
        <f>3+2</f>
        <v>5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6</v>
      </c>
      <c r="L46" s="19">
        <v>33.299999999999997</v>
      </c>
      <c r="M46" s="21">
        <f t="shared" si="9"/>
        <v>-0.81979999999999997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1.43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1.5</v>
      </c>
      <c r="E48" s="103">
        <f t="shared" si="20"/>
        <v>23</v>
      </c>
      <c r="F48" s="103">
        <f t="shared" si="20"/>
        <v>7</v>
      </c>
      <c r="G48" s="103">
        <f t="shared" si="20"/>
        <v>7.25</v>
      </c>
      <c r="H48" s="103">
        <f t="shared" si="20"/>
        <v>22.5</v>
      </c>
      <c r="I48" s="103">
        <f t="shared" si="20"/>
        <v>15.75</v>
      </c>
      <c r="J48" s="104">
        <f t="shared" si="20"/>
        <v>3</v>
      </c>
      <c r="K48" s="105">
        <f t="shared" si="17"/>
        <v>80</v>
      </c>
      <c r="L48" s="106">
        <f>SUM(L49:L50)</f>
        <v>52.8</v>
      </c>
      <c r="M48" s="56">
        <f t="shared" si="9"/>
        <v>0.51519999999999999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>
        <v>1.5</v>
      </c>
      <c r="E49" s="26">
        <f>1.75+2+1.25+4+5.5+5+0.5+3</f>
        <v>23</v>
      </c>
      <c r="F49" s="62">
        <v>7</v>
      </c>
      <c r="G49" s="62">
        <f>1+2+2.25+2</f>
        <v>7.25</v>
      </c>
      <c r="H49" s="62">
        <f>(2+1+1+5+1+5+2+4.5+1)</f>
        <v>22.5</v>
      </c>
      <c r="I49" s="62">
        <f>2+2+5+3.5+0.25+1.25+0.25+1.5</f>
        <v>15.75</v>
      </c>
      <c r="J49" s="63">
        <f>2+1</f>
        <v>3</v>
      </c>
      <c r="K49" s="29">
        <f t="shared" si="17"/>
        <v>80</v>
      </c>
      <c r="L49" s="19">
        <v>42.9</v>
      </c>
      <c r="M49" s="21">
        <f t="shared" si="9"/>
        <v>0.86480000000000001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0" t="s">
        <v>14</v>
      </c>
      <c r="E50" s="60" t="s">
        <v>14</v>
      </c>
      <c r="F50" s="60" t="s">
        <v>14</v>
      </c>
      <c r="G50" s="62" t="s">
        <v>14</v>
      </c>
      <c r="H50" s="60" t="s">
        <v>14</v>
      </c>
      <c r="I50" s="60" t="s">
        <v>14</v>
      </c>
      <c r="J50" s="61" t="s">
        <v>14</v>
      </c>
      <c r="K50" s="29">
        <f t="shared" si="17"/>
        <v>0</v>
      </c>
      <c r="L50" s="19">
        <v>9.9</v>
      </c>
      <c r="M50" s="21">
        <f t="shared" si="9"/>
        <v>-1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10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8</v>
      </c>
      <c r="J51" s="104">
        <f t="shared" si="21"/>
        <v>4.5</v>
      </c>
      <c r="K51" s="102">
        <f t="shared" si="17"/>
        <v>22.5</v>
      </c>
      <c r="L51" s="103">
        <f>SUM(L52:L54)</f>
        <v>0</v>
      </c>
      <c r="M51" s="56" t="str">
        <f t="shared" si="9"/>
        <v>+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>
        <f>4.5+5.5</f>
        <v>10</v>
      </c>
      <c r="F53" s="60" t="s">
        <v>14</v>
      </c>
      <c r="G53" s="60" t="s">
        <v>14</v>
      </c>
      <c r="H53" s="60" t="s">
        <v>14</v>
      </c>
      <c r="I53" s="60">
        <f>5+2+1</f>
        <v>8</v>
      </c>
      <c r="J53" s="63">
        <f>1.5+3</f>
        <v>4.5</v>
      </c>
      <c r="K53" s="29">
        <f t="shared" si="17"/>
        <v>22.5</v>
      </c>
      <c r="L53" s="19">
        <v>0</v>
      </c>
      <c r="M53" s="21" t="str">
        <f t="shared" si="9"/>
        <v>+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1</v>
      </c>
      <c r="D56" s="111">
        <f t="shared" si="22"/>
        <v>1.5</v>
      </c>
      <c r="E56" s="111">
        <f t="shared" si="22"/>
        <v>33</v>
      </c>
      <c r="F56" s="111">
        <f t="shared" si="22"/>
        <v>12</v>
      </c>
      <c r="G56" s="111">
        <f t="shared" si="22"/>
        <v>7.25</v>
      </c>
      <c r="H56" s="111">
        <f t="shared" si="22"/>
        <v>22.5</v>
      </c>
      <c r="I56" s="111">
        <f t="shared" si="22"/>
        <v>24.5</v>
      </c>
      <c r="J56" s="113">
        <f t="shared" si="22"/>
        <v>7.5</v>
      </c>
      <c r="K56" s="115">
        <f t="shared" si="17"/>
        <v>109.25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64">
        <v>1</v>
      </c>
      <c r="D65" s="62">
        <v>1.5</v>
      </c>
      <c r="E65" s="62">
        <v>23</v>
      </c>
      <c r="F65" s="62">
        <v>12</v>
      </c>
      <c r="G65" s="62">
        <v>7.25</v>
      </c>
      <c r="H65" s="62">
        <v>22.5</v>
      </c>
      <c r="I65" s="62">
        <v>15.75</v>
      </c>
      <c r="J65" s="63">
        <v>3</v>
      </c>
      <c r="K65" s="29">
        <f t="shared" si="17"/>
        <v>86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2">
        <v>10</v>
      </c>
      <c r="F66" s="60" t="s">
        <v>14</v>
      </c>
      <c r="G66" s="60" t="s">
        <v>14</v>
      </c>
      <c r="H66" s="60" t="s">
        <v>14</v>
      </c>
      <c r="I66" s="62">
        <v>8</v>
      </c>
      <c r="J66" s="63">
        <v>4.5</v>
      </c>
      <c r="K66" s="29">
        <f t="shared" si="17"/>
        <v>22.5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0.75</v>
      </c>
      <c r="J67" s="61" t="s">
        <v>14</v>
      </c>
      <c r="K67" s="29">
        <f t="shared" si="17"/>
        <v>0.75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2" t="s">
        <v>14</v>
      </c>
      <c r="I70" s="122" t="s">
        <v>14</v>
      </c>
      <c r="J70" s="123" t="s">
        <v>14</v>
      </c>
      <c r="K70" s="38">
        <f t="shared" si="17"/>
        <v>0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117.25</v>
      </c>
      <c r="L71" s="132">
        <f t="shared" si="23"/>
        <v>113.4</v>
      </c>
      <c r="M71" s="134">
        <f t="shared" si="9"/>
        <v>3.4000000000000002E-2</v>
      </c>
    </row>
    <row r="72" spans="1:13" ht="15.75" customHeight="1" x14ac:dyDescent="0.2">
      <c r="A72" s="245" t="s">
        <v>94</v>
      </c>
      <c r="B72" s="246"/>
      <c r="C72" s="135">
        <f>SUM(C41,C32,C25,C7,C3)</f>
        <v>2</v>
      </c>
      <c r="D72" s="136">
        <f t="shared" ref="D72:J72" si="24">SUM(D41,D25,D32,D7,D3)</f>
        <v>2.5</v>
      </c>
      <c r="E72" s="136">
        <f t="shared" si="24"/>
        <v>34</v>
      </c>
      <c r="F72" s="136">
        <f t="shared" si="24"/>
        <v>13</v>
      </c>
      <c r="G72" s="136">
        <f t="shared" si="24"/>
        <v>8.25</v>
      </c>
      <c r="H72" s="136">
        <f t="shared" si="24"/>
        <v>23.5</v>
      </c>
      <c r="I72" s="136">
        <f t="shared" si="24"/>
        <v>25.5</v>
      </c>
      <c r="J72" s="136">
        <f t="shared" si="24"/>
        <v>8.5</v>
      </c>
      <c r="K72" s="138">
        <f t="shared" ref="K72:K73" si="25">SUM(C72:J72)</f>
        <v>117.25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12</v>
      </c>
      <c r="D73" s="144">
        <v>6.68</v>
      </c>
      <c r="E73" s="144">
        <v>28.1</v>
      </c>
      <c r="F73" s="145">
        <v>8.48</v>
      </c>
      <c r="G73" s="145">
        <v>18</v>
      </c>
      <c r="H73" s="144">
        <v>18.600000000000001</v>
      </c>
      <c r="I73" s="144">
        <v>13.4</v>
      </c>
      <c r="J73" s="146">
        <v>7.88</v>
      </c>
      <c r="K73" s="138">
        <f t="shared" si="25"/>
        <v>113.14000000000001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-0.83333333333333337</v>
      </c>
      <c r="D74" s="149">
        <f t="shared" si="26"/>
        <v>-0.62574850299401197</v>
      </c>
      <c r="E74" s="149">
        <f t="shared" si="26"/>
        <v>0.20996441281138783</v>
      </c>
      <c r="F74" s="149">
        <f t="shared" si="26"/>
        <v>0.53301886792452824</v>
      </c>
      <c r="G74" s="149">
        <f t="shared" si="26"/>
        <v>-0.54166666666666663</v>
      </c>
      <c r="H74" s="149">
        <f t="shared" si="26"/>
        <v>0.26344086021505364</v>
      </c>
      <c r="I74" s="149">
        <f t="shared" si="26"/>
        <v>0.90298507462686561</v>
      </c>
      <c r="J74" s="150">
        <f t="shared" si="26"/>
        <v>7.8680203045685293E-2</v>
      </c>
      <c r="K74" s="151">
        <f t="shared" si="26"/>
        <v>3.63266749160331E-2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2:B72"/>
    <mergeCell ref="A73:B73"/>
    <mergeCell ref="A74:B74"/>
    <mergeCell ref="K1:K2"/>
    <mergeCell ref="J1:J2"/>
    <mergeCell ref="B1:B2"/>
    <mergeCell ref="D1:D2"/>
    <mergeCell ref="C1:C2"/>
    <mergeCell ref="A1:A2"/>
    <mergeCell ref="A71:B71"/>
    <mergeCell ref="L1:L2"/>
    <mergeCell ref="M1:M2"/>
    <mergeCell ref="E1:E2"/>
    <mergeCell ref="G1:G2"/>
    <mergeCell ref="F1:F2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9" workbookViewId="0">
      <selection activeCell="H18" sqref="H18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5" customHeight="1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</v>
      </c>
      <c r="J25" s="77">
        <f>SUM(J26:J31)</f>
        <v>0</v>
      </c>
      <c r="K25" s="78">
        <f t="shared" ref="K25:K30" si="11">SUM(C25:J25)</f>
        <v>0</v>
      </c>
      <c r="L25" s="79">
        <f>SUM(L26:L30)</f>
        <v>5</v>
      </c>
      <c r="M25" s="80">
        <f t="shared" si="9"/>
        <v>-1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0" t="s">
        <v>14</v>
      </c>
      <c r="J29" s="61" t="s">
        <v>14</v>
      </c>
      <c r="K29" s="29">
        <f t="shared" si="11"/>
        <v>0</v>
      </c>
      <c r="L29" s="19">
        <v>5</v>
      </c>
      <c r="M29" s="21">
        <f t="shared" si="9"/>
        <v>-1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0</v>
      </c>
      <c r="E41" s="76">
        <f t="shared" si="16"/>
        <v>0</v>
      </c>
      <c r="F41" s="76">
        <f t="shared" si="16"/>
        <v>0</v>
      </c>
      <c r="G41" s="76">
        <f t="shared" si="16"/>
        <v>0</v>
      </c>
      <c r="H41" s="76">
        <f t="shared" si="16"/>
        <v>9.5</v>
      </c>
      <c r="I41" s="76">
        <f t="shared" si="16"/>
        <v>0</v>
      </c>
      <c r="J41" s="77">
        <f t="shared" si="16"/>
        <v>5</v>
      </c>
      <c r="K41" s="82">
        <f t="shared" ref="K41:K70" si="17">SUM(C41:J41)</f>
        <v>14.5</v>
      </c>
      <c r="L41" s="79">
        <f>SUM(L42:L43,L44,L51)</f>
        <v>70.97</v>
      </c>
      <c r="M41" s="91">
        <f t="shared" si="9"/>
        <v>-0.79569999999999996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0</v>
      </c>
      <c r="E44" s="95">
        <f t="shared" si="18"/>
        <v>0</v>
      </c>
      <c r="F44" s="95">
        <f t="shared" si="18"/>
        <v>0</v>
      </c>
      <c r="G44" s="95">
        <f t="shared" si="18"/>
        <v>0</v>
      </c>
      <c r="H44" s="95">
        <f t="shared" si="18"/>
        <v>9.5</v>
      </c>
      <c r="I44" s="95">
        <f t="shared" si="18"/>
        <v>0</v>
      </c>
      <c r="J44" s="96">
        <f t="shared" si="18"/>
        <v>5</v>
      </c>
      <c r="K44" s="97">
        <f t="shared" si="17"/>
        <v>14.5</v>
      </c>
      <c r="L44" s="98">
        <f>SUM(L45,L48)</f>
        <v>66.599999999999994</v>
      </c>
      <c r="M44" s="99">
        <f t="shared" si="9"/>
        <v>-0.7823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0</v>
      </c>
      <c r="E48" s="103">
        <f t="shared" si="20"/>
        <v>0</v>
      </c>
      <c r="F48" s="103">
        <f t="shared" si="20"/>
        <v>0</v>
      </c>
      <c r="G48" s="103">
        <f t="shared" si="20"/>
        <v>0</v>
      </c>
      <c r="H48" s="103">
        <f t="shared" si="20"/>
        <v>9.5</v>
      </c>
      <c r="I48" s="103">
        <f t="shared" si="20"/>
        <v>0</v>
      </c>
      <c r="J48" s="104">
        <f t="shared" si="20"/>
        <v>5</v>
      </c>
      <c r="K48" s="105">
        <f t="shared" si="17"/>
        <v>14.5</v>
      </c>
      <c r="L48" s="106">
        <f>SUM(L49:L50)</f>
        <v>49.5</v>
      </c>
      <c r="M48" s="56">
        <f t="shared" si="9"/>
        <v>-0.70709999999999995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0" t="s">
        <v>14</v>
      </c>
      <c r="E50" s="60" t="s">
        <v>14</v>
      </c>
      <c r="F50" s="60" t="s">
        <v>14</v>
      </c>
      <c r="G50" s="60" t="s">
        <v>14</v>
      </c>
      <c r="H50" s="62">
        <v>9.5</v>
      </c>
      <c r="I50" s="60" t="s">
        <v>14</v>
      </c>
      <c r="J50" s="63">
        <v>5</v>
      </c>
      <c r="K50" s="29">
        <f t="shared" si="17"/>
        <v>14.5</v>
      </c>
      <c r="L50" s="19">
        <v>49.5</v>
      </c>
      <c r="M50" s="21">
        <f t="shared" si="9"/>
        <v>-0.70709999999999995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0</v>
      </c>
      <c r="E56" s="111">
        <f t="shared" si="22"/>
        <v>0</v>
      </c>
      <c r="F56" s="111">
        <f t="shared" si="22"/>
        <v>0</v>
      </c>
      <c r="G56" s="111">
        <f t="shared" si="22"/>
        <v>0</v>
      </c>
      <c r="H56" s="111">
        <f t="shared" si="22"/>
        <v>9.5</v>
      </c>
      <c r="I56" s="111">
        <f t="shared" si="22"/>
        <v>0</v>
      </c>
      <c r="J56" s="113">
        <f t="shared" si="22"/>
        <v>5</v>
      </c>
      <c r="K56" s="115">
        <f t="shared" si="17"/>
        <v>14.5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0" t="s">
        <v>14</v>
      </c>
      <c r="J67" s="61" t="s">
        <v>14</v>
      </c>
      <c r="K67" s="29">
        <f t="shared" si="17"/>
        <v>0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4">
        <v>9.5</v>
      </c>
      <c r="I70" s="124" t="s">
        <v>14</v>
      </c>
      <c r="J70" s="125">
        <v>5</v>
      </c>
      <c r="K70" s="38">
        <f t="shared" si="17"/>
        <v>14.5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14.5</v>
      </c>
      <c r="L71" s="132">
        <f t="shared" si="23"/>
        <v>75.97</v>
      </c>
      <c r="M71" s="134">
        <f t="shared" si="9"/>
        <v>-0.80910000000000004</v>
      </c>
    </row>
    <row r="72" spans="1:13" ht="15.75" customHeight="1" x14ac:dyDescent="0.2">
      <c r="A72" s="245" t="s">
        <v>94</v>
      </c>
      <c r="B72" s="246"/>
      <c r="C72" s="135">
        <f>SUM(C41,C32,C25,C7,C3)</f>
        <v>0</v>
      </c>
      <c r="D72" s="136">
        <f t="shared" ref="D72:J72" si="24">SUM(D41,D25,D32,D7,D3)</f>
        <v>0</v>
      </c>
      <c r="E72" s="136">
        <f t="shared" si="24"/>
        <v>0</v>
      </c>
      <c r="F72" s="136">
        <f t="shared" si="24"/>
        <v>0</v>
      </c>
      <c r="G72" s="136">
        <f t="shared" si="24"/>
        <v>0</v>
      </c>
      <c r="H72" s="137">
        <f t="shared" si="24"/>
        <v>9.5</v>
      </c>
      <c r="I72" s="136">
        <f t="shared" si="24"/>
        <v>0</v>
      </c>
      <c r="J72" s="136">
        <f t="shared" si="24"/>
        <v>5</v>
      </c>
      <c r="K72" s="138">
        <f t="shared" ref="K72:K73" si="25">SUM(C72:J72)</f>
        <v>14.5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11</v>
      </c>
      <c r="J73" s="146">
        <v>3</v>
      </c>
      <c r="K73" s="138">
        <f t="shared" si="25"/>
        <v>75.97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-1</v>
      </c>
      <c r="D74" s="149">
        <f t="shared" si="26"/>
        <v>-1</v>
      </c>
      <c r="E74" s="149">
        <f t="shared" si="26"/>
        <v>-1</v>
      </c>
      <c r="F74" s="149">
        <f t="shared" si="26"/>
        <v>-1</v>
      </c>
      <c r="G74" s="149">
        <f t="shared" si="26"/>
        <v>-1</v>
      </c>
      <c r="H74" s="149">
        <f t="shared" si="26"/>
        <v>-6.8627450980392093E-2</v>
      </c>
      <c r="I74" s="149">
        <f t="shared" si="26"/>
        <v>-1</v>
      </c>
      <c r="J74" s="150">
        <f t="shared" si="26"/>
        <v>0.66666666666666663</v>
      </c>
      <c r="K74" s="151">
        <f t="shared" si="26"/>
        <v>-0.80913518494142422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L1:L2"/>
    <mergeCell ref="M1:M2"/>
    <mergeCell ref="G1:G2"/>
    <mergeCell ref="F1:F2"/>
    <mergeCell ref="H1:H2"/>
    <mergeCell ref="I1:I2"/>
    <mergeCell ref="A72:B72"/>
    <mergeCell ref="A73:B73"/>
    <mergeCell ref="A74:B74"/>
    <mergeCell ref="K1:K2"/>
    <mergeCell ref="J1:J2"/>
    <mergeCell ref="C1:C2"/>
    <mergeCell ref="E1:E2"/>
    <mergeCell ref="D1:D2"/>
    <mergeCell ref="B1:B2"/>
    <mergeCell ref="A1:A2"/>
    <mergeCell ref="A71:B7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0" workbookViewId="0">
      <selection activeCell="L51" sqref="L44:L51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0.5</v>
      </c>
      <c r="J25" s="77">
        <f>SUM(J26:J31)</f>
        <v>0</v>
      </c>
      <c r="K25" s="78">
        <f t="shared" ref="K25:K30" si="11">SUM(C25:J25)</f>
        <v>0.5</v>
      </c>
      <c r="L25" s="79">
        <f>SUM(L26:L30)</f>
        <v>5</v>
      </c>
      <c r="M25" s="80">
        <f t="shared" si="9"/>
        <v>-0.9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0.5</v>
      </c>
      <c r="J29" s="61" t="s">
        <v>14</v>
      </c>
      <c r="K29" s="29">
        <f t="shared" si="11"/>
        <v>0.5</v>
      </c>
      <c r="L29" s="19">
        <v>5</v>
      </c>
      <c r="M29" s="21">
        <f t="shared" si="9"/>
        <v>-0.9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1</v>
      </c>
      <c r="D41" s="76">
        <f t="shared" si="16"/>
        <v>0</v>
      </c>
      <c r="E41" s="76">
        <f t="shared" si="16"/>
        <v>0</v>
      </c>
      <c r="F41" s="76">
        <f t="shared" si="16"/>
        <v>0</v>
      </c>
      <c r="G41" s="76">
        <f t="shared" si="16"/>
        <v>0</v>
      </c>
      <c r="H41" s="76">
        <f t="shared" si="16"/>
        <v>4.25</v>
      </c>
      <c r="I41" s="76">
        <f t="shared" si="16"/>
        <v>0.25</v>
      </c>
      <c r="J41" s="77">
        <f t="shared" si="16"/>
        <v>0</v>
      </c>
      <c r="K41" s="82">
        <f t="shared" ref="K41:K70" si="17">SUM(C41:J41)</f>
        <v>5.5</v>
      </c>
      <c r="L41" s="79">
        <f>SUM(L42:L43,L44,L51)</f>
        <v>69.77000000000001</v>
      </c>
      <c r="M41" s="91">
        <f t="shared" si="9"/>
        <v>-0.92120000000000002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4.37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1</v>
      </c>
      <c r="D44" s="95">
        <f t="shared" si="18"/>
        <v>0</v>
      </c>
      <c r="E44" s="95">
        <f t="shared" si="18"/>
        <v>0</v>
      </c>
      <c r="F44" s="95">
        <f t="shared" si="18"/>
        <v>0</v>
      </c>
      <c r="G44" s="95">
        <f t="shared" si="18"/>
        <v>0</v>
      </c>
      <c r="H44" s="95">
        <f t="shared" si="18"/>
        <v>4.25</v>
      </c>
      <c r="I44" s="95">
        <f t="shared" si="18"/>
        <v>0.25</v>
      </c>
      <c r="J44" s="96">
        <f t="shared" si="18"/>
        <v>0</v>
      </c>
      <c r="K44" s="97">
        <f t="shared" si="17"/>
        <v>5.5</v>
      </c>
      <c r="L44" s="98">
        <f>SUM(L45,L48)</f>
        <v>65.400000000000006</v>
      </c>
      <c r="M44" s="99">
        <f t="shared" si="9"/>
        <v>-0.91590000000000005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1</v>
      </c>
      <c r="D48" s="103">
        <f t="shared" si="20"/>
        <v>0</v>
      </c>
      <c r="E48" s="103">
        <f t="shared" si="20"/>
        <v>0</v>
      </c>
      <c r="F48" s="103">
        <f t="shared" si="20"/>
        <v>0</v>
      </c>
      <c r="G48" s="103">
        <f t="shared" si="20"/>
        <v>0</v>
      </c>
      <c r="H48" s="103">
        <f t="shared" si="20"/>
        <v>4.25</v>
      </c>
      <c r="I48" s="103">
        <f t="shared" si="20"/>
        <v>0.25</v>
      </c>
      <c r="J48" s="104">
        <f t="shared" si="20"/>
        <v>0</v>
      </c>
      <c r="K48" s="105">
        <f t="shared" si="17"/>
        <v>5.5</v>
      </c>
      <c r="L48" s="106">
        <f>SUM(L49:L50)</f>
        <v>48.3</v>
      </c>
      <c r="M48" s="56">
        <f t="shared" si="9"/>
        <v>-0.8861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64">
        <v>1</v>
      </c>
      <c r="D50" s="60" t="s">
        <v>14</v>
      </c>
      <c r="E50" s="60" t="s">
        <v>14</v>
      </c>
      <c r="F50" s="60" t="s">
        <v>14</v>
      </c>
      <c r="G50" s="60" t="s">
        <v>14</v>
      </c>
      <c r="H50" s="62">
        <v>4.25</v>
      </c>
      <c r="I50" s="62">
        <v>0.25</v>
      </c>
      <c r="J50" s="61" t="s">
        <v>14</v>
      </c>
      <c r="K50" s="29">
        <f t="shared" si="17"/>
        <v>5.5</v>
      </c>
      <c r="L50" s="19">
        <v>48.3</v>
      </c>
      <c r="M50" s="21">
        <f t="shared" si="9"/>
        <v>-0.8861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1</v>
      </c>
      <c r="D56" s="111">
        <f t="shared" si="22"/>
        <v>0</v>
      </c>
      <c r="E56" s="111">
        <f t="shared" si="22"/>
        <v>0</v>
      </c>
      <c r="F56" s="111">
        <f t="shared" si="22"/>
        <v>0</v>
      </c>
      <c r="G56" s="111">
        <f t="shared" si="22"/>
        <v>0</v>
      </c>
      <c r="H56" s="111">
        <f t="shared" si="22"/>
        <v>4.25</v>
      </c>
      <c r="I56" s="111">
        <f t="shared" si="22"/>
        <v>0.75</v>
      </c>
      <c r="J56" s="113">
        <f t="shared" si="22"/>
        <v>0</v>
      </c>
      <c r="K56" s="115">
        <f t="shared" si="17"/>
        <v>6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0.5</v>
      </c>
      <c r="J67" s="61" t="s">
        <v>14</v>
      </c>
      <c r="K67" s="29">
        <f t="shared" si="17"/>
        <v>0.5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>
        <v>1</v>
      </c>
      <c r="D70" s="122" t="s">
        <v>14</v>
      </c>
      <c r="E70" s="122" t="s">
        <v>14</v>
      </c>
      <c r="F70" s="122" t="s">
        <v>14</v>
      </c>
      <c r="G70" s="122" t="s">
        <v>14</v>
      </c>
      <c r="H70" s="124">
        <v>4.25</v>
      </c>
      <c r="I70" s="124">
        <v>0.25</v>
      </c>
      <c r="J70" s="123" t="s">
        <v>14</v>
      </c>
      <c r="K70" s="38">
        <f t="shared" si="17"/>
        <v>5.5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6</v>
      </c>
      <c r="L71" s="132">
        <f t="shared" si="23"/>
        <v>74.77000000000001</v>
      </c>
      <c r="M71" s="134">
        <f t="shared" si="9"/>
        <v>-0.91979999999999995</v>
      </c>
    </row>
    <row r="72" spans="1:13" ht="15.75" customHeight="1" x14ac:dyDescent="0.2">
      <c r="A72" s="245" t="s">
        <v>94</v>
      </c>
      <c r="B72" s="246"/>
      <c r="C72" s="135">
        <f>SUM(C41,C32,C25,C7,C3)</f>
        <v>1</v>
      </c>
      <c r="D72" s="136">
        <f t="shared" ref="D72:J72" si="24">SUM(D41,D25,D32,D7,D3)</f>
        <v>0</v>
      </c>
      <c r="E72" s="136">
        <f t="shared" si="24"/>
        <v>0</v>
      </c>
      <c r="F72" s="136">
        <f t="shared" si="24"/>
        <v>0</v>
      </c>
      <c r="G72" s="136">
        <f t="shared" si="24"/>
        <v>0</v>
      </c>
      <c r="H72" s="136">
        <f t="shared" si="24"/>
        <v>4.25</v>
      </c>
      <c r="I72" s="136">
        <f t="shared" si="24"/>
        <v>0.75</v>
      </c>
      <c r="J72" s="136">
        <f t="shared" si="24"/>
        <v>0</v>
      </c>
      <c r="K72" s="138">
        <f t="shared" ref="K72:K73" si="25">SUM(C72:J72)</f>
        <v>6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9.8000000000000007</v>
      </c>
      <c r="J73" s="146">
        <v>3</v>
      </c>
      <c r="K73" s="138">
        <f t="shared" si="25"/>
        <v>74.77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-0.88662131519274379</v>
      </c>
      <c r="D74" s="149">
        <f t="shared" si="26"/>
        <v>-1</v>
      </c>
      <c r="E74" s="149">
        <f t="shared" si="26"/>
        <v>-1</v>
      </c>
      <c r="F74" s="149">
        <f t="shared" si="26"/>
        <v>-1</v>
      </c>
      <c r="G74" s="149">
        <f t="shared" si="26"/>
        <v>-1</v>
      </c>
      <c r="H74" s="149">
        <f t="shared" si="26"/>
        <v>-0.58333333333333326</v>
      </c>
      <c r="I74" s="149">
        <f t="shared" si="26"/>
        <v>-0.92346938775510201</v>
      </c>
      <c r="J74" s="150">
        <f t="shared" si="26"/>
        <v>-1</v>
      </c>
      <c r="K74" s="151">
        <f t="shared" si="26"/>
        <v>-0.91975391199679013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K1:K2"/>
    <mergeCell ref="J1:J2"/>
    <mergeCell ref="L1:L2"/>
    <mergeCell ref="M1:M2"/>
    <mergeCell ref="G1:G2"/>
    <mergeCell ref="A73:B73"/>
    <mergeCell ref="A74:B74"/>
    <mergeCell ref="C1:C2"/>
    <mergeCell ref="H1:H2"/>
    <mergeCell ref="I1:I2"/>
    <mergeCell ref="E1:E2"/>
    <mergeCell ref="F1:F2"/>
    <mergeCell ref="D1:D2"/>
    <mergeCell ref="B1:B2"/>
    <mergeCell ref="A1:A2"/>
    <mergeCell ref="A71:B71"/>
    <mergeCell ref="A72:B7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50" workbookViewId="0">
      <selection activeCell="A16" sqref="A16:XFD16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H3" si="0">SUM(C4:C6)</f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157">
        <v>0</v>
      </c>
      <c r="J3" s="6">
        <f>SUM(J4:J6)</f>
        <v>0</v>
      </c>
      <c r="K3" s="7">
        <f t="shared" ref="K3:K6" si="1">SUM(C3:J3)</f>
        <v>0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>
        <v>0</v>
      </c>
      <c r="M4" s="21">
        <f t="shared" ref="M4:M15" si="2">IF(ISNUMBER(L4),IF(L4&gt;0,ROUND((K4-L4)/L4, 4),IF(K4=0, 0,"+")),"N/A")</f>
        <v>0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0.25</v>
      </c>
      <c r="J25" s="77">
        <f>SUM(J26:J31)</f>
        <v>0</v>
      </c>
      <c r="K25" s="78">
        <f t="shared" ref="K25:K30" si="11">SUM(C25:J25)</f>
        <v>0.25</v>
      </c>
      <c r="L25" s="79">
        <f>SUM(L26:L30)</f>
        <v>5</v>
      </c>
      <c r="M25" s="80">
        <f t="shared" si="9"/>
        <v>-0.95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0.25</v>
      </c>
      <c r="J29" s="61" t="s">
        <v>14</v>
      </c>
      <c r="K29" s="29">
        <f t="shared" si="11"/>
        <v>0.25</v>
      </c>
      <c r="L29" s="19">
        <v>5</v>
      </c>
      <c r="M29" s="21">
        <f t="shared" si="9"/>
        <v>-0.95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5</v>
      </c>
      <c r="E41" s="76">
        <f t="shared" si="16"/>
        <v>3.75</v>
      </c>
      <c r="F41" s="76">
        <f t="shared" si="16"/>
        <v>2</v>
      </c>
      <c r="G41" s="76">
        <f t="shared" si="16"/>
        <v>0</v>
      </c>
      <c r="H41" s="76">
        <f t="shared" si="16"/>
        <v>24.25</v>
      </c>
      <c r="I41" s="76">
        <f t="shared" si="16"/>
        <v>2.5</v>
      </c>
      <c r="J41" s="77">
        <f t="shared" si="16"/>
        <v>0</v>
      </c>
      <c r="K41" s="82">
        <f t="shared" ref="K41:K70" si="17">SUM(C41:J41)</f>
        <v>37.5</v>
      </c>
      <c r="L41" s="79">
        <f>SUM(L42:L43,L44,L51)</f>
        <v>60.6</v>
      </c>
      <c r="M41" s="91">
        <f t="shared" si="9"/>
        <v>-0.38119999999999998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 t="s">
        <v>14</v>
      </c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5</v>
      </c>
      <c r="E44" s="95">
        <f t="shared" si="18"/>
        <v>3.75</v>
      </c>
      <c r="F44" s="95">
        <f t="shared" si="18"/>
        <v>2</v>
      </c>
      <c r="G44" s="95">
        <f t="shared" si="18"/>
        <v>0</v>
      </c>
      <c r="H44" s="95">
        <f t="shared" si="18"/>
        <v>24.25</v>
      </c>
      <c r="I44" s="95">
        <f t="shared" si="18"/>
        <v>2.5</v>
      </c>
      <c r="J44" s="96">
        <f t="shared" si="18"/>
        <v>0</v>
      </c>
      <c r="K44" s="97">
        <f t="shared" si="17"/>
        <v>37.5</v>
      </c>
      <c r="L44" s="98">
        <f>SUM(L45,L48)</f>
        <v>60.6</v>
      </c>
      <c r="M44" s="99">
        <f t="shared" si="9"/>
        <v>-0.38119999999999998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2</v>
      </c>
      <c r="G45" s="84">
        <f t="shared" si="19"/>
        <v>0</v>
      </c>
      <c r="H45" s="84">
        <f t="shared" si="19"/>
        <v>0</v>
      </c>
      <c r="I45" s="84">
        <f t="shared" si="19"/>
        <v>2.5</v>
      </c>
      <c r="J45" s="85">
        <f t="shared" si="19"/>
        <v>0</v>
      </c>
      <c r="K45" s="86">
        <f t="shared" si="17"/>
        <v>4.5</v>
      </c>
      <c r="L45" s="87">
        <f>SUM(L46:L47)</f>
        <v>17.100000000000001</v>
      </c>
      <c r="M45" s="56">
        <f t="shared" si="9"/>
        <v>-0.73680000000000001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2">
        <v>2</v>
      </c>
      <c r="G47" s="60" t="s">
        <v>14</v>
      </c>
      <c r="H47" s="60" t="s">
        <v>14</v>
      </c>
      <c r="I47" s="62">
        <v>2.5</v>
      </c>
      <c r="J47" s="61" t="s">
        <v>14</v>
      </c>
      <c r="K47" s="29">
        <f t="shared" si="17"/>
        <v>4.5</v>
      </c>
      <c r="L47" s="19">
        <v>17.100000000000001</v>
      </c>
      <c r="M47" s="21">
        <f t="shared" si="9"/>
        <v>-0.73680000000000001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5</v>
      </c>
      <c r="E48" s="103">
        <f t="shared" si="20"/>
        <v>3.75</v>
      </c>
      <c r="F48" s="103">
        <f t="shared" si="20"/>
        <v>0</v>
      </c>
      <c r="G48" s="103">
        <f t="shared" si="20"/>
        <v>0</v>
      </c>
      <c r="H48" s="103">
        <f t="shared" si="20"/>
        <v>24.25</v>
      </c>
      <c r="I48" s="103">
        <f t="shared" si="20"/>
        <v>0</v>
      </c>
      <c r="J48" s="104">
        <f t="shared" si="20"/>
        <v>0</v>
      </c>
      <c r="K48" s="105">
        <f t="shared" si="17"/>
        <v>33</v>
      </c>
      <c r="L48" s="106">
        <f>SUM(L49:L50)</f>
        <v>43.5</v>
      </c>
      <c r="M48" s="56">
        <f t="shared" si="9"/>
        <v>-0.2414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5</v>
      </c>
      <c r="E50" s="62">
        <v>3.75</v>
      </c>
      <c r="F50" s="62" t="s">
        <v>14</v>
      </c>
      <c r="G50" s="60" t="s">
        <v>14</v>
      </c>
      <c r="H50" s="62">
        <v>24.25</v>
      </c>
      <c r="I50" s="62" t="s">
        <v>14</v>
      </c>
      <c r="J50" s="61" t="s">
        <v>14</v>
      </c>
      <c r="K50" s="29">
        <f t="shared" si="17"/>
        <v>33</v>
      </c>
      <c r="L50" s="19">
        <v>43.5</v>
      </c>
      <c r="M50" s="21">
        <f t="shared" si="9"/>
        <v>-0.2414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5</v>
      </c>
      <c r="E56" s="111">
        <f t="shared" si="22"/>
        <v>3.75</v>
      </c>
      <c r="F56" s="111">
        <f t="shared" si="22"/>
        <v>0</v>
      </c>
      <c r="G56" s="111">
        <f t="shared" si="22"/>
        <v>0</v>
      </c>
      <c r="H56" s="111">
        <f t="shared" si="22"/>
        <v>24.25</v>
      </c>
      <c r="I56" s="111">
        <f t="shared" si="22"/>
        <v>2.75</v>
      </c>
      <c r="J56" s="113">
        <f t="shared" si="22"/>
        <v>0</v>
      </c>
      <c r="K56" s="115">
        <f t="shared" si="17"/>
        <v>35.75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0.25</v>
      </c>
      <c r="J67" s="61" t="s">
        <v>14</v>
      </c>
      <c r="K67" s="29">
        <f t="shared" si="17"/>
        <v>0.25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5</v>
      </c>
      <c r="E70" s="124">
        <v>3.75</v>
      </c>
      <c r="F70" s="122" t="s">
        <v>14</v>
      </c>
      <c r="G70" s="122" t="s">
        <v>14</v>
      </c>
      <c r="H70" s="124">
        <v>24.25</v>
      </c>
      <c r="I70" s="124">
        <v>2.5</v>
      </c>
      <c r="J70" s="123" t="s">
        <v>14</v>
      </c>
      <c r="K70" s="38">
        <f t="shared" si="17"/>
        <v>35.5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37.75</v>
      </c>
      <c r="L71" s="132">
        <f t="shared" si="23"/>
        <v>65.599999999999994</v>
      </c>
      <c r="M71" s="134">
        <f t="shared" si="9"/>
        <v>-0.42449999999999999</v>
      </c>
    </row>
    <row r="72" spans="1:13" ht="15.75" customHeight="1" x14ac:dyDescent="0.2">
      <c r="A72" s="245" t="s">
        <v>94</v>
      </c>
      <c r="B72" s="246"/>
      <c r="C72" s="135">
        <f>SUM(C41,C32,C25,C7,C3)</f>
        <v>0</v>
      </c>
      <c r="D72" s="136">
        <f t="shared" ref="D72:J72" si="24">SUM(D41,D25,D32,D7,D3)</f>
        <v>5</v>
      </c>
      <c r="E72" s="136">
        <f t="shared" si="24"/>
        <v>3.75</v>
      </c>
      <c r="F72" s="136">
        <f t="shared" si="24"/>
        <v>2</v>
      </c>
      <c r="G72" s="136">
        <f t="shared" si="24"/>
        <v>0</v>
      </c>
      <c r="H72" s="136">
        <f t="shared" si="24"/>
        <v>24.25</v>
      </c>
      <c r="I72" s="136">
        <f t="shared" si="24"/>
        <v>2.75</v>
      </c>
      <c r="J72" s="136">
        <f t="shared" si="24"/>
        <v>0</v>
      </c>
      <c r="K72" s="138">
        <f t="shared" ref="K72:K73" si="25">SUM(C72:J72)</f>
        <v>37.75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8.82</v>
      </c>
      <c r="D73" s="144">
        <v>3</v>
      </c>
      <c r="E73" s="144">
        <v>30</v>
      </c>
      <c r="F73" s="144">
        <v>2.97</v>
      </c>
      <c r="G73" s="144">
        <v>6.98</v>
      </c>
      <c r="H73" s="144">
        <v>10.199999999999999</v>
      </c>
      <c r="I73" s="144">
        <v>5</v>
      </c>
      <c r="J73" s="146">
        <v>3</v>
      </c>
      <c r="K73" s="138">
        <f t="shared" si="25"/>
        <v>69.97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-1</v>
      </c>
      <c r="D74" s="149">
        <f t="shared" si="26"/>
        <v>0.66666666666666663</v>
      </c>
      <c r="E74" s="149">
        <f t="shared" si="26"/>
        <v>-0.875</v>
      </c>
      <c r="F74" s="149">
        <f t="shared" si="26"/>
        <v>-0.32659932659932667</v>
      </c>
      <c r="G74" s="149">
        <f t="shared" si="26"/>
        <v>-1</v>
      </c>
      <c r="H74" s="149">
        <f t="shared" si="26"/>
        <v>1.3774509803921571</v>
      </c>
      <c r="I74" s="149">
        <f t="shared" si="26"/>
        <v>-0.45</v>
      </c>
      <c r="J74" s="150">
        <f t="shared" si="26"/>
        <v>-1</v>
      </c>
      <c r="K74" s="151">
        <f t="shared" si="26"/>
        <v>-0.46048306417035872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M1:M2"/>
    <mergeCell ref="F1:F2"/>
    <mergeCell ref="I1:I2"/>
    <mergeCell ref="E1:E2"/>
    <mergeCell ref="K1:K2"/>
    <mergeCell ref="J1:J2"/>
    <mergeCell ref="L1:L2"/>
    <mergeCell ref="A74:B74"/>
    <mergeCell ref="C1:C2"/>
    <mergeCell ref="H1:H2"/>
    <mergeCell ref="G1:G2"/>
    <mergeCell ref="D1:D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38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2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6">
        <f t="shared" si="0"/>
        <v>0</v>
      </c>
      <c r="K3" s="7">
        <f t="shared" ref="K3:K6" si="1">SUM(C3:J3)</f>
        <v>2</v>
      </c>
      <c r="L3" s="8">
        <f>SUM(L4:L6)</f>
        <v>0</v>
      </c>
      <c r="M3" s="9" t="str">
        <f>IF(ISNUMBER(L3),IF(L3&gt;0,ROUND((K3-L3)/L3, 4),"+"),"N/A")</f>
        <v>+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 t="s">
        <v>14</v>
      </c>
      <c r="E4" s="14" t="s">
        <v>14</v>
      </c>
      <c r="F4" s="14" t="s">
        <v>14</v>
      </c>
      <c r="G4" s="14" t="s">
        <v>14</v>
      </c>
      <c r="H4" s="14" t="s">
        <v>14</v>
      </c>
      <c r="I4" s="14" t="s">
        <v>14</v>
      </c>
      <c r="J4" s="16" t="s">
        <v>14</v>
      </c>
      <c r="K4" s="18">
        <f t="shared" si="1"/>
        <v>0</v>
      </c>
      <c r="L4" s="19" t="s">
        <v>14</v>
      </c>
      <c r="M4" s="21" t="str">
        <f t="shared" ref="M4:M15" si="2">IF(ISNUMBER(L4),IF(L4&gt;0,ROUND((K4-L4)/L4, 4),IF(K4=0, 0,"+")),"N/A")</f>
        <v>N/A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 t="s">
        <v>14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0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6">
        <v>2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2</v>
      </c>
      <c r="L6" s="40" t="s">
        <v>14</v>
      </c>
      <c r="M6" s="41" t="str">
        <f t="shared" si="2"/>
        <v>N/A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1.5</v>
      </c>
      <c r="J7" s="45">
        <f t="shared" si="3"/>
        <v>0</v>
      </c>
      <c r="K7" s="46">
        <f t="shared" si="3"/>
        <v>1.5</v>
      </c>
      <c r="L7" s="47">
        <f t="shared" si="3"/>
        <v>0</v>
      </c>
      <c r="M7" s="48" t="str">
        <f t="shared" si="2"/>
        <v>+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1.5</v>
      </c>
      <c r="J13" s="52">
        <f t="shared" si="6"/>
        <v>0</v>
      </c>
      <c r="K13" s="54">
        <f t="shared" si="6"/>
        <v>1.5</v>
      </c>
      <c r="L13" s="55">
        <f t="shared" si="6"/>
        <v>0</v>
      </c>
      <c r="M13" s="56" t="str">
        <f t="shared" si="2"/>
        <v>+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2">
        <v>1.5</v>
      </c>
      <c r="J15" s="61" t="s">
        <v>14</v>
      </c>
      <c r="K15" s="29">
        <f t="shared" si="7"/>
        <v>1.5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4</v>
      </c>
      <c r="J25" s="77">
        <f>SUM(J26:J31)</f>
        <v>0</v>
      </c>
      <c r="K25" s="78">
        <f t="shared" ref="K25:K30" si="11">SUM(C25:J25)</f>
        <v>4</v>
      </c>
      <c r="L25" s="79">
        <f>SUM(L26:L30)</f>
        <v>5</v>
      </c>
      <c r="M25" s="80">
        <f t="shared" si="9"/>
        <v>-0.2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4</v>
      </c>
      <c r="J29" s="61" t="s">
        <v>14</v>
      </c>
      <c r="K29" s="29">
        <f t="shared" si="11"/>
        <v>4</v>
      </c>
      <c r="L29" s="19">
        <v>5</v>
      </c>
      <c r="M29" s="21">
        <f t="shared" si="9"/>
        <v>-0.2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5</v>
      </c>
      <c r="E41" s="76">
        <f t="shared" si="16"/>
        <v>19</v>
      </c>
      <c r="F41" s="76">
        <f t="shared" si="16"/>
        <v>0</v>
      </c>
      <c r="G41" s="76">
        <f t="shared" si="16"/>
        <v>0</v>
      </c>
      <c r="H41" s="76">
        <f t="shared" si="16"/>
        <v>6.25</v>
      </c>
      <c r="I41" s="76">
        <f t="shared" si="16"/>
        <v>0</v>
      </c>
      <c r="J41" s="77">
        <f t="shared" si="16"/>
        <v>0</v>
      </c>
      <c r="K41" s="82">
        <f t="shared" ref="K41:K70" si="17">SUM(C41:J41)</f>
        <v>30.25</v>
      </c>
      <c r="L41" s="79">
        <f>SUM(L42:L43,L44,L51)</f>
        <v>33.18</v>
      </c>
      <c r="M41" s="91">
        <f t="shared" si="9"/>
        <v>-8.8300000000000003E-2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>
        <v>0.57999999999999996</v>
      </c>
      <c r="M42" s="21">
        <f t="shared" si="9"/>
        <v>-1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5</v>
      </c>
      <c r="E44" s="95">
        <f t="shared" si="18"/>
        <v>19</v>
      </c>
      <c r="F44" s="95">
        <f t="shared" si="18"/>
        <v>0</v>
      </c>
      <c r="G44" s="95">
        <f t="shared" si="18"/>
        <v>0</v>
      </c>
      <c r="H44" s="95">
        <f t="shared" si="18"/>
        <v>6.25</v>
      </c>
      <c r="I44" s="95">
        <f t="shared" si="18"/>
        <v>0</v>
      </c>
      <c r="J44" s="96">
        <f t="shared" si="18"/>
        <v>0</v>
      </c>
      <c r="K44" s="97">
        <f t="shared" si="17"/>
        <v>30.25</v>
      </c>
      <c r="L44" s="98">
        <f>SUM(L45,L48)</f>
        <v>32.6</v>
      </c>
      <c r="M44" s="99">
        <f t="shared" si="9"/>
        <v>-7.2099999999999997E-2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5</v>
      </c>
      <c r="E48" s="103">
        <f t="shared" si="20"/>
        <v>19</v>
      </c>
      <c r="F48" s="103">
        <f t="shared" si="20"/>
        <v>0</v>
      </c>
      <c r="G48" s="103">
        <f t="shared" si="20"/>
        <v>0</v>
      </c>
      <c r="H48" s="103">
        <f t="shared" si="20"/>
        <v>6.25</v>
      </c>
      <c r="I48" s="103">
        <f t="shared" si="20"/>
        <v>0</v>
      </c>
      <c r="J48" s="104">
        <f t="shared" si="20"/>
        <v>0</v>
      </c>
      <c r="K48" s="105">
        <f t="shared" si="17"/>
        <v>30.25</v>
      </c>
      <c r="L48" s="106">
        <f>SUM(L49:L50)</f>
        <v>15.5</v>
      </c>
      <c r="M48" s="56">
        <f t="shared" si="9"/>
        <v>0.9516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5</v>
      </c>
      <c r="E50" s="62">
        <v>19</v>
      </c>
      <c r="F50" s="60" t="s">
        <v>14</v>
      </c>
      <c r="G50" s="60" t="s">
        <v>14</v>
      </c>
      <c r="H50" s="62">
        <v>6.25</v>
      </c>
      <c r="I50" s="60" t="s">
        <v>14</v>
      </c>
      <c r="J50" s="63">
        <v>0</v>
      </c>
      <c r="K50" s="29">
        <f t="shared" si="17"/>
        <v>30.25</v>
      </c>
      <c r="L50" s="19">
        <v>15.5</v>
      </c>
      <c r="M50" s="21">
        <f t="shared" si="9"/>
        <v>0.9516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5</v>
      </c>
      <c r="E56" s="111">
        <f t="shared" si="22"/>
        <v>19</v>
      </c>
      <c r="F56" s="111">
        <f t="shared" si="22"/>
        <v>0</v>
      </c>
      <c r="G56" s="111">
        <f t="shared" si="22"/>
        <v>0</v>
      </c>
      <c r="H56" s="111">
        <f t="shared" si="22"/>
        <v>6.25</v>
      </c>
      <c r="I56" s="111">
        <f t="shared" si="22"/>
        <v>5.5</v>
      </c>
      <c r="J56" s="113">
        <f t="shared" si="22"/>
        <v>0</v>
      </c>
      <c r="K56" s="115">
        <f t="shared" si="17"/>
        <v>35.75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2">
        <v>1.5</v>
      </c>
      <c r="J58" s="61" t="s">
        <v>14</v>
      </c>
      <c r="K58" s="29">
        <f t="shared" si="17"/>
        <v>1.5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4</v>
      </c>
      <c r="J67" s="61" t="s">
        <v>14</v>
      </c>
      <c r="K67" s="29">
        <f t="shared" si="17"/>
        <v>4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5</v>
      </c>
      <c r="E70" s="124">
        <v>19</v>
      </c>
      <c r="F70" s="122" t="s">
        <v>14</v>
      </c>
      <c r="G70" s="122" t="s">
        <v>14</v>
      </c>
      <c r="H70" s="124">
        <v>6.25</v>
      </c>
      <c r="I70" s="122" t="s">
        <v>14</v>
      </c>
      <c r="J70" s="125">
        <v>0</v>
      </c>
      <c r="K70" s="38">
        <f t="shared" si="17"/>
        <v>30.25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37.75</v>
      </c>
      <c r="L71" s="132">
        <f t="shared" si="23"/>
        <v>38.18</v>
      </c>
      <c r="M71" s="134">
        <f t="shared" si="9"/>
        <v>-1.1299999999999999E-2</v>
      </c>
    </row>
    <row r="72" spans="1:13" ht="15.75" customHeight="1" x14ac:dyDescent="0.2">
      <c r="A72" s="245" t="s">
        <v>94</v>
      </c>
      <c r="B72" s="246"/>
      <c r="C72" s="135">
        <f>SUM(C41,C32,C25,C7,C3)</f>
        <v>0</v>
      </c>
      <c r="D72" s="136">
        <f t="shared" ref="D72:J72" si="24">SUM(D41,D25,D32,D7,D3)</f>
        <v>7</v>
      </c>
      <c r="E72" s="136">
        <f t="shared" si="24"/>
        <v>19</v>
      </c>
      <c r="F72" s="136">
        <f t="shared" si="24"/>
        <v>0</v>
      </c>
      <c r="G72" s="136">
        <f t="shared" si="24"/>
        <v>0</v>
      </c>
      <c r="H72" s="136">
        <f t="shared" si="24"/>
        <v>6.25</v>
      </c>
      <c r="I72" s="136">
        <f t="shared" si="24"/>
        <v>5.5</v>
      </c>
      <c r="J72" s="136">
        <f t="shared" si="24"/>
        <v>0</v>
      </c>
      <c r="K72" s="138">
        <f t="shared" ref="K72:K73" si="25">SUM(C72:J72)</f>
        <v>37.75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5.0199999999999996</v>
      </c>
      <c r="D73" s="144">
        <v>3</v>
      </c>
      <c r="E73" s="144">
        <v>2</v>
      </c>
      <c r="F73" s="144">
        <v>2.97</v>
      </c>
      <c r="G73" s="144">
        <v>6.98</v>
      </c>
      <c r="H73" s="144">
        <v>10.199999999999999</v>
      </c>
      <c r="I73" s="144">
        <v>5</v>
      </c>
      <c r="J73" s="146">
        <v>3</v>
      </c>
      <c r="K73" s="138">
        <f t="shared" si="25"/>
        <v>38.17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-1</v>
      </c>
      <c r="D74" s="149">
        <f t="shared" si="26"/>
        <v>1.3333333333333333</v>
      </c>
      <c r="E74" s="149">
        <f t="shared" si="26"/>
        <v>8.5</v>
      </c>
      <c r="F74" s="149">
        <f t="shared" si="26"/>
        <v>-1</v>
      </c>
      <c r="G74" s="149">
        <f t="shared" si="26"/>
        <v>-1</v>
      </c>
      <c r="H74" s="149">
        <f t="shared" si="26"/>
        <v>-0.38725490196078427</v>
      </c>
      <c r="I74" s="149">
        <f t="shared" si="26"/>
        <v>0.1</v>
      </c>
      <c r="J74" s="150">
        <f t="shared" si="26"/>
        <v>-1</v>
      </c>
      <c r="K74" s="151">
        <f t="shared" si="26"/>
        <v>-1.1003405816085976E-2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A72:B72"/>
    <mergeCell ref="A73:B73"/>
    <mergeCell ref="A74:B74"/>
    <mergeCell ref="C1:C2"/>
    <mergeCell ref="L1:L2"/>
    <mergeCell ref="B1:B2"/>
    <mergeCell ref="A1:A2"/>
    <mergeCell ref="A71:B71"/>
    <mergeCell ref="M1:M2"/>
    <mergeCell ref="H1:H2"/>
    <mergeCell ref="G1:G2"/>
    <mergeCell ref="D1:D2"/>
    <mergeCell ref="I1:I2"/>
    <mergeCell ref="E1:E2"/>
    <mergeCell ref="K1:K2"/>
    <mergeCell ref="J1:J2"/>
    <mergeCell ref="F1:F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27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57031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0</v>
      </c>
      <c r="D3" s="5">
        <f t="shared" si="0"/>
        <v>5</v>
      </c>
      <c r="E3" s="5">
        <f t="shared" si="0"/>
        <v>1</v>
      </c>
      <c r="F3" s="5">
        <f t="shared" si="0"/>
        <v>0</v>
      </c>
      <c r="G3" s="5">
        <f t="shared" si="0"/>
        <v>1</v>
      </c>
      <c r="H3" s="5">
        <f t="shared" si="0"/>
        <v>1</v>
      </c>
      <c r="I3" s="5">
        <f t="shared" si="0"/>
        <v>1</v>
      </c>
      <c r="J3" s="6">
        <f t="shared" si="0"/>
        <v>1</v>
      </c>
      <c r="K3" s="7">
        <f t="shared" ref="K3:K6" si="1">SUM(C3:J3)</f>
        <v>10</v>
      </c>
      <c r="L3" s="8">
        <f>SUM(L4:L6)</f>
        <v>16</v>
      </c>
      <c r="M3" s="9">
        <f>IF(ISNUMBER(L3),IF(L3&gt;0,ROUND((K3-L3)/L3, 4),"+"),"N/A")</f>
        <v>-0.375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3" t="s">
        <v>14</v>
      </c>
      <c r="D4" s="14">
        <v>1</v>
      </c>
      <c r="E4" s="14">
        <v>1</v>
      </c>
      <c r="F4" s="14" t="s">
        <v>14</v>
      </c>
      <c r="G4" s="14">
        <v>1</v>
      </c>
      <c r="H4" s="14">
        <v>1</v>
      </c>
      <c r="I4" s="14">
        <v>1</v>
      </c>
      <c r="J4" s="16">
        <v>1</v>
      </c>
      <c r="K4" s="18">
        <f t="shared" si="1"/>
        <v>6</v>
      </c>
      <c r="L4" s="19">
        <v>8</v>
      </c>
      <c r="M4" s="21">
        <f t="shared" ref="M4:M15" si="2">IF(ISNUMBER(L4),IF(L4&gt;0,ROUND((K4-L4)/L4, 4),IF(K4=0, 0,"+")),"N/A")</f>
        <v>-0.25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>
        <v>1.5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1.5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6">
        <v>2.5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2.5</v>
      </c>
      <c r="L6" s="40">
        <v>8</v>
      </c>
      <c r="M6" s="41">
        <f t="shared" si="2"/>
        <v>-0.6875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2</v>
      </c>
      <c r="J25" s="77">
        <f>SUM(J26:J31)</f>
        <v>0</v>
      </c>
      <c r="K25" s="78">
        <f t="shared" ref="K25:K30" si="11">SUM(C25:J25)</f>
        <v>2</v>
      </c>
      <c r="L25" s="79">
        <f>SUM(L26:L30)</f>
        <v>5</v>
      </c>
      <c r="M25" s="80">
        <f t="shared" si="9"/>
        <v>-0.6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2</v>
      </c>
      <c r="J29" s="61" t="s">
        <v>14</v>
      </c>
      <c r="K29" s="29">
        <f t="shared" si="11"/>
        <v>2</v>
      </c>
      <c r="L29" s="19">
        <v>5</v>
      </c>
      <c r="M29" s="21">
        <f t="shared" si="9"/>
        <v>-0.6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1.75</v>
      </c>
      <c r="J32" s="77">
        <f t="shared" si="12"/>
        <v>1</v>
      </c>
      <c r="K32" s="82">
        <f t="shared" ref="K32:K35" si="13">SUM(C32:J32)</f>
        <v>2.75</v>
      </c>
      <c r="L32" s="79">
        <v>0</v>
      </c>
      <c r="M32" s="80" t="str">
        <f t="shared" si="9"/>
        <v>+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2">
        <v>1.75</v>
      </c>
      <c r="J34" s="63">
        <v>1</v>
      </c>
      <c r="K34" s="29">
        <f t="shared" si="13"/>
        <v>2.75</v>
      </c>
      <c r="L34" s="19">
        <v>0</v>
      </c>
      <c r="M34" s="21" t="str">
        <f t="shared" si="9"/>
        <v>+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8.75</v>
      </c>
      <c r="D41" s="76">
        <f t="shared" si="16"/>
        <v>4.5</v>
      </c>
      <c r="E41" s="76">
        <f t="shared" si="16"/>
        <v>5</v>
      </c>
      <c r="F41" s="76">
        <f t="shared" si="16"/>
        <v>0</v>
      </c>
      <c r="G41" s="76">
        <f t="shared" si="16"/>
        <v>3.5</v>
      </c>
      <c r="H41" s="76">
        <f t="shared" si="16"/>
        <v>0</v>
      </c>
      <c r="I41" s="76">
        <f t="shared" si="16"/>
        <v>0</v>
      </c>
      <c r="J41" s="77">
        <f t="shared" si="16"/>
        <v>10</v>
      </c>
      <c r="K41" s="82">
        <f t="shared" ref="K41:K70" si="17">SUM(C41:J41)</f>
        <v>31.75</v>
      </c>
      <c r="L41" s="79">
        <f>SUM(L42:L43,L44,L51)</f>
        <v>30.6</v>
      </c>
      <c r="M41" s="91">
        <f t="shared" si="9"/>
        <v>3.7600000000000001E-2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 t="s">
        <v>14</v>
      </c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8.75</v>
      </c>
      <c r="D44" s="95">
        <f t="shared" si="18"/>
        <v>4.5</v>
      </c>
      <c r="E44" s="95">
        <f t="shared" si="18"/>
        <v>5</v>
      </c>
      <c r="F44" s="95">
        <f t="shared" si="18"/>
        <v>0</v>
      </c>
      <c r="G44" s="95">
        <f t="shared" si="18"/>
        <v>3.5</v>
      </c>
      <c r="H44" s="95">
        <f t="shared" si="18"/>
        <v>0</v>
      </c>
      <c r="I44" s="95">
        <f t="shared" si="18"/>
        <v>0</v>
      </c>
      <c r="J44" s="96">
        <f t="shared" si="18"/>
        <v>10</v>
      </c>
      <c r="K44" s="97">
        <f t="shared" si="17"/>
        <v>31.75</v>
      </c>
      <c r="L44" s="98">
        <f>SUM(L45,L48)</f>
        <v>30.6</v>
      </c>
      <c r="M44" s="99">
        <f t="shared" si="9"/>
        <v>3.7600000000000001E-2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3.5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3.5</v>
      </c>
      <c r="L45" s="87">
        <f>SUM(L46:L47)</f>
        <v>17.100000000000001</v>
      </c>
      <c r="M45" s="56">
        <f t="shared" si="9"/>
        <v>-0.79530000000000001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2">
        <v>3.5</v>
      </c>
      <c r="H47" s="60" t="s">
        <v>14</v>
      </c>
      <c r="I47" s="60" t="s">
        <v>14</v>
      </c>
      <c r="J47" s="61" t="s">
        <v>14</v>
      </c>
      <c r="K47" s="29">
        <f t="shared" si="17"/>
        <v>3.5</v>
      </c>
      <c r="L47" s="19">
        <v>17.100000000000001</v>
      </c>
      <c r="M47" s="21">
        <f t="shared" si="9"/>
        <v>-0.79530000000000001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8.75</v>
      </c>
      <c r="D48" s="103">
        <f t="shared" si="20"/>
        <v>4.5</v>
      </c>
      <c r="E48" s="103">
        <f t="shared" si="20"/>
        <v>5</v>
      </c>
      <c r="F48" s="103">
        <f t="shared" si="20"/>
        <v>0</v>
      </c>
      <c r="G48" s="103">
        <f t="shared" si="20"/>
        <v>0</v>
      </c>
      <c r="H48" s="103">
        <f t="shared" si="20"/>
        <v>0</v>
      </c>
      <c r="I48" s="103">
        <f t="shared" si="20"/>
        <v>0</v>
      </c>
      <c r="J48" s="104">
        <f t="shared" si="20"/>
        <v>10</v>
      </c>
      <c r="K48" s="105">
        <f t="shared" si="17"/>
        <v>28.25</v>
      </c>
      <c r="L48" s="106">
        <f>SUM(L49:L50)</f>
        <v>13.5</v>
      </c>
      <c r="M48" s="56">
        <f t="shared" si="9"/>
        <v>1.0926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64">
        <v>8.75</v>
      </c>
      <c r="D50" s="62">
        <v>4.5</v>
      </c>
      <c r="E50" s="62">
        <v>5</v>
      </c>
      <c r="F50" s="60" t="s">
        <v>14</v>
      </c>
      <c r="G50" s="62">
        <v>0</v>
      </c>
      <c r="H50" s="60" t="s">
        <v>14</v>
      </c>
      <c r="I50" s="60" t="s">
        <v>14</v>
      </c>
      <c r="J50" s="63">
        <v>10</v>
      </c>
      <c r="K50" s="29">
        <f t="shared" si="17"/>
        <v>28.25</v>
      </c>
      <c r="L50" s="19">
        <v>13.5</v>
      </c>
      <c r="M50" s="21">
        <f t="shared" si="9"/>
        <v>1.0926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8.75</v>
      </c>
      <c r="D56" s="111">
        <f t="shared" si="22"/>
        <v>4.5</v>
      </c>
      <c r="E56" s="111">
        <f t="shared" si="22"/>
        <v>5</v>
      </c>
      <c r="F56" s="111">
        <f t="shared" si="22"/>
        <v>0</v>
      </c>
      <c r="G56" s="111">
        <f t="shared" si="22"/>
        <v>3.5</v>
      </c>
      <c r="H56" s="111">
        <f t="shared" si="22"/>
        <v>0</v>
      </c>
      <c r="I56" s="111">
        <f t="shared" si="22"/>
        <v>3.75</v>
      </c>
      <c r="J56" s="113">
        <f t="shared" si="22"/>
        <v>1</v>
      </c>
      <c r="K56" s="115">
        <f t="shared" si="17"/>
        <v>26.5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2</v>
      </c>
      <c r="J67" s="61" t="s">
        <v>14</v>
      </c>
      <c r="K67" s="29">
        <f t="shared" si="17"/>
        <v>2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>
        <v>8.75</v>
      </c>
      <c r="D70" s="124">
        <v>4.5</v>
      </c>
      <c r="E70" s="124">
        <v>5</v>
      </c>
      <c r="F70" s="122" t="s">
        <v>14</v>
      </c>
      <c r="G70" s="124">
        <v>3.5</v>
      </c>
      <c r="H70" s="122" t="s">
        <v>14</v>
      </c>
      <c r="I70" s="124">
        <v>1.75</v>
      </c>
      <c r="J70" s="125">
        <v>1</v>
      </c>
      <c r="K70" s="38">
        <f t="shared" si="17"/>
        <v>24.5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46.5</v>
      </c>
      <c r="L71" s="132">
        <f t="shared" si="23"/>
        <v>51.6</v>
      </c>
      <c r="M71" s="134">
        <f t="shared" si="9"/>
        <v>-9.8799999999999999E-2</v>
      </c>
    </row>
    <row r="72" spans="1:13" ht="15.75" customHeight="1" x14ac:dyDescent="0.2">
      <c r="A72" s="245" t="s">
        <v>94</v>
      </c>
      <c r="B72" s="246"/>
      <c r="C72" s="135">
        <f>SUM(C41,C32,C25,C7,C3)</f>
        <v>8.75</v>
      </c>
      <c r="D72" s="136">
        <f t="shared" ref="D72:J72" si="24">SUM(D41,D25,D32,D7,D3)</f>
        <v>9.5</v>
      </c>
      <c r="E72" s="136">
        <f t="shared" si="24"/>
        <v>6</v>
      </c>
      <c r="F72" s="136">
        <f t="shared" si="24"/>
        <v>0</v>
      </c>
      <c r="G72" s="136">
        <f t="shared" si="24"/>
        <v>4.5</v>
      </c>
      <c r="H72" s="136">
        <f t="shared" si="24"/>
        <v>1</v>
      </c>
      <c r="I72" s="136">
        <f t="shared" si="24"/>
        <v>4.75</v>
      </c>
      <c r="J72" s="136">
        <f t="shared" si="24"/>
        <v>12</v>
      </c>
      <c r="K72" s="138">
        <f t="shared" ref="K72:K73" si="25">SUM(C72:J72)</f>
        <v>46.5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6.43</v>
      </c>
      <c r="D73" s="144">
        <v>5</v>
      </c>
      <c r="E73" s="144">
        <v>2</v>
      </c>
      <c r="F73" s="144">
        <v>4.97</v>
      </c>
      <c r="G73" s="144">
        <v>8.98</v>
      </c>
      <c r="H73" s="144">
        <v>12.2</v>
      </c>
      <c r="I73" s="144">
        <v>7</v>
      </c>
      <c r="J73" s="146">
        <v>5</v>
      </c>
      <c r="K73" s="138">
        <f t="shared" si="25"/>
        <v>51.58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0.36080870917573876</v>
      </c>
      <c r="D74" s="149">
        <f t="shared" si="26"/>
        <v>0.9</v>
      </c>
      <c r="E74" s="149">
        <f t="shared" si="26"/>
        <v>2</v>
      </c>
      <c r="F74" s="149">
        <f t="shared" si="26"/>
        <v>-1</v>
      </c>
      <c r="G74" s="149">
        <f t="shared" si="26"/>
        <v>-0.49888641425389757</v>
      </c>
      <c r="H74" s="149">
        <f t="shared" si="26"/>
        <v>-0.91803278688524592</v>
      </c>
      <c r="I74" s="149">
        <f t="shared" si="26"/>
        <v>-0.32142857142857145</v>
      </c>
      <c r="J74" s="150">
        <f t="shared" si="26"/>
        <v>1.4</v>
      </c>
      <c r="K74" s="151">
        <f t="shared" si="26"/>
        <v>-9.8487785963551733E-2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M1:M2"/>
    <mergeCell ref="H1:H2"/>
    <mergeCell ref="G1:G2"/>
    <mergeCell ref="D1:D2"/>
    <mergeCell ref="I1:I2"/>
    <mergeCell ref="E1:E2"/>
    <mergeCell ref="F1:F2"/>
    <mergeCell ref="A74:B74"/>
    <mergeCell ref="C1:C2"/>
    <mergeCell ref="K1:K2"/>
    <mergeCell ref="J1:J2"/>
    <mergeCell ref="L1:L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sqref="A1:A2"/>
    </sheetView>
  </sheetViews>
  <sheetFormatPr defaultColWidth="14.42578125" defaultRowHeight="15" customHeight="1" x14ac:dyDescent="0.2"/>
  <cols>
    <col min="1" max="1" width="14.42578125" customWidth="1"/>
    <col min="2" max="2" width="38.28515625" customWidth="1"/>
    <col min="3" max="13" width="14.42578125" customWidth="1"/>
  </cols>
  <sheetData>
    <row r="1" spans="1:26" ht="15.75" customHeight="1" x14ac:dyDescent="0.2">
      <c r="A1" s="234" t="s">
        <v>0</v>
      </c>
      <c r="B1" s="235" t="s">
        <v>1</v>
      </c>
      <c r="C1" s="241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0" t="s">
        <v>9</v>
      </c>
      <c r="K1" s="232" t="s">
        <v>10</v>
      </c>
      <c r="L1" s="228" t="s">
        <v>11</v>
      </c>
      <c r="M1" s="23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">
      <c r="A2" s="229"/>
      <c r="B2" s="236"/>
      <c r="C2" s="242"/>
      <c r="D2" s="238"/>
      <c r="E2" s="238"/>
      <c r="F2" s="238"/>
      <c r="G2" s="238"/>
      <c r="H2" s="238"/>
      <c r="I2" s="238"/>
      <c r="J2" s="231"/>
      <c r="K2" s="233"/>
      <c r="L2" s="229"/>
      <c r="M2" s="24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>
        <v>1</v>
      </c>
      <c r="B3" s="3" t="s">
        <v>13</v>
      </c>
      <c r="C3" s="4">
        <f t="shared" ref="C3:J3" si="0">SUM(C4:C6)</f>
        <v>1.5</v>
      </c>
      <c r="D3" s="5">
        <f t="shared" si="0"/>
        <v>3</v>
      </c>
      <c r="E3" s="5">
        <f t="shared" si="0"/>
        <v>1.5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1.5</v>
      </c>
      <c r="J3" s="6">
        <f t="shared" si="0"/>
        <v>0</v>
      </c>
      <c r="K3" s="7">
        <f t="shared" ref="K3:K6" si="1">SUM(C3:J3)</f>
        <v>7.5</v>
      </c>
      <c r="L3" s="8">
        <f>SUM(L4:L6)</f>
        <v>16</v>
      </c>
      <c r="M3" s="9">
        <f>IF(ISNUMBER(L3),IF(L3&gt;0,ROUND((K3-L3)/L3, 4),"+"),"N/A")</f>
        <v>-0.53129999999999999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11">
        <v>1.1000000000000001</v>
      </c>
      <c r="B4" s="12" t="s">
        <v>13</v>
      </c>
      <c r="C4" s="15">
        <v>1.5</v>
      </c>
      <c r="D4" s="14">
        <v>1.5</v>
      </c>
      <c r="E4" s="14">
        <v>1.5</v>
      </c>
      <c r="F4" s="14" t="s">
        <v>14</v>
      </c>
      <c r="G4" s="14" t="s">
        <v>14</v>
      </c>
      <c r="H4" s="14" t="s">
        <v>14</v>
      </c>
      <c r="I4" s="14">
        <v>1.5</v>
      </c>
      <c r="J4" s="16" t="s">
        <v>14</v>
      </c>
      <c r="K4" s="18">
        <f t="shared" si="1"/>
        <v>6</v>
      </c>
      <c r="L4" s="19">
        <v>8</v>
      </c>
      <c r="M4" s="21">
        <f t="shared" ref="M4:M15" si="2">IF(ISNUMBER(L4),IF(L4&gt;0,ROUND((K4-L4)/L4, 4),IF(K4=0, 0,"+")),"N/A")</f>
        <v>-0.25</v>
      </c>
    </row>
    <row r="5" spans="1:26" ht="15.75" customHeight="1" x14ac:dyDescent="0.2">
      <c r="A5" s="22" t="s">
        <v>15</v>
      </c>
      <c r="B5" s="23" t="s">
        <v>16</v>
      </c>
      <c r="C5" s="24" t="s">
        <v>14</v>
      </c>
      <c r="D5" s="26">
        <v>1.5</v>
      </c>
      <c r="E5" s="27" t="s">
        <v>14</v>
      </c>
      <c r="F5" s="27" t="s">
        <v>14</v>
      </c>
      <c r="G5" s="27" t="s">
        <v>14</v>
      </c>
      <c r="H5" s="27" t="s">
        <v>14</v>
      </c>
      <c r="I5" s="27" t="s">
        <v>14</v>
      </c>
      <c r="J5" s="28" t="s">
        <v>14</v>
      </c>
      <c r="K5" s="29">
        <f t="shared" si="1"/>
        <v>1.5</v>
      </c>
      <c r="L5" s="30" t="s">
        <v>14</v>
      </c>
      <c r="M5" s="21" t="str">
        <f t="shared" si="2"/>
        <v>N/A</v>
      </c>
    </row>
    <row r="6" spans="1:26" ht="15.75" customHeight="1" x14ac:dyDescent="0.2">
      <c r="A6" s="31">
        <v>1.2</v>
      </c>
      <c r="B6" s="32" t="s">
        <v>17</v>
      </c>
      <c r="C6" s="33" t="s">
        <v>14</v>
      </c>
      <c r="D6" s="34" t="s">
        <v>14</v>
      </c>
      <c r="E6" s="35" t="s">
        <v>14</v>
      </c>
      <c r="F6" s="35" t="s">
        <v>14</v>
      </c>
      <c r="G6" s="35" t="s">
        <v>14</v>
      </c>
      <c r="H6" s="36" t="s">
        <v>14</v>
      </c>
      <c r="I6" s="35" t="s">
        <v>14</v>
      </c>
      <c r="J6" s="37" t="s">
        <v>14</v>
      </c>
      <c r="K6" s="38">
        <f t="shared" si="1"/>
        <v>0</v>
      </c>
      <c r="L6" s="40">
        <v>8</v>
      </c>
      <c r="M6" s="41">
        <f t="shared" si="2"/>
        <v>-1</v>
      </c>
    </row>
    <row r="7" spans="1:26" ht="15.75" customHeight="1" x14ac:dyDescent="0.2">
      <c r="A7" s="42">
        <v>2</v>
      </c>
      <c r="B7" s="43" t="s">
        <v>18</v>
      </c>
      <c r="C7" s="44">
        <f t="shared" ref="C7:L7" si="3">SUM(C8,C13,C17:C23)</f>
        <v>0</v>
      </c>
      <c r="D7" s="45">
        <f t="shared" si="3"/>
        <v>0</v>
      </c>
      <c r="E7" s="45">
        <f t="shared" si="3"/>
        <v>0</v>
      </c>
      <c r="F7" s="45">
        <f t="shared" si="3"/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6">
        <f t="shared" si="3"/>
        <v>0</v>
      </c>
      <c r="L7" s="47">
        <f t="shared" si="3"/>
        <v>0</v>
      </c>
      <c r="M7" s="48">
        <f t="shared" si="2"/>
        <v>0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49">
        <v>2.1</v>
      </c>
      <c r="B8" s="50" t="s">
        <v>19</v>
      </c>
      <c r="C8" s="51">
        <f t="shared" ref="C8:J8" si="4">SUM(C9:C11)</f>
        <v>0</v>
      </c>
      <c r="D8" s="52">
        <f t="shared" si="4"/>
        <v>0</v>
      </c>
      <c r="E8" s="52">
        <f t="shared" si="4"/>
        <v>0</v>
      </c>
      <c r="F8" s="52">
        <f t="shared" si="4"/>
        <v>0</v>
      </c>
      <c r="G8" s="52">
        <f t="shared" si="4"/>
        <v>0</v>
      </c>
      <c r="H8" s="52">
        <f t="shared" si="4"/>
        <v>0</v>
      </c>
      <c r="I8" s="52">
        <f t="shared" si="4"/>
        <v>0</v>
      </c>
      <c r="J8" s="53">
        <f t="shared" si="4"/>
        <v>0</v>
      </c>
      <c r="K8" s="54">
        <f t="shared" ref="K8:K11" si="5">SUM(C8:J8)</f>
        <v>0</v>
      </c>
      <c r="L8" s="55">
        <f>SUM(L9:L11)</f>
        <v>0</v>
      </c>
      <c r="M8" s="56">
        <f t="shared" si="2"/>
        <v>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57" t="s">
        <v>20</v>
      </c>
      <c r="B9" s="58" t="s">
        <v>21</v>
      </c>
      <c r="C9" s="59" t="s">
        <v>14</v>
      </c>
      <c r="D9" s="60" t="s">
        <v>14</v>
      </c>
      <c r="E9" s="60" t="s">
        <v>14</v>
      </c>
      <c r="F9" s="60" t="s">
        <v>14</v>
      </c>
      <c r="G9" s="60" t="s">
        <v>14</v>
      </c>
      <c r="H9" s="60" t="s">
        <v>14</v>
      </c>
      <c r="I9" s="60" t="s">
        <v>14</v>
      </c>
      <c r="J9" s="61" t="s">
        <v>14</v>
      </c>
      <c r="K9" s="29">
        <f t="shared" si="5"/>
        <v>0</v>
      </c>
      <c r="L9" s="20" t="s">
        <v>14</v>
      </c>
      <c r="M9" s="21" t="str">
        <f t="shared" si="2"/>
        <v>N/A</v>
      </c>
    </row>
    <row r="10" spans="1:26" ht="15.75" customHeight="1" x14ac:dyDescent="0.2">
      <c r="A10" s="57" t="s">
        <v>22</v>
      </c>
      <c r="B10" s="58" t="s">
        <v>23</v>
      </c>
      <c r="C10" s="59" t="s">
        <v>14</v>
      </c>
      <c r="D10" s="60" t="s">
        <v>14</v>
      </c>
      <c r="E10" s="60" t="s">
        <v>14</v>
      </c>
      <c r="F10" s="60" t="s">
        <v>14</v>
      </c>
      <c r="G10" s="60" t="s">
        <v>14</v>
      </c>
      <c r="H10" s="60" t="s">
        <v>14</v>
      </c>
      <c r="I10" s="60" t="s">
        <v>14</v>
      </c>
      <c r="J10" s="61" t="s">
        <v>14</v>
      </c>
      <c r="K10" s="29">
        <f t="shared" si="5"/>
        <v>0</v>
      </c>
      <c r="L10" s="20" t="s">
        <v>14</v>
      </c>
      <c r="M10" s="21" t="str">
        <f t="shared" si="2"/>
        <v>N/A</v>
      </c>
    </row>
    <row r="11" spans="1:26" ht="15.75" customHeight="1" x14ac:dyDescent="0.2">
      <c r="A11" s="57" t="s">
        <v>24</v>
      </c>
      <c r="B11" s="58" t="s">
        <v>25</v>
      </c>
      <c r="C11" s="59" t="s">
        <v>14</v>
      </c>
      <c r="D11" s="60" t="s">
        <v>14</v>
      </c>
      <c r="E11" s="60" t="s">
        <v>14</v>
      </c>
      <c r="F11" s="60" t="s">
        <v>14</v>
      </c>
      <c r="G11" s="60" t="s">
        <v>14</v>
      </c>
      <c r="H11" s="60" t="s">
        <v>14</v>
      </c>
      <c r="I11" s="60" t="s">
        <v>14</v>
      </c>
      <c r="J11" s="61" t="s">
        <v>14</v>
      </c>
      <c r="K11" s="29">
        <f t="shared" si="5"/>
        <v>0</v>
      </c>
      <c r="L11" s="20" t="s">
        <v>14</v>
      </c>
      <c r="M11" s="21" t="str">
        <f t="shared" si="2"/>
        <v>N/A</v>
      </c>
    </row>
    <row r="12" spans="1:26" ht="15.75" customHeight="1" x14ac:dyDescent="0.2">
      <c r="A12" s="57"/>
      <c r="B12" s="58"/>
      <c r="C12" s="59"/>
      <c r="D12" s="60"/>
      <c r="E12" s="60"/>
      <c r="F12" s="60"/>
      <c r="G12" s="60"/>
      <c r="H12" s="60"/>
      <c r="I12" s="60"/>
      <c r="J12" s="61"/>
      <c r="K12" s="29"/>
      <c r="L12" s="20"/>
      <c r="M12" s="21" t="str">
        <f t="shared" si="2"/>
        <v>N/A</v>
      </c>
    </row>
    <row r="13" spans="1:26" ht="15.75" customHeight="1" x14ac:dyDescent="0.2">
      <c r="A13" s="49">
        <v>2.2000000000000002</v>
      </c>
      <c r="B13" s="50" t="s">
        <v>26</v>
      </c>
      <c r="C13" s="51">
        <f t="shared" ref="C13:L13" si="6">SUM(C14:C15)</f>
        <v>0</v>
      </c>
      <c r="D13" s="52">
        <f t="shared" si="6"/>
        <v>0</v>
      </c>
      <c r="E13" s="52">
        <f t="shared" si="6"/>
        <v>0</v>
      </c>
      <c r="F13" s="52">
        <f t="shared" si="6"/>
        <v>0</v>
      </c>
      <c r="G13" s="52">
        <f t="shared" si="6"/>
        <v>0</v>
      </c>
      <c r="H13" s="52">
        <f t="shared" si="6"/>
        <v>0</v>
      </c>
      <c r="I13" s="52">
        <f t="shared" si="6"/>
        <v>0</v>
      </c>
      <c r="J13" s="52">
        <f t="shared" si="6"/>
        <v>0</v>
      </c>
      <c r="K13" s="54">
        <f t="shared" si="6"/>
        <v>0</v>
      </c>
      <c r="L13" s="55">
        <f t="shared" si="6"/>
        <v>0</v>
      </c>
      <c r="M13" s="56">
        <f t="shared" si="2"/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57" t="s">
        <v>27</v>
      </c>
      <c r="B14" s="58" t="s">
        <v>28</v>
      </c>
      <c r="C14" s="59" t="s">
        <v>14</v>
      </c>
      <c r="D14" s="60" t="s">
        <v>14</v>
      </c>
      <c r="E14" s="60" t="s">
        <v>14</v>
      </c>
      <c r="F14" s="60" t="s">
        <v>14</v>
      </c>
      <c r="G14" s="60" t="s">
        <v>14</v>
      </c>
      <c r="H14" s="60" t="s">
        <v>14</v>
      </c>
      <c r="I14" s="60" t="s">
        <v>14</v>
      </c>
      <c r="J14" s="61" t="s">
        <v>14</v>
      </c>
      <c r="K14" s="29">
        <f t="shared" ref="K14:K15" si="7">SUM(C14:J14)</f>
        <v>0</v>
      </c>
      <c r="L14" s="20" t="s">
        <v>14</v>
      </c>
      <c r="M14" s="21" t="str">
        <f t="shared" si="2"/>
        <v>N/A</v>
      </c>
    </row>
    <row r="15" spans="1:26" ht="15.75" customHeight="1" x14ac:dyDescent="0.2">
      <c r="A15" s="57" t="s">
        <v>29</v>
      </c>
      <c r="B15" s="58" t="s">
        <v>30</v>
      </c>
      <c r="C15" s="59" t="s">
        <v>14</v>
      </c>
      <c r="D15" s="60" t="s">
        <v>14</v>
      </c>
      <c r="E15" s="60" t="s">
        <v>14</v>
      </c>
      <c r="F15" s="60" t="s">
        <v>14</v>
      </c>
      <c r="G15" s="60" t="s">
        <v>14</v>
      </c>
      <c r="H15" s="60" t="s">
        <v>14</v>
      </c>
      <c r="I15" s="60" t="s">
        <v>14</v>
      </c>
      <c r="J15" s="61" t="s">
        <v>14</v>
      </c>
      <c r="K15" s="29">
        <f t="shared" si="7"/>
        <v>0</v>
      </c>
      <c r="L15" s="20" t="s">
        <v>14</v>
      </c>
      <c r="M15" s="21" t="str">
        <f t="shared" si="2"/>
        <v>N/A</v>
      </c>
    </row>
    <row r="16" spans="1:26" ht="12.75" x14ac:dyDescent="0.2">
      <c r="A16" s="57"/>
      <c r="B16" s="58"/>
      <c r="C16" s="59"/>
      <c r="D16" s="60"/>
      <c r="E16" s="60"/>
      <c r="F16" s="60"/>
      <c r="G16" s="60"/>
      <c r="H16" s="60"/>
      <c r="I16" s="60"/>
      <c r="J16" s="61"/>
      <c r="K16" s="29"/>
      <c r="L16" s="20"/>
      <c r="M16" s="21"/>
    </row>
    <row r="17" spans="1:26" ht="15.75" customHeight="1" x14ac:dyDescent="0.2">
      <c r="A17" s="57">
        <v>2.2999999999999998</v>
      </c>
      <c r="B17" s="58" t="s">
        <v>31</v>
      </c>
      <c r="C17" s="59" t="s">
        <v>14</v>
      </c>
      <c r="D17" s="60" t="s">
        <v>14</v>
      </c>
      <c r="E17" s="62" t="s">
        <v>14</v>
      </c>
      <c r="F17" s="62" t="s">
        <v>14</v>
      </c>
      <c r="G17" s="62" t="s">
        <v>14</v>
      </c>
      <c r="H17" s="62" t="s">
        <v>14</v>
      </c>
      <c r="I17" s="60" t="s">
        <v>14</v>
      </c>
      <c r="J17" s="61" t="s">
        <v>14</v>
      </c>
      <c r="K17" s="29">
        <f t="shared" ref="K17:K23" si="8">SUM(C17:J17)</f>
        <v>0</v>
      </c>
      <c r="L17" s="20" t="s">
        <v>14</v>
      </c>
      <c r="M17" s="21" t="str">
        <f t="shared" ref="M17:M74" si="9">IF(ISNUMBER(L17),IF(L17&gt;0,ROUND((K17-L17)/L17, 4),IF(K17=0, 0,"+")),"N/A")</f>
        <v>N/A</v>
      </c>
    </row>
    <row r="18" spans="1:26" ht="15.75" customHeight="1" x14ac:dyDescent="0.2">
      <c r="A18" s="57">
        <v>2.4</v>
      </c>
      <c r="B18" s="58" t="s">
        <v>32</v>
      </c>
      <c r="C18" s="59" t="s">
        <v>14</v>
      </c>
      <c r="D18" s="60" t="s">
        <v>14</v>
      </c>
      <c r="E18" s="62" t="s">
        <v>14</v>
      </c>
      <c r="F18" s="62" t="s">
        <v>14</v>
      </c>
      <c r="G18" s="62" t="s">
        <v>14</v>
      </c>
      <c r="H18" s="62" t="s">
        <v>14</v>
      </c>
      <c r="I18" s="60" t="s">
        <v>14</v>
      </c>
      <c r="J18" s="61" t="s">
        <v>14</v>
      </c>
      <c r="K18" s="29">
        <f t="shared" si="8"/>
        <v>0</v>
      </c>
      <c r="L18" s="20" t="s">
        <v>14</v>
      </c>
      <c r="M18" s="21" t="str">
        <f t="shared" si="9"/>
        <v>N/A</v>
      </c>
    </row>
    <row r="19" spans="1:26" ht="15.75" customHeight="1" x14ac:dyDescent="0.2">
      <c r="A19" s="57">
        <v>2.5</v>
      </c>
      <c r="B19" s="58" t="s">
        <v>33</v>
      </c>
      <c r="C19" s="59" t="s">
        <v>14</v>
      </c>
      <c r="D19" s="60" t="s">
        <v>14</v>
      </c>
      <c r="E19" s="60" t="s">
        <v>14</v>
      </c>
      <c r="F19" s="60" t="s">
        <v>14</v>
      </c>
      <c r="G19" s="60" t="s">
        <v>14</v>
      </c>
      <c r="H19" s="60" t="s">
        <v>14</v>
      </c>
      <c r="I19" s="60" t="s">
        <v>14</v>
      </c>
      <c r="J19" s="61" t="s">
        <v>14</v>
      </c>
      <c r="K19" s="29">
        <f t="shared" si="8"/>
        <v>0</v>
      </c>
      <c r="L19" s="20" t="s">
        <v>14</v>
      </c>
      <c r="M19" s="21" t="str">
        <f t="shared" si="9"/>
        <v>N/A</v>
      </c>
    </row>
    <row r="20" spans="1:26" ht="15.75" customHeight="1" x14ac:dyDescent="0.2">
      <c r="A20" s="57">
        <v>2.6</v>
      </c>
      <c r="B20" s="58" t="s">
        <v>34</v>
      </c>
      <c r="C20" s="64" t="s">
        <v>14</v>
      </c>
      <c r="D20" s="65" t="s">
        <v>14</v>
      </c>
      <c r="E20" s="65" t="s">
        <v>14</v>
      </c>
      <c r="F20" s="65" t="s">
        <v>14</v>
      </c>
      <c r="G20" s="62" t="s">
        <v>14</v>
      </c>
      <c r="H20" s="62" t="s">
        <v>14</v>
      </c>
      <c r="I20" s="26" t="s">
        <v>14</v>
      </c>
      <c r="J20" s="63" t="s">
        <v>14</v>
      </c>
      <c r="K20" s="29">
        <f t="shared" si="8"/>
        <v>0</v>
      </c>
      <c r="L20" s="20" t="s">
        <v>14</v>
      </c>
      <c r="M20" s="21" t="str">
        <f t="shared" si="9"/>
        <v>N/A</v>
      </c>
    </row>
    <row r="21" spans="1:26" ht="15.75" customHeight="1" x14ac:dyDescent="0.2">
      <c r="A21" s="57">
        <v>2.7</v>
      </c>
      <c r="B21" s="58" t="s">
        <v>35</v>
      </c>
      <c r="C21" s="59" t="s">
        <v>14</v>
      </c>
      <c r="D21" s="60" t="s">
        <v>14</v>
      </c>
      <c r="E21" s="60" t="s">
        <v>14</v>
      </c>
      <c r="F21" s="60" t="s">
        <v>14</v>
      </c>
      <c r="G21" s="60" t="s">
        <v>14</v>
      </c>
      <c r="H21" s="60" t="s">
        <v>14</v>
      </c>
      <c r="I21" s="60" t="s">
        <v>14</v>
      </c>
      <c r="J21" s="61" t="s">
        <v>14</v>
      </c>
      <c r="K21" s="29">
        <f t="shared" si="8"/>
        <v>0</v>
      </c>
      <c r="L21" s="20" t="s">
        <v>14</v>
      </c>
      <c r="M21" s="21" t="str">
        <f t="shared" si="9"/>
        <v>N/A</v>
      </c>
    </row>
    <row r="22" spans="1:26" ht="15.75" customHeight="1" x14ac:dyDescent="0.2">
      <c r="A22" s="57">
        <v>2.8</v>
      </c>
      <c r="B22" s="58" t="s">
        <v>36</v>
      </c>
      <c r="C22" s="59" t="s">
        <v>14</v>
      </c>
      <c r="D22" s="60" t="s">
        <v>14</v>
      </c>
      <c r="E22" s="60" t="s">
        <v>14</v>
      </c>
      <c r="F22" s="60" t="s">
        <v>14</v>
      </c>
      <c r="G22" s="60" t="s">
        <v>14</v>
      </c>
      <c r="H22" s="60" t="s">
        <v>14</v>
      </c>
      <c r="I22" s="60" t="s">
        <v>14</v>
      </c>
      <c r="J22" s="61" t="s">
        <v>14</v>
      </c>
      <c r="K22" s="29">
        <f t="shared" si="8"/>
        <v>0</v>
      </c>
      <c r="L22" s="20" t="s">
        <v>14</v>
      </c>
      <c r="M22" s="21" t="str">
        <f t="shared" si="9"/>
        <v>N/A</v>
      </c>
    </row>
    <row r="23" spans="1:26" ht="15.75" customHeight="1" x14ac:dyDescent="0.2">
      <c r="A23" s="57">
        <v>2.9</v>
      </c>
      <c r="B23" s="58" t="s">
        <v>37</v>
      </c>
      <c r="C23" s="59" t="s">
        <v>14</v>
      </c>
      <c r="D23" s="60" t="s">
        <v>14</v>
      </c>
      <c r="E23" s="60" t="s">
        <v>14</v>
      </c>
      <c r="F23" s="60" t="s">
        <v>14</v>
      </c>
      <c r="G23" s="60" t="s">
        <v>14</v>
      </c>
      <c r="H23" s="60" t="s">
        <v>14</v>
      </c>
      <c r="I23" s="60" t="s">
        <v>14</v>
      </c>
      <c r="J23" s="61" t="s">
        <v>14</v>
      </c>
      <c r="K23" s="29">
        <f t="shared" si="8"/>
        <v>0</v>
      </c>
      <c r="L23" s="20" t="s">
        <v>14</v>
      </c>
      <c r="M23" s="21" t="str">
        <f t="shared" si="9"/>
        <v>N/A</v>
      </c>
    </row>
    <row r="24" spans="1:26" ht="15.75" customHeight="1" x14ac:dyDescent="0.2">
      <c r="A24" s="66"/>
      <c r="B24" s="67"/>
      <c r="C24" s="68"/>
      <c r="D24" s="69"/>
      <c r="E24" s="69"/>
      <c r="F24" s="69"/>
      <c r="G24" s="69"/>
      <c r="H24" s="69"/>
      <c r="I24" s="69"/>
      <c r="J24" s="70"/>
      <c r="K24" s="71"/>
      <c r="L24" s="72"/>
      <c r="M24" s="41" t="str">
        <f t="shared" si="9"/>
        <v>N/A</v>
      </c>
    </row>
    <row r="25" spans="1:26" ht="15.75" customHeight="1" x14ac:dyDescent="0.2">
      <c r="A25" s="73">
        <v>3</v>
      </c>
      <c r="B25" s="74" t="s">
        <v>38</v>
      </c>
      <c r="C25" s="75">
        <f t="shared" ref="C25:I25" si="10">SUM(C26:C30)</f>
        <v>0</v>
      </c>
      <c r="D25" s="76">
        <f t="shared" si="10"/>
        <v>0</v>
      </c>
      <c r="E25" s="76">
        <f t="shared" si="10"/>
        <v>0</v>
      </c>
      <c r="F25" s="76">
        <f t="shared" si="10"/>
        <v>0</v>
      </c>
      <c r="G25" s="76">
        <f t="shared" si="10"/>
        <v>0</v>
      </c>
      <c r="H25" s="76">
        <f t="shared" si="10"/>
        <v>0</v>
      </c>
      <c r="I25" s="76">
        <f t="shared" si="10"/>
        <v>4.5</v>
      </c>
      <c r="J25" s="77">
        <f>SUM(J26:J31)</f>
        <v>0</v>
      </c>
      <c r="K25" s="78">
        <f t="shared" ref="K25:K30" si="11">SUM(C25:J25)</f>
        <v>4.5</v>
      </c>
      <c r="L25" s="79">
        <f>SUM(L26:L30)</f>
        <v>5</v>
      </c>
      <c r="M25" s="80">
        <f t="shared" si="9"/>
        <v>-0.1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57">
        <v>3.1</v>
      </c>
      <c r="B26" s="58" t="s">
        <v>39</v>
      </c>
      <c r="C26" s="59" t="s">
        <v>14</v>
      </c>
      <c r="D26" s="60" t="s">
        <v>14</v>
      </c>
      <c r="E26" s="60" t="s">
        <v>14</v>
      </c>
      <c r="F26" s="60" t="s">
        <v>14</v>
      </c>
      <c r="G26" s="60" t="s">
        <v>14</v>
      </c>
      <c r="H26" s="62" t="s">
        <v>14</v>
      </c>
      <c r="I26" s="62" t="s">
        <v>14</v>
      </c>
      <c r="J26" s="61" t="s">
        <v>14</v>
      </c>
      <c r="K26" s="29">
        <f t="shared" si="11"/>
        <v>0</v>
      </c>
      <c r="L26" s="19" t="s">
        <v>14</v>
      </c>
      <c r="M26" s="21" t="str">
        <f t="shared" si="9"/>
        <v>N/A</v>
      </c>
    </row>
    <row r="27" spans="1:26" ht="15.75" customHeight="1" x14ac:dyDescent="0.2">
      <c r="A27" s="57">
        <v>3.2</v>
      </c>
      <c r="B27" s="58" t="s">
        <v>40</v>
      </c>
      <c r="C27" s="59" t="s">
        <v>14</v>
      </c>
      <c r="D27" s="60" t="s">
        <v>14</v>
      </c>
      <c r="E27" s="60" t="s">
        <v>14</v>
      </c>
      <c r="F27" s="62" t="s">
        <v>14</v>
      </c>
      <c r="G27" s="60" t="s">
        <v>14</v>
      </c>
      <c r="H27" s="62" t="s">
        <v>14</v>
      </c>
      <c r="I27" s="62" t="s">
        <v>14</v>
      </c>
      <c r="J27" s="63" t="s">
        <v>14</v>
      </c>
      <c r="K27" s="29">
        <f t="shared" si="11"/>
        <v>0</v>
      </c>
      <c r="L27" s="19" t="s">
        <v>14</v>
      </c>
      <c r="M27" s="21" t="str">
        <f t="shared" si="9"/>
        <v>N/A</v>
      </c>
    </row>
    <row r="28" spans="1:26" ht="15.75" customHeight="1" x14ac:dyDescent="0.2">
      <c r="A28" s="57">
        <v>3.3</v>
      </c>
      <c r="B28" s="58" t="s">
        <v>41</v>
      </c>
      <c r="C28" s="59" t="s">
        <v>14</v>
      </c>
      <c r="D28" s="62" t="s">
        <v>14</v>
      </c>
      <c r="E28" s="60" t="s">
        <v>14</v>
      </c>
      <c r="F28" s="60" t="s">
        <v>14</v>
      </c>
      <c r="G28" s="62" t="s">
        <v>14</v>
      </c>
      <c r="H28" s="60" t="s">
        <v>14</v>
      </c>
      <c r="I28" s="60" t="s">
        <v>14</v>
      </c>
      <c r="J28" s="61" t="s">
        <v>14</v>
      </c>
      <c r="K28" s="29">
        <f t="shared" si="11"/>
        <v>0</v>
      </c>
      <c r="L28" s="19" t="s">
        <v>14</v>
      </c>
      <c r="M28" s="21" t="str">
        <f t="shared" si="9"/>
        <v>N/A</v>
      </c>
    </row>
    <row r="29" spans="1:26" ht="15.75" customHeight="1" x14ac:dyDescent="0.2">
      <c r="A29" s="57">
        <v>3.4</v>
      </c>
      <c r="B29" s="58" t="s">
        <v>42</v>
      </c>
      <c r="C29" s="59" t="s">
        <v>14</v>
      </c>
      <c r="D29" s="60" t="s">
        <v>14</v>
      </c>
      <c r="E29" s="60" t="s">
        <v>14</v>
      </c>
      <c r="F29" s="60" t="s">
        <v>14</v>
      </c>
      <c r="G29" s="60" t="s">
        <v>14</v>
      </c>
      <c r="H29" s="60" t="s">
        <v>14</v>
      </c>
      <c r="I29" s="62">
        <v>4.5</v>
      </c>
      <c r="J29" s="61" t="s">
        <v>14</v>
      </c>
      <c r="K29" s="29">
        <f t="shared" si="11"/>
        <v>4.5</v>
      </c>
      <c r="L29" s="19">
        <v>5</v>
      </c>
      <c r="M29" s="21">
        <f t="shared" si="9"/>
        <v>-0.1</v>
      </c>
    </row>
    <row r="30" spans="1:26" ht="15.75" customHeight="1" x14ac:dyDescent="0.2">
      <c r="A30" s="57">
        <v>3.5</v>
      </c>
      <c r="B30" s="58" t="s">
        <v>43</v>
      </c>
      <c r="C30" s="59" t="s">
        <v>14</v>
      </c>
      <c r="D30" s="60" t="s">
        <v>14</v>
      </c>
      <c r="E30" s="60" t="s">
        <v>14</v>
      </c>
      <c r="F30" s="60" t="s">
        <v>14</v>
      </c>
      <c r="G30" s="60" t="s">
        <v>14</v>
      </c>
      <c r="H30" s="60" t="s">
        <v>14</v>
      </c>
      <c r="I30" s="60" t="s">
        <v>14</v>
      </c>
      <c r="J30" s="61" t="s">
        <v>14</v>
      </c>
      <c r="K30" s="29">
        <f t="shared" si="11"/>
        <v>0</v>
      </c>
      <c r="L30" s="20" t="s">
        <v>14</v>
      </c>
      <c r="M30" s="21" t="str">
        <f t="shared" si="9"/>
        <v>N/A</v>
      </c>
    </row>
    <row r="31" spans="1:26" ht="15.75" customHeight="1" x14ac:dyDescent="0.2">
      <c r="A31" s="66"/>
      <c r="B31" s="67"/>
      <c r="C31" s="68"/>
      <c r="D31" s="69"/>
      <c r="E31" s="69"/>
      <c r="F31" s="69"/>
      <c r="G31" s="69"/>
      <c r="H31" s="69"/>
      <c r="I31" s="69"/>
      <c r="J31" s="70"/>
      <c r="K31" s="81"/>
      <c r="L31" s="72"/>
      <c r="M31" s="41" t="str">
        <f t="shared" si="9"/>
        <v>N/A</v>
      </c>
    </row>
    <row r="32" spans="1:26" ht="15.75" customHeight="1" x14ac:dyDescent="0.2">
      <c r="A32" s="73">
        <v>4</v>
      </c>
      <c r="B32" s="74" t="s">
        <v>44</v>
      </c>
      <c r="C32" s="75">
        <f t="shared" ref="C32:J32" si="12">SUM(C33:C36)</f>
        <v>0</v>
      </c>
      <c r="D32" s="76">
        <f t="shared" si="12"/>
        <v>0</v>
      </c>
      <c r="E32" s="76">
        <f t="shared" si="12"/>
        <v>0</v>
      </c>
      <c r="F32" s="76">
        <f t="shared" si="12"/>
        <v>0</v>
      </c>
      <c r="G32" s="76">
        <f t="shared" si="12"/>
        <v>0</v>
      </c>
      <c r="H32" s="76">
        <f t="shared" si="12"/>
        <v>0</v>
      </c>
      <c r="I32" s="76">
        <f t="shared" si="12"/>
        <v>0</v>
      </c>
      <c r="J32" s="77">
        <f t="shared" si="12"/>
        <v>0</v>
      </c>
      <c r="K32" s="82">
        <f t="shared" ref="K32:K35" si="13">SUM(C32:J32)</f>
        <v>0</v>
      </c>
      <c r="L32" s="79">
        <v>0</v>
      </c>
      <c r="M32" s="80">
        <f t="shared" si="9"/>
        <v>0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57">
        <v>4.0999999999999996</v>
      </c>
      <c r="B33" s="58" t="s">
        <v>45</v>
      </c>
      <c r="C33" s="59" t="s">
        <v>14</v>
      </c>
      <c r="D33" s="60" t="s">
        <v>14</v>
      </c>
      <c r="E33" s="60" t="s">
        <v>14</v>
      </c>
      <c r="F33" s="60" t="s">
        <v>14</v>
      </c>
      <c r="G33" s="60" t="s">
        <v>14</v>
      </c>
      <c r="H33" s="60" t="s">
        <v>14</v>
      </c>
      <c r="I33" s="60" t="s">
        <v>14</v>
      </c>
      <c r="J33" s="61"/>
      <c r="K33" s="29">
        <f t="shared" si="13"/>
        <v>0</v>
      </c>
      <c r="L33" s="20" t="s">
        <v>14</v>
      </c>
      <c r="M33" s="21" t="str">
        <f t="shared" si="9"/>
        <v>N/A</v>
      </c>
    </row>
    <row r="34" spans="1:26" ht="15.75" customHeight="1" x14ac:dyDescent="0.2">
      <c r="A34" s="57">
        <v>4.2</v>
      </c>
      <c r="B34" s="58" t="s">
        <v>46</v>
      </c>
      <c r="C34" s="59" t="s">
        <v>14</v>
      </c>
      <c r="D34" s="60" t="s">
        <v>14</v>
      </c>
      <c r="E34" s="60" t="s">
        <v>14</v>
      </c>
      <c r="F34" s="60" t="s">
        <v>14</v>
      </c>
      <c r="G34" s="60" t="s">
        <v>14</v>
      </c>
      <c r="H34" s="60" t="s">
        <v>14</v>
      </c>
      <c r="I34" s="60" t="s">
        <v>14</v>
      </c>
      <c r="J34" s="61" t="s">
        <v>14</v>
      </c>
      <c r="K34" s="29">
        <f t="shared" si="13"/>
        <v>0</v>
      </c>
      <c r="L34" s="20" t="s">
        <v>14</v>
      </c>
      <c r="M34" s="21" t="str">
        <f t="shared" si="9"/>
        <v>N/A</v>
      </c>
    </row>
    <row r="35" spans="1:26" ht="15.75" customHeight="1" x14ac:dyDescent="0.2">
      <c r="A35" s="57">
        <v>4.3</v>
      </c>
      <c r="B35" s="58" t="s">
        <v>47</v>
      </c>
      <c r="C35" s="59" t="s">
        <v>14</v>
      </c>
      <c r="D35" s="60" t="s">
        <v>14</v>
      </c>
      <c r="E35" s="60" t="s">
        <v>14</v>
      </c>
      <c r="F35" s="60" t="s">
        <v>14</v>
      </c>
      <c r="G35" s="60" t="s">
        <v>14</v>
      </c>
      <c r="H35" s="60" t="s">
        <v>14</v>
      </c>
      <c r="I35" s="60" t="s">
        <v>14</v>
      </c>
      <c r="J35" s="63" t="s">
        <v>14</v>
      </c>
      <c r="K35" s="29">
        <f t="shared" si="13"/>
        <v>0</v>
      </c>
      <c r="L35" s="20" t="s">
        <v>14</v>
      </c>
      <c r="M35" s="21" t="str">
        <f t="shared" si="9"/>
        <v>N/A</v>
      </c>
    </row>
    <row r="36" spans="1:26" ht="15.75" customHeight="1" x14ac:dyDescent="0.2">
      <c r="A36" s="49">
        <v>4.4000000000000004</v>
      </c>
      <c r="B36" s="50" t="s">
        <v>48</v>
      </c>
      <c r="C36" s="83">
        <f t="shared" ref="C36:K36" si="14">SUM(C37:C39)</f>
        <v>0</v>
      </c>
      <c r="D36" s="84">
        <f t="shared" si="14"/>
        <v>0</v>
      </c>
      <c r="E36" s="84">
        <f t="shared" si="14"/>
        <v>0</v>
      </c>
      <c r="F36" s="84">
        <f t="shared" si="14"/>
        <v>0</v>
      </c>
      <c r="G36" s="84">
        <f t="shared" si="14"/>
        <v>0</v>
      </c>
      <c r="H36" s="84">
        <f t="shared" si="14"/>
        <v>0</v>
      </c>
      <c r="I36" s="84">
        <f t="shared" si="14"/>
        <v>0</v>
      </c>
      <c r="J36" s="85">
        <f t="shared" si="14"/>
        <v>0</v>
      </c>
      <c r="K36" s="86">
        <f t="shared" si="14"/>
        <v>0</v>
      </c>
      <c r="L36" s="87">
        <v>0</v>
      </c>
      <c r="M36" s="88">
        <f t="shared" si="9"/>
        <v>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57" t="s">
        <v>49</v>
      </c>
      <c r="B37" s="58" t="s">
        <v>50</v>
      </c>
      <c r="C37" s="59" t="s">
        <v>14</v>
      </c>
      <c r="D37" s="60" t="s">
        <v>14</v>
      </c>
      <c r="E37" s="60" t="s">
        <v>14</v>
      </c>
      <c r="F37" s="62" t="s">
        <v>14</v>
      </c>
      <c r="G37" s="60" t="s">
        <v>14</v>
      </c>
      <c r="H37" s="60" t="s">
        <v>14</v>
      </c>
      <c r="I37" s="60" t="s">
        <v>14</v>
      </c>
      <c r="J37" s="61" t="s">
        <v>14</v>
      </c>
      <c r="K37" s="29">
        <f t="shared" ref="K37:K39" si="15">SUM(C37:J37)</f>
        <v>0</v>
      </c>
      <c r="L37" s="20" t="s">
        <v>14</v>
      </c>
      <c r="M37" s="21" t="str">
        <f t="shared" si="9"/>
        <v>N/A</v>
      </c>
    </row>
    <row r="38" spans="1:26" ht="15.75" customHeight="1" x14ac:dyDescent="0.2">
      <c r="A38" s="57" t="s">
        <v>51</v>
      </c>
      <c r="B38" s="58" t="s">
        <v>52</v>
      </c>
      <c r="C38" s="59" t="s">
        <v>14</v>
      </c>
      <c r="D38" s="60" t="s">
        <v>14</v>
      </c>
      <c r="E38" s="60" t="s">
        <v>14</v>
      </c>
      <c r="F38" s="60" t="s">
        <v>14</v>
      </c>
      <c r="G38" s="60" t="s">
        <v>14</v>
      </c>
      <c r="H38" s="60" t="s">
        <v>14</v>
      </c>
      <c r="I38" s="60" t="s">
        <v>14</v>
      </c>
      <c r="J38" s="61" t="s">
        <v>14</v>
      </c>
      <c r="K38" s="29">
        <f t="shared" si="15"/>
        <v>0</v>
      </c>
      <c r="L38" s="20" t="s">
        <v>14</v>
      </c>
      <c r="M38" s="21" t="str">
        <f t="shared" si="9"/>
        <v>N/A</v>
      </c>
    </row>
    <row r="39" spans="1:26" ht="15.75" customHeight="1" x14ac:dyDescent="0.2">
      <c r="A39" s="57" t="s">
        <v>53</v>
      </c>
      <c r="B39" s="58" t="s">
        <v>54</v>
      </c>
      <c r="C39" s="59" t="s">
        <v>14</v>
      </c>
      <c r="D39" s="60" t="s">
        <v>14</v>
      </c>
      <c r="E39" s="60" t="s">
        <v>14</v>
      </c>
      <c r="F39" s="60" t="s">
        <v>14</v>
      </c>
      <c r="G39" s="60" t="s">
        <v>14</v>
      </c>
      <c r="H39" s="60" t="s">
        <v>14</v>
      </c>
      <c r="I39" s="60" t="s">
        <v>14</v>
      </c>
      <c r="J39" s="61" t="s">
        <v>14</v>
      </c>
      <c r="K39" s="29">
        <f t="shared" si="15"/>
        <v>0</v>
      </c>
      <c r="L39" s="20" t="s">
        <v>14</v>
      </c>
      <c r="M39" s="21" t="str">
        <f t="shared" si="9"/>
        <v>N/A</v>
      </c>
    </row>
    <row r="40" spans="1:26" ht="15.75" customHeight="1" x14ac:dyDescent="0.2">
      <c r="A40" s="89"/>
      <c r="B40" s="90"/>
      <c r="C40" s="68"/>
      <c r="D40" s="69"/>
      <c r="E40" s="69"/>
      <c r="F40" s="69"/>
      <c r="G40" s="69"/>
      <c r="H40" s="69"/>
      <c r="I40" s="69"/>
      <c r="J40" s="70"/>
      <c r="K40" s="81"/>
      <c r="L40" s="72"/>
      <c r="M40" s="41" t="str">
        <f t="shared" si="9"/>
        <v>N/A</v>
      </c>
    </row>
    <row r="41" spans="1:26" ht="15.75" customHeight="1" x14ac:dyDescent="0.2">
      <c r="A41" s="73">
        <v>5</v>
      </c>
      <c r="B41" s="74" t="s">
        <v>55</v>
      </c>
      <c r="C41" s="75">
        <f t="shared" ref="C41:J41" si="16">SUM(C42:C44)</f>
        <v>0</v>
      </c>
      <c r="D41" s="76">
        <f t="shared" si="16"/>
        <v>2</v>
      </c>
      <c r="E41" s="76">
        <f t="shared" si="16"/>
        <v>3</v>
      </c>
      <c r="F41" s="76">
        <f t="shared" si="16"/>
        <v>0</v>
      </c>
      <c r="G41" s="76">
        <f t="shared" si="16"/>
        <v>0</v>
      </c>
      <c r="H41" s="76">
        <f t="shared" si="16"/>
        <v>0</v>
      </c>
      <c r="I41" s="76">
        <f t="shared" si="16"/>
        <v>0</v>
      </c>
      <c r="J41" s="77">
        <f t="shared" si="16"/>
        <v>8</v>
      </c>
      <c r="K41" s="82">
        <f t="shared" ref="K41:K70" si="17">SUM(C41:J41)</f>
        <v>13</v>
      </c>
      <c r="L41" s="79">
        <f>SUM(L42:L43,L44,L51)</f>
        <v>30.6</v>
      </c>
      <c r="M41" s="91">
        <f t="shared" si="9"/>
        <v>-0.57520000000000004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57">
        <v>5.0999999999999996</v>
      </c>
      <c r="B42" s="58" t="s">
        <v>56</v>
      </c>
      <c r="C42" s="59" t="s">
        <v>14</v>
      </c>
      <c r="D42" s="60" t="s">
        <v>14</v>
      </c>
      <c r="E42" s="60" t="s">
        <v>14</v>
      </c>
      <c r="F42" s="60" t="s">
        <v>14</v>
      </c>
      <c r="G42" s="60" t="s">
        <v>14</v>
      </c>
      <c r="H42" s="60" t="s">
        <v>14</v>
      </c>
      <c r="I42" s="60" t="s">
        <v>14</v>
      </c>
      <c r="J42" s="61" t="s">
        <v>14</v>
      </c>
      <c r="K42" s="29">
        <f t="shared" si="17"/>
        <v>0</v>
      </c>
      <c r="L42" s="19"/>
      <c r="M42" s="21" t="str">
        <f t="shared" si="9"/>
        <v>N/A</v>
      </c>
    </row>
    <row r="43" spans="1:26" ht="15.75" customHeight="1" x14ac:dyDescent="0.2">
      <c r="A43" s="57">
        <v>5.2</v>
      </c>
      <c r="B43" s="58" t="s">
        <v>57</v>
      </c>
      <c r="C43" s="59"/>
      <c r="D43" s="60" t="s">
        <v>14</v>
      </c>
      <c r="E43" s="60" t="s">
        <v>14</v>
      </c>
      <c r="F43" s="60" t="s">
        <v>14</v>
      </c>
      <c r="G43" s="60" t="s">
        <v>14</v>
      </c>
      <c r="H43" s="60" t="s">
        <v>14</v>
      </c>
      <c r="I43" s="60" t="s">
        <v>14</v>
      </c>
      <c r="J43" s="61" t="s">
        <v>14</v>
      </c>
      <c r="K43" s="29">
        <f t="shared" si="17"/>
        <v>0</v>
      </c>
      <c r="L43" s="19" t="s">
        <v>14</v>
      </c>
      <c r="M43" s="21" t="str">
        <f t="shared" si="9"/>
        <v>N/A</v>
      </c>
    </row>
    <row r="44" spans="1:26" ht="15.75" customHeight="1" x14ac:dyDescent="0.2">
      <c r="A44" s="92">
        <v>5.3</v>
      </c>
      <c r="B44" s="93" t="s">
        <v>58</v>
      </c>
      <c r="C44" s="94">
        <f t="shared" ref="C44:J44" si="18">SUM(C45,C48,C51)</f>
        <v>0</v>
      </c>
      <c r="D44" s="95">
        <f t="shared" si="18"/>
        <v>2</v>
      </c>
      <c r="E44" s="95">
        <f t="shared" si="18"/>
        <v>3</v>
      </c>
      <c r="F44" s="95">
        <f t="shared" si="18"/>
        <v>0</v>
      </c>
      <c r="G44" s="95">
        <f t="shared" si="18"/>
        <v>0</v>
      </c>
      <c r="H44" s="95">
        <f t="shared" si="18"/>
        <v>0</v>
      </c>
      <c r="I44" s="95">
        <f t="shared" si="18"/>
        <v>0</v>
      </c>
      <c r="J44" s="96">
        <f t="shared" si="18"/>
        <v>8</v>
      </c>
      <c r="K44" s="97">
        <f t="shared" si="17"/>
        <v>13</v>
      </c>
      <c r="L44" s="98">
        <f>SUM(L45,L48)</f>
        <v>30.6</v>
      </c>
      <c r="M44" s="99">
        <f t="shared" si="9"/>
        <v>-0.57520000000000004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49" t="s">
        <v>59</v>
      </c>
      <c r="B45" s="50" t="s">
        <v>60</v>
      </c>
      <c r="C45" s="83">
        <f t="shared" ref="C45:J45" si="19">SUM(C46:C47)</f>
        <v>0</v>
      </c>
      <c r="D45" s="84">
        <f t="shared" si="19"/>
        <v>0</v>
      </c>
      <c r="E45" s="84">
        <f t="shared" si="19"/>
        <v>0</v>
      </c>
      <c r="F45" s="84">
        <f t="shared" si="19"/>
        <v>0</v>
      </c>
      <c r="G45" s="84">
        <f t="shared" si="19"/>
        <v>0</v>
      </c>
      <c r="H45" s="84">
        <f t="shared" si="19"/>
        <v>0</v>
      </c>
      <c r="I45" s="84">
        <f t="shared" si="19"/>
        <v>0</v>
      </c>
      <c r="J45" s="85">
        <f t="shared" si="19"/>
        <v>0</v>
      </c>
      <c r="K45" s="86">
        <f t="shared" si="17"/>
        <v>0</v>
      </c>
      <c r="L45" s="87">
        <f>SUM(L46:L47)</f>
        <v>17.100000000000001</v>
      </c>
      <c r="M45" s="56">
        <f t="shared" si="9"/>
        <v>-1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57" t="s">
        <v>61</v>
      </c>
      <c r="B46" s="58" t="s">
        <v>62</v>
      </c>
      <c r="C46" s="59" t="s">
        <v>14</v>
      </c>
      <c r="D46" s="60" t="s">
        <v>14</v>
      </c>
      <c r="E46" s="60" t="s">
        <v>14</v>
      </c>
      <c r="F46" s="60" t="s">
        <v>14</v>
      </c>
      <c r="G46" s="62" t="s">
        <v>14</v>
      </c>
      <c r="H46" s="60" t="s">
        <v>14</v>
      </c>
      <c r="I46" s="60" t="s">
        <v>14</v>
      </c>
      <c r="J46" s="61" t="s">
        <v>14</v>
      </c>
      <c r="K46" s="29">
        <f t="shared" si="17"/>
        <v>0</v>
      </c>
      <c r="L46" s="19" t="s">
        <v>14</v>
      </c>
      <c r="M46" s="21" t="str">
        <f t="shared" si="9"/>
        <v>N/A</v>
      </c>
    </row>
    <row r="47" spans="1:26" ht="15.75" customHeight="1" x14ac:dyDescent="0.2">
      <c r="A47" s="57" t="s">
        <v>63</v>
      </c>
      <c r="B47" s="58" t="s">
        <v>64</v>
      </c>
      <c r="C47" s="59" t="s">
        <v>14</v>
      </c>
      <c r="D47" s="60" t="s">
        <v>14</v>
      </c>
      <c r="E47" s="60" t="s">
        <v>14</v>
      </c>
      <c r="F47" s="60" t="s">
        <v>14</v>
      </c>
      <c r="G47" s="60" t="s">
        <v>14</v>
      </c>
      <c r="H47" s="60" t="s">
        <v>14</v>
      </c>
      <c r="I47" s="60" t="s">
        <v>14</v>
      </c>
      <c r="J47" s="61" t="s">
        <v>14</v>
      </c>
      <c r="K47" s="29">
        <f t="shared" si="17"/>
        <v>0</v>
      </c>
      <c r="L47" s="19">
        <v>17.100000000000001</v>
      </c>
      <c r="M47" s="21">
        <f t="shared" si="9"/>
        <v>-1</v>
      </c>
    </row>
    <row r="48" spans="1:26" ht="15.75" customHeight="1" x14ac:dyDescent="0.2">
      <c r="A48" s="100" t="s">
        <v>65</v>
      </c>
      <c r="B48" s="101" t="s">
        <v>66</v>
      </c>
      <c r="C48" s="102">
        <f t="shared" ref="C48:J48" si="20">SUM(C49:C50)</f>
        <v>0</v>
      </c>
      <c r="D48" s="103">
        <f t="shared" si="20"/>
        <v>2</v>
      </c>
      <c r="E48" s="103">
        <f t="shared" si="20"/>
        <v>3</v>
      </c>
      <c r="F48" s="103">
        <f t="shared" si="20"/>
        <v>0</v>
      </c>
      <c r="G48" s="103">
        <f t="shared" si="20"/>
        <v>0</v>
      </c>
      <c r="H48" s="103">
        <f t="shared" si="20"/>
        <v>0</v>
      </c>
      <c r="I48" s="103">
        <f t="shared" si="20"/>
        <v>0</v>
      </c>
      <c r="J48" s="104">
        <f t="shared" si="20"/>
        <v>8</v>
      </c>
      <c r="K48" s="105">
        <f t="shared" si="17"/>
        <v>13</v>
      </c>
      <c r="L48" s="106">
        <f>SUM(L49:L50)</f>
        <v>13.5</v>
      </c>
      <c r="M48" s="56">
        <f t="shared" si="9"/>
        <v>-3.6999999999999998E-2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57" t="s">
        <v>67</v>
      </c>
      <c r="B49" s="58" t="s">
        <v>68</v>
      </c>
      <c r="C49" s="64" t="s">
        <v>14</v>
      </c>
      <c r="D49" s="62" t="s">
        <v>14</v>
      </c>
      <c r="E49" s="26" t="s">
        <v>14</v>
      </c>
      <c r="F49" s="62" t="s">
        <v>14</v>
      </c>
      <c r="G49" s="62" t="s">
        <v>14</v>
      </c>
      <c r="H49" s="62" t="s">
        <v>14</v>
      </c>
      <c r="I49" s="62" t="s">
        <v>14</v>
      </c>
      <c r="J49" s="63" t="s">
        <v>14</v>
      </c>
      <c r="K49" s="29">
        <f t="shared" si="17"/>
        <v>0</v>
      </c>
      <c r="L49" s="19" t="s">
        <v>14</v>
      </c>
      <c r="M49" s="21" t="str">
        <f t="shared" si="9"/>
        <v>N/A</v>
      </c>
    </row>
    <row r="50" spans="1:26" ht="15.75" customHeight="1" x14ac:dyDescent="0.2">
      <c r="A50" s="57" t="s">
        <v>69</v>
      </c>
      <c r="B50" s="58" t="s">
        <v>70</v>
      </c>
      <c r="C50" s="59" t="s">
        <v>14</v>
      </c>
      <c r="D50" s="62">
        <v>2</v>
      </c>
      <c r="E50" s="62">
        <v>3</v>
      </c>
      <c r="F50" s="60" t="s">
        <v>14</v>
      </c>
      <c r="G50" s="60" t="s">
        <v>14</v>
      </c>
      <c r="H50" s="60" t="s">
        <v>14</v>
      </c>
      <c r="I50" s="60" t="s">
        <v>14</v>
      </c>
      <c r="J50" s="63">
        <v>8</v>
      </c>
      <c r="K50" s="29">
        <f t="shared" si="17"/>
        <v>13</v>
      </c>
      <c r="L50" s="19">
        <v>13.5</v>
      </c>
      <c r="M50" s="21">
        <f t="shared" si="9"/>
        <v>-3.6999999999999998E-2</v>
      </c>
    </row>
    <row r="51" spans="1:26" ht="15.75" customHeight="1" x14ac:dyDescent="0.2">
      <c r="A51" s="100">
        <v>5.4</v>
      </c>
      <c r="B51" s="101" t="s">
        <v>71</v>
      </c>
      <c r="C51" s="103">
        <f t="shared" ref="C51:J51" si="21">SUM(C52:C54)</f>
        <v>0</v>
      </c>
      <c r="D51" s="103">
        <f t="shared" si="21"/>
        <v>0</v>
      </c>
      <c r="E51" s="103">
        <f t="shared" si="21"/>
        <v>0</v>
      </c>
      <c r="F51" s="103">
        <f t="shared" si="21"/>
        <v>0</v>
      </c>
      <c r="G51" s="103">
        <f t="shared" si="21"/>
        <v>0</v>
      </c>
      <c r="H51" s="103">
        <f t="shared" si="21"/>
        <v>0</v>
      </c>
      <c r="I51" s="103">
        <f t="shared" si="21"/>
        <v>0</v>
      </c>
      <c r="J51" s="104">
        <f t="shared" si="21"/>
        <v>0</v>
      </c>
      <c r="K51" s="102">
        <f t="shared" si="17"/>
        <v>0</v>
      </c>
      <c r="L51" s="103">
        <f>SUM(L52:L54)</f>
        <v>0</v>
      </c>
      <c r="M51" s="56">
        <f t="shared" si="9"/>
        <v>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57" t="s">
        <v>72</v>
      </c>
      <c r="B52" s="58" t="s">
        <v>73</v>
      </c>
      <c r="C52" s="59" t="s">
        <v>14</v>
      </c>
      <c r="D52" s="60" t="s">
        <v>14</v>
      </c>
      <c r="E52" s="60" t="s">
        <v>14</v>
      </c>
      <c r="F52" s="60" t="s">
        <v>14</v>
      </c>
      <c r="G52" s="60" t="s">
        <v>14</v>
      </c>
      <c r="H52" s="60" t="s">
        <v>14</v>
      </c>
      <c r="I52" s="60" t="s">
        <v>14</v>
      </c>
      <c r="J52" s="61" t="s">
        <v>14</v>
      </c>
      <c r="K52" s="29">
        <f t="shared" si="17"/>
        <v>0</v>
      </c>
      <c r="L52" s="20" t="s">
        <v>14</v>
      </c>
      <c r="M52" s="21" t="str">
        <f t="shared" si="9"/>
        <v>N/A</v>
      </c>
    </row>
    <row r="53" spans="1:26" ht="15.75" customHeight="1" x14ac:dyDescent="0.2">
      <c r="A53" s="57" t="s">
        <v>74</v>
      </c>
      <c r="B53" s="107" t="s">
        <v>75</v>
      </c>
      <c r="C53" s="59" t="s">
        <v>14</v>
      </c>
      <c r="D53" s="60" t="s">
        <v>14</v>
      </c>
      <c r="E53" s="60" t="s">
        <v>14</v>
      </c>
      <c r="F53" s="60" t="s">
        <v>14</v>
      </c>
      <c r="G53" s="60" t="s">
        <v>14</v>
      </c>
      <c r="H53" s="60" t="s">
        <v>14</v>
      </c>
      <c r="I53" s="60" t="s">
        <v>14</v>
      </c>
      <c r="J53" s="61" t="s">
        <v>14</v>
      </c>
      <c r="K53" s="29">
        <f t="shared" si="17"/>
        <v>0</v>
      </c>
      <c r="L53" s="20" t="s">
        <v>14</v>
      </c>
      <c r="M53" s="21" t="str">
        <f t="shared" si="9"/>
        <v>N/A</v>
      </c>
    </row>
    <row r="54" spans="1:26" ht="15.75" customHeight="1" x14ac:dyDescent="0.2">
      <c r="A54" s="57" t="s">
        <v>76</v>
      </c>
      <c r="B54" s="58" t="s">
        <v>77</v>
      </c>
      <c r="C54" s="59" t="s">
        <v>14</v>
      </c>
      <c r="D54" s="60" t="s">
        <v>14</v>
      </c>
      <c r="E54" s="60" t="s">
        <v>14</v>
      </c>
      <c r="F54" s="60" t="s">
        <v>14</v>
      </c>
      <c r="G54" s="60" t="s">
        <v>14</v>
      </c>
      <c r="H54" s="60" t="s">
        <v>14</v>
      </c>
      <c r="I54" s="60" t="s">
        <v>14</v>
      </c>
      <c r="J54" s="61" t="s">
        <v>14</v>
      </c>
      <c r="K54" s="29">
        <f t="shared" si="17"/>
        <v>0</v>
      </c>
      <c r="L54" s="20" t="s">
        <v>14</v>
      </c>
      <c r="M54" s="21" t="str">
        <f t="shared" si="9"/>
        <v>N/A</v>
      </c>
    </row>
    <row r="55" spans="1:26" ht="15.75" customHeight="1" x14ac:dyDescent="0.2">
      <c r="A55" s="89"/>
      <c r="B55" s="90"/>
      <c r="C55" s="68"/>
      <c r="D55" s="69"/>
      <c r="E55" s="69"/>
      <c r="F55" s="69"/>
      <c r="G55" s="69"/>
      <c r="H55" s="69"/>
      <c r="I55" s="69"/>
      <c r="J55" s="70"/>
      <c r="K55" s="38">
        <f t="shared" si="17"/>
        <v>0</v>
      </c>
      <c r="L55" s="72"/>
      <c r="M55" s="41" t="str">
        <f t="shared" si="9"/>
        <v>N/A</v>
      </c>
    </row>
    <row r="56" spans="1:26" ht="15.75" customHeight="1" x14ac:dyDescent="0.2">
      <c r="A56" s="42">
        <v>6</v>
      </c>
      <c r="B56" s="43" t="s">
        <v>78</v>
      </c>
      <c r="C56" s="109">
        <f t="shared" ref="C56:J56" si="22">SUM(C57:C70)</f>
        <v>0</v>
      </c>
      <c r="D56" s="111">
        <f t="shared" si="22"/>
        <v>2</v>
      </c>
      <c r="E56" s="111">
        <f t="shared" si="22"/>
        <v>3</v>
      </c>
      <c r="F56" s="111">
        <f t="shared" si="22"/>
        <v>0</v>
      </c>
      <c r="G56" s="111">
        <f t="shared" si="22"/>
        <v>0</v>
      </c>
      <c r="H56" s="111">
        <f t="shared" si="22"/>
        <v>0</v>
      </c>
      <c r="I56" s="111">
        <f t="shared" si="22"/>
        <v>4.5</v>
      </c>
      <c r="J56" s="113">
        <f t="shared" si="22"/>
        <v>0</v>
      </c>
      <c r="K56" s="115">
        <f t="shared" si="17"/>
        <v>9.5</v>
      </c>
      <c r="L56" s="117">
        <v>0</v>
      </c>
      <c r="M56" s="48" t="str">
        <f t="shared" si="9"/>
        <v>+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57">
        <v>6.1</v>
      </c>
      <c r="B57" s="58" t="s">
        <v>79</v>
      </c>
      <c r="C57" s="59" t="s">
        <v>14</v>
      </c>
      <c r="D57" s="60" t="s">
        <v>14</v>
      </c>
      <c r="E57" s="60" t="s">
        <v>14</v>
      </c>
      <c r="F57" s="60" t="s">
        <v>14</v>
      </c>
      <c r="G57" s="60" t="s">
        <v>14</v>
      </c>
      <c r="H57" s="60" t="s">
        <v>14</v>
      </c>
      <c r="I57" s="60" t="s">
        <v>14</v>
      </c>
      <c r="J57" s="61" t="s">
        <v>14</v>
      </c>
      <c r="K57" s="29">
        <f t="shared" si="17"/>
        <v>0</v>
      </c>
      <c r="L57" s="20" t="s">
        <v>14</v>
      </c>
      <c r="M57" s="21" t="str">
        <f t="shared" si="9"/>
        <v>N/A</v>
      </c>
    </row>
    <row r="58" spans="1:26" ht="15.75" customHeight="1" x14ac:dyDescent="0.2">
      <c r="A58" s="57">
        <v>6.2</v>
      </c>
      <c r="B58" s="58" t="s">
        <v>80</v>
      </c>
      <c r="C58" s="59" t="s">
        <v>14</v>
      </c>
      <c r="D58" s="60" t="s">
        <v>14</v>
      </c>
      <c r="E58" s="60" t="s">
        <v>14</v>
      </c>
      <c r="F58" s="60" t="s">
        <v>14</v>
      </c>
      <c r="G58" s="60" t="s">
        <v>14</v>
      </c>
      <c r="H58" s="60" t="s">
        <v>14</v>
      </c>
      <c r="I58" s="60" t="s">
        <v>14</v>
      </c>
      <c r="J58" s="61" t="s">
        <v>14</v>
      </c>
      <c r="K58" s="29">
        <f t="shared" si="17"/>
        <v>0</v>
      </c>
      <c r="L58" s="20" t="s">
        <v>14</v>
      </c>
      <c r="M58" s="21" t="str">
        <f t="shared" si="9"/>
        <v>N/A</v>
      </c>
    </row>
    <row r="59" spans="1:26" ht="15.75" customHeight="1" x14ac:dyDescent="0.2">
      <c r="A59" s="57">
        <v>6.3</v>
      </c>
      <c r="B59" s="58" t="s">
        <v>81</v>
      </c>
      <c r="C59" s="59" t="s">
        <v>14</v>
      </c>
      <c r="D59" s="60" t="s">
        <v>14</v>
      </c>
      <c r="E59" s="60" t="s">
        <v>14</v>
      </c>
      <c r="F59" s="60" t="s">
        <v>14</v>
      </c>
      <c r="G59" s="60" t="s">
        <v>14</v>
      </c>
      <c r="H59" s="60" t="s">
        <v>14</v>
      </c>
      <c r="I59" s="60" t="s">
        <v>14</v>
      </c>
      <c r="J59" s="61" t="s">
        <v>14</v>
      </c>
      <c r="K59" s="29">
        <f t="shared" si="17"/>
        <v>0</v>
      </c>
      <c r="L59" s="20" t="s">
        <v>14</v>
      </c>
      <c r="M59" s="21" t="str">
        <f t="shared" si="9"/>
        <v>N/A</v>
      </c>
    </row>
    <row r="60" spans="1:26" ht="15.75" customHeight="1" x14ac:dyDescent="0.2">
      <c r="A60" s="57">
        <v>6.4</v>
      </c>
      <c r="B60" s="58" t="s">
        <v>82</v>
      </c>
      <c r="C60" s="59" t="s">
        <v>14</v>
      </c>
      <c r="D60" s="60" t="s">
        <v>14</v>
      </c>
      <c r="E60" s="60" t="s">
        <v>14</v>
      </c>
      <c r="F60" s="60" t="s">
        <v>14</v>
      </c>
      <c r="G60" s="60" t="s">
        <v>14</v>
      </c>
      <c r="H60" s="60" t="s">
        <v>14</v>
      </c>
      <c r="I60" s="60" t="s">
        <v>14</v>
      </c>
      <c r="J60" s="61" t="s">
        <v>14</v>
      </c>
      <c r="K60" s="29">
        <f t="shared" si="17"/>
        <v>0</v>
      </c>
      <c r="L60" s="20" t="s">
        <v>14</v>
      </c>
      <c r="M60" s="21" t="str">
        <f t="shared" si="9"/>
        <v>N/A</v>
      </c>
    </row>
    <row r="61" spans="1:26" ht="15.75" customHeight="1" x14ac:dyDescent="0.2">
      <c r="A61" s="57">
        <v>6.5</v>
      </c>
      <c r="B61" s="58" t="s">
        <v>83</v>
      </c>
      <c r="C61" s="59" t="s">
        <v>14</v>
      </c>
      <c r="D61" s="60" t="s">
        <v>14</v>
      </c>
      <c r="E61" s="60" t="s">
        <v>14</v>
      </c>
      <c r="F61" s="60" t="s">
        <v>14</v>
      </c>
      <c r="G61" s="60" t="s">
        <v>14</v>
      </c>
      <c r="H61" s="62" t="s">
        <v>14</v>
      </c>
      <c r="I61" s="62" t="s">
        <v>14</v>
      </c>
      <c r="J61" s="63" t="s">
        <v>14</v>
      </c>
      <c r="K61" s="29">
        <f t="shared" si="17"/>
        <v>0</v>
      </c>
      <c r="L61" s="20" t="s">
        <v>14</v>
      </c>
      <c r="M61" s="21" t="str">
        <f t="shared" si="9"/>
        <v>N/A</v>
      </c>
    </row>
    <row r="62" spans="1:26" ht="15.75" customHeight="1" x14ac:dyDescent="0.2">
      <c r="A62" s="57">
        <v>6.6</v>
      </c>
      <c r="B62" s="58" t="s">
        <v>84</v>
      </c>
      <c r="C62" s="59" t="s">
        <v>14</v>
      </c>
      <c r="D62" s="60" t="s">
        <v>14</v>
      </c>
      <c r="E62" s="60" t="s">
        <v>14</v>
      </c>
      <c r="F62" s="60" t="s">
        <v>14</v>
      </c>
      <c r="G62" s="60" t="s">
        <v>14</v>
      </c>
      <c r="H62" s="60" t="s">
        <v>14</v>
      </c>
      <c r="I62" s="60" t="s">
        <v>14</v>
      </c>
      <c r="J62" s="61" t="s">
        <v>14</v>
      </c>
      <c r="K62" s="29">
        <f t="shared" si="17"/>
        <v>0</v>
      </c>
      <c r="L62" s="20" t="s">
        <v>14</v>
      </c>
      <c r="M62" s="21" t="str">
        <f t="shared" si="9"/>
        <v>N/A</v>
      </c>
    </row>
    <row r="63" spans="1:26" ht="15.75" customHeight="1" x14ac:dyDescent="0.2">
      <c r="A63" s="57">
        <v>6.7</v>
      </c>
      <c r="B63" s="58" t="s">
        <v>85</v>
      </c>
      <c r="C63" s="59" t="s">
        <v>14</v>
      </c>
      <c r="D63" s="60" t="s">
        <v>14</v>
      </c>
      <c r="E63" s="60" t="s">
        <v>14</v>
      </c>
      <c r="F63" s="60" t="s">
        <v>14</v>
      </c>
      <c r="G63" s="60" t="s">
        <v>14</v>
      </c>
      <c r="H63" s="60" t="s">
        <v>14</v>
      </c>
      <c r="I63" s="60" t="s">
        <v>14</v>
      </c>
      <c r="J63" s="61" t="s">
        <v>14</v>
      </c>
      <c r="K63" s="29">
        <f t="shared" si="17"/>
        <v>0</v>
      </c>
      <c r="L63" s="20" t="s">
        <v>14</v>
      </c>
      <c r="M63" s="21" t="str">
        <f t="shared" si="9"/>
        <v>N/A</v>
      </c>
    </row>
    <row r="64" spans="1:26" ht="15.75" customHeight="1" x14ac:dyDescent="0.2">
      <c r="A64" s="57">
        <v>6.8</v>
      </c>
      <c r="B64" s="58" t="s">
        <v>86</v>
      </c>
      <c r="C64" s="59" t="s">
        <v>14</v>
      </c>
      <c r="D64" s="60" t="s">
        <v>14</v>
      </c>
      <c r="E64" s="60" t="s">
        <v>14</v>
      </c>
      <c r="F64" s="60" t="s">
        <v>14</v>
      </c>
      <c r="G64" s="60" t="s">
        <v>14</v>
      </c>
      <c r="H64" s="60" t="s">
        <v>14</v>
      </c>
      <c r="I64" s="60" t="s">
        <v>14</v>
      </c>
      <c r="J64" s="61" t="s">
        <v>14</v>
      </c>
      <c r="K64" s="29">
        <f t="shared" si="17"/>
        <v>0</v>
      </c>
      <c r="L64" s="20" t="s">
        <v>14</v>
      </c>
      <c r="M64" s="21" t="str">
        <f t="shared" si="9"/>
        <v>N/A</v>
      </c>
    </row>
    <row r="65" spans="1:13" ht="15.75" customHeight="1" x14ac:dyDescent="0.2">
      <c r="A65" s="57">
        <v>6.9</v>
      </c>
      <c r="B65" s="58" t="s">
        <v>87</v>
      </c>
      <c r="C65" s="59" t="s">
        <v>14</v>
      </c>
      <c r="D65" s="60" t="s">
        <v>14</v>
      </c>
      <c r="E65" s="60" t="s">
        <v>14</v>
      </c>
      <c r="F65" s="60" t="s">
        <v>14</v>
      </c>
      <c r="G65" s="60" t="s">
        <v>14</v>
      </c>
      <c r="H65" s="60" t="s">
        <v>14</v>
      </c>
      <c r="I65" s="60" t="s">
        <v>14</v>
      </c>
      <c r="J65" s="61" t="s">
        <v>14</v>
      </c>
      <c r="K65" s="29">
        <f t="shared" si="17"/>
        <v>0</v>
      </c>
      <c r="L65" s="20" t="s">
        <v>14</v>
      </c>
      <c r="M65" s="21" t="str">
        <f t="shared" si="9"/>
        <v>N/A</v>
      </c>
    </row>
    <row r="66" spans="1:13" ht="15.75" customHeight="1" x14ac:dyDescent="0.2">
      <c r="A66" s="57">
        <v>6.1</v>
      </c>
      <c r="B66" s="58" t="s">
        <v>88</v>
      </c>
      <c r="C66" s="59" t="s">
        <v>14</v>
      </c>
      <c r="D66" s="60" t="s">
        <v>14</v>
      </c>
      <c r="E66" s="60" t="s">
        <v>14</v>
      </c>
      <c r="F66" s="60" t="s">
        <v>14</v>
      </c>
      <c r="G66" s="60" t="s">
        <v>14</v>
      </c>
      <c r="H66" s="60" t="s">
        <v>14</v>
      </c>
      <c r="I66" s="60" t="s">
        <v>14</v>
      </c>
      <c r="J66" s="61" t="s">
        <v>14</v>
      </c>
      <c r="K66" s="29">
        <f t="shared" si="17"/>
        <v>0</v>
      </c>
      <c r="L66" s="20" t="s">
        <v>14</v>
      </c>
      <c r="M66" s="21" t="str">
        <f t="shared" si="9"/>
        <v>N/A</v>
      </c>
    </row>
    <row r="67" spans="1:13" ht="15.75" customHeight="1" x14ac:dyDescent="0.2">
      <c r="A67" s="57">
        <v>6.11</v>
      </c>
      <c r="B67" s="58" t="s">
        <v>89</v>
      </c>
      <c r="C67" s="59" t="s">
        <v>14</v>
      </c>
      <c r="D67" s="60" t="s">
        <v>14</v>
      </c>
      <c r="E67" s="60" t="s">
        <v>14</v>
      </c>
      <c r="F67" s="60" t="s">
        <v>14</v>
      </c>
      <c r="G67" s="60" t="s">
        <v>14</v>
      </c>
      <c r="H67" s="60" t="s">
        <v>14</v>
      </c>
      <c r="I67" s="62">
        <v>4.5</v>
      </c>
      <c r="J67" s="61" t="s">
        <v>14</v>
      </c>
      <c r="K67" s="29">
        <f t="shared" si="17"/>
        <v>4.5</v>
      </c>
      <c r="L67" s="20" t="s">
        <v>14</v>
      </c>
      <c r="M67" s="21" t="str">
        <f t="shared" si="9"/>
        <v>N/A</v>
      </c>
    </row>
    <row r="68" spans="1:13" ht="15.75" customHeight="1" x14ac:dyDescent="0.2">
      <c r="A68" s="57">
        <v>6.12</v>
      </c>
      <c r="B68" s="58" t="s">
        <v>90</v>
      </c>
      <c r="C68" s="59" t="s">
        <v>14</v>
      </c>
      <c r="D68" s="60" t="s">
        <v>14</v>
      </c>
      <c r="E68" s="60" t="s">
        <v>14</v>
      </c>
      <c r="F68" s="60" t="s">
        <v>14</v>
      </c>
      <c r="G68" s="60" t="s">
        <v>14</v>
      </c>
      <c r="H68" s="60" t="s">
        <v>14</v>
      </c>
      <c r="I68" s="60" t="s">
        <v>14</v>
      </c>
      <c r="J68" s="61" t="s">
        <v>14</v>
      </c>
      <c r="K68" s="29">
        <f t="shared" si="17"/>
        <v>0</v>
      </c>
      <c r="L68" s="20" t="s">
        <v>14</v>
      </c>
      <c r="M68" s="21" t="str">
        <f t="shared" si="9"/>
        <v>N/A</v>
      </c>
    </row>
    <row r="69" spans="1:13" ht="15.75" customHeight="1" x14ac:dyDescent="0.2">
      <c r="A69" s="57">
        <v>6.13</v>
      </c>
      <c r="B69" s="58" t="s">
        <v>91</v>
      </c>
      <c r="C69" s="59" t="s">
        <v>14</v>
      </c>
      <c r="D69" s="60" t="s">
        <v>14</v>
      </c>
      <c r="E69" s="60" t="s">
        <v>14</v>
      </c>
      <c r="F69" s="60" t="s">
        <v>14</v>
      </c>
      <c r="G69" s="60" t="s">
        <v>14</v>
      </c>
      <c r="H69" s="60" t="s">
        <v>14</v>
      </c>
      <c r="I69" s="60" t="s">
        <v>14</v>
      </c>
      <c r="J69" s="61" t="s">
        <v>14</v>
      </c>
      <c r="K69" s="29">
        <f t="shared" si="17"/>
        <v>0</v>
      </c>
      <c r="L69" s="20" t="s">
        <v>14</v>
      </c>
      <c r="M69" s="21" t="str">
        <f t="shared" si="9"/>
        <v>N/A</v>
      </c>
    </row>
    <row r="70" spans="1:13" ht="15.75" customHeight="1" x14ac:dyDescent="0.2">
      <c r="A70" s="89">
        <v>6.14</v>
      </c>
      <c r="B70" s="90" t="s">
        <v>92</v>
      </c>
      <c r="C70" s="121" t="s">
        <v>14</v>
      </c>
      <c r="D70" s="124">
        <v>2</v>
      </c>
      <c r="E70" s="124">
        <v>3</v>
      </c>
      <c r="F70" s="122" t="s">
        <v>14</v>
      </c>
      <c r="G70" s="122" t="s">
        <v>14</v>
      </c>
      <c r="H70" s="122" t="s">
        <v>14</v>
      </c>
      <c r="I70" s="122" t="s">
        <v>14</v>
      </c>
      <c r="J70" s="123" t="s">
        <v>14</v>
      </c>
      <c r="K70" s="38">
        <f t="shared" si="17"/>
        <v>5</v>
      </c>
      <c r="L70" s="72" t="s">
        <v>14</v>
      </c>
      <c r="M70" s="41" t="str">
        <f t="shared" si="9"/>
        <v>N/A</v>
      </c>
    </row>
    <row r="71" spans="1:13" ht="15.75" customHeight="1" x14ac:dyDescent="0.2">
      <c r="A71" s="243" t="s">
        <v>93</v>
      </c>
      <c r="B71" s="244"/>
      <c r="C71" s="126"/>
      <c r="D71" s="127"/>
      <c r="E71" s="127"/>
      <c r="F71" s="127"/>
      <c r="G71" s="127"/>
      <c r="H71" s="127"/>
      <c r="I71" s="127"/>
      <c r="J71" s="128"/>
      <c r="K71" s="130">
        <f t="shared" ref="K71:L71" si="23">SUM(K3,K7,K25,K32,K41)</f>
        <v>25</v>
      </c>
      <c r="L71" s="132">
        <f t="shared" si="23"/>
        <v>51.6</v>
      </c>
      <c r="M71" s="134">
        <f t="shared" si="9"/>
        <v>-0.51549999999999996</v>
      </c>
    </row>
    <row r="72" spans="1:13" ht="15.75" customHeight="1" x14ac:dyDescent="0.2">
      <c r="A72" s="245" t="s">
        <v>94</v>
      </c>
      <c r="B72" s="246"/>
      <c r="C72" s="135">
        <f>SUM(C41,C32,C25,C7,C3)</f>
        <v>1.5</v>
      </c>
      <c r="D72" s="136">
        <f t="shared" ref="D72:J72" si="24">SUM(D41,D25,D32,D7,D3)</f>
        <v>5</v>
      </c>
      <c r="E72" s="136">
        <f t="shared" si="24"/>
        <v>4.5</v>
      </c>
      <c r="F72" s="136">
        <f t="shared" si="24"/>
        <v>0</v>
      </c>
      <c r="G72" s="136">
        <f t="shared" si="24"/>
        <v>0</v>
      </c>
      <c r="H72" s="136">
        <f t="shared" si="24"/>
        <v>0</v>
      </c>
      <c r="I72" s="136">
        <f t="shared" si="24"/>
        <v>6</v>
      </c>
      <c r="J72" s="136">
        <f t="shared" si="24"/>
        <v>8</v>
      </c>
      <c r="K72" s="138">
        <f t="shared" ref="K72:K73" si="25">SUM(C72:J72)</f>
        <v>25</v>
      </c>
      <c r="L72" s="140"/>
      <c r="M72" s="141" t="str">
        <f t="shared" si="9"/>
        <v>N/A</v>
      </c>
    </row>
    <row r="73" spans="1:13" ht="15.75" customHeight="1" x14ac:dyDescent="0.2">
      <c r="A73" s="247" t="s">
        <v>95</v>
      </c>
      <c r="B73" s="248"/>
      <c r="C73" s="143">
        <v>6.43</v>
      </c>
      <c r="D73" s="144">
        <v>5</v>
      </c>
      <c r="E73" s="144">
        <v>2</v>
      </c>
      <c r="F73" s="144">
        <v>4.97</v>
      </c>
      <c r="G73" s="144">
        <v>8.98</v>
      </c>
      <c r="H73" s="144">
        <v>12.2</v>
      </c>
      <c r="I73" s="144">
        <v>7</v>
      </c>
      <c r="J73" s="146">
        <v>5</v>
      </c>
      <c r="K73" s="138">
        <f t="shared" si="25"/>
        <v>51.58</v>
      </c>
      <c r="L73" s="140"/>
      <c r="M73" s="141" t="str">
        <f t="shared" si="9"/>
        <v>N/A</v>
      </c>
    </row>
    <row r="74" spans="1:13" ht="15.75" customHeight="1" x14ac:dyDescent="0.2">
      <c r="A74" s="226" t="s">
        <v>12</v>
      </c>
      <c r="B74" s="227"/>
      <c r="C74" s="148">
        <f t="shared" ref="C74:K74" si="26">((C72-C73)/C73)</f>
        <v>-0.76671850699844479</v>
      </c>
      <c r="D74" s="149">
        <f t="shared" si="26"/>
        <v>0</v>
      </c>
      <c r="E74" s="149">
        <f t="shared" si="26"/>
        <v>1.25</v>
      </c>
      <c r="F74" s="149">
        <f t="shared" si="26"/>
        <v>-1</v>
      </c>
      <c r="G74" s="149">
        <f t="shared" si="26"/>
        <v>-1</v>
      </c>
      <c r="H74" s="149">
        <f t="shared" si="26"/>
        <v>-1</v>
      </c>
      <c r="I74" s="149">
        <f t="shared" si="26"/>
        <v>-0.14285714285714285</v>
      </c>
      <c r="J74" s="150">
        <f t="shared" si="26"/>
        <v>0.6</v>
      </c>
      <c r="K74" s="151">
        <f t="shared" si="26"/>
        <v>-0.51531601395889881</v>
      </c>
      <c r="L74" s="153"/>
      <c r="M74" s="154" t="str">
        <f t="shared" si="9"/>
        <v>N/A</v>
      </c>
    </row>
    <row r="75" spans="1:13" ht="15.75" customHeight="1" x14ac:dyDescent="0.2">
      <c r="L75" s="155"/>
      <c r="M75" s="156"/>
    </row>
    <row r="76" spans="1:13" ht="15.75" customHeight="1" x14ac:dyDescent="0.2">
      <c r="M76" s="156"/>
    </row>
    <row r="77" spans="1:13" ht="15.75" customHeight="1" x14ac:dyDescent="0.2">
      <c r="M77" s="156"/>
    </row>
    <row r="78" spans="1:13" ht="15.75" customHeight="1" x14ac:dyDescent="0.2">
      <c r="M78" s="156"/>
    </row>
    <row r="79" spans="1:13" ht="15.75" customHeight="1" x14ac:dyDescent="0.2">
      <c r="M79" s="156"/>
    </row>
    <row r="80" spans="1:13" ht="15.75" customHeight="1" x14ac:dyDescent="0.2">
      <c r="M80" s="156"/>
    </row>
    <row r="81" spans="13:13" ht="15.75" customHeight="1" x14ac:dyDescent="0.2">
      <c r="M81" s="156"/>
    </row>
    <row r="82" spans="13:13" ht="15.75" customHeight="1" x14ac:dyDescent="0.2">
      <c r="M82" s="156"/>
    </row>
    <row r="83" spans="13:13" ht="15.75" customHeight="1" x14ac:dyDescent="0.2">
      <c r="M83" s="156"/>
    </row>
    <row r="84" spans="13:13" ht="15.75" customHeight="1" x14ac:dyDescent="0.2">
      <c r="M84" s="156"/>
    </row>
    <row r="85" spans="13:13" ht="15.75" customHeight="1" x14ac:dyDescent="0.2">
      <c r="M85" s="156"/>
    </row>
    <row r="86" spans="13:13" ht="15.75" customHeight="1" x14ac:dyDescent="0.2">
      <c r="M86" s="156"/>
    </row>
    <row r="87" spans="13:13" ht="15.75" customHeight="1" x14ac:dyDescent="0.2">
      <c r="M87" s="156"/>
    </row>
    <row r="88" spans="13:13" ht="15.75" customHeight="1" x14ac:dyDescent="0.2">
      <c r="M88" s="156"/>
    </row>
    <row r="89" spans="13:13" ht="15.75" customHeight="1" x14ac:dyDescent="0.2">
      <c r="M89" s="156"/>
    </row>
    <row r="90" spans="13:13" ht="15.75" customHeight="1" x14ac:dyDescent="0.2">
      <c r="M90" s="156"/>
    </row>
    <row r="91" spans="13:13" ht="15.75" customHeight="1" x14ac:dyDescent="0.2">
      <c r="M91" s="156"/>
    </row>
    <row r="92" spans="13:13" ht="15.75" customHeight="1" x14ac:dyDescent="0.2">
      <c r="M92" s="156"/>
    </row>
    <row r="93" spans="13:13" ht="15.75" customHeight="1" x14ac:dyDescent="0.2">
      <c r="M93" s="156"/>
    </row>
    <row r="94" spans="13:13" ht="15.75" customHeight="1" x14ac:dyDescent="0.2">
      <c r="M94" s="156"/>
    </row>
    <row r="95" spans="13:13" ht="15.75" customHeight="1" x14ac:dyDescent="0.2">
      <c r="M95" s="156"/>
    </row>
    <row r="96" spans="13:13" ht="15.75" customHeight="1" x14ac:dyDescent="0.2">
      <c r="M96" s="156"/>
    </row>
    <row r="97" spans="13:13" ht="15.75" customHeight="1" x14ac:dyDescent="0.2">
      <c r="M97" s="156"/>
    </row>
    <row r="98" spans="13:13" ht="15.75" customHeight="1" x14ac:dyDescent="0.2">
      <c r="M98" s="156"/>
    </row>
    <row r="99" spans="13:13" ht="15.75" customHeight="1" x14ac:dyDescent="0.2">
      <c r="M99" s="156"/>
    </row>
    <row r="100" spans="13:13" ht="15.75" customHeight="1" x14ac:dyDescent="0.2">
      <c r="M100" s="156"/>
    </row>
    <row r="101" spans="13:13" ht="15.75" customHeight="1" x14ac:dyDescent="0.2">
      <c r="M101" s="156"/>
    </row>
    <row r="102" spans="13:13" ht="15.75" customHeight="1" x14ac:dyDescent="0.2">
      <c r="M102" s="156"/>
    </row>
    <row r="103" spans="13:13" ht="15.75" customHeight="1" x14ac:dyDescent="0.2">
      <c r="M103" s="156"/>
    </row>
    <row r="104" spans="13:13" ht="15.75" customHeight="1" x14ac:dyDescent="0.2">
      <c r="M104" s="156"/>
    </row>
    <row r="105" spans="13:13" ht="15.75" customHeight="1" x14ac:dyDescent="0.2">
      <c r="M105" s="156"/>
    </row>
    <row r="106" spans="13:13" ht="15.75" customHeight="1" x14ac:dyDescent="0.2">
      <c r="M106" s="156"/>
    </row>
    <row r="107" spans="13:13" ht="15.75" customHeight="1" x14ac:dyDescent="0.2">
      <c r="M107" s="156"/>
    </row>
    <row r="108" spans="13:13" ht="15.75" customHeight="1" x14ac:dyDescent="0.2">
      <c r="M108" s="156"/>
    </row>
    <row r="109" spans="13:13" ht="15.75" customHeight="1" x14ac:dyDescent="0.2">
      <c r="M109" s="156"/>
    </row>
    <row r="110" spans="13:13" ht="15.75" customHeight="1" x14ac:dyDescent="0.2">
      <c r="M110" s="156"/>
    </row>
    <row r="111" spans="13:13" ht="15.75" customHeight="1" x14ac:dyDescent="0.2">
      <c r="M111" s="156"/>
    </row>
    <row r="112" spans="13:13" ht="15.75" customHeight="1" x14ac:dyDescent="0.2">
      <c r="M112" s="156"/>
    </row>
    <row r="113" spans="13:13" ht="15.75" customHeight="1" x14ac:dyDescent="0.2">
      <c r="M113" s="156"/>
    </row>
    <row r="114" spans="13:13" ht="15.75" customHeight="1" x14ac:dyDescent="0.2">
      <c r="M114" s="156"/>
    </row>
    <row r="115" spans="13:13" ht="15.75" customHeight="1" x14ac:dyDescent="0.2">
      <c r="M115" s="156"/>
    </row>
    <row r="116" spans="13:13" ht="15.75" customHeight="1" x14ac:dyDescent="0.2">
      <c r="M116" s="156"/>
    </row>
    <row r="117" spans="13:13" ht="15.75" customHeight="1" x14ac:dyDescent="0.2">
      <c r="M117" s="156"/>
    </row>
    <row r="118" spans="13:13" ht="15.75" customHeight="1" x14ac:dyDescent="0.2">
      <c r="M118" s="156"/>
    </row>
    <row r="119" spans="13:13" ht="15.75" customHeight="1" x14ac:dyDescent="0.2">
      <c r="M119" s="156"/>
    </row>
    <row r="120" spans="13:13" ht="15.75" customHeight="1" x14ac:dyDescent="0.2">
      <c r="M120" s="156"/>
    </row>
    <row r="121" spans="13:13" ht="15.75" customHeight="1" x14ac:dyDescent="0.2">
      <c r="M121" s="156"/>
    </row>
    <row r="122" spans="13:13" ht="15.75" customHeight="1" x14ac:dyDescent="0.2">
      <c r="M122" s="156"/>
    </row>
    <row r="123" spans="13:13" ht="15.75" customHeight="1" x14ac:dyDescent="0.2">
      <c r="M123" s="156"/>
    </row>
    <row r="124" spans="13:13" ht="15.75" customHeight="1" x14ac:dyDescent="0.2">
      <c r="M124" s="156"/>
    </row>
    <row r="125" spans="13:13" ht="15.75" customHeight="1" x14ac:dyDescent="0.2">
      <c r="M125" s="156"/>
    </row>
    <row r="126" spans="13:13" ht="15.75" customHeight="1" x14ac:dyDescent="0.2">
      <c r="M126" s="156"/>
    </row>
    <row r="127" spans="13:13" ht="15.75" customHeight="1" x14ac:dyDescent="0.2">
      <c r="M127" s="156"/>
    </row>
    <row r="128" spans="13:13" ht="15.75" customHeight="1" x14ac:dyDescent="0.2">
      <c r="M128" s="156"/>
    </row>
    <row r="129" spans="13:13" ht="15.75" customHeight="1" x14ac:dyDescent="0.2">
      <c r="M129" s="156"/>
    </row>
    <row r="130" spans="13:13" ht="15.75" customHeight="1" x14ac:dyDescent="0.2">
      <c r="M130" s="156"/>
    </row>
    <row r="131" spans="13:13" ht="15.75" customHeight="1" x14ac:dyDescent="0.2">
      <c r="M131" s="156"/>
    </row>
    <row r="132" spans="13:13" ht="15.75" customHeight="1" x14ac:dyDescent="0.2">
      <c r="M132" s="156"/>
    </row>
    <row r="133" spans="13:13" ht="15.75" customHeight="1" x14ac:dyDescent="0.2">
      <c r="M133" s="156"/>
    </row>
    <row r="134" spans="13:13" ht="15.75" customHeight="1" x14ac:dyDescent="0.2">
      <c r="M134" s="156"/>
    </row>
    <row r="135" spans="13:13" ht="15.75" customHeight="1" x14ac:dyDescent="0.2">
      <c r="M135" s="156"/>
    </row>
    <row r="136" spans="13:13" ht="15.75" customHeight="1" x14ac:dyDescent="0.2">
      <c r="M136" s="156"/>
    </row>
    <row r="137" spans="13:13" ht="15.75" customHeight="1" x14ac:dyDescent="0.2">
      <c r="M137" s="156"/>
    </row>
    <row r="138" spans="13:13" ht="15.75" customHeight="1" x14ac:dyDescent="0.2">
      <c r="M138" s="156"/>
    </row>
    <row r="139" spans="13:13" ht="15.75" customHeight="1" x14ac:dyDescent="0.2">
      <c r="M139" s="156"/>
    </row>
    <row r="140" spans="13:13" ht="15.75" customHeight="1" x14ac:dyDescent="0.2">
      <c r="M140" s="156"/>
    </row>
    <row r="141" spans="13:13" ht="15.75" customHeight="1" x14ac:dyDescent="0.2">
      <c r="M141" s="156"/>
    </row>
    <row r="142" spans="13:13" ht="15.75" customHeight="1" x14ac:dyDescent="0.2">
      <c r="M142" s="156"/>
    </row>
    <row r="143" spans="13:13" ht="15.75" customHeight="1" x14ac:dyDescent="0.2">
      <c r="M143" s="156"/>
    </row>
    <row r="144" spans="13:13" ht="15.75" customHeight="1" x14ac:dyDescent="0.2">
      <c r="M144" s="156"/>
    </row>
    <row r="145" spans="13:13" ht="15.75" customHeight="1" x14ac:dyDescent="0.2">
      <c r="M145" s="156"/>
    </row>
    <row r="146" spans="13:13" ht="15.75" customHeight="1" x14ac:dyDescent="0.2">
      <c r="M146" s="156"/>
    </row>
    <row r="147" spans="13:13" ht="15.75" customHeight="1" x14ac:dyDescent="0.2">
      <c r="M147" s="156"/>
    </row>
    <row r="148" spans="13:13" ht="15.75" customHeight="1" x14ac:dyDescent="0.2">
      <c r="M148" s="156"/>
    </row>
    <row r="149" spans="13:13" ht="15.75" customHeight="1" x14ac:dyDescent="0.2">
      <c r="M149" s="156"/>
    </row>
    <row r="150" spans="13:13" ht="15.75" customHeight="1" x14ac:dyDescent="0.2">
      <c r="M150" s="156"/>
    </row>
    <row r="151" spans="13:13" ht="15.75" customHeight="1" x14ac:dyDescent="0.2">
      <c r="M151" s="156"/>
    </row>
    <row r="152" spans="13:13" ht="15.75" customHeight="1" x14ac:dyDescent="0.2">
      <c r="M152" s="156"/>
    </row>
    <row r="153" spans="13:13" ht="15.75" customHeight="1" x14ac:dyDescent="0.2">
      <c r="M153" s="156"/>
    </row>
    <row r="154" spans="13:13" ht="15.75" customHeight="1" x14ac:dyDescent="0.2">
      <c r="M154" s="156"/>
    </row>
    <row r="155" spans="13:13" ht="15.75" customHeight="1" x14ac:dyDescent="0.2">
      <c r="M155" s="156"/>
    </row>
    <row r="156" spans="13:13" ht="15.75" customHeight="1" x14ac:dyDescent="0.2">
      <c r="M156" s="156"/>
    </row>
    <row r="157" spans="13:13" ht="15.75" customHeight="1" x14ac:dyDescent="0.2">
      <c r="M157" s="156"/>
    </row>
    <row r="158" spans="13:13" ht="15.75" customHeight="1" x14ac:dyDescent="0.2">
      <c r="M158" s="156"/>
    </row>
    <row r="159" spans="13:13" ht="15.75" customHeight="1" x14ac:dyDescent="0.2">
      <c r="M159" s="156"/>
    </row>
    <row r="160" spans="13:13" ht="15.75" customHeight="1" x14ac:dyDescent="0.2">
      <c r="M160" s="156"/>
    </row>
    <row r="161" spans="13:13" ht="15.75" customHeight="1" x14ac:dyDescent="0.2">
      <c r="M161" s="156"/>
    </row>
    <row r="162" spans="13:13" ht="15.75" customHeight="1" x14ac:dyDescent="0.2">
      <c r="M162" s="156"/>
    </row>
    <row r="163" spans="13:13" ht="15.75" customHeight="1" x14ac:dyDescent="0.2">
      <c r="M163" s="156"/>
    </row>
    <row r="164" spans="13:13" ht="15.75" customHeight="1" x14ac:dyDescent="0.2">
      <c r="M164" s="156"/>
    </row>
    <row r="165" spans="13:13" ht="15.75" customHeight="1" x14ac:dyDescent="0.2">
      <c r="M165" s="156"/>
    </row>
    <row r="166" spans="13:13" ht="15.75" customHeight="1" x14ac:dyDescent="0.2">
      <c r="M166" s="156"/>
    </row>
    <row r="167" spans="13:13" ht="15.75" customHeight="1" x14ac:dyDescent="0.2">
      <c r="M167" s="156"/>
    </row>
    <row r="168" spans="13:13" ht="15.75" customHeight="1" x14ac:dyDescent="0.2">
      <c r="M168" s="156"/>
    </row>
    <row r="169" spans="13:13" ht="15.75" customHeight="1" x14ac:dyDescent="0.2">
      <c r="M169" s="156"/>
    </row>
    <row r="170" spans="13:13" ht="15.75" customHeight="1" x14ac:dyDescent="0.2">
      <c r="M170" s="156"/>
    </row>
    <row r="171" spans="13:13" ht="15.75" customHeight="1" x14ac:dyDescent="0.2">
      <c r="M171" s="156"/>
    </row>
    <row r="172" spans="13:13" ht="15.75" customHeight="1" x14ac:dyDescent="0.2">
      <c r="M172" s="156"/>
    </row>
    <row r="173" spans="13:13" ht="15.75" customHeight="1" x14ac:dyDescent="0.2">
      <c r="M173" s="156"/>
    </row>
    <row r="174" spans="13:13" ht="15.75" customHeight="1" x14ac:dyDescent="0.2">
      <c r="M174" s="156"/>
    </row>
    <row r="175" spans="13:13" ht="15.75" customHeight="1" x14ac:dyDescent="0.2">
      <c r="M175" s="156"/>
    </row>
    <row r="176" spans="13:13" ht="15.75" customHeight="1" x14ac:dyDescent="0.2">
      <c r="M176" s="156"/>
    </row>
    <row r="177" spans="13:13" ht="15.75" customHeight="1" x14ac:dyDescent="0.2">
      <c r="M177" s="156"/>
    </row>
    <row r="178" spans="13:13" ht="15.75" customHeight="1" x14ac:dyDescent="0.2">
      <c r="M178" s="156"/>
    </row>
    <row r="179" spans="13:13" ht="15.75" customHeight="1" x14ac:dyDescent="0.2">
      <c r="M179" s="156"/>
    </row>
    <row r="180" spans="13:13" ht="15.75" customHeight="1" x14ac:dyDescent="0.2">
      <c r="M180" s="156"/>
    </row>
    <row r="181" spans="13:13" ht="15.75" customHeight="1" x14ac:dyDescent="0.2">
      <c r="M181" s="156"/>
    </row>
    <row r="182" spans="13:13" ht="15.75" customHeight="1" x14ac:dyDescent="0.2">
      <c r="M182" s="156"/>
    </row>
    <row r="183" spans="13:13" ht="15.75" customHeight="1" x14ac:dyDescent="0.2">
      <c r="M183" s="156"/>
    </row>
    <row r="184" spans="13:13" ht="15.75" customHeight="1" x14ac:dyDescent="0.2">
      <c r="M184" s="156"/>
    </row>
    <row r="185" spans="13:13" ht="15.75" customHeight="1" x14ac:dyDescent="0.2">
      <c r="M185" s="156"/>
    </row>
    <row r="186" spans="13:13" ht="15.75" customHeight="1" x14ac:dyDescent="0.2">
      <c r="M186" s="156"/>
    </row>
    <row r="187" spans="13:13" ht="15.75" customHeight="1" x14ac:dyDescent="0.2">
      <c r="M187" s="156"/>
    </row>
    <row r="188" spans="13:13" ht="15.75" customHeight="1" x14ac:dyDescent="0.2">
      <c r="M188" s="156"/>
    </row>
    <row r="189" spans="13:13" ht="15.75" customHeight="1" x14ac:dyDescent="0.2">
      <c r="M189" s="156"/>
    </row>
    <row r="190" spans="13:13" ht="15.75" customHeight="1" x14ac:dyDescent="0.2">
      <c r="M190" s="156"/>
    </row>
    <row r="191" spans="13:13" ht="15.75" customHeight="1" x14ac:dyDescent="0.2">
      <c r="M191" s="156"/>
    </row>
    <row r="192" spans="13:13" ht="15.75" customHeight="1" x14ac:dyDescent="0.2">
      <c r="M192" s="156"/>
    </row>
    <row r="193" spans="13:13" ht="15.75" customHeight="1" x14ac:dyDescent="0.2">
      <c r="M193" s="156"/>
    </row>
    <row r="194" spans="13:13" ht="15.75" customHeight="1" x14ac:dyDescent="0.2">
      <c r="M194" s="156"/>
    </row>
    <row r="195" spans="13:13" ht="15.75" customHeight="1" x14ac:dyDescent="0.2">
      <c r="M195" s="156"/>
    </row>
    <row r="196" spans="13:13" ht="15.75" customHeight="1" x14ac:dyDescent="0.2">
      <c r="M196" s="156"/>
    </row>
    <row r="197" spans="13:13" ht="15.75" customHeight="1" x14ac:dyDescent="0.2">
      <c r="M197" s="156"/>
    </row>
    <row r="198" spans="13:13" ht="15.75" customHeight="1" x14ac:dyDescent="0.2">
      <c r="M198" s="156"/>
    </row>
    <row r="199" spans="13:13" ht="15.75" customHeight="1" x14ac:dyDescent="0.2">
      <c r="M199" s="156"/>
    </row>
    <row r="200" spans="13:13" ht="15.75" customHeight="1" x14ac:dyDescent="0.2">
      <c r="M200" s="156"/>
    </row>
    <row r="201" spans="13:13" ht="15.75" customHeight="1" x14ac:dyDescent="0.2">
      <c r="M201" s="156"/>
    </row>
    <row r="202" spans="13:13" ht="15.75" customHeight="1" x14ac:dyDescent="0.2">
      <c r="M202" s="156"/>
    </row>
    <row r="203" spans="13:13" ht="15.75" customHeight="1" x14ac:dyDescent="0.2">
      <c r="M203" s="156"/>
    </row>
    <row r="204" spans="13:13" ht="15.75" customHeight="1" x14ac:dyDescent="0.2">
      <c r="M204" s="156"/>
    </row>
    <row r="205" spans="13:13" ht="15.75" customHeight="1" x14ac:dyDescent="0.2">
      <c r="M205" s="156"/>
    </row>
    <row r="206" spans="13:13" ht="15.75" customHeight="1" x14ac:dyDescent="0.2">
      <c r="M206" s="156"/>
    </row>
    <row r="207" spans="13:13" ht="15.75" customHeight="1" x14ac:dyDescent="0.2">
      <c r="M207" s="156"/>
    </row>
    <row r="208" spans="13:13" ht="15.75" customHeight="1" x14ac:dyDescent="0.2">
      <c r="M208" s="156"/>
    </row>
    <row r="209" spans="13:13" ht="15.75" customHeight="1" x14ac:dyDescent="0.2">
      <c r="M209" s="156"/>
    </row>
    <row r="210" spans="13:13" ht="15.75" customHeight="1" x14ac:dyDescent="0.2">
      <c r="M210" s="156"/>
    </row>
    <row r="211" spans="13:13" ht="15.75" customHeight="1" x14ac:dyDescent="0.2">
      <c r="M211" s="156"/>
    </row>
    <row r="212" spans="13:13" ht="15.75" customHeight="1" x14ac:dyDescent="0.2">
      <c r="M212" s="156"/>
    </row>
    <row r="213" spans="13:13" ht="15.75" customHeight="1" x14ac:dyDescent="0.2">
      <c r="M213" s="156"/>
    </row>
    <row r="214" spans="13:13" ht="15.75" customHeight="1" x14ac:dyDescent="0.2">
      <c r="M214" s="156"/>
    </row>
    <row r="215" spans="13:13" ht="15.75" customHeight="1" x14ac:dyDescent="0.2">
      <c r="M215" s="156"/>
    </row>
    <row r="216" spans="13:13" ht="15.75" customHeight="1" x14ac:dyDescent="0.2">
      <c r="M216" s="156"/>
    </row>
    <row r="217" spans="13:13" ht="15.75" customHeight="1" x14ac:dyDescent="0.2">
      <c r="M217" s="156"/>
    </row>
    <row r="218" spans="13:13" ht="15.75" customHeight="1" x14ac:dyDescent="0.2">
      <c r="M218" s="156"/>
    </row>
    <row r="219" spans="13:13" ht="15.75" customHeight="1" x14ac:dyDescent="0.2">
      <c r="M219" s="156"/>
    </row>
    <row r="220" spans="13:13" ht="15.75" customHeight="1" x14ac:dyDescent="0.2">
      <c r="M220" s="156"/>
    </row>
    <row r="221" spans="13:13" ht="15.75" customHeight="1" x14ac:dyDescent="0.2">
      <c r="M221" s="156"/>
    </row>
    <row r="222" spans="13:13" ht="15.75" customHeight="1" x14ac:dyDescent="0.2">
      <c r="M222" s="156"/>
    </row>
    <row r="223" spans="13:13" ht="15.75" customHeight="1" x14ac:dyDescent="0.2">
      <c r="M223" s="156"/>
    </row>
    <row r="224" spans="13:13" ht="15.75" customHeight="1" x14ac:dyDescent="0.2">
      <c r="M224" s="156"/>
    </row>
    <row r="225" spans="13:13" ht="15.75" customHeight="1" x14ac:dyDescent="0.2">
      <c r="M225" s="156"/>
    </row>
    <row r="226" spans="13:13" ht="15.75" customHeight="1" x14ac:dyDescent="0.2">
      <c r="M226" s="156"/>
    </row>
    <row r="227" spans="13:13" ht="15.75" customHeight="1" x14ac:dyDescent="0.2">
      <c r="M227" s="156"/>
    </row>
    <row r="228" spans="13:13" ht="15.75" customHeight="1" x14ac:dyDescent="0.2">
      <c r="M228" s="156"/>
    </row>
    <row r="229" spans="13:13" ht="15.75" customHeight="1" x14ac:dyDescent="0.2">
      <c r="M229" s="156"/>
    </row>
    <row r="230" spans="13:13" ht="15.75" customHeight="1" x14ac:dyDescent="0.2">
      <c r="M230" s="156"/>
    </row>
    <row r="231" spans="13:13" ht="15.75" customHeight="1" x14ac:dyDescent="0.2">
      <c r="M231" s="156"/>
    </row>
    <row r="232" spans="13:13" ht="15.75" customHeight="1" x14ac:dyDescent="0.2">
      <c r="M232" s="156"/>
    </row>
    <row r="233" spans="13:13" ht="15.75" customHeight="1" x14ac:dyDescent="0.2">
      <c r="M233" s="156"/>
    </row>
    <row r="234" spans="13:13" ht="15.75" customHeight="1" x14ac:dyDescent="0.2">
      <c r="M234" s="156"/>
    </row>
    <row r="235" spans="13:13" ht="15.75" customHeight="1" x14ac:dyDescent="0.2">
      <c r="M235" s="156"/>
    </row>
    <row r="236" spans="13:13" ht="15.75" customHeight="1" x14ac:dyDescent="0.2">
      <c r="M236" s="156"/>
    </row>
    <row r="237" spans="13:13" ht="15.75" customHeight="1" x14ac:dyDescent="0.2">
      <c r="M237" s="156"/>
    </row>
    <row r="238" spans="13:13" ht="15.75" customHeight="1" x14ac:dyDescent="0.2">
      <c r="M238" s="156"/>
    </row>
    <row r="239" spans="13:13" ht="15.75" customHeight="1" x14ac:dyDescent="0.2">
      <c r="M239" s="156"/>
    </row>
    <row r="240" spans="13:13" ht="15.75" customHeight="1" x14ac:dyDescent="0.2">
      <c r="M240" s="156"/>
    </row>
    <row r="241" spans="13:13" ht="15.75" customHeight="1" x14ac:dyDescent="0.2">
      <c r="M241" s="156"/>
    </row>
    <row r="242" spans="13:13" ht="15.75" customHeight="1" x14ac:dyDescent="0.2">
      <c r="M242" s="156"/>
    </row>
    <row r="243" spans="13:13" ht="15.75" customHeight="1" x14ac:dyDescent="0.2">
      <c r="M243" s="156"/>
    </row>
    <row r="244" spans="13:13" ht="15.75" customHeight="1" x14ac:dyDescent="0.2">
      <c r="M244" s="156"/>
    </row>
    <row r="245" spans="13:13" ht="15.75" customHeight="1" x14ac:dyDescent="0.2">
      <c r="M245" s="156"/>
    </row>
    <row r="246" spans="13:13" ht="15.75" customHeight="1" x14ac:dyDescent="0.2">
      <c r="M246" s="156"/>
    </row>
    <row r="247" spans="13:13" ht="15.75" customHeight="1" x14ac:dyDescent="0.2">
      <c r="M247" s="156"/>
    </row>
    <row r="248" spans="13:13" ht="15.75" customHeight="1" x14ac:dyDescent="0.2">
      <c r="M248" s="156"/>
    </row>
    <row r="249" spans="13:13" ht="15.75" customHeight="1" x14ac:dyDescent="0.2">
      <c r="M249" s="156"/>
    </row>
    <row r="250" spans="13:13" ht="15.75" customHeight="1" x14ac:dyDescent="0.2">
      <c r="M250" s="156"/>
    </row>
    <row r="251" spans="13:13" ht="15.75" customHeight="1" x14ac:dyDescent="0.2">
      <c r="M251" s="156"/>
    </row>
    <row r="252" spans="13:13" ht="15.75" customHeight="1" x14ac:dyDescent="0.2">
      <c r="M252" s="156"/>
    </row>
    <row r="253" spans="13:13" ht="15.75" customHeight="1" x14ac:dyDescent="0.2">
      <c r="M253" s="156"/>
    </row>
    <row r="254" spans="13:13" ht="15.75" customHeight="1" x14ac:dyDescent="0.2">
      <c r="M254" s="156"/>
    </row>
    <row r="255" spans="13:13" ht="15.75" customHeight="1" x14ac:dyDescent="0.2">
      <c r="M255" s="156"/>
    </row>
    <row r="256" spans="13:13" ht="15.75" customHeight="1" x14ac:dyDescent="0.2">
      <c r="M256" s="156"/>
    </row>
    <row r="257" spans="13:13" ht="15.75" customHeight="1" x14ac:dyDescent="0.2">
      <c r="M257" s="156"/>
    </row>
    <row r="258" spans="13:13" ht="15.75" customHeight="1" x14ac:dyDescent="0.2">
      <c r="M258" s="156"/>
    </row>
    <row r="259" spans="13:13" ht="15.75" customHeight="1" x14ac:dyDescent="0.2">
      <c r="M259" s="156"/>
    </row>
    <row r="260" spans="13:13" ht="15.75" customHeight="1" x14ac:dyDescent="0.2">
      <c r="M260" s="156"/>
    </row>
    <row r="261" spans="13:13" ht="15.75" customHeight="1" x14ac:dyDescent="0.2">
      <c r="M261" s="156"/>
    </row>
    <row r="262" spans="13:13" ht="15.75" customHeight="1" x14ac:dyDescent="0.2">
      <c r="M262" s="156"/>
    </row>
    <row r="263" spans="13:13" ht="15.75" customHeight="1" x14ac:dyDescent="0.2">
      <c r="M263" s="156"/>
    </row>
    <row r="264" spans="13:13" ht="15.75" customHeight="1" x14ac:dyDescent="0.2">
      <c r="M264" s="156"/>
    </row>
    <row r="265" spans="13:13" ht="15.75" customHeight="1" x14ac:dyDescent="0.2">
      <c r="M265" s="156"/>
    </row>
    <row r="266" spans="13:13" ht="15.75" customHeight="1" x14ac:dyDescent="0.2">
      <c r="M266" s="156"/>
    </row>
    <row r="267" spans="13:13" ht="15.75" customHeight="1" x14ac:dyDescent="0.2">
      <c r="M267" s="156"/>
    </row>
    <row r="268" spans="13:13" ht="15.75" customHeight="1" x14ac:dyDescent="0.2">
      <c r="M268" s="156"/>
    </row>
    <row r="269" spans="13:13" ht="15.75" customHeight="1" x14ac:dyDescent="0.2">
      <c r="M269" s="156"/>
    </row>
    <row r="270" spans="13:13" ht="15.75" customHeight="1" x14ac:dyDescent="0.2">
      <c r="M270" s="156"/>
    </row>
    <row r="271" spans="13:13" ht="15.75" customHeight="1" x14ac:dyDescent="0.2">
      <c r="M271" s="156"/>
    </row>
    <row r="272" spans="13:13" ht="15.75" customHeight="1" x14ac:dyDescent="0.2">
      <c r="M272" s="156"/>
    </row>
    <row r="273" spans="13:13" ht="15.75" customHeight="1" x14ac:dyDescent="0.2">
      <c r="M273" s="156"/>
    </row>
    <row r="274" spans="13:13" ht="15.75" customHeight="1" x14ac:dyDescent="0.2">
      <c r="M274" s="156"/>
    </row>
    <row r="275" spans="13:13" ht="15.75" customHeight="1" x14ac:dyDescent="0.2">
      <c r="M275" s="156"/>
    </row>
    <row r="276" spans="13:13" ht="15.75" customHeight="1" x14ac:dyDescent="0.2">
      <c r="M276" s="156"/>
    </row>
    <row r="277" spans="13:13" ht="15.75" customHeight="1" x14ac:dyDescent="0.2">
      <c r="M277" s="156"/>
    </row>
    <row r="278" spans="13:13" ht="15.75" customHeight="1" x14ac:dyDescent="0.2">
      <c r="M278" s="156"/>
    </row>
    <row r="279" spans="13:13" ht="15.75" customHeight="1" x14ac:dyDescent="0.2">
      <c r="M279" s="156"/>
    </row>
    <row r="280" spans="13:13" ht="15.75" customHeight="1" x14ac:dyDescent="0.2">
      <c r="M280" s="156"/>
    </row>
    <row r="281" spans="13:13" ht="15.75" customHeight="1" x14ac:dyDescent="0.2">
      <c r="M281" s="156"/>
    </row>
    <row r="282" spans="13:13" ht="15.75" customHeight="1" x14ac:dyDescent="0.2">
      <c r="M282" s="156"/>
    </row>
    <row r="283" spans="13:13" ht="15.75" customHeight="1" x14ac:dyDescent="0.2">
      <c r="M283" s="156"/>
    </row>
    <row r="284" spans="13:13" ht="15.75" customHeight="1" x14ac:dyDescent="0.2">
      <c r="M284" s="156"/>
    </row>
    <row r="285" spans="13:13" ht="15.75" customHeight="1" x14ac:dyDescent="0.2">
      <c r="M285" s="156"/>
    </row>
    <row r="286" spans="13:13" ht="15.75" customHeight="1" x14ac:dyDescent="0.2">
      <c r="M286" s="156"/>
    </row>
    <row r="287" spans="13:13" ht="15.75" customHeight="1" x14ac:dyDescent="0.2">
      <c r="M287" s="156"/>
    </row>
    <row r="288" spans="13:13" ht="15.75" customHeight="1" x14ac:dyDescent="0.2">
      <c r="M288" s="156"/>
    </row>
    <row r="289" spans="13:13" ht="15.75" customHeight="1" x14ac:dyDescent="0.2">
      <c r="M289" s="156"/>
    </row>
    <row r="290" spans="13:13" ht="15.75" customHeight="1" x14ac:dyDescent="0.2">
      <c r="M290" s="156"/>
    </row>
    <row r="291" spans="13:13" ht="15.75" customHeight="1" x14ac:dyDescent="0.2">
      <c r="M291" s="156"/>
    </row>
    <row r="292" spans="13:13" ht="15.75" customHeight="1" x14ac:dyDescent="0.2">
      <c r="M292" s="156"/>
    </row>
    <row r="293" spans="13:13" ht="15.75" customHeight="1" x14ac:dyDescent="0.2">
      <c r="M293" s="156"/>
    </row>
    <row r="294" spans="13:13" ht="15.75" customHeight="1" x14ac:dyDescent="0.2">
      <c r="M294" s="156"/>
    </row>
    <row r="295" spans="13:13" ht="15.75" customHeight="1" x14ac:dyDescent="0.2">
      <c r="M295" s="156"/>
    </row>
    <row r="296" spans="13:13" ht="15.75" customHeight="1" x14ac:dyDescent="0.2">
      <c r="M296" s="156"/>
    </row>
    <row r="297" spans="13:13" ht="15.75" customHeight="1" x14ac:dyDescent="0.2">
      <c r="M297" s="156"/>
    </row>
    <row r="298" spans="13:13" ht="15.75" customHeight="1" x14ac:dyDescent="0.2">
      <c r="M298" s="156"/>
    </row>
    <row r="299" spans="13:13" ht="15.75" customHeight="1" x14ac:dyDescent="0.2">
      <c r="M299" s="156"/>
    </row>
    <row r="300" spans="13:13" ht="15.75" customHeight="1" x14ac:dyDescent="0.2">
      <c r="M300" s="156"/>
    </row>
    <row r="301" spans="13:13" ht="15.75" customHeight="1" x14ac:dyDescent="0.2">
      <c r="M301" s="156"/>
    </row>
    <row r="302" spans="13:13" ht="15.75" customHeight="1" x14ac:dyDescent="0.2">
      <c r="M302" s="156"/>
    </row>
    <row r="303" spans="13:13" ht="15.75" customHeight="1" x14ac:dyDescent="0.2">
      <c r="M303" s="156"/>
    </row>
    <row r="304" spans="13:13" ht="15.75" customHeight="1" x14ac:dyDescent="0.2">
      <c r="M304" s="156"/>
    </row>
    <row r="305" spans="13:13" ht="15.75" customHeight="1" x14ac:dyDescent="0.2">
      <c r="M305" s="156"/>
    </row>
    <row r="306" spans="13:13" ht="15.75" customHeight="1" x14ac:dyDescent="0.2">
      <c r="M306" s="156"/>
    </row>
    <row r="307" spans="13:13" ht="15.75" customHeight="1" x14ac:dyDescent="0.2">
      <c r="M307" s="156"/>
    </row>
    <row r="308" spans="13:13" ht="15.75" customHeight="1" x14ac:dyDescent="0.2">
      <c r="M308" s="156"/>
    </row>
    <row r="309" spans="13:13" ht="15.75" customHeight="1" x14ac:dyDescent="0.2">
      <c r="M309" s="156"/>
    </row>
    <row r="310" spans="13:13" ht="15.75" customHeight="1" x14ac:dyDescent="0.2">
      <c r="M310" s="156"/>
    </row>
    <row r="311" spans="13:13" ht="15.75" customHeight="1" x14ac:dyDescent="0.2">
      <c r="M311" s="156"/>
    </row>
    <row r="312" spans="13:13" ht="15.75" customHeight="1" x14ac:dyDescent="0.2">
      <c r="M312" s="156"/>
    </row>
    <row r="313" spans="13:13" ht="15.75" customHeight="1" x14ac:dyDescent="0.2">
      <c r="M313" s="156"/>
    </row>
    <row r="314" spans="13:13" ht="15.75" customHeight="1" x14ac:dyDescent="0.2">
      <c r="M314" s="156"/>
    </row>
    <row r="315" spans="13:13" ht="15.75" customHeight="1" x14ac:dyDescent="0.2">
      <c r="M315" s="156"/>
    </row>
    <row r="316" spans="13:13" ht="15.75" customHeight="1" x14ac:dyDescent="0.2">
      <c r="M316" s="156"/>
    </row>
    <row r="317" spans="13:13" ht="15.75" customHeight="1" x14ac:dyDescent="0.2">
      <c r="M317" s="156"/>
    </row>
    <row r="318" spans="13:13" ht="15.75" customHeight="1" x14ac:dyDescent="0.2">
      <c r="M318" s="156"/>
    </row>
    <row r="319" spans="13:13" ht="15.75" customHeight="1" x14ac:dyDescent="0.2">
      <c r="M319" s="156"/>
    </row>
    <row r="320" spans="13:13" ht="15.75" customHeight="1" x14ac:dyDescent="0.2">
      <c r="M320" s="156"/>
    </row>
    <row r="321" spans="13:13" ht="15.75" customHeight="1" x14ac:dyDescent="0.2">
      <c r="M321" s="156"/>
    </row>
    <row r="322" spans="13:13" ht="15.75" customHeight="1" x14ac:dyDescent="0.2">
      <c r="M322" s="156"/>
    </row>
    <row r="323" spans="13:13" ht="15.75" customHeight="1" x14ac:dyDescent="0.2">
      <c r="M323" s="156"/>
    </row>
    <row r="324" spans="13:13" ht="15.75" customHeight="1" x14ac:dyDescent="0.2">
      <c r="M324" s="156"/>
    </row>
    <row r="325" spans="13:13" ht="15.75" customHeight="1" x14ac:dyDescent="0.2">
      <c r="M325" s="156"/>
    </row>
    <row r="326" spans="13:13" ht="15.75" customHeight="1" x14ac:dyDescent="0.2">
      <c r="M326" s="156"/>
    </row>
    <row r="327" spans="13:13" ht="15.75" customHeight="1" x14ac:dyDescent="0.2">
      <c r="M327" s="156"/>
    </row>
    <row r="328" spans="13:13" ht="15.75" customHeight="1" x14ac:dyDescent="0.2">
      <c r="M328" s="156"/>
    </row>
    <row r="329" spans="13:13" ht="15.75" customHeight="1" x14ac:dyDescent="0.2">
      <c r="M329" s="156"/>
    </row>
    <row r="330" spans="13:13" ht="15.75" customHeight="1" x14ac:dyDescent="0.2">
      <c r="M330" s="156"/>
    </row>
    <row r="331" spans="13:13" ht="15.75" customHeight="1" x14ac:dyDescent="0.2">
      <c r="M331" s="156"/>
    </row>
    <row r="332" spans="13:13" ht="15.75" customHeight="1" x14ac:dyDescent="0.2">
      <c r="M332" s="156"/>
    </row>
    <row r="333" spans="13:13" ht="15.75" customHeight="1" x14ac:dyDescent="0.2">
      <c r="M333" s="156"/>
    </row>
    <row r="334" spans="13:13" ht="15.75" customHeight="1" x14ac:dyDescent="0.2">
      <c r="M334" s="156"/>
    </row>
    <row r="335" spans="13:13" ht="15.75" customHeight="1" x14ac:dyDescent="0.2">
      <c r="M335" s="156"/>
    </row>
    <row r="336" spans="13:13" ht="15.75" customHeight="1" x14ac:dyDescent="0.2">
      <c r="M336" s="156"/>
    </row>
    <row r="337" spans="13:13" ht="15.75" customHeight="1" x14ac:dyDescent="0.2">
      <c r="M337" s="156"/>
    </row>
    <row r="338" spans="13:13" ht="15.75" customHeight="1" x14ac:dyDescent="0.2">
      <c r="M338" s="156"/>
    </row>
    <row r="339" spans="13:13" ht="15.75" customHeight="1" x14ac:dyDescent="0.2">
      <c r="M339" s="156"/>
    </row>
    <row r="340" spans="13:13" ht="15.75" customHeight="1" x14ac:dyDescent="0.2">
      <c r="M340" s="156"/>
    </row>
    <row r="341" spans="13:13" ht="15.75" customHeight="1" x14ac:dyDescent="0.2">
      <c r="M341" s="156"/>
    </row>
    <row r="342" spans="13:13" ht="15.75" customHeight="1" x14ac:dyDescent="0.2">
      <c r="M342" s="156"/>
    </row>
    <row r="343" spans="13:13" ht="15.75" customHeight="1" x14ac:dyDescent="0.2">
      <c r="M343" s="156"/>
    </row>
    <row r="344" spans="13:13" ht="15.75" customHeight="1" x14ac:dyDescent="0.2">
      <c r="M344" s="156"/>
    </row>
    <row r="345" spans="13:13" ht="15.75" customHeight="1" x14ac:dyDescent="0.2">
      <c r="M345" s="156"/>
    </row>
    <row r="346" spans="13:13" ht="15.75" customHeight="1" x14ac:dyDescent="0.2">
      <c r="M346" s="156"/>
    </row>
    <row r="347" spans="13:13" ht="15.75" customHeight="1" x14ac:dyDescent="0.2">
      <c r="M347" s="156"/>
    </row>
    <row r="348" spans="13:13" ht="15.75" customHeight="1" x14ac:dyDescent="0.2">
      <c r="M348" s="156"/>
    </row>
    <row r="349" spans="13:13" ht="15.75" customHeight="1" x14ac:dyDescent="0.2">
      <c r="M349" s="156"/>
    </row>
    <row r="350" spans="13:13" ht="15.75" customHeight="1" x14ac:dyDescent="0.2">
      <c r="M350" s="156"/>
    </row>
    <row r="351" spans="13:13" ht="15.75" customHeight="1" x14ac:dyDescent="0.2">
      <c r="M351" s="156"/>
    </row>
    <row r="352" spans="13:13" ht="15.75" customHeight="1" x14ac:dyDescent="0.2">
      <c r="M352" s="156"/>
    </row>
    <row r="353" spans="13:13" ht="15.75" customHeight="1" x14ac:dyDescent="0.2">
      <c r="M353" s="156"/>
    </row>
    <row r="354" spans="13:13" ht="15.75" customHeight="1" x14ac:dyDescent="0.2">
      <c r="M354" s="156"/>
    </row>
    <row r="355" spans="13:13" ht="15.75" customHeight="1" x14ac:dyDescent="0.2">
      <c r="M355" s="156"/>
    </row>
    <row r="356" spans="13:13" ht="15.75" customHeight="1" x14ac:dyDescent="0.2">
      <c r="M356" s="156"/>
    </row>
    <row r="357" spans="13:13" ht="15.75" customHeight="1" x14ac:dyDescent="0.2">
      <c r="M357" s="156"/>
    </row>
    <row r="358" spans="13:13" ht="15.75" customHeight="1" x14ac:dyDescent="0.2">
      <c r="M358" s="156"/>
    </row>
    <row r="359" spans="13:13" ht="15.75" customHeight="1" x14ac:dyDescent="0.2">
      <c r="M359" s="156"/>
    </row>
    <row r="360" spans="13:13" ht="15.75" customHeight="1" x14ac:dyDescent="0.2">
      <c r="M360" s="156"/>
    </row>
    <row r="361" spans="13:13" ht="15.75" customHeight="1" x14ac:dyDescent="0.2">
      <c r="M361" s="156"/>
    </row>
    <row r="362" spans="13:13" ht="15.75" customHeight="1" x14ac:dyDescent="0.2">
      <c r="M362" s="156"/>
    </row>
    <row r="363" spans="13:13" ht="15.75" customHeight="1" x14ac:dyDescent="0.2">
      <c r="M363" s="156"/>
    </row>
    <row r="364" spans="13:13" ht="15.75" customHeight="1" x14ac:dyDescent="0.2">
      <c r="M364" s="156"/>
    </row>
    <row r="365" spans="13:13" ht="15.75" customHeight="1" x14ac:dyDescent="0.2">
      <c r="M365" s="156"/>
    </row>
    <row r="366" spans="13:13" ht="15.75" customHeight="1" x14ac:dyDescent="0.2">
      <c r="M366" s="156"/>
    </row>
    <row r="367" spans="13:13" ht="15.75" customHeight="1" x14ac:dyDescent="0.2">
      <c r="M367" s="156"/>
    </row>
    <row r="368" spans="13:13" ht="15.75" customHeight="1" x14ac:dyDescent="0.2">
      <c r="M368" s="156"/>
    </row>
    <row r="369" spans="13:13" ht="15.75" customHeight="1" x14ac:dyDescent="0.2">
      <c r="M369" s="156"/>
    </row>
    <row r="370" spans="13:13" ht="15.75" customHeight="1" x14ac:dyDescent="0.2">
      <c r="M370" s="156"/>
    </row>
    <row r="371" spans="13:13" ht="15.75" customHeight="1" x14ac:dyDescent="0.2">
      <c r="M371" s="156"/>
    </row>
    <row r="372" spans="13:13" ht="15.75" customHeight="1" x14ac:dyDescent="0.2">
      <c r="M372" s="156"/>
    </row>
    <row r="373" spans="13:13" ht="15.75" customHeight="1" x14ac:dyDescent="0.2">
      <c r="M373" s="156"/>
    </row>
    <row r="374" spans="13:13" ht="15.75" customHeight="1" x14ac:dyDescent="0.2">
      <c r="M374" s="156"/>
    </row>
    <row r="375" spans="13:13" ht="15.75" customHeight="1" x14ac:dyDescent="0.2">
      <c r="M375" s="156"/>
    </row>
    <row r="376" spans="13:13" ht="15.75" customHeight="1" x14ac:dyDescent="0.2">
      <c r="M376" s="156"/>
    </row>
    <row r="377" spans="13:13" ht="15.75" customHeight="1" x14ac:dyDescent="0.2">
      <c r="M377" s="156"/>
    </row>
    <row r="378" spans="13:13" ht="15.75" customHeight="1" x14ac:dyDescent="0.2">
      <c r="M378" s="156"/>
    </row>
    <row r="379" spans="13:13" ht="15.75" customHeight="1" x14ac:dyDescent="0.2">
      <c r="M379" s="156"/>
    </row>
    <row r="380" spans="13:13" ht="15.75" customHeight="1" x14ac:dyDescent="0.2">
      <c r="M380" s="156"/>
    </row>
    <row r="381" spans="13:13" ht="15.75" customHeight="1" x14ac:dyDescent="0.2">
      <c r="M381" s="156"/>
    </row>
    <row r="382" spans="13:13" ht="15.75" customHeight="1" x14ac:dyDescent="0.2">
      <c r="M382" s="156"/>
    </row>
    <row r="383" spans="13:13" ht="15.75" customHeight="1" x14ac:dyDescent="0.2">
      <c r="M383" s="156"/>
    </row>
    <row r="384" spans="13:13" ht="15.75" customHeight="1" x14ac:dyDescent="0.2">
      <c r="M384" s="156"/>
    </row>
    <row r="385" spans="13:13" ht="15.75" customHeight="1" x14ac:dyDescent="0.2">
      <c r="M385" s="156"/>
    </row>
    <row r="386" spans="13:13" ht="15.75" customHeight="1" x14ac:dyDescent="0.2">
      <c r="M386" s="156"/>
    </row>
    <row r="387" spans="13:13" ht="15.75" customHeight="1" x14ac:dyDescent="0.2">
      <c r="M387" s="156"/>
    </row>
    <row r="388" spans="13:13" ht="15.75" customHeight="1" x14ac:dyDescent="0.2">
      <c r="M388" s="156"/>
    </row>
    <row r="389" spans="13:13" ht="15.75" customHeight="1" x14ac:dyDescent="0.2">
      <c r="M389" s="156"/>
    </row>
    <row r="390" spans="13:13" ht="15.75" customHeight="1" x14ac:dyDescent="0.2">
      <c r="M390" s="156"/>
    </row>
    <row r="391" spans="13:13" ht="15.75" customHeight="1" x14ac:dyDescent="0.2">
      <c r="M391" s="156"/>
    </row>
    <row r="392" spans="13:13" ht="15.75" customHeight="1" x14ac:dyDescent="0.2">
      <c r="M392" s="156"/>
    </row>
    <row r="393" spans="13:13" ht="15.75" customHeight="1" x14ac:dyDescent="0.2">
      <c r="M393" s="156"/>
    </row>
    <row r="394" spans="13:13" ht="15.75" customHeight="1" x14ac:dyDescent="0.2">
      <c r="M394" s="156"/>
    </row>
    <row r="395" spans="13:13" ht="15.75" customHeight="1" x14ac:dyDescent="0.2">
      <c r="M395" s="156"/>
    </row>
    <row r="396" spans="13:13" ht="15.75" customHeight="1" x14ac:dyDescent="0.2">
      <c r="M396" s="156"/>
    </row>
    <row r="397" spans="13:13" ht="15.75" customHeight="1" x14ac:dyDescent="0.2">
      <c r="M397" s="156"/>
    </row>
    <row r="398" spans="13:13" ht="15.75" customHeight="1" x14ac:dyDescent="0.2">
      <c r="M398" s="156"/>
    </row>
    <row r="399" spans="13:13" ht="15.75" customHeight="1" x14ac:dyDescent="0.2">
      <c r="M399" s="156"/>
    </row>
    <row r="400" spans="13:13" ht="15.75" customHeight="1" x14ac:dyDescent="0.2">
      <c r="M400" s="156"/>
    </row>
    <row r="401" spans="13:13" ht="15.75" customHeight="1" x14ac:dyDescent="0.2">
      <c r="M401" s="156"/>
    </row>
    <row r="402" spans="13:13" ht="15.75" customHeight="1" x14ac:dyDescent="0.2">
      <c r="M402" s="156"/>
    </row>
    <row r="403" spans="13:13" ht="15.75" customHeight="1" x14ac:dyDescent="0.2">
      <c r="M403" s="156"/>
    </row>
    <row r="404" spans="13:13" ht="15.75" customHeight="1" x14ac:dyDescent="0.2">
      <c r="M404" s="156"/>
    </row>
    <row r="405" spans="13:13" ht="15.75" customHeight="1" x14ac:dyDescent="0.2">
      <c r="M405" s="156"/>
    </row>
    <row r="406" spans="13:13" ht="15.75" customHeight="1" x14ac:dyDescent="0.2">
      <c r="M406" s="156"/>
    </row>
    <row r="407" spans="13:13" ht="15.75" customHeight="1" x14ac:dyDescent="0.2">
      <c r="M407" s="156"/>
    </row>
    <row r="408" spans="13:13" ht="15.75" customHeight="1" x14ac:dyDescent="0.2">
      <c r="M408" s="156"/>
    </row>
    <row r="409" spans="13:13" ht="15.75" customHeight="1" x14ac:dyDescent="0.2">
      <c r="M409" s="156"/>
    </row>
    <row r="410" spans="13:13" ht="15.75" customHeight="1" x14ac:dyDescent="0.2">
      <c r="M410" s="156"/>
    </row>
    <row r="411" spans="13:13" ht="15.75" customHeight="1" x14ac:dyDescent="0.2">
      <c r="M411" s="156"/>
    </row>
    <row r="412" spans="13:13" ht="15.75" customHeight="1" x14ac:dyDescent="0.2">
      <c r="M412" s="156"/>
    </row>
    <row r="413" spans="13:13" ht="15.75" customHeight="1" x14ac:dyDescent="0.2">
      <c r="M413" s="156"/>
    </row>
    <row r="414" spans="13:13" ht="15.75" customHeight="1" x14ac:dyDescent="0.2">
      <c r="M414" s="156"/>
    </row>
    <row r="415" spans="13:13" ht="15.75" customHeight="1" x14ac:dyDescent="0.2">
      <c r="M415" s="156"/>
    </row>
    <row r="416" spans="13:13" ht="15.75" customHeight="1" x14ac:dyDescent="0.2">
      <c r="M416" s="156"/>
    </row>
    <row r="417" spans="13:13" ht="15.75" customHeight="1" x14ac:dyDescent="0.2">
      <c r="M417" s="156"/>
    </row>
    <row r="418" spans="13:13" ht="15.75" customHeight="1" x14ac:dyDescent="0.2">
      <c r="M418" s="156"/>
    </row>
    <row r="419" spans="13:13" ht="15.75" customHeight="1" x14ac:dyDescent="0.2">
      <c r="M419" s="156"/>
    </row>
    <row r="420" spans="13:13" ht="15.75" customHeight="1" x14ac:dyDescent="0.2">
      <c r="M420" s="156"/>
    </row>
    <row r="421" spans="13:13" ht="15.75" customHeight="1" x14ac:dyDescent="0.2">
      <c r="M421" s="156"/>
    </row>
    <row r="422" spans="13:13" ht="15.75" customHeight="1" x14ac:dyDescent="0.2">
      <c r="M422" s="156"/>
    </row>
    <row r="423" spans="13:13" ht="15.75" customHeight="1" x14ac:dyDescent="0.2">
      <c r="M423" s="156"/>
    </row>
    <row r="424" spans="13:13" ht="15.75" customHeight="1" x14ac:dyDescent="0.2">
      <c r="M424" s="156"/>
    </row>
    <row r="425" spans="13:13" ht="15.75" customHeight="1" x14ac:dyDescent="0.2">
      <c r="M425" s="156"/>
    </row>
    <row r="426" spans="13:13" ht="15.75" customHeight="1" x14ac:dyDescent="0.2">
      <c r="M426" s="156"/>
    </row>
    <row r="427" spans="13:13" ht="15.75" customHeight="1" x14ac:dyDescent="0.2">
      <c r="M427" s="156"/>
    </row>
    <row r="428" spans="13:13" ht="15.75" customHeight="1" x14ac:dyDescent="0.2">
      <c r="M428" s="156"/>
    </row>
    <row r="429" spans="13:13" ht="15.75" customHeight="1" x14ac:dyDescent="0.2">
      <c r="M429" s="156"/>
    </row>
    <row r="430" spans="13:13" ht="15.75" customHeight="1" x14ac:dyDescent="0.2">
      <c r="M430" s="156"/>
    </row>
    <row r="431" spans="13:13" ht="15.75" customHeight="1" x14ac:dyDescent="0.2">
      <c r="M431" s="156"/>
    </row>
    <row r="432" spans="13:13" ht="15.75" customHeight="1" x14ac:dyDescent="0.2">
      <c r="M432" s="156"/>
    </row>
    <row r="433" spans="13:13" ht="15.75" customHeight="1" x14ac:dyDescent="0.2">
      <c r="M433" s="156"/>
    </row>
    <row r="434" spans="13:13" ht="15.75" customHeight="1" x14ac:dyDescent="0.2">
      <c r="M434" s="156"/>
    </row>
    <row r="435" spans="13:13" ht="15.75" customHeight="1" x14ac:dyDescent="0.2">
      <c r="M435" s="156"/>
    </row>
    <row r="436" spans="13:13" ht="15.75" customHeight="1" x14ac:dyDescent="0.2">
      <c r="M436" s="156"/>
    </row>
    <row r="437" spans="13:13" ht="15.75" customHeight="1" x14ac:dyDescent="0.2">
      <c r="M437" s="156"/>
    </row>
    <row r="438" spans="13:13" ht="15.75" customHeight="1" x14ac:dyDescent="0.2">
      <c r="M438" s="156"/>
    </row>
    <row r="439" spans="13:13" ht="15.75" customHeight="1" x14ac:dyDescent="0.2">
      <c r="M439" s="156"/>
    </row>
    <row r="440" spans="13:13" ht="15.75" customHeight="1" x14ac:dyDescent="0.2">
      <c r="M440" s="156"/>
    </row>
    <row r="441" spans="13:13" ht="15.75" customHeight="1" x14ac:dyDescent="0.2">
      <c r="M441" s="156"/>
    </row>
    <row r="442" spans="13:13" ht="15.75" customHeight="1" x14ac:dyDescent="0.2">
      <c r="M442" s="156"/>
    </row>
    <row r="443" spans="13:13" ht="15.75" customHeight="1" x14ac:dyDescent="0.2">
      <c r="M443" s="156"/>
    </row>
    <row r="444" spans="13:13" ht="15.75" customHeight="1" x14ac:dyDescent="0.2">
      <c r="M444" s="156"/>
    </row>
    <row r="445" spans="13:13" ht="15.75" customHeight="1" x14ac:dyDescent="0.2">
      <c r="M445" s="156"/>
    </row>
    <row r="446" spans="13:13" ht="15.75" customHeight="1" x14ac:dyDescent="0.2">
      <c r="M446" s="156"/>
    </row>
    <row r="447" spans="13:13" ht="15.75" customHeight="1" x14ac:dyDescent="0.2">
      <c r="M447" s="156"/>
    </row>
    <row r="448" spans="13:13" ht="15.75" customHeight="1" x14ac:dyDescent="0.2">
      <c r="M448" s="156"/>
    </row>
    <row r="449" spans="13:13" ht="15.75" customHeight="1" x14ac:dyDescent="0.2">
      <c r="M449" s="156"/>
    </row>
    <row r="450" spans="13:13" ht="15.75" customHeight="1" x14ac:dyDescent="0.2">
      <c r="M450" s="156"/>
    </row>
    <row r="451" spans="13:13" ht="15.75" customHeight="1" x14ac:dyDescent="0.2">
      <c r="M451" s="156"/>
    </row>
    <row r="452" spans="13:13" ht="15.75" customHeight="1" x14ac:dyDescent="0.2">
      <c r="M452" s="156"/>
    </row>
    <row r="453" spans="13:13" ht="15.75" customHeight="1" x14ac:dyDescent="0.2">
      <c r="M453" s="156"/>
    </row>
    <row r="454" spans="13:13" ht="15.75" customHeight="1" x14ac:dyDescent="0.2">
      <c r="M454" s="156"/>
    </row>
    <row r="455" spans="13:13" ht="15.75" customHeight="1" x14ac:dyDescent="0.2">
      <c r="M455" s="156"/>
    </row>
    <row r="456" spans="13:13" ht="15.75" customHeight="1" x14ac:dyDescent="0.2">
      <c r="M456" s="156"/>
    </row>
    <row r="457" spans="13:13" ht="15.75" customHeight="1" x14ac:dyDescent="0.2">
      <c r="M457" s="156"/>
    </row>
    <row r="458" spans="13:13" ht="15.75" customHeight="1" x14ac:dyDescent="0.2">
      <c r="M458" s="156"/>
    </row>
    <row r="459" spans="13:13" ht="15.75" customHeight="1" x14ac:dyDescent="0.2">
      <c r="M459" s="156"/>
    </row>
    <row r="460" spans="13:13" ht="15.75" customHeight="1" x14ac:dyDescent="0.2">
      <c r="M460" s="156"/>
    </row>
    <row r="461" spans="13:13" ht="15.75" customHeight="1" x14ac:dyDescent="0.2">
      <c r="M461" s="156"/>
    </row>
    <row r="462" spans="13:13" ht="15.75" customHeight="1" x14ac:dyDescent="0.2">
      <c r="M462" s="156"/>
    </row>
    <row r="463" spans="13:13" ht="15.75" customHeight="1" x14ac:dyDescent="0.2">
      <c r="M463" s="156"/>
    </row>
    <row r="464" spans="13:13" ht="15.75" customHeight="1" x14ac:dyDescent="0.2">
      <c r="M464" s="156"/>
    </row>
    <row r="465" spans="13:13" ht="15.75" customHeight="1" x14ac:dyDescent="0.2">
      <c r="M465" s="156"/>
    </row>
    <row r="466" spans="13:13" ht="15.75" customHeight="1" x14ac:dyDescent="0.2">
      <c r="M466" s="156"/>
    </row>
    <row r="467" spans="13:13" ht="15.75" customHeight="1" x14ac:dyDescent="0.2">
      <c r="M467" s="156"/>
    </row>
    <row r="468" spans="13:13" ht="15.75" customHeight="1" x14ac:dyDescent="0.2">
      <c r="M468" s="156"/>
    </row>
    <row r="469" spans="13:13" ht="15.75" customHeight="1" x14ac:dyDescent="0.2">
      <c r="M469" s="156"/>
    </row>
    <row r="470" spans="13:13" ht="15.75" customHeight="1" x14ac:dyDescent="0.2">
      <c r="M470" s="156"/>
    </row>
    <row r="471" spans="13:13" ht="15.75" customHeight="1" x14ac:dyDescent="0.2">
      <c r="M471" s="156"/>
    </row>
    <row r="472" spans="13:13" ht="15.75" customHeight="1" x14ac:dyDescent="0.2">
      <c r="M472" s="156"/>
    </row>
    <row r="473" spans="13:13" ht="15.75" customHeight="1" x14ac:dyDescent="0.2">
      <c r="M473" s="156"/>
    </row>
    <row r="474" spans="13:13" ht="15.75" customHeight="1" x14ac:dyDescent="0.2">
      <c r="M474" s="156"/>
    </row>
    <row r="475" spans="13:13" ht="15.75" customHeight="1" x14ac:dyDescent="0.2">
      <c r="M475" s="156"/>
    </row>
    <row r="476" spans="13:13" ht="15.75" customHeight="1" x14ac:dyDescent="0.2">
      <c r="M476" s="156"/>
    </row>
    <row r="477" spans="13:13" ht="15.75" customHeight="1" x14ac:dyDescent="0.2">
      <c r="M477" s="156"/>
    </row>
    <row r="478" spans="13:13" ht="15.75" customHeight="1" x14ac:dyDescent="0.2">
      <c r="M478" s="156"/>
    </row>
    <row r="479" spans="13:13" ht="15.75" customHeight="1" x14ac:dyDescent="0.2">
      <c r="M479" s="156"/>
    </row>
    <row r="480" spans="13:13" ht="15.75" customHeight="1" x14ac:dyDescent="0.2">
      <c r="M480" s="156"/>
    </row>
    <row r="481" spans="13:13" ht="15.75" customHeight="1" x14ac:dyDescent="0.2">
      <c r="M481" s="156"/>
    </row>
    <row r="482" spans="13:13" ht="15.75" customHeight="1" x14ac:dyDescent="0.2">
      <c r="M482" s="156"/>
    </row>
    <row r="483" spans="13:13" ht="15.75" customHeight="1" x14ac:dyDescent="0.2">
      <c r="M483" s="156"/>
    </row>
    <row r="484" spans="13:13" ht="15.75" customHeight="1" x14ac:dyDescent="0.2">
      <c r="M484" s="156"/>
    </row>
    <row r="485" spans="13:13" ht="15.75" customHeight="1" x14ac:dyDescent="0.2">
      <c r="M485" s="156"/>
    </row>
    <row r="486" spans="13:13" ht="15.75" customHeight="1" x14ac:dyDescent="0.2">
      <c r="M486" s="156"/>
    </row>
    <row r="487" spans="13:13" ht="15.75" customHeight="1" x14ac:dyDescent="0.2">
      <c r="M487" s="156"/>
    </row>
    <row r="488" spans="13:13" ht="15.75" customHeight="1" x14ac:dyDescent="0.2">
      <c r="M488" s="156"/>
    </row>
    <row r="489" spans="13:13" ht="15.75" customHeight="1" x14ac:dyDescent="0.2">
      <c r="M489" s="156"/>
    </row>
    <row r="490" spans="13:13" ht="15.75" customHeight="1" x14ac:dyDescent="0.2">
      <c r="M490" s="156"/>
    </row>
    <row r="491" spans="13:13" ht="15.75" customHeight="1" x14ac:dyDescent="0.2">
      <c r="M491" s="156"/>
    </row>
    <row r="492" spans="13:13" ht="15.75" customHeight="1" x14ac:dyDescent="0.2">
      <c r="M492" s="156"/>
    </row>
    <row r="493" spans="13:13" ht="15.75" customHeight="1" x14ac:dyDescent="0.2">
      <c r="M493" s="156"/>
    </row>
    <row r="494" spans="13:13" ht="15.75" customHeight="1" x14ac:dyDescent="0.2">
      <c r="M494" s="156"/>
    </row>
    <row r="495" spans="13:13" ht="15.75" customHeight="1" x14ac:dyDescent="0.2">
      <c r="M495" s="156"/>
    </row>
    <row r="496" spans="13:13" ht="15.75" customHeight="1" x14ac:dyDescent="0.2">
      <c r="M496" s="156"/>
    </row>
    <row r="497" spans="13:13" ht="15.75" customHeight="1" x14ac:dyDescent="0.2">
      <c r="M497" s="156"/>
    </row>
    <row r="498" spans="13:13" ht="15.75" customHeight="1" x14ac:dyDescent="0.2">
      <c r="M498" s="156"/>
    </row>
    <row r="499" spans="13:13" ht="15.75" customHeight="1" x14ac:dyDescent="0.2">
      <c r="M499" s="156"/>
    </row>
    <row r="500" spans="13:13" ht="15.75" customHeight="1" x14ac:dyDescent="0.2">
      <c r="M500" s="156"/>
    </row>
    <row r="501" spans="13:13" ht="15.75" customHeight="1" x14ac:dyDescent="0.2">
      <c r="M501" s="156"/>
    </row>
    <row r="502" spans="13:13" ht="15.75" customHeight="1" x14ac:dyDescent="0.2">
      <c r="M502" s="156"/>
    </row>
    <row r="503" spans="13:13" ht="15.75" customHeight="1" x14ac:dyDescent="0.2">
      <c r="M503" s="156"/>
    </row>
    <row r="504" spans="13:13" ht="15.75" customHeight="1" x14ac:dyDescent="0.2">
      <c r="M504" s="156"/>
    </row>
    <row r="505" spans="13:13" ht="15.75" customHeight="1" x14ac:dyDescent="0.2">
      <c r="M505" s="156"/>
    </row>
    <row r="506" spans="13:13" ht="15.75" customHeight="1" x14ac:dyDescent="0.2">
      <c r="M506" s="156"/>
    </row>
    <row r="507" spans="13:13" ht="15.75" customHeight="1" x14ac:dyDescent="0.2">
      <c r="M507" s="156"/>
    </row>
    <row r="508" spans="13:13" ht="15.75" customHeight="1" x14ac:dyDescent="0.2">
      <c r="M508" s="156"/>
    </row>
    <row r="509" spans="13:13" ht="15.75" customHeight="1" x14ac:dyDescent="0.2">
      <c r="M509" s="156"/>
    </row>
    <row r="510" spans="13:13" ht="15.75" customHeight="1" x14ac:dyDescent="0.2">
      <c r="M510" s="156"/>
    </row>
    <row r="511" spans="13:13" ht="15.75" customHeight="1" x14ac:dyDescent="0.2">
      <c r="M511" s="156"/>
    </row>
    <row r="512" spans="13:13" ht="15.75" customHeight="1" x14ac:dyDescent="0.2">
      <c r="M512" s="156"/>
    </row>
    <row r="513" spans="13:13" ht="15.75" customHeight="1" x14ac:dyDescent="0.2">
      <c r="M513" s="156"/>
    </row>
    <row r="514" spans="13:13" ht="15.75" customHeight="1" x14ac:dyDescent="0.2">
      <c r="M514" s="156"/>
    </row>
    <row r="515" spans="13:13" ht="15.75" customHeight="1" x14ac:dyDescent="0.2">
      <c r="M515" s="156"/>
    </row>
    <row r="516" spans="13:13" ht="15.75" customHeight="1" x14ac:dyDescent="0.2">
      <c r="M516" s="156"/>
    </row>
    <row r="517" spans="13:13" ht="15.75" customHeight="1" x14ac:dyDescent="0.2">
      <c r="M517" s="156"/>
    </row>
    <row r="518" spans="13:13" ht="15.75" customHeight="1" x14ac:dyDescent="0.2">
      <c r="M518" s="156"/>
    </row>
    <row r="519" spans="13:13" ht="15.75" customHeight="1" x14ac:dyDescent="0.2">
      <c r="M519" s="156"/>
    </row>
    <row r="520" spans="13:13" ht="15.75" customHeight="1" x14ac:dyDescent="0.2">
      <c r="M520" s="156"/>
    </row>
    <row r="521" spans="13:13" ht="15.75" customHeight="1" x14ac:dyDescent="0.2">
      <c r="M521" s="156"/>
    </row>
    <row r="522" spans="13:13" ht="15.75" customHeight="1" x14ac:dyDescent="0.2">
      <c r="M522" s="156"/>
    </row>
    <row r="523" spans="13:13" ht="15.75" customHeight="1" x14ac:dyDescent="0.2">
      <c r="M523" s="156"/>
    </row>
    <row r="524" spans="13:13" ht="15.75" customHeight="1" x14ac:dyDescent="0.2">
      <c r="M524" s="156"/>
    </row>
    <row r="525" spans="13:13" ht="15.75" customHeight="1" x14ac:dyDescent="0.2">
      <c r="M525" s="156"/>
    </row>
    <row r="526" spans="13:13" ht="15.75" customHeight="1" x14ac:dyDescent="0.2">
      <c r="M526" s="156"/>
    </row>
    <row r="527" spans="13:13" ht="15.75" customHeight="1" x14ac:dyDescent="0.2">
      <c r="M527" s="156"/>
    </row>
    <row r="528" spans="13:13" ht="15.75" customHeight="1" x14ac:dyDescent="0.2">
      <c r="M528" s="156"/>
    </row>
    <row r="529" spans="13:13" ht="15.75" customHeight="1" x14ac:dyDescent="0.2">
      <c r="M529" s="156"/>
    </row>
    <row r="530" spans="13:13" ht="15.75" customHeight="1" x14ac:dyDescent="0.2">
      <c r="M530" s="156"/>
    </row>
    <row r="531" spans="13:13" ht="15.75" customHeight="1" x14ac:dyDescent="0.2">
      <c r="M531" s="156"/>
    </row>
    <row r="532" spans="13:13" ht="15.75" customHeight="1" x14ac:dyDescent="0.2">
      <c r="M532" s="156"/>
    </row>
    <row r="533" spans="13:13" ht="15.75" customHeight="1" x14ac:dyDescent="0.2">
      <c r="M533" s="156"/>
    </row>
    <row r="534" spans="13:13" ht="15.75" customHeight="1" x14ac:dyDescent="0.2">
      <c r="M534" s="156"/>
    </row>
    <row r="535" spans="13:13" ht="15.75" customHeight="1" x14ac:dyDescent="0.2">
      <c r="M535" s="156"/>
    </row>
    <row r="536" spans="13:13" ht="15.75" customHeight="1" x14ac:dyDescent="0.2">
      <c r="M536" s="156"/>
    </row>
    <row r="537" spans="13:13" ht="15.75" customHeight="1" x14ac:dyDescent="0.2">
      <c r="M537" s="156"/>
    </row>
    <row r="538" spans="13:13" ht="15.75" customHeight="1" x14ac:dyDescent="0.2">
      <c r="M538" s="156"/>
    </row>
    <row r="539" spans="13:13" ht="15.75" customHeight="1" x14ac:dyDescent="0.2">
      <c r="M539" s="156"/>
    </row>
    <row r="540" spans="13:13" ht="15.75" customHeight="1" x14ac:dyDescent="0.2">
      <c r="M540" s="156"/>
    </row>
    <row r="541" spans="13:13" ht="15.75" customHeight="1" x14ac:dyDescent="0.2">
      <c r="M541" s="156"/>
    </row>
    <row r="542" spans="13:13" ht="15.75" customHeight="1" x14ac:dyDescent="0.2">
      <c r="M542" s="156"/>
    </row>
    <row r="543" spans="13:13" ht="15.75" customHeight="1" x14ac:dyDescent="0.2">
      <c r="M543" s="156"/>
    </row>
    <row r="544" spans="13:13" ht="15.75" customHeight="1" x14ac:dyDescent="0.2">
      <c r="M544" s="156"/>
    </row>
    <row r="545" spans="13:13" ht="15.75" customHeight="1" x14ac:dyDescent="0.2">
      <c r="M545" s="156"/>
    </row>
    <row r="546" spans="13:13" ht="15.75" customHeight="1" x14ac:dyDescent="0.2">
      <c r="M546" s="156"/>
    </row>
    <row r="547" spans="13:13" ht="15.75" customHeight="1" x14ac:dyDescent="0.2">
      <c r="M547" s="156"/>
    </row>
    <row r="548" spans="13:13" ht="15.75" customHeight="1" x14ac:dyDescent="0.2">
      <c r="M548" s="156"/>
    </row>
    <row r="549" spans="13:13" ht="15.75" customHeight="1" x14ac:dyDescent="0.2">
      <c r="M549" s="156"/>
    </row>
    <row r="550" spans="13:13" ht="15.75" customHeight="1" x14ac:dyDescent="0.2">
      <c r="M550" s="156"/>
    </row>
    <row r="551" spans="13:13" ht="15.75" customHeight="1" x14ac:dyDescent="0.2">
      <c r="M551" s="156"/>
    </row>
    <row r="552" spans="13:13" ht="15.75" customHeight="1" x14ac:dyDescent="0.2">
      <c r="M552" s="156"/>
    </row>
    <row r="553" spans="13:13" ht="15.75" customHeight="1" x14ac:dyDescent="0.2">
      <c r="M553" s="156"/>
    </row>
    <row r="554" spans="13:13" ht="15.75" customHeight="1" x14ac:dyDescent="0.2">
      <c r="M554" s="156"/>
    </row>
    <row r="555" spans="13:13" ht="15.75" customHeight="1" x14ac:dyDescent="0.2">
      <c r="M555" s="156"/>
    </row>
    <row r="556" spans="13:13" ht="15.75" customHeight="1" x14ac:dyDescent="0.2">
      <c r="M556" s="156"/>
    </row>
    <row r="557" spans="13:13" ht="15.75" customHeight="1" x14ac:dyDescent="0.2">
      <c r="M557" s="156"/>
    </row>
    <row r="558" spans="13:13" ht="15.75" customHeight="1" x14ac:dyDescent="0.2">
      <c r="M558" s="156"/>
    </row>
    <row r="559" spans="13:13" ht="15.75" customHeight="1" x14ac:dyDescent="0.2">
      <c r="M559" s="156"/>
    </row>
    <row r="560" spans="13:13" ht="15.75" customHeight="1" x14ac:dyDescent="0.2">
      <c r="M560" s="156"/>
    </row>
    <row r="561" spans="13:13" ht="15.75" customHeight="1" x14ac:dyDescent="0.2">
      <c r="M561" s="156"/>
    </row>
    <row r="562" spans="13:13" ht="15.75" customHeight="1" x14ac:dyDescent="0.2">
      <c r="M562" s="156"/>
    </row>
    <row r="563" spans="13:13" ht="15.75" customHeight="1" x14ac:dyDescent="0.2">
      <c r="M563" s="156"/>
    </row>
    <row r="564" spans="13:13" ht="15.75" customHeight="1" x14ac:dyDescent="0.2">
      <c r="M564" s="156"/>
    </row>
    <row r="565" spans="13:13" ht="15.75" customHeight="1" x14ac:dyDescent="0.2">
      <c r="M565" s="156"/>
    </row>
    <row r="566" spans="13:13" ht="15.75" customHeight="1" x14ac:dyDescent="0.2">
      <c r="M566" s="156"/>
    </row>
    <row r="567" spans="13:13" ht="15.75" customHeight="1" x14ac:dyDescent="0.2">
      <c r="M567" s="156"/>
    </row>
    <row r="568" spans="13:13" ht="15.75" customHeight="1" x14ac:dyDescent="0.2">
      <c r="M568" s="156"/>
    </row>
    <row r="569" spans="13:13" ht="15.75" customHeight="1" x14ac:dyDescent="0.2">
      <c r="M569" s="156"/>
    </row>
    <row r="570" spans="13:13" ht="15.75" customHeight="1" x14ac:dyDescent="0.2">
      <c r="M570" s="156"/>
    </row>
    <row r="571" spans="13:13" ht="15.75" customHeight="1" x14ac:dyDescent="0.2">
      <c r="M571" s="156"/>
    </row>
    <row r="572" spans="13:13" ht="15.75" customHeight="1" x14ac:dyDescent="0.2">
      <c r="M572" s="156"/>
    </row>
    <row r="573" spans="13:13" ht="15.75" customHeight="1" x14ac:dyDescent="0.2">
      <c r="M573" s="156"/>
    </row>
    <row r="574" spans="13:13" ht="15.75" customHeight="1" x14ac:dyDescent="0.2">
      <c r="M574" s="156"/>
    </row>
    <row r="575" spans="13:13" ht="15.75" customHeight="1" x14ac:dyDescent="0.2">
      <c r="M575" s="156"/>
    </row>
    <row r="576" spans="13:13" ht="15.75" customHeight="1" x14ac:dyDescent="0.2">
      <c r="M576" s="156"/>
    </row>
    <row r="577" spans="13:13" ht="15.75" customHeight="1" x14ac:dyDescent="0.2">
      <c r="M577" s="156"/>
    </row>
    <row r="578" spans="13:13" ht="15.75" customHeight="1" x14ac:dyDescent="0.2">
      <c r="M578" s="156"/>
    </row>
    <row r="579" spans="13:13" ht="15.75" customHeight="1" x14ac:dyDescent="0.2">
      <c r="M579" s="156"/>
    </row>
    <row r="580" spans="13:13" ht="15.75" customHeight="1" x14ac:dyDescent="0.2">
      <c r="M580" s="156"/>
    </row>
    <row r="581" spans="13:13" ht="15.75" customHeight="1" x14ac:dyDescent="0.2">
      <c r="M581" s="156"/>
    </row>
    <row r="582" spans="13:13" ht="15.75" customHeight="1" x14ac:dyDescent="0.2">
      <c r="M582" s="156"/>
    </row>
    <row r="583" spans="13:13" ht="15.75" customHeight="1" x14ac:dyDescent="0.2">
      <c r="M583" s="156"/>
    </row>
    <row r="584" spans="13:13" ht="15.75" customHeight="1" x14ac:dyDescent="0.2">
      <c r="M584" s="156"/>
    </row>
    <row r="585" spans="13:13" ht="15.75" customHeight="1" x14ac:dyDescent="0.2">
      <c r="M585" s="156"/>
    </row>
    <row r="586" spans="13:13" ht="15.75" customHeight="1" x14ac:dyDescent="0.2">
      <c r="M586" s="156"/>
    </row>
    <row r="587" spans="13:13" ht="15.75" customHeight="1" x14ac:dyDescent="0.2">
      <c r="M587" s="156"/>
    </row>
    <row r="588" spans="13:13" ht="15.75" customHeight="1" x14ac:dyDescent="0.2">
      <c r="M588" s="156"/>
    </row>
    <row r="589" spans="13:13" ht="15.75" customHeight="1" x14ac:dyDescent="0.2">
      <c r="M589" s="156"/>
    </row>
    <row r="590" spans="13:13" ht="15.75" customHeight="1" x14ac:dyDescent="0.2">
      <c r="M590" s="156"/>
    </row>
    <row r="591" spans="13:13" ht="15.75" customHeight="1" x14ac:dyDescent="0.2">
      <c r="M591" s="156"/>
    </row>
    <row r="592" spans="13:13" ht="15.75" customHeight="1" x14ac:dyDescent="0.2">
      <c r="M592" s="156"/>
    </row>
    <row r="593" spans="13:13" ht="15.75" customHeight="1" x14ac:dyDescent="0.2">
      <c r="M593" s="156"/>
    </row>
    <row r="594" spans="13:13" ht="15.75" customHeight="1" x14ac:dyDescent="0.2">
      <c r="M594" s="156"/>
    </row>
    <row r="595" spans="13:13" ht="15.75" customHeight="1" x14ac:dyDescent="0.2">
      <c r="M595" s="156"/>
    </row>
    <row r="596" spans="13:13" ht="15.75" customHeight="1" x14ac:dyDescent="0.2">
      <c r="M596" s="156"/>
    </row>
    <row r="597" spans="13:13" ht="15.75" customHeight="1" x14ac:dyDescent="0.2">
      <c r="M597" s="156"/>
    </row>
    <row r="598" spans="13:13" ht="15.75" customHeight="1" x14ac:dyDescent="0.2">
      <c r="M598" s="156"/>
    </row>
    <row r="599" spans="13:13" ht="15.75" customHeight="1" x14ac:dyDescent="0.2">
      <c r="M599" s="156"/>
    </row>
    <row r="600" spans="13:13" ht="15.75" customHeight="1" x14ac:dyDescent="0.2">
      <c r="M600" s="156"/>
    </row>
    <row r="601" spans="13:13" ht="15.75" customHeight="1" x14ac:dyDescent="0.2">
      <c r="M601" s="156"/>
    </row>
    <row r="602" spans="13:13" ht="15.75" customHeight="1" x14ac:dyDescent="0.2">
      <c r="M602" s="156"/>
    </row>
    <row r="603" spans="13:13" ht="15.75" customHeight="1" x14ac:dyDescent="0.2">
      <c r="M603" s="156"/>
    </row>
    <row r="604" spans="13:13" ht="15.75" customHeight="1" x14ac:dyDescent="0.2">
      <c r="M604" s="156"/>
    </row>
    <row r="605" spans="13:13" ht="15.75" customHeight="1" x14ac:dyDescent="0.2">
      <c r="M605" s="156"/>
    </row>
    <row r="606" spans="13:13" ht="15.75" customHeight="1" x14ac:dyDescent="0.2">
      <c r="M606" s="156"/>
    </row>
    <row r="607" spans="13:13" ht="15.75" customHeight="1" x14ac:dyDescent="0.2">
      <c r="M607" s="156"/>
    </row>
    <row r="608" spans="13:13" ht="15.75" customHeight="1" x14ac:dyDescent="0.2">
      <c r="M608" s="156"/>
    </row>
    <row r="609" spans="13:13" ht="15.75" customHeight="1" x14ac:dyDescent="0.2">
      <c r="M609" s="156"/>
    </row>
    <row r="610" spans="13:13" ht="15.75" customHeight="1" x14ac:dyDescent="0.2">
      <c r="M610" s="156"/>
    </row>
    <row r="611" spans="13:13" ht="15.75" customHeight="1" x14ac:dyDescent="0.2">
      <c r="M611" s="156"/>
    </row>
    <row r="612" spans="13:13" ht="15.75" customHeight="1" x14ac:dyDescent="0.2">
      <c r="M612" s="156"/>
    </row>
    <row r="613" spans="13:13" ht="15.75" customHeight="1" x14ac:dyDescent="0.2">
      <c r="M613" s="156"/>
    </row>
    <row r="614" spans="13:13" ht="15.75" customHeight="1" x14ac:dyDescent="0.2">
      <c r="M614" s="156"/>
    </row>
    <row r="615" spans="13:13" ht="15.75" customHeight="1" x14ac:dyDescent="0.2">
      <c r="M615" s="156"/>
    </row>
    <row r="616" spans="13:13" ht="15.75" customHeight="1" x14ac:dyDescent="0.2">
      <c r="M616" s="156"/>
    </row>
    <row r="617" spans="13:13" ht="15.75" customHeight="1" x14ac:dyDescent="0.2">
      <c r="M617" s="156"/>
    </row>
    <row r="618" spans="13:13" ht="15.75" customHeight="1" x14ac:dyDescent="0.2">
      <c r="M618" s="156"/>
    </row>
    <row r="619" spans="13:13" ht="15.75" customHeight="1" x14ac:dyDescent="0.2">
      <c r="M619" s="156"/>
    </row>
    <row r="620" spans="13:13" ht="15.75" customHeight="1" x14ac:dyDescent="0.2">
      <c r="M620" s="156"/>
    </row>
    <row r="621" spans="13:13" ht="15.75" customHeight="1" x14ac:dyDescent="0.2">
      <c r="M621" s="156"/>
    </row>
    <row r="622" spans="13:13" ht="15.75" customHeight="1" x14ac:dyDescent="0.2">
      <c r="M622" s="156"/>
    </row>
    <row r="623" spans="13:13" ht="15.75" customHeight="1" x14ac:dyDescent="0.2">
      <c r="M623" s="156"/>
    </row>
    <row r="624" spans="13:13" ht="15.75" customHeight="1" x14ac:dyDescent="0.2">
      <c r="M624" s="156"/>
    </row>
    <row r="625" spans="13:13" ht="15.75" customHeight="1" x14ac:dyDescent="0.2">
      <c r="M625" s="156"/>
    </row>
    <row r="626" spans="13:13" ht="15.75" customHeight="1" x14ac:dyDescent="0.2">
      <c r="M626" s="156"/>
    </row>
    <row r="627" spans="13:13" ht="15.75" customHeight="1" x14ac:dyDescent="0.2">
      <c r="M627" s="156"/>
    </row>
    <row r="628" spans="13:13" ht="15.75" customHeight="1" x14ac:dyDescent="0.2">
      <c r="M628" s="156"/>
    </row>
    <row r="629" spans="13:13" ht="15.75" customHeight="1" x14ac:dyDescent="0.2">
      <c r="M629" s="156"/>
    </row>
    <row r="630" spans="13:13" ht="15.75" customHeight="1" x14ac:dyDescent="0.2">
      <c r="M630" s="156"/>
    </row>
    <row r="631" spans="13:13" ht="15.75" customHeight="1" x14ac:dyDescent="0.2">
      <c r="M631" s="156"/>
    </row>
    <row r="632" spans="13:13" ht="15.75" customHeight="1" x14ac:dyDescent="0.2">
      <c r="M632" s="156"/>
    </row>
    <row r="633" spans="13:13" ht="15.75" customHeight="1" x14ac:dyDescent="0.2">
      <c r="M633" s="156"/>
    </row>
    <row r="634" spans="13:13" ht="15.75" customHeight="1" x14ac:dyDescent="0.2">
      <c r="M634" s="156"/>
    </row>
    <row r="635" spans="13:13" ht="15.75" customHeight="1" x14ac:dyDescent="0.2">
      <c r="M635" s="156"/>
    </row>
    <row r="636" spans="13:13" ht="15.75" customHeight="1" x14ac:dyDescent="0.2">
      <c r="M636" s="156"/>
    </row>
    <row r="637" spans="13:13" ht="15.75" customHeight="1" x14ac:dyDescent="0.2">
      <c r="M637" s="156"/>
    </row>
    <row r="638" spans="13:13" ht="15.75" customHeight="1" x14ac:dyDescent="0.2">
      <c r="M638" s="156"/>
    </row>
    <row r="639" spans="13:13" ht="15.75" customHeight="1" x14ac:dyDescent="0.2">
      <c r="M639" s="156"/>
    </row>
    <row r="640" spans="13:13" ht="15.75" customHeight="1" x14ac:dyDescent="0.2">
      <c r="M640" s="156"/>
    </row>
    <row r="641" spans="13:13" ht="15.75" customHeight="1" x14ac:dyDescent="0.2">
      <c r="M641" s="156"/>
    </row>
    <row r="642" spans="13:13" ht="15.75" customHeight="1" x14ac:dyDescent="0.2">
      <c r="M642" s="156"/>
    </row>
    <row r="643" spans="13:13" ht="15.75" customHeight="1" x14ac:dyDescent="0.2">
      <c r="M643" s="156"/>
    </row>
    <row r="644" spans="13:13" ht="15.75" customHeight="1" x14ac:dyDescent="0.2">
      <c r="M644" s="156"/>
    </row>
    <row r="645" spans="13:13" ht="15.75" customHeight="1" x14ac:dyDescent="0.2">
      <c r="M645" s="156"/>
    </row>
    <row r="646" spans="13:13" ht="15.75" customHeight="1" x14ac:dyDescent="0.2">
      <c r="M646" s="156"/>
    </row>
    <row r="647" spans="13:13" ht="15.75" customHeight="1" x14ac:dyDescent="0.2">
      <c r="M647" s="156"/>
    </row>
    <row r="648" spans="13:13" ht="15.75" customHeight="1" x14ac:dyDescent="0.2">
      <c r="M648" s="156"/>
    </row>
    <row r="649" spans="13:13" ht="15.75" customHeight="1" x14ac:dyDescent="0.2">
      <c r="M649" s="156"/>
    </row>
    <row r="650" spans="13:13" ht="15.75" customHeight="1" x14ac:dyDescent="0.2">
      <c r="M650" s="156"/>
    </row>
    <row r="651" spans="13:13" ht="15.75" customHeight="1" x14ac:dyDescent="0.2">
      <c r="M651" s="156"/>
    </row>
    <row r="652" spans="13:13" ht="15.75" customHeight="1" x14ac:dyDescent="0.2">
      <c r="M652" s="156"/>
    </row>
    <row r="653" spans="13:13" ht="15.75" customHeight="1" x14ac:dyDescent="0.2">
      <c r="M653" s="156"/>
    </row>
    <row r="654" spans="13:13" ht="15.75" customHeight="1" x14ac:dyDescent="0.2">
      <c r="M654" s="156"/>
    </row>
    <row r="655" spans="13:13" ht="15.75" customHeight="1" x14ac:dyDescent="0.2">
      <c r="M655" s="156"/>
    </row>
    <row r="656" spans="13:13" ht="15.75" customHeight="1" x14ac:dyDescent="0.2">
      <c r="M656" s="156"/>
    </row>
    <row r="657" spans="13:13" ht="15.75" customHeight="1" x14ac:dyDescent="0.2">
      <c r="M657" s="156"/>
    </row>
    <row r="658" spans="13:13" ht="15.75" customHeight="1" x14ac:dyDescent="0.2">
      <c r="M658" s="156"/>
    </row>
    <row r="659" spans="13:13" ht="15.75" customHeight="1" x14ac:dyDescent="0.2">
      <c r="M659" s="156"/>
    </row>
    <row r="660" spans="13:13" ht="15.75" customHeight="1" x14ac:dyDescent="0.2">
      <c r="M660" s="156"/>
    </row>
    <row r="661" spans="13:13" ht="15.75" customHeight="1" x14ac:dyDescent="0.2">
      <c r="M661" s="156"/>
    </row>
    <row r="662" spans="13:13" ht="15.75" customHeight="1" x14ac:dyDescent="0.2">
      <c r="M662" s="156"/>
    </row>
    <row r="663" spans="13:13" ht="15.75" customHeight="1" x14ac:dyDescent="0.2">
      <c r="M663" s="156"/>
    </row>
    <row r="664" spans="13:13" ht="15.75" customHeight="1" x14ac:dyDescent="0.2">
      <c r="M664" s="156"/>
    </row>
    <row r="665" spans="13:13" ht="15.75" customHeight="1" x14ac:dyDescent="0.2">
      <c r="M665" s="156"/>
    </row>
    <row r="666" spans="13:13" ht="15.75" customHeight="1" x14ac:dyDescent="0.2">
      <c r="M666" s="156"/>
    </row>
    <row r="667" spans="13:13" ht="15.75" customHeight="1" x14ac:dyDescent="0.2">
      <c r="M667" s="156"/>
    </row>
    <row r="668" spans="13:13" ht="15.75" customHeight="1" x14ac:dyDescent="0.2">
      <c r="M668" s="156"/>
    </row>
    <row r="669" spans="13:13" ht="15.75" customHeight="1" x14ac:dyDescent="0.2">
      <c r="M669" s="156"/>
    </row>
    <row r="670" spans="13:13" ht="15.75" customHeight="1" x14ac:dyDescent="0.2">
      <c r="M670" s="156"/>
    </row>
    <row r="671" spans="13:13" ht="15.75" customHeight="1" x14ac:dyDescent="0.2">
      <c r="M671" s="156"/>
    </row>
    <row r="672" spans="13:13" ht="15.75" customHeight="1" x14ac:dyDescent="0.2">
      <c r="M672" s="156"/>
    </row>
    <row r="673" spans="13:13" ht="15.75" customHeight="1" x14ac:dyDescent="0.2">
      <c r="M673" s="156"/>
    </row>
    <row r="674" spans="13:13" ht="15.75" customHeight="1" x14ac:dyDescent="0.2">
      <c r="M674" s="156"/>
    </row>
    <row r="675" spans="13:13" ht="15.75" customHeight="1" x14ac:dyDescent="0.2">
      <c r="M675" s="156"/>
    </row>
    <row r="676" spans="13:13" ht="15.75" customHeight="1" x14ac:dyDescent="0.2">
      <c r="M676" s="156"/>
    </row>
    <row r="677" spans="13:13" ht="15.75" customHeight="1" x14ac:dyDescent="0.2">
      <c r="M677" s="156"/>
    </row>
    <row r="678" spans="13:13" ht="15.75" customHeight="1" x14ac:dyDescent="0.2">
      <c r="M678" s="156"/>
    </row>
    <row r="679" spans="13:13" ht="15.75" customHeight="1" x14ac:dyDescent="0.2">
      <c r="M679" s="156"/>
    </row>
    <row r="680" spans="13:13" ht="15.75" customHeight="1" x14ac:dyDescent="0.2">
      <c r="M680" s="156"/>
    </row>
    <row r="681" spans="13:13" ht="15.75" customHeight="1" x14ac:dyDescent="0.2">
      <c r="M681" s="156"/>
    </row>
    <row r="682" spans="13:13" ht="15.75" customHeight="1" x14ac:dyDescent="0.2">
      <c r="M682" s="156"/>
    </row>
    <row r="683" spans="13:13" ht="15.75" customHeight="1" x14ac:dyDescent="0.2">
      <c r="M683" s="156"/>
    </row>
    <row r="684" spans="13:13" ht="15.75" customHeight="1" x14ac:dyDescent="0.2">
      <c r="M684" s="156"/>
    </row>
    <row r="685" spans="13:13" ht="15.75" customHeight="1" x14ac:dyDescent="0.2">
      <c r="M685" s="156"/>
    </row>
    <row r="686" spans="13:13" ht="15.75" customHeight="1" x14ac:dyDescent="0.2">
      <c r="M686" s="156"/>
    </row>
    <row r="687" spans="13:13" ht="15.75" customHeight="1" x14ac:dyDescent="0.2">
      <c r="M687" s="156"/>
    </row>
    <row r="688" spans="13:13" ht="15.75" customHeight="1" x14ac:dyDescent="0.2">
      <c r="M688" s="156"/>
    </row>
    <row r="689" spans="13:13" ht="15.75" customHeight="1" x14ac:dyDescent="0.2">
      <c r="M689" s="156"/>
    </row>
    <row r="690" spans="13:13" ht="15.75" customHeight="1" x14ac:dyDescent="0.2">
      <c r="M690" s="156"/>
    </row>
    <row r="691" spans="13:13" ht="15.75" customHeight="1" x14ac:dyDescent="0.2">
      <c r="M691" s="156"/>
    </row>
    <row r="692" spans="13:13" ht="15.75" customHeight="1" x14ac:dyDescent="0.2">
      <c r="M692" s="156"/>
    </row>
    <row r="693" spans="13:13" ht="15.75" customHeight="1" x14ac:dyDescent="0.2">
      <c r="M693" s="156"/>
    </row>
    <row r="694" spans="13:13" ht="15.75" customHeight="1" x14ac:dyDescent="0.2">
      <c r="M694" s="156"/>
    </row>
    <row r="695" spans="13:13" ht="15.75" customHeight="1" x14ac:dyDescent="0.2">
      <c r="M695" s="156"/>
    </row>
    <row r="696" spans="13:13" ht="15.75" customHeight="1" x14ac:dyDescent="0.2">
      <c r="M696" s="156"/>
    </row>
    <row r="697" spans="13:13" ht="15.75" customHeight="1" x14ac:dyDescent="0.2">
      <c r="M697" s="156"/>
    </row>
    <row r="698" spans="13:13" ht="15.75" customHeight="1" x14ac:dyDescent="0.2">
      <c r="M698" s="156"/>
    </row>
    <row r="699" spans="13:13" ht="15.75" customHeight="1" x14ac:dyDescent="0.2">
      <c r="M699" s="156"/>
    </row>
    <row r="700" spans="13:13" ht="15.75" customHeight="1" x14ac:dyDescent="0.2">
      <c r="M700" s="156"/>
    </row>
    <row r="701" spans="13:13" ht="15.75" customHeight="1" x14ac:dyDescent="0.2">
      <c r="M701" s="156"/>
    </row>
    <row r="702" spans="13:13" ht="15.75" customHeight="1" x14ac:dyDescent="0.2">
      <c r="M702" s="156"/>
    </row>
    <row r="703" spans="13:13" ht="15.75" customHeight="1" x14ac:dyDescent="0.2">
      <c r="M703" s="156"/>
    </row>
    <row r="704" spans="13:13" ht="15.75" customHeight="1" x14ac:dyDescent="0.2">
      <c r="M704" s="156"/>
    </row>
    <row r="705" spans="13:13" ht="15.75" customHeight="1" x14ac:dyDescent="0.2">
      <c r="M705" s="156"/>
    </row>
    <row r="706" spans="13:13" ht="15.75" customHeight="1" x14ac:dyDescent="0.2">
      <c r="M706" s="156"/>
    </row>
    <row r="707" spans="13:13" ht="15.75" customHeight="1" x14ac:dyDescent="0.2">
      <c r="M707" s="156"/>
    </row>
    <row r="708" spans="13:13" ht="15.75" customHeight="1" x14ac:dyDescent="0.2">
      <c r="M708" s="156"/>
    </row>
    <row r="709" spans="13:13" ht="15.75" customHeight="1" x14ac:dyDescent="0.2">
      <c r="M709" s="156"/>
    </row>
    <row r="710" spans="13:13" ht="15.75" customHeight="1" x14ac:dyDescent="0.2">
      <c r="M710" s="156"/>
    </row>
    <row r="711" spans="13:13" ht="15.75" customHeight="1" x14ac:dyDescent="0.2">
      <c r="M711" s="156"/>
    </row>
    <row r="712" spans="13:13" ht="15.75" customHeight="1" x14ac:dyDescent="0.2">
      <c r="M712" s="156"/>
    </row>
    <row r="713" spans="13:13" ht="15.75" customHeight="1" x14ac:dyDescent="0.2">
      <c r="M713" s="156"/>
    </row>
    <row r="714" spans="13:13" ht="15.75" customHeight="1" x14ac:dyDescent="0.2">
      <c r="M714" s="156"/>
    </row>
    <row r="715" spans="13:13" ht="15.75" customHeight="1" x14ac:dyDescent="0.2">
      <c r="M715" s="156"/>
    </row>
    <row r="716" spans="13:13" ht="15.75" customHeight="1" x14ac:dyDescent="0.2">
      <c r="M716" s="156"/>
    </row>
    <row r="717" spans="13:13" ht="15.75" customHeight="1" x14ac:dyDescent="0.2">
      <c r="M717" s="156"/>
    </row>
    <row r="718" spans="13:13" ht="15.75" customHeight="1" x14ac:dyDescent="0.2">
      <c r="M718" s="156"/>
    </row>
    <row r="719" spans="13:13" ht="15.75" customHeight="1" x14ac:dyDescent="0.2">
      <c r="M719" s="156"/>
    </row>
    <row r="720" spans="13:13" ht="15.75" customHeight="1" x14ac:dyDescent="0.2">
      <c r="M720" s="156"/>
    </row>
    <row r="721" spans="13:13" ht="15.75" customHeight="1" x14ac:dyDescent="0.2">
      <c r="M721" s="156"/>
    </row>
    <row r="722" spans="13:13" ht="15.75" customHeight="1" x14ac:dyDescent="0.2">
      <c r="M722" s="156"/>
    </row>
    <row r="723" spans="13:13" ht="15.75" customHeight="1" x14ac:dyDescent="0.2">
      <c r="M723" s="156"/>
    </row>
    <row r="724" spans="13:13" ht="15.75" customHeight="1" x14ac:dyDescent="0.2">
      <c r="M724" s="156"/>
    </row>
    <row r="725" spans="13:13" ht="15.75" customHeight="1" x14ac:dyDescent="0.2">
      <c r="M725" s="156"/>
    </row>
    <row r="726" spans="13:13" ht="15.75" customHeight="1" x14ac:dyDescent="0.2">
      <c r="M726" s="156"/>
    </row>
    <row r="727" spans="13:13" ht="15.75" customHeight="1" x14ac:dyDescent="0.2">
      <c r="M727" s="156"/>
    </row>
    <row r="728" spans="13:13" ht="15.75" customHeight="1" x14ac:dyDescent="0.2">
      <c r="M728" s="156"/>
    </row>
    <row r="729" spans="13:13" ht="15.75" customHeight="1" x14ac:dyDescent="0.2">
      <c r="M729" s="156"/>
    </row>
    <row r="730" spans="13:13" ht="15.75" customHeight="1" x14ac:dyDescent="0.2">
      <c r="M730" s="156"/>
    </row>
    <row r="731" spans="13:13" ht="15.75" customHeight="1" x14ac:dyDescent="0.2">
      <c r="M731" s="156"/>
    </row>
    <row r="732" spans="13:13" ht="15.75" customHeight="1" x14ac:dyDescent="0.2">
      <c r="M732" s="156"/>
    </row>
    <row r="733" spans="13:13" ht="15.75" customHeight="1" x14ac:dyDescent="0.2">
      <c r="M733" s="156"/>
    </row>
    <row r="734" spans="13:13" ht="15.75" customHeight="1" x14ac:dyDescent="0.2">
      <c r="M734" s="156"/>
    </row>
    <row r="735" spans="13:13" ht="15.75" customHeight="1" x14ac:dyDescent="0.2">
      <c r="M735" s="156"/>
    </row>
    <row r="736" spans="13:13" ht="15.75" customHeight="1" x14ac:dyDescent="0.2">
      <c r="M736" s="156"/>
    </row>
    <row r="737" spans="13:13" ht="15.75" customHeight="1" x14ac:dyDescent="0.2">
      <c r="M737" s="156"/>
    </row>
    <row r="738" spans="13:13" ht="15.75" customHeight="1" x14ac:dyDescent="0.2">
      <c r="M738" s="156"/>
    </row>
    <row r="739" spans="13:13" ht="15.75" customHeight="1" x14ac:dyDescent="0.2">
      <c r="M739" s="156"/>
    </row>
    <row r="740" spans="13:13" ht="15.75" customHeight="1" x14ac:dyDescent="0.2">
      <c r="M740" s="156"/>
    </row>
    <row r="741" spans="13:13" ht="15.75" customHeight="1" x14ac:dyDescent="0.2">
      <c r="M741" s="156"/>
    </row>
    <row r="742" spans="13:13" ht="15.75" customHeight="1" x14ac:dyDescent="0.2">
      <c r="M742" s="156"/>
    </row>
    <row r="743" spans="13:13" ht="15.75" customHeight="1" x14ac:dyDescent="0.2">
      <c r="M743" s="156"/>
    </row>
    <row r="744" spans="13:13" ht="15.75" customHeight="1" x14ac:dyDescent="0.2">
      <c r="M744" s="156"/>
    </row>
    <row r="745" spans="13:13" ht="15.75" customHeight="1" x14ac:dyDescent="0.2">
      <c r="M745" s="156"/>
    </row>
    <row r="746" spans="13:13" ht="15.75" customHeight="1" x14ac:dyDescent="0.2">
      <c r="M746" s="156"/>
    </row>
    <row r="747" spans="13:13" ht="15.75" customHeight="1" x14ac:dyDescent="0.2">
      <c r="M747" s="156"/>
    </row>
    <row r="748" spans="13:13" ht="15.75" customHeight="1" x14ac:dyDescent="0.2">
      <c r="M748" s="156"/>
    </row>
    <row r="749" spans="13:13" ht="15.75" customHeight="1" x14ac:dyDescent="0.2">
      <c r="M749" s="156"/>
    </row>
    <row r="750" spans="13:13" ht="15.75" customHeight="1" x14ac:dyDescent="0.2">
      <c r="M750" s="156"/>
    </row>
    <row r="751" spans="13:13" ht="15.75" customHeight="1" x14ac:dyDescent="0.2">
      <c r="M751" s="156"/>
    </row>
    <row r="752" spans="13:13" ht="15.75" customHeight="1" x14ac:dyDescent="0.2">
      <c r="M752" s="156"/>
    </row>
    <row r="753" spans="13:13" ht="15.75" customHeight="1" x14ac:dyDescent="0.2">
      <c r="M753" s="156"/>
    </row>
    <row r="754" spans="13:13" ht="15.75" customHeight="1" x14ac:dyDescent="0.2">
      <c r="M754" s="156"/>
    </row>
    <row r="755" spans="13:13" ht="15.75" customHeight="1" x14ac:dyDescent="0.2">
      <c r="M755" s="156"/>
    </row>
    <row r="756" spans="13:13" ht="15.75" customHeight="1" x14ac:dyDescent="0.2">
      <c r="M756" s="156"/>
    </row>
    <row r="757" spans="13:13" ht="15.75" customHeight="1" x14ac:dyDescent="0.2">
      <c r="M757" s="156"/>
    </row>
    <row r="758" spans="13:13" ht="15.75" customHeight="1" x14ac:dyDescent="0.2">
      <c r="M758" s="156"/>
    </row>
    <row r="759" spans="13:13" ht="15.75" customHeight="1" x14ac:dyDescent="0.2">
      <c r="M759" s="156"/>
    </row>
    <row r="760" spans="13:13" ht="15.75" customHeight="1" x14ac:dyDescent="0.2">
      <c r="M760" s="156"/>
    </row>
    <row r="761" spans="13:13" ht="15.75" customHeight="1" x14ac:dyDescent="0.2">
      <c r="M761" s="156"/>
    </row>
    <row r="762" spans="13:13" ht="15.75" customHeight="1" x14ac:dyDescent="0.2">
      <c r="M762" s="156"/>
    </row>
    <row r="763" spans="13:13" ht="15.75" customHeight="1" x14ac:dyDescent="0.2">
      <c r="M763" s="156"/>
    </row>
    <row r="764" spans="13:13" ht="15.75" customHeight="1" x14ac:dyDescent="0.2">
      <c r="M764" s="156"/>
    </row>
    <row r="765" spans="13:13" ht="15.75" customHeight="1" x14ac:dyDescent="0.2">
      <c r="M765" s="156"/>
    </row>
    <row r="766" spans="13:13" ht="15.75" customHeight="1" x14ac:dyDescent="0.2">
      <c r="M766" s="156"/>
    </row>
    <row r="767" spans="13:13" ht="15.75" customHeight="1" x14ac:dyDescent="0.2">
      <c r="M767" s="156"/>
    </row>
    <row r="768" spans="13:13" ht="15.75" customHeight="1" x14ac:dyDescent="0.2">
      <c r="M768" s="156"/>
    </row>
    <row r="769" spans="13:13" ht="15.75" customHeight="1" x14ac:dyDescent="0.2">
      <c r="M769" s="156"/>
    </row>
    <row r="770" spans="13:13" ht="15.75" customHeight="1" x14ac:dyDescent="0.2">
      <c r="M770" s="156"/>
    </row>
    <row r="771" spans="13:13" ht="15.75" customHeight="1" x14ac:dyDescent="0.2">
      <c r="M771" s="156"/>
    </row>
    <row r="772" spans="13:13" ht="15.75" customHeight="1" x14ac:dyDescent="0.2">
      <c r="M772" s="156"/>
    </row>
    <row r="773" spans="13:13" ht="15.75" customHeight="1" x14ac:dyDescent="0.2">
      <c r="M773" s="156"/>
    </row>
    <row r="774" spans="13:13" ht="15.75" customHeight="1" x14ac:dyDescent="0.2">
      <c r="M774" s="156"/>
    </row>
    <row r="775" spans="13:13" ht="15.75" customHeight="1" x14ac:dyDescent="0.2">
      <c r="M775" s="156"/>
    </row>
    <row r="776" spans="13:13" ht="15.75" customHeight="1" x14ac:dyDescent="0.2">
      <c r="M776" s="156"/>
    </row>
    <row r="777" spans="13:13" ht="15.75" customHeight="1" x14ac:dyDescent="0.2">
      <c r="M777" s="156"/>
    </row>
    <row r="778" spans="13:13" ht="15.75" customHeight="1" x14ac:dyDescent="0.2">
      <c r="M778" s="156"/>
    </row>
    <row r="779" spans="13:13" ht="15.75" customHeight="1" x14ac:dyDescent="0.2">
      <c r="M779" s="156"/>
    </row>
    <row r="780" spans="13:13" ht="15.75" customHeight="1" x14ac:dyDescent="0.2">
      <c r="M780" s="156"/>
    </row>
    <row r="781" spans="13:13" ht="15.75" customHeight="1" x14ac:dyDescent="0.2">
      <c r="M781" s="156"/>
    </row>
    <row r="782" spans="13:13" ht="15.75" customHeight="1" x14ac:dyDescent="0.2">
      <c r="M782" s="156"/>
    </row>
    <row r="783" spans="13:13" ht="15.75" customHeight="1" x14ac:dyDescent="0.2">
      <c r="M783" s="156"/>
    </row>
    <row r="784" spans="13:13" ht="15.75" customHeight="1" x14ac:dyDescent="0.2">
      <c r="M784" s="156"/>
    </row>
    <row r="785" spans="13:13" ht="15.75" customHeight="1" x14ac:dyDescent="0.2">
      <c r="M785" s="156"/>
    </row>
    <row r="786" spans="13:13" ht="15.75" customHeight="1" x14ac:dyDescent="0.2">
      <c r="M786" s="156"/>
    </row>
    <row r="787" spans="13:13" ht="15.75" customHeight="1" x14ac:dyDescent="0.2">
      <c r="M787" s="156"/>
    </row>
    <row r="788" spans="13:13" ht="15.75" customHeight="1" x14ac:dyDescent="0.2">
      <c r="M788" s="156"/>
    </row>
    <row r="789" spans="13:13" ht="15.75" customHeight="1" x14ac:dyDescent="0.2">
      <c r="M789" s="156"/>
    </row>
    <row r="790" spans="13:13" ht="15.75" customHeight="1" x14ac:dyDescent="0.2">
      <c r="M790" s="156"/>
    </row>
    <row r="791" spans="13:13" ht="15.75" customHeight="1" x14ac:dyDescent="0.2">
      <c r="M791" s="156"/>
    </row>
    <row r="792" spans="13:13" ht="15.75" customHeight="1" x14ac:dyDescent="0.2">
      <c r="M792" s="156"/>
    </row>
    <row r="793" spans="13:13" ht="15.75" customHeight="1" x14ac:dyDescent="0.2">
      <c r="M793" s="156"/>
    </row>
    <row r="794" spans="13:13" ht="15.75" customHeight="1" x14ac:dyDescent="0.2">
      <c r="M794" s="156"/>
    </row>
    <row r="795" spans="13:13" ht="15.75" customHeight="1" x14ac:dyDescent="0.2">
      <c r="M795" s="156"/>
    </row>
    <row r="796" spans="13:13" ht="15.75" customHeight="1" x14ac:dyDescent="0.2">
      <c r="M796" s="156"/>
    </row>
    <row r="797" spans="13:13" ht="15.75" customHeight="1" x14ac:dyDescent="0.2">
      <c r="M797" s="156"/>
    </row>
    <row r="798" spans="13:13" ht="15.75" customHeight="1" x14ac:dyDescent="0.2">
      <c r="M798" s="156"/>
    </row>
    <row r="799" spans="13:13" ht="15.75" customHeight="1" x14ac:dyDescent="0.2">
      <c r="M799" s="156"/>
    </row>
    <row r="800" spans="13:13" ht="15.75" customHeight="1" x14ac:dyDescent="0.2">
      <c r="M800" s="156"/>
    </row>
    <row r="801" spans="13:13" ht="15.75" customHeight="1" x14ac:dyDescent="0.2">
      <c r="M801" s="156"/>
    </row>
    <row r="802" spans="13:13" ht="15.75" customHeight="1" x14ac:dyDescent="0.2">
      <c r="M802" s="156"/>
    </row>
    <row r="803" spans="13:13" ht="15.75" customHeight="1" x14ac:dyDescent="0.2">
      <c r="M803" s="156"/>
    </row>
    <row r="804" spans="13:13" ht="15.75" customHeight="1" x14ac:dyDescent="0.2">
      <c r="M804" s="156"/>
    </row>
    <row r="805" spans="13:13" ht="15.75" customHeight="1" x14ac:dyDescent="0.2">
      <c r="M805" s="156"/>
    </row>
    <row r="806" spans="13:13" ht="15.75" customHeight="1" x14ac:dyDescent="0.2">
      <c r="M806" s="156"/>
    </row>
    <row r="807" spans="13:13" ht="15.75" customHeight="1" x14ac:dyDescent="0.2">
      <c r="M807" s="156"/>
    </row>
    <row r="808" spans="13:13" ht="15.75" customHeight="1" x14ac:dyDescent="0.2">
      <c r="M808" s="156"/>
    </row>
    <row r="809" spans="13:13" ht="15.75" customHeight="1" x14ac:dyDescent="0.2">
      <c r="M809" s="156"/>
    </row>
    <row r="810" spans="13:13" ht="15.75" customHeight="1" x14ac:dyDescent="0.2">
      <c r="M810" s="156"/>
    </row>
    <row r="811" spans="13:13" ht="15.75" customHeight="1" x14ac:dyDescent="0.2">
      <c r="M811" s="156"/>
    </row>
    <row r="812" spans="13:13" ht="15.75" customHeight="1" x14ac:dyDescent="0.2">
      <c r="M812" s="156"/>
    </row>
    <row r="813" spans="13:13" ht="15.75" customHeight="1" x14ac:dyDescent="0.2">
      <c r="M813" s="156"/>
    </row>
    <row r="814" spans="13:13" ht="15.75" customHeight="1" x14ac:dyDescent="0.2">
      <c r="M814" s="156"/>
    </row>
    <row r="815" spans="13:13" ht="15.75" customHeight="1" x14ac:dyDescent="0.2">
      <c r="M815" s="156"/>
    </row>
    <row r="816" spans="13:13" ht="15.75" customHeight="1" x14ac:dyDescent="0.2">
      <c r="M816" s="156"/>
    </row>
    <row r="817" spans="13:13" ht="15.75" customHeight="1" x14ac:dyDescent="0.2">
      <c r="M817" s="156"/>
    </row>
    <row r="818" spans="13:13" ht="15.75" customHeight="1" x14ac:dyDescent="0.2">
      <c r="M818" s="156"/>
    </row>
    <row r="819" spans="13:13" ht="15.75" customHeight="1" x14ac:dyDescent="0.2">
      <c r="M819" s="156"/>
    </row>
    <row r="820" spans="13:13" ht="15.75" customHeight="1" x14ac:dyDescent="0.2">
      <c r="M820" s="156"/>
    </row>
    <row r="821" spans="13:13" ht="15.75" customHeight="1" x14ac:dyDescent="0.2">
      <c r="M821" s="156"/>
    </row>
    <row r="822" spans="13:13" ht="15.75" customHeight="1" x14ac:dyDescent="0.2">
      <c r="M822" s="156"/>
    </row>
    <row r="823" spans="13:13" ht="15.75" customHeight="1" x14ac:dyDescent="0.2">
      <c r="M823" s="156"/>
    </row>
    <row r="824" spans="13:13" ht="15.75" customHeight="1" x14ac:dyDescent="0.2">
      <c r="M824" s="156"/>
    </row>
    <row r="825" spans="13:13" ht="15.75" customHeight="1" x14ac:dyDescent="0.2">
      <c r="M825" s="156"/>
    </row>
    <row r="826" spans="13:13" ht="15.75" customHeight="1" x14ac:dyDescent="0.2">
      <c r="M826" s="156"/>
    </row>
    <row r="827" spans="13:13" ht="15.75" customHeight="1" x14ac:dyDescent="0.2">
      <c r="M827" s="156"/>
    </row>
    <row r="828" spans="13:13" ht="15.75" customHeight="1" x14ac:dyDescent="0.2">
      <c r="M828" s="156"/>
    </row>
    <row r="829" spans="13:13" ht="15.75" customHeight="1" x14ac:dyDescent="0.2">
      <c r="M829" s="156"/>
    </row>
    <row r="830" spans="13:13" ht="15.75" customHeight="1" x14ac:dyDescent="0.2">
      <c r="M830" s="156"/>
    </row>
    <row r="831" spans="13:13" ht="15.75" customHeight="1" x14ac:dyDescent="0.2">
      <c r="M831" s="156"/>
    </row>
    <row r="832" spans="13:13" ht="15.75" customHeight="1" x14ac:dyDescent="0.2">
      <c r="M832" s="156"/>
    </row>
    <row r="833" spans="13:13" ht="15.75" customHeight="1" x14ac:dyDescent="0.2">
      <c r="M833" s="156"/>
    </row>
    <row r="834" spans="13:13" ht="15.75" customHeight="1" x14ac:dyDescent="0.2">
      <c r="M834" s="156"/>
    </row>
    <row r="835" spans="13:13" ht="15.75" customHeight="1" x14ac:dyDescent="0.2">
      <c r="M835" s="156"/>
    </row>
    <row r="836" spans="13:13" ht="15.75" customHeight="1" x14ac:dyDescent="0.2">
      <c r="M836" s="156"/>
    </row>
    <row r="837" spans="13:13" ht="15.75" customHeight="1" x14ac:dyDescent="0.2">
      <c r="M837" s="156"/>
    </row>
    <row r="838" spans="13:13" ht="15.75" customHeight="1" x14ac:dyDescent="0.2">
      <c r="M838" s="156"/>
    </row>
    <row r="839" spans="13:13" ht="15.75" customHeight="1" x14ac:dyDescent="0.2">
      <c r="M839" s="156"/>
    </row>
    <row r="840" spans="13:13" ht="15.75" customHeight="1" x14ac:dyDescent="0.2">
      <c r="M840" s="156"/>
    </row>
    <row r="841" spans="13:13" ht="15.75" customHeight="1" x14ac:dyDescent="0.2">
      <c r="M841" s="156"/>
    </row>
    <row r="842" spans="13:13" ht="15.75" customHeight="1" x14ac:dyDescent="0.2">
      <c r="M842" s="156"/>
    </row>
    <row r="843" spans="13:13" ht="15.75" customHeight="1" x14ac:dyDescent="0.2">
      <c r="M843" s="156"/>
    </row>
    <row r="844" spans="13:13" ht="15.75" customHeight="1" x14ac:dyDescent="0.2">
      <c r="M844" s="156"/>
    </row>
    <row r="845" spans="13:13" ht="15.75" customHeight="1" x14ac:dyDescent="0.2">
      <c r="M845" s="156"/>
    </row>
    <row r="846" spans="13:13" ht="15.75" customHeight="1" x14ac:dyDescent="0.2">
      <c r="M846" s="156"/>
    </row>
    <row r="847" spans="13:13" ht="15.75" customHeight="1" x14ac:dyDescent="0.2">
      <c r="M847" s="156"/>
    </row>
    <row r="848" spans="13:13" ht="15.75" customHeight="1" x14ac:dyDescent="0.2">
      <c r="M848" s="156"/>
    </row>
    <row r="849" spans="13:13" ht="15.75" customHeight="1" x14ac:dyDescent="0.2">
      <c r="M849" s="156"/>
    </row>
    <row r="850" spans="13:13" ht="15.75" customHeight="1" x14ac:dyDescent="0.2">
      <c r="M850" s="156"/>
    </row>
    <row r="851" spans="13:13" ht="15.75" customHeight="1" x14ac:dyDescent="0.2">
      <c r="M851" s="156"/>
    </row>
    <row r="852" spans="13:13" ht="15.75" customHeight="1" x14ac:dyDescent="0.2">
      <c r="M852" s="156"/>
    </row>
    <row r="853" spans="13:13" ht="15.75" customHeight="1" x14ac:dyDescent="0.2">
      <c r="M853" s="156"/>
    </row>
    <row r="854" spans="13:13" ht="15.75" customHeight="1" x14ac:dyDescent="0.2">
      <c r="M854" s="156"/>
    </row>
    <row r="855" spans="13:13" ht="15.75" customHeight="1" x14ac:dyDescent="0.2">
      <c r="M855" s="156"/>
    </row>
    <row r="856" spans="13:13" ht="15.75" customHeight="1" x14ac:dyDescent="0.2">
      <c r="M856" s="156"/>
    </row>
    <row r="857" spans="13:13" ht="15.75" customHeight="1" x14ac:dyDescent="0.2">
      <c r="M857" s="156"/>
    </row>
    <row r="858" spans="13:13" ht="15.75" customHeight="1" x14ac:dyDescent="0.2">
      <c r="M858" s="156"/>
    </row>
    <row r="859" spans="13:13" ht="15.75" customHeight="1" x14ac:dyDescent="0.2">
      <c r="M859" s="156"/>
    </row>
    <row r="860" spans="13:13" ht="15.75" customHeight="1" x14ac:dyDescent="0.2">
      <c r="M860" s="156"/>
    </row>
    <row r="861" spans="13:13" ht="15.75" customHeight="1" x14ac:dyDescent="0.2">
      <c r="M861" s="156"/>
    </row>
    <row r="862" spans="13:13" ht="15.75" customHeight="1" x14ac:dyDescent="0.2">
      <c r="M862" s="156"/>
    </row>
    <row r="863" spans="13:13" ht="15.75" customHeight="1" x14ac:dyDescent="0.2">
      <c r="M863" s="156"/>
    </row>
    <row r="864" spans="13:13" ht="15.75" customHeight="1" x14ac:dyDescent="0.2">
      <c r="M864" s="156"/>
    </row>
    <row r="865" spans="13:13" ht="15.75" customHeight="1" x14ac:dyDescent="0.2">
      <c r="M865" s="156"/>
    </row>
    <row r="866" spans="13:13" ht="15.75" customHeight="1" x14ac:dyDescent="0.2">
      <c r="M866" s="156"/>
    </row>
    <row r="867" spans="13:13" ht="15.75" customHeight="1" x14ac:dyDescent="0.2">
      <c r="M867" s="156"/>
    </row>
    <row r="868" spans="13:13" ht="15.75" customHeight="1" x14ac:dyDescent="0.2">
      <c r="M868" s="156"/>
    </row>
    <row r="869" spans="13:13" ht="15.75" customHeight="1" x14ac:dyDescent="0.2">
      <c r="M869" s="156"/>
    </row>
    <row r="870" spans="13:13" ht="15.75" customHeight="1" x14ac:dyDescent="0.2">
      <c r="M870" s="156"/>
    </row>
    <row r="871" spans="13:13" ht="15.75" customHeight="1" x14ac:dyDescent="0.2">
      <c r="M871" s="156"/>
    </row>
    <row r="872" spans="13:13" ht="15.75" customHeight="1" x14ac:dyDescent="0.2">
      <c r="M872" s="156"/>
    </row>
    <row r="873" spans="13:13" ht="15.75" customHeight="1" x14ac:dyDescent="0.2">
      <c r="M873" s="156"/>
    </row>
    <row r="874" spans="13:13" ht="15.75" customHeight="1" x14ac:dyDescent="0.2">
      <c r="M874" s="156"/>
    </row>
    <row r="875" spans="13:13" ht="15.75" customHeight="1" x14ac:dyDescent="0.2">
      <c r="M875" s="156"/>
    </row>
    <row r="876" spans="13:13" ht="15.75" customHeight="1" x14ac:dyDescent="0.2">
      <c r="M876" s="156"/>
    </row>
    <row r="877" spans="13:13" ht="15.75" customHeight="1" x14ac:dyDescent="0.2">
      <c r="M877" s="156"/>
    </row>
    <row r="878" spans="13:13" ht="15.75" customHeight="1" x14ac:dyDescent="0.2">
      <c r="M878" s="156"/>
    </row>
    <row r="879" spans="13:13" ht="15.75" customHeight="1" x14ac:dyDescent="0.2">
      <c r="M879" s="156"/>
    </row>
    <row r="880" spans="13:13" ht="15.75" customHeight="1" x14ac:dyDescent="0.2">
      <c r="M880" s="156"/>
    </row>
    <row r="881" spans="13:13" ht="15.75" customHeight="1" x14ac:dyDescent="0.2">
      <c r="M881" s="156"/>
    </row>
    <row r="882" spans="13:13" ht="15.75" customHeight="1" x14ac:dyDescent="0.2">
      <c r="M882" s="156"/>
    </row>
    <row r="883" spans="13:13" ht="15.75" customHeight="1" x14ac:dyDescent="0.2">
      <c r="M883" s="156"/>
    </row>
    <row r="884" spans="13:13" ht="15.75" customHeight="1" x14ac:dyDescent="0.2">
      <c r="M884" s="156"/>
    </row>
    <row r="885" spans="13:13" ht="15.75" customHeight="1" x14ac:dyDescent="0.2">
      <c r="M885" s="156"/>
    </row>
    <row r="886" spans="13:13" ht="15.75" customHeight="1" x14ac:dyDescent="0.2">
      <c r="M886" s="156"/>
    </row>
    <row r="887" spans="13:13" ht="15.75" customHeight="1" x14ac:dyDescent="0.2">
      <c r="M887" s="156"/>
    </row>
    <row r="888" spans="13:13" ht="15.75" customHeight="1" x14ac:dyDescent="0.2">
      <c r="M888" s="156"/>
    </row>
    <row r="889" spans="13:13" ht="15.75" customHeight="1" x14ac:dyDescent="0.2">
      <c r="M889" s="156"/>
    </row>
    <row r="890" spans="13:13" ht="15.75" customHeight="1" x14ac:dyDescent="0.2">
      <c r="M890" s="156"/>
    </row>
    <row r="891" spans="13:13" ht="15.75" customHeight="1" x14ac:dyDescent="0.2">
      <c r="M891" s="156"/>
    </row>
    <row r="892" spans="13:13" ht="15.75" customHeight="1" x14ac:dyDescent="0.2">
      <c r="M892" s="156"/>
    </row>
    <row r="893" spans="13:13" ht="15.75" customHeight="1" x14ac:dyDescent="0.2">
      <c r="M893" s="156"/>
    </row>
    <row r="894" spans="13:13" ht="15.75" customHeight="1" x14ac:dyDescent="0.2">
      <c r="M894" s="156"/>
    </row>
    <row r="895" spans="13:13" ht="15.75" customHeight="1" x14ac:dyDescent="0.2">
      <c r="M895" s="156"/>
    </row>
    <row r="896" spans="13:13" ht="15.75" customHeight="1" x14ac:dyDescent="0.2">
      <c r="M896" s="156"/>
    </row>
    <row r="897" spans="13:13" ht="15.75" customHeight="1" x14ac:dyDescent="0.2">
      <c r="M897" s="156"/>
    </row>
    <row r="898" spans="13:13" ht="15.75" customHeight="1" x14ac:dyDescent="0.2">
      <c r="M898" s="156"/>
    </row>
    <row r="899" spans="13:13" ht="15.75" customHeight="1" x14ac:dyDescent="0.2">
      <c r="M899" s="156"/>
    </row>
    <row r="900" spans="13:13" ht="15.75" customHeight="1" x14ac:dyDescent="0.2">
      <c r="M900" s="156"/>
    </row>
    <row r="901" spans="13:13" ht="15.75" customHeight="1" x14ac:dyDescent="0.2">
      <c r="M901" s="156"/>
    </row>
    <row r="902" spans="13:13" ht="15.75" customHeight="1" x14ac:dyDescent="0.2">
      <c r="M902" s="156"/>
    </row>
    <row r="903" spans="13:13" ht="15.75" customHeight="1" x14ac:dyDescent="0.2">
      <c r="M903" s="156"/>
    </row>
    <row r="904" spans="13:13" ht="15.75" customHeight="1" x14ac:dyDescent="0.2">
      <c r="M904" s="156"/>
    </row>
    <row r="905" spans="13:13" ht="15.75" customHeight="1" x14ac:dyDescent="0.2">
      <c r="M905" s="156"/>
    </row>
    <row r="906" spans="13:13" ht="15.75" customHeight="1" x14ac:dyDescent="0.2">
      <c r="M906" s="156"/>
    </row>
    <row r="907" spans="13:13" ht="15.75" customHeight="1" x14ac:dyDescent="0.2">
      <c r="M907" s="156"/>
    </row>
    <row r="908" spans="13:13" ht="15.75" customHeight="1" x14ac:dyDescent="0.2">
      <c r="M908" s="156"/>
    </row>
    <row r="909" spans="13:13" ht="15.75" customHeight="1" x14ac:dyDescent="0.2">
      <c r="M909" s="156"/>
    </row>
    <row r="910" spans="13:13" ht="15.75" customHeight="1" x14ac:dyDescent="0.2">
      <c r="M910" s="156"/>
    </row>
    <row r="911" spans="13:13" ht="15.75" customHeight="1" x14ac:dyDescent="0.2">
      <c r="M911" s="156"/>
    </row>
    <row r="912" spans="13:13" ht="15.75" customHeight="1" x14ac:dyDescent="0.2">
      <c r="M912" s="156"/>
    </row>
    <row r="913" spans="13:13" ht="15.75" customHeight="1" x14ac:dyDescent="0.2">
      <c r="M913" s="156"/>
    </row>
    <row r="914" spans="13:13" ht="15.75" customHeight="1" x14ac:dyDescent="0.2">
      <c r="M914" s="156"/>
    </row>
    <row r="915" spans="13:13" ht="15.75" customHeight="1" x14ac:dyDescent="0.2">
      <c r="M915" s="156"/>
    </row>
    <row r="916" spans="13:13" ht="15.75" customHeight="1" x14ac:dyDescent="0.2">
      <c r="M916" s="156"/>
    </row>
    <row r="917" spans="13:13" ht="15.75" customHeight="1" x14ac:dyDescent="0.2">
      <c r="M917" s="156"/>
    </row>
    <row r="918" spans="13:13" ht="15.75" customHeight="1" x14ac:dyDescent="0.2">
      <c r="M918" s="156"/>
    </row>
    <row r="919" spans="13:13" ht="15.75" customHeight="1" x14ac:dyDescent="0.2">
      <c r="M919" s="156"/>
    </row>
    <row r="920" spans="13:13" ht="15.75" customHeight="1" x14ac:dyDescent="0.2">
      <c r="M920" s="156"/>
    </row>
    <row r="921" spans="13:13" ht="15.75" customHeight="1" x14ac:dyDescent="0.2">
      <c r="M921" s="156"/>
    </row>
    <row r="922" spans="13:13" ht="15.75" customHeight="1" x14ac:dyDescent="0.2">
      <c r="M922" s="156"/>
    </row>
    <row r="923" spans="13:13" ht="15.75" customHeight="1" x14ac:dyDescent="0.2">
      <c r="M923" s="156"/>
    </row>
    <row r="924" spans="13:13" ht="15.75" customHeight="1" x14ac:dyDescent="0.2">
      <c r="M924" s="156"/>
    </row>
    <row r="925" spans="13:13" ht="15.75" customHeight="1" x14ac:dyDescent="0.2">
      <c r="M925" s="156"/>
    </row>
    <row r="926" spans="13:13" ht="15.75" customHeight="1" x14ac:dyDescent="0.2">
      <c r="M926" s="156"/>
    </row>
    <row r="927" spans="13:13" ht="15.75" customHeight="1" x14ac:dyDescent="0.2">
      <c r="M927" s="156"/>
    </row>
    <row r="928" spans="13:13" ht="15.75" customHeight="1" x14ac:dyDescent="0.2">
      <c r="M928" s="156"/>
    </row>
    <row r="929" spans="13:13" ht="15.75" customHeight="1" x14ac:dyDescent="0.2">
      <c r="M929" s="156"/>
    </row>
    <row r="930" spans="13:13" ht="15.75" customHeight="1" x14ac:dyDescent="0.2">
      <c r="M930" s="156"/>
    </row>
    <row r="931" spans="13:13" ht="15.75" customHeight="1" x14ac:dyDescent="0.2">
      <c r="M931" s="156"/>
    </row>
    <row r="932" spans="13:13" ht="15.75" customHeight="1" x14ac:dyDescent="0.2">
      <c r="M932" s="156"/>
    </row>
    <row r="933" spans="13:13" ht="15.75" customHeight="1" x14ac:dyDescent="0.2">
      <c r="M933" s="156"/>
    </row>
    <row r="934" spans="13:13" ht="15.75" customHeight="1" x14ac:dyDescent="0.2">
      <c r="M934" s="156"/>
    </row>
    <row r="935" spans="13:13" ht="15.75" customHeight="1" x14ac:dyDescent="0.2">
      <c r="M935" s="156"/>
    </row>
    <row r="936" spans="13:13" ht="15.75" customHeight="1" x14ac:dyDescent="0.2">
      <c r="M936" s="156"/>
    </row>
    <row r="937" spans="13:13" ht="15.75" customHeight="1" x14ac:dyDescent="0.2">
      <c r="M937" s="156"/>
    </row>
    <row r="938" spans="13:13" ht="15.75" customHeight="1" x14ac:dyDescent="0.2">
      <c r="M938" s="156"/>
    </row>
    <row r="939" spans="13:13" ht="15.75" customHeight="1" x14ac:dyDescent="0.2">
      <c r="M939" s="156"/>
    </row>
    <row r="940" spans="13:13" ht="15.75" customHeight="1" x14ac:dyDescent="0.2">
      <c r="M940" s="156"/>
    </row>
    <row r="941" spans="13:13" ht="15.75" customHeight="1" x14ac:dyDescent="0.2">
      <c r="M941" s="156"/>
    </row>
    <row r="942" spans="13:13" ht="15.75" customHeight="1" x14ac:dyDescent="0.2">
      <c r="M942" s="156"/>
    </row>
    <row r="943" spans="13:13" ht="15.75" customHeight="1" x14ac:dyDescent="0.2">
      <c r="M943" s="156"/>
    </row>
    <row r="944" spans="13:13" ht="15.75" customHeight="1" x14ac:dyDescent="0.2">
      <c r="M944" s="156"/>
    </row>
    <row r="945" spans="13:13" ht="15.75" customHeight="1" x14ac:dyDescent="0.2">
      <c r="M945" s="156"/>
    </row>
    <row r="946" spans="13:13" ht="15.75" customHeight="1" x14ac:dyDescent="0.2">
      <c r="M946" s="156"/>
    </row>
    <row r="947" spans="13:13" ht="15.75" customHeight="1" x14ac:dyDescent="0.2">
      <c r="M947" s="156"/>
    </row>
    <row r="948" spans="13:13" ht="15.75" customHeight="1" x14ac:dyDescent="0.2">
      <c r="M948" s="156"/>
    </row>
    <row r="949" spans="13:13" ht="15.75" customHeight="1" x14ac:dyDescent="0.2">
      <c r="M949" s="156"/>
    </row>
    <row r="950" spans="13:13" ht="15.75" customHeight="1" x14ac:dyDescent="0.2">
      <c r="M950" s="156"/>
    </row>
    <row r="951" spans="13:13" ht="15.75" customHeight="1" x14ac:dyDescent="0.2">
      <c r="M951" s="156"/>
    </row>
    <row r="952" spans="13:13" ht="15.75" customHeight="1" x14ac:dyDescent="0.2">
      <c r="M952" s="156"/>
    </row>
    <row r="953" spans="13:13" ht="15.75" customHeight="1" x14ac:dyDescent="0.2">
      <c r="M953" s="156"/>
    </row>
    <row r="954" spans="13:13" ht="15.75" customHeight="1" x14ac:dyDescent="0.2">
      <c r="M954" s="156"/>
    </row>
    <row r="955" spans="13:13" ht="15.75" customHeight="1" x14ac:dyDescent="0.2">
      <c r="M955" s="156"/>
    </row>
    <row r="956" spans="13:13" ht="15.75" customHeight="1" x14ac:dyDescent="0.2">
      <c r="M956" s="156"/>
    </row>
    <row r="957" spans="13:13" ht="15.75" customHeight="1" x14ac:dyDescent="0.2">
      <c r="M957" s="156"/>
    </row>
    <row r="958" spans="13:13" ht="15.75" customHeight="1" x14ac:dyDescent="0.2">
      <c r="M958" s="156"/>
    </row>
    <row r="959" spans="13:13" ht="15.75" customHeight="1" x14ac:dyDescent="0.2">
      <c r="M959" s="156"/>
    </row>
    <row r="960" spans="13:13" ht="15.75" customHeight="1" x14ac:dyDescent="0.2">
      <c r="M960" s="156"/>
    </row>
    <row r="961" spans="13:13" ht="15.75" customHeight="1" x14ac:dyDescent="0.2">
      <c r="M961" s="156"/>
    </row>
    <row r="962" spans="13:13" ht="15.75" customHeight="1" x14ac:dyDescent="0.2">
      <c r="M962" s="156"/>
    </row>
    <row r="963" spans="13:13" ht="15.75" customHeight="1" x14ac:dyDescent="0.2">
      <c r="M963" s="156"/>
    </row>
    <row r="964" spans="13:13" ht="15.75" customHeight="1" x14ac:dyDescent="0.2">
      <c r="M964" s="156"/>
    </row>
    <row r="965" spans="13:13" ht="15.75" customHeight="1" x14ac:dyDescent="0.2">
      <c r="M965" s="156"/>
    </row>
    <row r="966" spans="13:13" ht="15.75" customHeight="1" x14ac:dyDescent="0.2">
      <c r="M966" s="156"/>
    </row>
    <row r="967" spans="13:13" ht="15.75" customHeight="1" x14ac:dyDescent="0.2">
      <c r="M967" s="156"/>
    </row>
    <row r="968" spans="13:13" ht="15.75" customHeight="1" x14ac:dyDescent="0.2">
      <c r="M968" s="156"/>
    </row>
    <row r="969" spans="13:13" ht="15.75" customHeight="1" x14ac:dyDescent="0.2">
      <c r="M969" s="156"/>
    </row>
    <row r="970" spans="13:13" ht="15.75" customHeight="1" x14ac:dyDescent="0.2">
      <c r="M970" s="156"/>
    </row>
    <row r="971" spans="13:13" ht="15.75" customHeight="1" x14ac:dyDescent="0.2">
      <c r="M971" s="156"/>
    </row>
    <row r="972" spans="13:13" ht="15.75" customHeight="1" x14ac:dyDescent="0.2">
      <c r="M972" s="156"/>
    </row>
    <row r="973" spans="13:13" ht="15.75" customHeight="1" x14ac:dyDescent="0.2">
      <c r="M973" s="156"/>
    </row>
    <row r="974" spans="13:13" ht="15.75" customHeight="1" x14ac:dyDescent="0.2">
      <c r="M974" s="156"/>
    </row>
    <row r="975" spans="13:13" ht="15.75" customHeight="1" x14ac:dyDescent="0.2">
      <c r="M975" s="156"/>
    </row>
    <row r="976" spans="13:13" ht="15.75" customHeight="1" x14ac:dyDescent="0.2">
      <c r="M976" s="156"/>
    </row>
    <row r="977" spans="13:13" ht="15.75" customHeight="1" x14ac:dyDescent="0.2">
      <c r="M977" s="156"/>
    </row>
    <row r="978" spans="13:13" ht="15.75" customHeight="1" x14ac:dyDescent="0.2">
      <c r="M978" s="156"/>
    </row>
    <row r="979" spans="13:13" ht="15.75" customHeight="1" x14ac:dyDescent="0.2">
      <c r="M979" s="156"/>
    </row>
    <row r="980" spans="13:13" ht="15.75" customHeight="1" x14ac:dyDescent="0.2">
      <c r="M980" s="156"/>
    </row>
    <row r="981" spans="13:13" ht="15.75" customHeight="1" x14ac:dyDescent="0.2">
      <c r="M981" s="156"/>
    </row>
    <row r="982" spans="13:13" ht="15.75" customHeight="1" x14ac:dyDescent="0.2">
      <c r="M982" s="156"/>
    </row>
    <row r="983" spans="13:13" ht="15.75" customHeight="1" x14ac:dyDescent="0.2">
      <c r="M983" s="156"/>
    </row>
    <row r="984" spans="13:13" ht="15.75" customHeight="1" x14ac:dyDescent="0.2">
      <c r="M984" s="156"/>
    </row>
    <row r="985" spans="13:13" ht="15.75" customHeight="1" x14ac:dyDescent="0.2">
      <c r="M985" s="156"/>
    </row>
    <row r="986" spans="13:13" ht="15.75" customHeight="1" x14ac:dyDescent="0.2">
      <c r="M986" s="156"/>
    </row>
    <row r="987" spans="13:13" ht="15.75" customHeight="1" x14ac:dyDescent="0.2">
      <c r="M987" s="156"/>
    </row>
    <row r="988" spans="13:13" ht="15.75" customHeight="1" x14ac:dyDescent="0.2">
      <c r="M988" s="156"/>
    </row>
    <row r="989" spans="13:13" ht="15.75" customHeight="1" x14ac:dyDescent="0.2">
      <c r="M989" s="156"/>
    </row>
    <row r="990" spans="13:13" ht="15.75" customHeight="1" x14ac:dyDescent="0.2">
      <c r="M990" s="156"/>
    </row>
    <row r="991" spans="13:13" ht="15.75" customHeight="1" x14ac:dyDescent="0.2">
      <c r="M991" s="156"/>
    </row>
    <row r="992" spans="13:13" ht="15.75" customHeight="1" x14ac:dyDescent="0.2">
      <c r="M992" s="156"/>
    </row>
    <row r="993" spans="13:13" ht="15.75" customHeight="1" x14ac:dyDescent="0.2">
      <c r="M993" s="156"/>
    </row>
    <row r="994" spans="13:13" ht="15.75" customHeight="1" x14ac:dyDescent="0.2">
      <c r="M994" s="156"/>
    </row>
    <row r="995" spans="13:13" ht="15.75" customHeight="1" x14ac:dyDescent="0.2">
      <c r="M995" s="156"/>
    </row>
    <row r="996" spans="13:13" ht="15.75" customHeight="1" x14ac:dyDescent="0.2">
      <c r="M996" s="156"/>
    </row>
    <row r="997" spans="13:13" ht="15.75" customHeight="1" x14ac:dyDescent="0.2">
      <c r="M997" s="156"/>
    </row>
    <row r="998" spans="13:13" ht="15.75" customHeight="1" x14ac:dyDescent="0.2">
      <c r="M998" s="156"/>
    </row>
    <row r="999" spans="13:13" ht="15.75" customHeight="1" x14ac:dyDescent="0.2">
      <c r="M999" s="156"/>
    </row>
    <row r="1000" spans="13:13" ht="15.75" customHeight="1" x14ac:dyDescent="0.2">
      <c r="M1000" s="156"/>
    </row>
  </sheetData>
  <mergeCells count="17">
    <mergeCell ref="L1:L2"/>
    <mergeCell ref="M1:M2"/>
    <mergeCell ref="H1:H2"/>
    <mergeCell ref="G1:G2"/>
    <mergeCell ref="I1:I2"/>
    <mergeCell ref="A74:B74"/>
    <mergeCell ref="C1:C2"/>
    <mergeCell ref="D1:D2"/>
    <mergeCell ref="E1:E2"/>
    <mergeCell ref="K1:K2"/>
    <mergeCell ref="J1:J2"/>
    <mergeCell ref="F1:F2"/>
    <mergeCell ref="B1:B2"/>
    <mergeCell ref="A1:A2"/>
    <mergeCell ref="A71:B71"/>
    <mergeCell ref="A72:B72"/>
    <mergeCell ref="A73:B7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opLeftCell="M15" workbookViewId="0">
      <selection activeCell="AD32" sqref="AD32"/>
    </sheetView>
  </sheetViews>
  <sheetFormatPr defaultColWidth="14.42578125" defaultRowHeight="15" customHeight="1" x14ac:dyDescent="0.2"/>
  <cols>
    <col min="1" max="1" width="6.85546875" style="156" customWidth="1"/>
    <col min="2" max="2" width="38.140625" style="156" customWidth="1"/>
    <col min="3" max="3" width="6.5703125" style="156" customWidth="1"/>
    <col min="4" max="4" width="6.85546875" style="156" customWidth="1"/>
    <col min="5" max="7" width="5.85546875" style="156" customWidth="1"/>
    <col min="8" max="9" width="6.28515625" style="156" customWidth="1"/>
    <col min="10" max="10" width="5.85546875" style="156" customWidth="1"/>
    <col min="11" max="11" width="7" style="156" customWidth="1"/>
    <col min="12" max="12" width="5.140625" style="156" customWidth="1"/>
    <col min="13" max="13" width="38.140625" style="156" customWidth="1"/>
    <col min="14" max="15" width="7.42578125" style="156" customWidth="1"/>
    <col min="16" max="16" width="6.28515625" style="156" customWidth="1"/>
    <col min="17" max="21" width="5.85546875" style="156" customWidth="1"/>
    <col min="22" max="22" width="7.5703125" style="156" customWidth="1"/>
    <col min="23" max="16384" width="14.42578125" style="156"/>
  </cols>
  <sheetData>
    <row r="1" spans="1:33" ht="15.75" customHeight="1" x14ac:dyDescent="0.2">
      <c r="A1" s="249" t="s">
        <v>100</v>
      </c>
      <c r="B1" s="250"/>
      <c r="C1" s="250"/>
      <c r="D1" s="250"/>
      <c r="E1" s="250"/>
      <c r="F1" s="250"/>
      <c r="G1" s="250"/>
      <c r="H1" s="250"/>
      <c r="I1" s="250"/>
      <c r="J1" s="250"/>
      <c r="K1" s="251"/>
      <c r="M1" s="249" t="s">
        <v>101</v>
      </c>
      <c r="N1" s="250"/>
      <c r="O1" s="250"/>
      <c r="P1" s="250"/>
      <c r="Q1" s="250"/>
      <c r="R1" s="250"/>
      <c r="S1" s="250"/>
      <c r="T1" s="250"/>
      <c r="U1" s="250"/>
      <c r="V1" s="251"/>
    </row>
    <row r="2" spans="1:33" ht="15.75" customHeight="1" x14ac:dyDescent="0.2">
      <c r="A2" s="186" t="s">
        <v>0</v>
      </c>
      <c r="B2" s="187" t="s">
        <v>97</v>
      </c>
      <c r="C2" s="188">
        <v>43164</v>
      </c>
      <c r="D2" s="188">
        <v>43171</v>
      </c>
      <c r="E2" s="188">
        <v>43178</v>
      </c>
      <c r="F2" s="188">
        <v>43185</v>
      </c>
      <c r="G2" s="188">
        <v>43192</v>
      </c>
      <c r="H2" s="188">
        <v>43199</v>
      </c>
      <c r="I2" s="188">
        <v>43206</v>
      </c>
      <c r="J2" s="204">
        <v>43213</v>
      </c>
      <c r="K2" s="189" t="s">
        <v>103</v>
      </c>
      <c r="M2" s="186" t="s">
        <v>97</v>
      </c>
      <c r="N2" s="188">
        <v>43164</v>
      </c>
      <c r="O2" s="188">
        <v>43171</v>
      </c>
      <c r="P2" s="188">
        <v>43178</v>
      </c>
      <c r="Q2" s="188">
        <v>43185</v>
      </c>
      <c r="R2" s="188">
        <v>43192</v>
      </c>
      <c r="S2" s="188">
        <v>43199</v>
      </c>
      <c r="T2" s="188">
        <v>43206</v>
      </c>
      <c r="U2" s="204">
        <v>43213</v>
      </c>
      <c r="V2" s="189" t="s">
        <v>103</v>
      </c>
    </row>
    <row r="3" spans="1:33" ht="15.75" customHeight="1" x14ac:dyDescent="0.2">
      <c r="A3" s="190">
        <v>1</v>
      </c>
      <c r="B3" s="191" t="s">
        <v>13</v>
      </c>
      <c r="C3" s="191">
        <f>'Week 9 5-03'!K3</f>
        <v>5.5</v>
      </c>
      <c r="D3" s="191">
        <f>'Week 10 12-03'!K3</f>
        <v>8</v>
      </c>
      <c r="E3" s="191">
        <f>'Week 11 19-03'!K3</f>
        <v>0</v>
      </c>
      <c r="F3" s="191">
        <f>'Week 12 26-03'!K3</f>
        <v>0</v>
      </c>
      <c r="G3" s="191">
        <f>'Week 13 02-04'!K3</f>
        <v>0</v>
      </c>
      <c r="H3" s="191">
        <f>'Week 14 09-04'!K3</f>
        <v>2</v>
      </c>
      <c r="I3" s="191">
        <f>'Week 15 16-04'!K3</f>
        <v>10</v>
      </c>
      <c r="J3" s="205">
        <f>'Week 16 23-04'!K3</f>
        <v>7.5</v>
      </c>
      <c r="K3" s="192">
        <f t="shared" ref="K3:K11" si="0">SUM(C3:J3)</f>
        <v>33</v>
      </c>
      <c r="L3" s="193"/>
      <c r="M3" s="190" t="s">
        <v>13</v>
      </c>
      <c r="N3" s="191">
        <f>'Week 9 5-03'!L3</f>
        <v>16</v>
      </c>
      <c r="O3" s="191">
        <f>'Week 10 12-03'!L3</f>
        <v>16</v>
      </c>
      <c r="P3" s="191">
        <f>'Week 11 19-03'!L3</f>
        <v>0</v>
      </c>
      <c r="Q3" s="191">
        <f>'Week 12 26-03'!L3</f>
        <v>0</v>
      </c>
      <c r="R3" s="191">
        <f>'Week 13 02-04'!L3</f>
        <v>0</v>
      </c>
      <c r="S3" s="191">
        <f>'Week 14 09-04'!L3</f>
        <v>0</v>
      </c>
      <c r="T3" s="191">
        <f>'Week 15 16-04'!L3</f>
        <v>16</v>
      </c>
      <c r="U3" s="205">
        <f>'Week 16 23-04'!L3</f>
        <v>16</v>
      </c>
      <c r="V3" s="192">
        <f t="shared" ref="V3:V11" si="1">SUM(N3:U3)</f>
        <v>64</v>
      </c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</row>
    <row r="4" spans="1:33" ht="15.75" customHeight="1" x14ac:dyDescent="0.2">
      <c r="A4" s="194">
        <v>1.1000000000000001</v>
      </c>
      <c r="B4" s="195" t="s">
        <v>13</v>
      </c>
      <c r="C4" s="156">
        <f>'Week 9 5-03'!K4</f>
        <v>5</v>
      </c>
      <c r="D4" s="156">
        <f>'Week 10 12-03'!K4</f>
        <v>8</v>
      </c>
      <c r="E4" s="156">
        <f>'Week 11 19-03'!K4</f>
        <v>0</v>
      </c>
      <c r="F4" s="156">
        <f>'Week 12 26-03'!K4</f>
        <v>0</v>
      </c>
      <c r="G4" s="156">
        <f>'Week 13 02-04'!K4</f>
        <v>0</v>
      </c>
      <c r="H4" s="156">
        <f>'Week 14 09-04'!K4</f>
        <v>0</v>
      </c>
      <c r="I4" s="156">
        <f>'Week 15 16-04'!K4</f>
        <v>6</v>
      </c>
      <c r="J4" s="206">
        <f>'Week 16 23-04'!K4</f>
        <v>6</v>
      </c>
      <c r="K4" s="169">
        <f t="shared" si="0"/>
        <v>25</v>
      </c>
      <c r="M4" s="194" t="s">
        <v>13</v>
      </c>
      <c r="N4" s="156">
        <f>'Week 9 5-03'!L4</f>
        <v>8</v>
      </c>
      <c r="O4" s="156">
        <f>'Week 10 12-03'!L4</f>
        <v>8</v>
      </c>
      <c r="P4" s="156">
        <v>0</v>
      </c>
      <c r="Q4" s="156">
        <v>0</v>
      </c>
      <c r="R4" s="156">
        <f>'Week 13 02-04'!L4</f>
        <v>0</v>
      </c>
      <c r="S4" s="156">
        <v>0</v>
      </c>
      <c r="T4" s="156">
        <f>'Week 15 16-04'!L4</f>
        <v>8</v>
      </c>
      <c r="U4" s="206">
        <f>'Week 16 23-04'!L4</f>
        <v>8</v>
      </c>
      <c r="V4" s="169">
        <f t="shared" si="1"/>
        <v>32</v>
      </c>
    </row>
    <row r="5" spans="1:33" ht="15.75" customHeight="1" x14ac:dyDescent="0.2">
      <c r="A5" s="194" t="s">
        <v>15</v>
      </c>
      <c r="B5" s="195" t="s">
        <v>16</v>
      </c>
      <c r="C5" s="156">
        <f>'Week 9 5-03'!K5</f>
        <v>0.5</v>
      </c>
      <c r="D5" s="156">
        <f>'Week 10 12-03'!K5</f>
        <v>0</v>
      </c>
      <c r="E5" s="156">
        <f>'Week 11 19-03'!K5</f>
        <v>0</v>
      </c>
      <c r="F5" s="156">
        <f>'Week 12 26-03'!K5</f>
        <v>0</v>
      </c>
      <c r="G5" s="156">
        <f>'Week 13 02-04'!K5</f>
        <v>0</v>
      </c>
      <c r="H5" s="156">
        <f>'Week 14 09-04'!K5</f>
        <v>0</v>
      </c>
      <c r="I5" s="156">
        <f>'Week 15 16-04'!K5</f>
        <v>1.5</v>
      </c>
      <c r="J5" s="206">
        <f>'Week 16 23-04'!K5</f>
        <v>1.5</v>
      </c>
      <c r="K5" s="169">
        <f t="shared" si="0"/>
        <v>3.5</v>
      </c>
      <c r="M5" s="194" t="s">
        <v>16</v>
      </c>
      <c r="N5" s="156">
        <v>0</v>
      </c>
      <c r="O5" s="156">
        <v>0</v>
      </c>
      <c r="P5" s="156">
        <v>0</v>
      </c>
      <c r="Q5" s="156">
        <v>0</v>
      </c>
      <c r="R5" s="156">
        <v>0</v>
      </c>
      <c r="S5" s="156">
        <v>0</v>
      </c>
      <c r="T5" s="156">
        <v>0</v>
      </c>
      <c r="U5" s="206">
        <v>0</v>
      </c>
      <c r="V5" s="169">
        <f t="shared" si="1"/>
        <v>0</v>
      </c>
    </row>
    <row r="6" spans="1:33" ht="15.75" customHeight="1" x14ac:dyDescent="0.2">
      <c r="A6" s="194">
        <v>1.2</v>
      </c>
      <c r="B6" s="195" t="s">
        <v>17</v>
      </c>
      <c r="C6" s="156">
        <f>'Week 9 5-03'!K6</f>
        <v>0</v>
      </c>
      <c r="D6" s="156">
        <f>'Week 10 12-03'!K6</f>
        <v>0</v>
      </c>
      <c r="E6" s="156">
        <f>'Week 11 19-03'!K6</f>
        <v>0</v>
      </c>
      <c r="F6" s="156">
        <f>'Week 12 26-03'!K6</f>
        <v>0</v>
      </c>
      <c r="G6" s="156">
        <f>'Week 13 02-04'!K6</f>
        <v>0</v>
      </c>
      <c r="H6" s="156">
        <f>'Week 14 09-04'!K6</f>
        <v>2</v>
      </c>
      <c r="I6" s="156">
        <f>'Week 15 16-04'!K6</f>
        <v>2.5</v>
      </c>
      <c r="J6" s="206">
        <f>'Week 16 23-04'!K6</f>
        <v>0</v>
      </c>
      <c r="K6" s="169">
        <f t="shared" si="0"/>
        <v>4.5</v>
      </c>
      <c r="M6" s="194" t="s">
        <v>17</v>
      </c>
      <c r="N6" s="156">
        <f>'Week 9 5-03'!L6</f>
        <v>8</v>
      </c>
      <c r="O6" s="156">
        <f>'Week 10 12-03'!L6</f>
        <v>8</v>
      </c>
      <c r="P6" s="156">
        <v>0</v>
      </c>
      <c r="Q6" s="156">
        <v>0</v>
      </c>
      <c r="R6" s="156">
        <v>0</v>
      </c>
      <c r="S6" s="156">
        <v>0</v>
      </c>
      <c r="T6" s="156">
        <f>'Week 15 16-04'!L6</f>
        <v>8</v>
      </c>
      <c r="U6" s="206">
        <f>'Week 16 23-04'!L6</f>
        <v>8</v>
      </c>
      <c r="V6" s="169">
        <f t="shared" si="1"/>
        <v>32</v>
      </c>
    </row>
    <row r="7" spans="1:33" ht="15.75" customHeight="1" x14ac:dyDescent="0.2">
      <c r="A7" s="196">
        <v>2</v>
      </c>
      <c r="B7" s="170" t="s">
        <v>18</v>
      </c>
      <c r="C7" s="170">
        <f>'Week 9 5-03'!K7</f>
        <v>0</v>
      </c>
      <c r="D7" s="170">
        <f>'Week 10 12-03'!K7</f>
        <v>0</v>
      </c>
      <c r="E7" s="170">
        <f>'Week 11 19-03'!K7</f>
        <v>0</v>
      </c>
      <c r="F7" s="170">
        <f>'Week 12 26-03'!K7</f>
        <v>0</v>
      </c>
      <c r="G7" s="170">
        <f>'Week 13 02-04'!K7</f>
        <v>0</v>
      </c>
      <c r="H7" s="170">
        <f>'Week 14 09-04'!K7</f>
        <v>1.5</v>
      </c>
      <c r="I7" s="170">
        <f>'Week 15 16-04'!K7</f>
        <v>0</v>
      </c>
      <c r="J7" s="207">
        <f>'Week 16 23-04'!K7</f>
        <v>0</v>
      </c>
      <c r="K7" s="171">
        <f t="shared" si="0"/>
        <v>1.5</v>
      </c>
      <c r="M7" s="196" t="s">
        <v>18</v>
      </c>
      <c r="N7" s="170">
        <f>'Week 9 5-03'!L7</f>
        <v>0</v>
      </c>
      <c r="O7" s="170">
        <f>'Week 10 12-03'!L7</f>
        <v>0</v>
      </c>
      <c r="P7" s="170">
        <f>'Week 11 19-03'!L7</f>
        <v>0</v>
      </c>
      <c r="Q7" s="170">
        <f>'Week 12 26-03'!L7</f>
        <v>0</v>
      </c>
      <c r="R7" s="170">
        <f>'Week 13 02-04'!L7</f>
        <v>0</v>
      </c>
      <c r="S7" s="170">
        <f>'Week 14 09-04'!L7</f>
        <v>0</v>
      </c>
      <c r="T7" s="170">
        <f>'Week 15 16-04'!L7</f>
        <v>0</v>
      </c>
      <c r="U7" s="207">
        <f>'Week 16 23-04'!L7</f>
        <v>0</v>
      </c>
      <c r="V7" s="171">
        <f t="shared" si="1"/>
        <v>0</v>
      </c>
    </row>
    <row r="8" spans="1:33" ht="15.75" customHeight="1" x14ac:dyDescent="0.2">
      <c r="A8" s="197">
        <v>2.1</v>
      </c>
      <c r="B8" s="172" t="s">
        <v>19</v>
      </c>
      <c r="C8" s="172">
        <f>'Week 9 5-03'!K8</f>
        <v>0</v>
      </c>
      <c r="D8" s="172">
        <f>'Week 10 12-03'!K8</f>
        <v>0</v>
      </c>
      <c r="E8" s="172">
        <f>'Week 11 19-03'!K8</f>
        <v>0</v>
      </c>
      <c r="F8" s="172">
        <f>'Week 12 26-03'!K8</f>
        <v>0</v>
      </c>
      <c r="G8" s="172">
        <f>'Week 13 02-04'!K8</f>
        <v>0</v>
      </c>
      <c r="H8" s="172">
        <f>'Week 14 09-04'!K8</f>
        <v>0</v>
      </c>
      <c r="I8" s="172">
        <f>'Week 15 16-04'!K8</f>
        <v>0</v>
      </c>
      <c r="J8" s="208">
        <f>'Week 16 23-04'!K8</f>
        <v>0</v>
      </c>
      <c r="K8" s="173">
        <f t="shared" si="0"/>
        <v>0</v>
      </c>
      <c r="M8" s="197" t="s">
        <v>19</v>
      </c>
      <c r="N8" s="172">
        <f>'Week 9 5-03'!L8</f>
        <v>0</v>
      </c>
      <c r="O8" s="172">
        <f>'Week 10 12-03'!L8</f>
        <v>0</v>
      </c>
      <c r="P8" s="172">
        <f>'Week 11 19-03'!L8</f>
        <v>0</v>
      </c>
      <c r="Q8" s="172">
        <f>'Week 12 26-03'!L8</f>
        <v>0</v>
      </c>
      <c r="R8" s="172">
        <f>'Week 13 02-04'!L8</f>
        <v>0</v>
      </c>
      <c r="S8" s="172">
        <f>'Week 14 09-04'!L8</f>
        <v>0</v>
      </c>
      <c r="T8" s="172">
        <f>'Week 15 16-04'!L8</f>
        <v>0</v>
      </c>
      <c r="U8" s="208">
        <f>'Week 16 23-04'!L8</f>
        <v>0</v>
      </c>
      <c r="V8" s="173">
        <f t="shared" si="1"/>
        <v>0</v>
      </c>
    </row>
    <row r="9" spans="1:33" ht="15.75" customHeight="1" x14ac:dyDescent="0.2">
      <c r="A9" s="194" t="s">
        <v>20</v>
      </c>
      <c r="B9" s="195" t="s">
        <v>21</v>
      </c>
      <c r="C9" s="156">
        <f>'Week 9 5-03'!K9</f>
        <v>0</v>
      </c>
      <c r="D9" s="156">
        <f>'Week 10 12-03'!K9</f>
        <v>0</v>
      </c>
      <c r="E9" s="156">
        <f>'Week 11 19-03'!K9</f>
        <v>0</v>
      </c>
      <c r="F9" s="156">
        <f>'Week 12 26-03'!K9</f>
        <v>0</v>
      </c>
      <c r="G9" s="156">
        <f>'Week 13 02-04'!K9</f>
        <v>0</v>
      </c>
      <c r="H9" s="156">
        <f>'Week 14 09-04'!K9</f>
        <v>0</v>
      </c>
      <c r="I9" s="156">
        <f>'Week 15 16-04'!K9</f>
        <v>0</v>
      </c>
      <c r="J9" s="206">
        <f>'Week 16 23-04'!K9</f>
        <v>0</v>
      </c>
      <c r="K9" s="169">
        <f t="shared" si="0"/>
        <v>0</v>
      </c>
      <c r="M9" s="194" t="s">
        <v>21</v>
      </c>
      <c r="N9" s="156">
        <v>0</v>
      </c>
      <c r="O9" s="156">
        <v>0</v>
      </c>
      <c r="P9" s="156">
        <v>0</v>
      </c>
      <c r="Q9" s="156">
        <v>0</v>
      </c>
      <c r="R9" s="156">
        <v>0</v>
      </c>
      <c r="S9" s="156">
        <v>0</v>
      </c>
      <c r="T9" s="156">
        <v>0</v>
      </c>
      <c r="U9" s="206">
        <v>0</v>
      </c>
      <c r="V9" s="169">
        <f t="shared" si="1"/>
        <v>0</v>
      </c>
    </row>
    <row r="10" spans="1:33" ht="15.75" customHeight="1" x14ac:dyDescent="0.2">
      <c r="A10" s="194" t="s">
        <v>22</v>
      </c>
      <c r="B10" s="195" t="s">
        <v>23</v>
      </c>
      <c r="C10" s="156">
        <f>'Week 9 5-03'!K10</f>
        <v>0</v>
      </c>
      <c r="D10" s="156">
        <f>'Week 10 12-03'!K10</f>
        <v>0</v>
      </c>
      <c r="E10" s="156">
        <f>'Week 11 19-03'!K10</f>
        <v>0</v>
      </c>
      <c r="F10" s="156">
        <f>'Week 12 26-03'!K10</f>
        <v>0</v>
      </c>
      <c r="G10" s="156">
        <f>'Week 13 02-04'!K10</f>
        <v>0</v>
      </c>
      <c r="H10" s="156">
        <f>'Week 14 09-04'!K10</f>
        <v>0</v>
      </c>
      <c r="I10" s="156">
        <f>'Week 15 16-04'!K10</f>
        <v>0</v>
      </c>
      <c r="J10" s="206">
        <f>'Week 16 23-04'!K10</f>
        <v>0</v>
      </c>
      <c r="K10" s="169">
        <f t="shared" si="0"/>
        <v>0</v>
      </c>
      <c r="M10" s="194" t="s">
        <v>23</v>
      </c>
      <c r="N10" s="156">
        <v>0</v>
      </c>
      <c r="O10" s="156">
        <v>0</v>
      </c>
      <c r="P10" s="156">
        <v>0</v>
      </c>
      <c r="Q10" s="156">
        <v>0</v>
      </c>
      <c r="R10" s="156">
        <v>0</v>
      </c>
      <c r="S10" s="156">
        <v>0</v>
      </c>
      <c r="T10" s="156">
        <v>0</v>
      </c>
      <c r="U10" s="206">
        <v>0</v>
      </c>
      <c r="V10" s="169">
        <f t="shared" si="1"/>
        <v>0</v>
      </c>
    </row>
    <row r="11" spans="1:33" ht="15.75" customHeight="1" x14ac:dyDescent="0.2">
      <c r="A11" s="194" t="s">
        <v>24</v>
      </c>
      <c r="B11" s="195" t="s">
        <v>25</v>
      </c>
      <c r="C11" s="156">
        <f>'Week 9 5-03'!K11</f>
        <v>0</v>
      </c>
      <c r="D11" s="156">
        <f>'Week 10 12-03'!K11</f>
        <v>0</v>
      </c>
      <c r="E11" s="156">
        <f>'Week 11 19-03'!K11</f>
        <v>0</v>
      </c>
      <c r="F11" s="156">
        <f>'Week 12 26-03'!K11</f>
        <v>0</v>
      </c>
      <c r="G11" s="156">
        <f>'Week 13 02-04'!K11</f>
        <v>0</v>
      </c>
      <c r="H11" s="156">
        <f>'Week 14 09-04'!K11</f>
        <v>0</v>
      </c>
      <c r="I11" s="156">
        <f>'Week 15 16-04'!K11</f>
        <v>0</v>
      </c>
      <c r="J11" s="206">
        <f>'Week 16 23-04'!K11</f>
        <v>0</v>
      </c>
      <c r="K11" s="169">
        <f t="shared" si="0"/>
        <v>0</v>
      </c>
      <c r="M11" s="194" t="s">
        <v>25</v>
      </c>
      <c r="N11" s="156">
        <v>0</v>
      </c>
      <c r="O11" s="156">
        <v>0</v>
      </c>
      <c r="P11" s="156">
        <v>0</v>
      </c>
      <c r="Q11" s="156">
        <v>0</v>
      </c>
      <c r="R11" s="156">
        <v>0</v>
      </c>
      <c r="S11" s="156">
        <v>0</v>
      </c>
      <c r="T11" s="156">
        <v>0</v>
      </c>
      <c r="U11" s="206">
        <v>0</v>
      </c>
      <c r="V11" s="169">
        <f t="shared" si="1"/>
        <v>0</v>
      </c>
    </row>
    <row r="12" spans="1:33" ht="15.75" customHeight="1" x14ac:dyDescent="0.2">
      <c r="A12" s="194"/>
      <c r="B12" s="195"/>
      <c r="J12" s="206"/>
      <c r="K12" s="169"/>
      <c r="M12" s="194"/>
      <c r="U12" s="206"/>
      <c r="V12" s="169"/>
    </row>
    <row r="13" spans="1:33" ht="15.75" customHeight="1" x14ac:dyDescent="0.2">
      <c r="A13" s="197">
        <v>2.2000000000000002</v>
      </c>
      <c r="B13" s="172" t="s">
        <v>26</v>
      </c>
      <c r="C13" s="172">
        <f>'Week 9 5-03'!K13</f>
        <v>0</v>
      </c>
      <c r="D13" s="172">
        <f>'Week 10 12-03'!K13</f>
        <v>0</v>
      </c>
      <c r="E13" s="172">
        <f>'Week 11 19-03'!K13</f>
        <v>0</v>
      </c>
      <c r="F13" s="172">
        <f>'Week 12 26-03'!K13</f>
        <v>0</v>
      </c>
      <c r="G13" s="172">
        <f>'Week 13 02-04'!K13</f>
        <v>0</v>
      </c>
      <c r="H13" s="172">
        <f>'Week 14 09-04'!K13</f>
        <v>1.5</v>
      </c>
      <c r="I13" s="172">
        <f>'Week 15 16-04'!K13</f>
        <v>0</v>
      </c>
      <c r="J13" s="208">
        <f>'Week 16 23-04'!K13</f>
        <v>0</v>
      </c>
      <c r="K13" s="173">
        <f t="shared" ref="K13:K15" si="2">SUM(C13:J13)</f>
        <v>1.5</v>
      </c>
      <c r="M13" s="197" t="s">
        <v>26</v>
      </c>
      <c r="N13" s="172">
        <f>'Week 9 5-03'!L13</f>
        <v>0</v>
      </c>
      <c r="O13" s="172">
        <f>'Week 10 12-03'!L13</f>
        <v>0</v>
      </c>
      <c r="P13" s="172">
        <f>'Week 11 19-03'!L13</f>
        <v>0</v>
      </c>
      <c r="Q13" s="172">
        <f>'Week 12 26-03'!L13</f>
        <v>0</v>
      </c>
      <c r="R13" s="172">
        <f>'Week 13 02-04'!L13</f>
        <v>0</v>
      </c>
      <c r="S13" s="172">
        <f>'Week 14 09-04'!L13</f>
        <v>0</v>
      </c>
      <c r="T13" s="172">
        <f>'Week 15 16-04'!L13</f>
        <v>0</v>
      </c>
      <c r="U13" s="208">
        <f>'Week 16 23-04'!L13</f>
        <v>0</v>
      </c>
      <c r="V13" s="173">
        <f t="shared" ref="V13:V15" si="3">SUM(N13:U13)</f>
        <v>0</v>
      </c>
    </row>
    <row r="14" spans="1:33" ht="15.75" customHeight="1" x14ac:dyDescent="0.2">
      <c r="A14" s="194" t="s">
        <v>27</v>
      </c>
      <c r="B14" s="195" t="s">
        <v>28</v>
      </c>
      <c r="C14" s="156">
        <f>'Week 9 5-03'!K14</f>
        <v>0</v>
      </c>
      <c r="D14" s="156">
        <f>'Week 10 12-03'!K14</f>
        <v>0</v>
      </c>
      <c r="E14" s="156">
        <f>'Week 11 19-03'!K14</f>
        <v>0</v>
      </c>
      <c r="F14" s="156">
        <f>'Week 12 26-03'!K14</f>
        <v>0</v>
      </c>
      <c r="G14" s="156">
        <f>'Week 13 02-04'!K14</f>
        <v>0</v>
      </c>
      <c r="H14" s="156">
        <f>'Week 14 09-04'!K14</f>
        <v>0</v>
      </c>
      <c r="I14" s="156">
        <f>'Week 15 16-04'!K14</f>
        <v>0</v>
      </c>
      <c r="J14" s="206">
        <f>'Week 16 23-04'!K14</f>
        <v>0</v>
      </c>
      <c r="K14" s="169">
        <f t="shared" si="2"/>
        <v>0</v>
      </c>
      <c r="M14" s="194" t="s">
        <v>28</v>
      </c>
      <c r="N14" s="156">
        <v>0</v>
      </c>
      <c r="O14" s="156">
        <v>0</v>
      </c>
      <c r="P14" s="156">
        <v>0</v>
      </c>
      <c r="Q14" s="156">
        <v>0</v>
      </c>
      <c r="R14" s="156">
        <v>0</v>
      </c>
      <c r="S14" s="156">
        <v>0</v>
      </c>
      <c r="T14" s="156">
        <v>0</v>
      </c>
      <c r="U14" s="206">
        <v>0</v>
      </c>
      <c r="V14" s="169">
        <f t="shared" si="3"/>
        <v>0</v>
      </c>
    </row>
    <row r="15" spans="1:33" ht="15.75" customHeight="1" x14ac:dyDescent="0.2">
      <c r="A15" s="194" t="s">
        <v>29</v>
      </c>
      <c r="B15" s="195" t="s">
        <v>30</v>
      </c>
      <c r="C15" s="156">
        <f>'Week 9 5-03'!K15</f>
        <v>0</v>
      </c>
      <c r="D15" s="156">
        <f>'Week 10 12-03'!K15</f>
        <v>0</v>
      </c>
      <c r="E15" s="156">
        <f>'Week 11 19-03'!K15</f>
        <v>0</v>
      </c>
      <c r="F15" s="156">
        <f>'Week 12 26-03'!K15</f>
        <v>0</v>
      </c>
      <c r="G15" s="156">
        <f>'Week 13 02-04'!K15</f>
        <v>0</v>
      </c>
      <c r="H15" s="156">
        <f>'Week 14 09-04'!K15</f>
        <v>1.5</v>
      </c>
      <c r="I15" s="156">
        <f>'Week 15 16-04'!K15</f>
        <v>0</v>
      </c>
      <c r="J15" s="206">
        <f>'Week 16 23-04'!K15</f>
        <v>0</v>
      </c>
      <c r="K15" s="169">
        <f t="shared" si="2"/>
        <v>1.5</v>
      </c>
      <c r="M15" s="194" t="s">
        <v>30</v>
      </c>
      <c r="N15" s="156">
        <v>0</v>
      </c>
      <c r="O15" s="156">
        <v>0</v>
      </c>
      <c r="P15" s="156">
        <v>0</v>
      </c>
      <c r="Q15" s="156">
        <v>0</v>
      </c>
      <c r="R15" s="156">
        <v>0</v>
      </c>
      <c r="S15" s="156">
        <v>0</v>
      </c>
      <c r="T15" s="156">
        <v>0</v>
      </c>
      <c r="U15" s="206">
        <v>0</v>
      </c>
      <c r="V15" s="169">
        <f t="shared" si="3"/>
        <v>0</v>
      </c>
    </row>
    <row r="16" spans="1:33" ht="15.75" customHeight="1" x14ac:dyDescent="0.2">
      <c r="A16" s="194"/>
      <c r="B16" s="195"/>
      <c r="J16" s="206"/>
      <c r="K16" s="169"/>
      <c r="M16" s="194"/>
      <c r="U16" s="206"/>
      <c r="V16" s="169"/>
    </row>
    <row r="17" spans="1:22" ht="15.75" customHeight="1" x14ac:dyDescent="0.2">
      <c r="A17" s="194">
        <v>2.2999999999999998</v>
      </c>
      <c r="B17" s="195" t="s">
        <v>31</v>
      </c>
      <c r="C17" s="156">
        <f>'Week 9 5-03'!K17</f>
        <v>0</v>
      </c>
      <c r="D17" s="156">
        <f>'Week 10 12-03'!K17</f>
        <v>0</v>
      </c>
      <c r="E17" s="156">
        <f>'Week 11 19-03'!K17</f>
        <v>0</v>
      </c>
      <c r="F17" s="156">
        <f>'Week 12 26-03'!K17</f>
        <v>0</v>
      </c>
      <c r="G17" s="156">
        <f>'Week 13 02-04'!K17</f>
        <v>0</v>
      </c>
      <c r="H17" s="156">
        <f>'Week 14 09-04'!K17</f>
        <v>0</v>
      </c>
      <c r="I17" s="156">
        <f>'Week 15 16-04'!K17</f>
        <v>0</v>
      </c>
      <c r="J17" s="206">
        <f>'Week 16 23-04'!K17</f>
        <v>0</v>
      </c>
      <c r="K17" s="169">
        <f t="shared" ref="K17:K23" si="4">SUM(C17:J17)</f>
        <v>0</v>
      </c>
      <c r="M17" s="194" t="s">
        <v>31</v>
      </c>
      <c r="N17" s="156">
        <v>0</v>
      </c>
      <c r="O17" s="156">
        <v>0</v>
      </c>
      <c r="P17" s="156">
        <v>0</v>
      </c>
      <c r="Q17" s="156">
        <v>0</v>
      </c>
      <c r="R17" s="156">
        <v>0</v>
      </c>
      <c r="S17" s="156">
        <v>0</v>
      </c>
      <c r="T17" s="156">
        <v>0</v>
      </c>
      <c r="U17" s="206">
        <v>0</v>
      </c>
      <c r="V17" s="169">
        <f t="shared" ref="V17:V23" si="5">SUM(N17:U17)</f>
        <v>0</v>
      </c>
    </row>
    <row r="18" spans="1:22" ht="15.75" customHeight="1" x14ac:dyDescent="0.2">
      <c r="A18" s="194">
        <v>2.4</v>
      </c>
      <c r="B18" s="195" t="s">
        <v>32</v>
      </c>
      <c r="C18" s="156">
        <f>'Week 9 5-03'!K18</f>
        <v>0</v>
      </c>
      <c r="D18" s="156">
        <f>'Week 10 12-03'!K18</f>
        <v>0</v>
      </c>
      <c r="E18" s="156">
        <f>'Week 11 19-03'!K18</f>
        <v>0</v>
      </c>
      <c r="F18" s="156">
        <f>'Week 12 26-03'!K18</f>
        <v>0</v>
      </c>
      <c r="G18" s="156">
        <f>'Week 13 02-04'!K18</f>
        <v>0</v>
      </c>
      <c r="H18" s="156">
        <f>'Week 14 09-04'!K18</f>
        <v>0</v>
      </c>
      <c r="I18" s="156">
        <f>'Week 15 16-04'!K18</f>
        <v>0</v>
      </c>
      <c r="J18" s="206">
        <f>'Week 16 23-04'!K18</f>
        <v>0</v>
      </c>
      <c r="K18" s="169">
        <f t="shared" si="4"/>
        <v>0</v>
      </c>
      <c r="M18" s="194" t="s">
        <v>32</v>
      </c>
      <c r="N18" s="156">
        <v>0</v>
      </c>
      <c r="O18" s="156">
        <v>0</v>
      </c>
      <c r="P18" s="156">
        <v>0</v>
      </c>
      <c r="Q18" s="156">
        <v>0</v>
      </c>
      <c r="R18" s="156">
        <v>0</v>
      </c>
      <c r="S18" s="156">
        <v>0</v>
      </c>
      <c r="T18" s="156">
        <v>0</v>
      </c>
      <c r="U18" s="206">
        <v>0</v>
      </c>
      <c r="V18" s="169">
        <f t="shared" si="5"/>
        <v>0</v>
      </c>
    </row>
    <row r="19" spans="1:22" ht="15.75" customHeight="1" x14ac:dyDescent="0.2">
      <c r="A19" s="194">
        <v>2.5</v>
      </c>
      <c r="B19" s="195" t="s">
        <v>33</v>
      </c>
      <c r="C19" s="156">
        <f>'Week 9 5-03'!K19</f>
        <v>0</v>
      </c>
      <c r="D19" s="156">
        <f>'Week 10 12-03'!K19</f>
        <v>0</v>
      </c>
      <c r="E19" s="156">
        <f>'Week 11 19-03'!K19</f>
        <v>0</v>
      </c>
      <c r="F19" s="156">
        <f>'Week 12 26-03'!K19</f>
        <v>0</v>
      </c>
      <c r="G19" s="156">
        <f>'Week 13 02-04'!K19</f>
        <v>0</v>
      </c>
      <c r="H19" s="156">
        <f>'Week 14 09-04'!K19</f>
        <v>0</v>
      </c>
      <c r="I19" s="156">
        <f>'Week 15 16-04'!K19</f>
        <v>0</v>
      </c>
      <c r="J19" s="206">
        <f>'Week 16 23-04'!K19</f>
        <v>0</v>
      </c>
      <c r="K19" s="169">
        <f t="shared" si="4"/>
        <v>0</v>
      </c>
      <c r="M19" s="194" t="s">
        <v>33</v>
      </c>
      <c r="N19" s="156">
        <v>0</v>
      </c>
      <c r="O19" s="156">
        <v>0</v>
      </c>
      <c r="P19" s="156">
        <v>0</v>
      </c>
      <c r="Q19" s="156">
        <v>0</v>
      </c>
      <c r="R19" s="156">
        <v>0</v>
      </c>
      <c r="S19" s="156">
        <v>0</v>
      </c>
      <c r="T19" s="156">
        <v>0</v>
      </c>
      <c r="U19" s="206">
        <v>0</v>
      </c>
      <c r="V19" s="169">
        <f t="shared" si="5"/>
        <v>0</v>
      </c>
    </row>
    <row r="20" spans="1:22" ht="15.75" customHeight="1" x14ac:dyDescent="0.2">
      <c r="A20" s="194">
        <v>2.6</v>
      </c>
      <c r="B20" s="195" t="s">
        <v>34</v>
      </c>
      <c r="C20" s="156">
        <f>'Week 9 5-03'!K20</f>
        <v>0</v>
      </c>
      <c r="D20" s="156">
        <f>'Week 10 12-03'!K20</f>
        <v>0</v>
      </c>
      <c r="E20" s="156">
        <f>'Week 11 19-03'!K20</f>
        <v>0</v>
      </c>
      <c r="F20" s="156">
        <f>'Week 12 26-03'!K20</f>
        <v>0</v>
      </c>
      <c r="G20" s="156">
        <f>'Week 13 02-04'!K20</f>
        <v>0</v>
      </c>
      <c r="H20" s="156">
        <f>'Week 14 09-04'!K20</f>
        <v>0</v>
      </c>
      <c r="I20" s="156">
        <f>'Week 15 16-04'!K20</f>
        <v>0</v>
      </c>
      <c r="J20" s="206">
        <f>'Week 16 23-04'!K20</f>
        <v>0</v>
      </c>
      <c r="K20" s="169">
        <f t="shared" si="4"/>
        <v>0</v>
      </c>
      <c r="M20" s="194" t="s">
        <v>34</v>
      </c>
      <c r="N20" s="156">
        <v>0</v>
      </c>
      <c r="O20" s="156">
        <v>0</v>
      </c>
      <c r="P20" s="156">
        <v>0</v>
      </c>
      <c r="Q20" s="156">
        <v>0</v>
      </c>
      <c r="R20" s="156">
        <v>0</v>
      </c>
      <c r="S20" s="156">
        <v>0</v>
      </c>
      <c r="T20" s="156">
        <v>0</v>
      </c>
      <c r="U20" s="206">
        <v>0</v>
      </c>
      <c r="V20" s="169">
        <f t="shared" si="5"/>
        <v>0</v>
      </c>
    </row>
    <row r="21" spans="1:22" ht="15.75" customHeight="1" x14ac:dyDescent="0.2">
      <c r="A21" s="194">
        <v>2.7</v>
      </c>
      <c r="B21" s="195" t="s">
        <v>35</v>
      </c>
      <c r="C21" s="156">
        <f>'Week 9 5-03'!K21</f>
        <v>0</v>
      </c>
      <c r="D21" s="156">
        <f>'Week 10 12-03'!K21</f>
        <v>0</v>
      </c>
      <c r="E21" s="156">
        <f>'Week 11 19-03'!K21</f>
        <v>0</v>
      </c>
      <c r="F21" s="156">
        <f>'Week 12 26-03'!K21</f>
        <v>0</v>
      </c>
      <c r="G21" s="156">
        <f>'Week 13 02-04'!K21</f>
        <v>0</v>
      </c>
      <c r="H21" s="156">
        <f>'Week 14 09-04'!K21</f>
        <v>0</v>
      </c>
      <c r="I21" s="156">
        <f>'Week 15 16-04'!K21</f>
        <v>0</v>
      </c>
      <c r="J21" s="206">
        <f>'Week 16 23-04'!K21</f>
        <v>0</v>
      </c>
      <c r="K21" s="169">
        <f t="shared" si="4"/>
        <v>0</v>
      </c>
      <c r="M21" s="194" t="s">
        <v>35</v>
      </c>
      <c r="N21" s="156">
        <v>0</v>
      </c>
      <c r="O21" s="156">
        <v>0</v>
      </c>
      <c r="P21" s="156">
        <v>0</v>
      </c>
      <c r="Q21" s="156">
        <v>0</v>
      </c>
      <c r="R21" s="156">
        <v>0</v>
      </c>
      <c r="S21" s="156">
        <v>0</v>
      </c>
      <c r="T21" s="156">
        <v>0</v>
      </c>
      <c r="U21" s="206">
        <v>0</v>
      </c>
      <c r="V21" s="169">
        <f t="shared" si="5"/>
        <v>0</v>
      </c>
    </row>
    <row r="22" spans="1:22" ht="15.75" customHeight="1" x14ac:dyDescent="0.2">
      <c r="A22" s="194">
        <v>2.8</v>
      </c>
      <c r="B22" s="195" t="s">
        <v>36</v>
      </c>
      <c r="C22" s="156">
        <f>'Week 9 5-03'!K22</f>
        <v>0</v>
      </c>
      <c r="D22" s="156">
        <f>'Week 10 12-03'!K22</f>
        <v>0</v>
      </c>
      <c r="E22" s="156">
        <f>'Week 11 19-03'!K22</f>
        <v>0</v>
      </c>
      <c r="F22" s="156">
        <f>'Week 12 26-03'!K22</f>
        <v>0</v>
      </c>
      <c r="G22" s="156">
        <f>'Week 13 02-04'!K22</f>
        <v>0</v>
      </c>
      <c r="H22" s="156">
        <f>'Week 14 09-04'!K22</f>
        <v>0</v>
      </c>
      <c r="I22" s="156">
        <f>'Week 15 16-04'!K22</f>
        <v>0</v>
      </c>
      <c r="J22" s="206">
        <f>'Week 16 23-04'!K22</f>
        <v>0</v>
      </c>
      <c r="K22" s="169">
        <f t="shared" si="4"/>
        <v>0</v>
      </c>
      <c r="M22" s="194" t="s">
        <v>36</v>
      </c>
      <c r="N22" s="156">
        <v>0</v>
      </c>
      <c r="O22" s="156">
        <v>0</v>
      </c>
      <c r="P22" s="156">
        <v>0</v>
      </c>
      <c r="Q22" s="156">
        <v>0</v>
      </c>
      <c r="R22" s="156">
        <v>0</v>
      </c>
      <c r="S22" s="156">
        <v>0</v>
      </c>
      <c r="T22" s="156">
        <v>0</v>
      </c>
      <c r="U22" s="206">
        <v>0</v>
      </c>
      <c r="V22" s="169">
        <f t="shared" si="5"/>
        <v>0</v>
      </c>
    </row>
    <row r="23" spans="1:22" ht="15.75" customHeight="1" x14ac:dyDescent="0.2">
      <c r="A23" s="194">
        <v>2.9</v>
      </c>
      <c r="B23" s="195" t="s">
        <v>37</v>
      </c>
      <c r="C23" s="156">
        <f>'Week 9 5-03'!K23</f>
        <v>0</v>
      </c>
      <c r="D23" s="156">
        <f>'Week 10 12-03'!K23</f>
        <v>0</v>
      </c>
      <c r="E23" s="156">
        <f>'Week 11 19-03'!K23</f>
        <v>0</v>
      </c>
      <c r="F23" s="156">
        <f>'Week 12 26-03'!K23</f>
        <v>0</v>
      </c>
      <c r="G23" s="156">
        <f>'Week 13 02-04'!K23</f>
        <v>0</v>
      </c>
      <c r="H23" s="156">
        <f>'Week 14 09-04'!K23</f>
        <v>0</v>
      </c>
      <c r="I23" s="156">
        <f>'Week 15 16-04'!K23</f>
        <v>0</v>
      </c>
      <c r="J23" s="206">
        <f>'Week 16 23-04'!K23</f>
        <v>0</v>
      </c>
      <c r="K23" s="169">
        <f t="shared" si="4"/>
        <v>0</v>
      </c>
      <c r="M23" s="194" t="s">
        <v>37</v>
      </c>
      <c r="N23" s="156">
        <v>0</v>
      </c>
      <c r="O23" s="156">
        <v>0</v>
      </c>
      <c r="P23" s="156">
        <v>0</v>
      </c>
      <c r="Q23" s="156">
        <v>0</v>
      </c>
      <c r="R23" s="156">
        <v>0</v>
      </c>
      <c r="S23" s="156">
        <v>0</v>
      </c>
      <c r="T23" s="156">
        <v>0</v>
      </c>
      <c r="U23" s="206">
        <v>0</v>
      </c>
      <c r="V23" s="169">
        <f t="shared" si="5"/>
        <v>0</v>
      </c>
    </row>
    <row r="24" spans="1:22" ht="15.75" customHeight="1" x14ac:dyDescent="0.2">
      <c r="A24" s="194"/>
      <c r="B24" s="195"/>
      <c r="J24" s="206"/>
      <c r="K24" s="169"/>
      <c r="M24" s="194"/>
      <c r="U24" s="206"/>
      <c r="V24" s="169"/>
    </row>
    <row r="25" spans="1:22" ht="15.75" customHeight="1" x14ac:dyDescent="0.2">
      <c r="A25" s="198">
        <v>3</v>
      </c>
      <c r="B25" s="174" t="s">
        <v>38</v>
      </c>
      <c r="C25" s="174">
        <f>'Week 9 5-03'!K25</f>
        <v>25</v>
      </c>
      <c r="D25" s="174">
        <f>'Week 10 12-03'!K25</f>
        <v>0.75</v>
      </c>
      <c r="E25" s="174">
        <f>'Week 11 19-03'!K25</f>
        <v>0</v>
      </c>
      <c r="F25" s="174">
        <f>'Week 12 26-03'!K25</f>
        <v>0.5</v>
      </c>
      <c r="G25" s="174">
        <f>'Week 13 02-04'!K25</f>
        <v>0.25</v>
      </c>
      <c r="H25" s="174">
        <f>'Week 14 09-04'!K25</f>
        <v>4</v>
      </c>
      <c r="I25" s="174">
        <f>'Week 15 16-04'!K25</f>
        <v>2</v>
      </c>
      <c r="J25" s="209">
        <f>'Week 16 23-04'!K25</f>
        <v>4.5</v>
      </c>
      <c r="K25" s="175">
        <f t="shared" ref="K25:K30" si="6">SUM(C25:J25)</f>
        <v>37</v>
      </c>
      <c r="M25" s="198" t="s">
        <v>38</v>
      </c>
      <c r="N25" s="174">
        <f>'Week 9 5-03'!L25</f>
        <v>16</v>
      </c>
      <c r="O25" s="174">
        <f>'Week 10 12-03'!L25</f>
        <v>5</v>
      </c>
      <c r="P25" s="174">
        <f>'Week 11 19-03'!L25</f>
        <v>5</v>
      </c>
      <c r="Q25" s="174">
        <f>'Week 12 26-03'!L25</f>
        <v>5</v>
      </c>
      <c r="R25" s="174">
        <f>'Week 13 02-04'!L25</f>
        <v>5</v>
      </c>
      <c r="S25" s="174">
        <f>'Week 14 09-04'!L25</f>
        <v>5</v>
      </c>
      <c r="T25" s="174">
        <f>'Week 15 16-04'!L25</f>
        <v>5</v>
      </c>
      <c r="U25" s="209">
        <f>'Week 16 23-04'!L25</f>
        <v>5</v>
      </c>
      <c r="V25" s="175">
        <f t="shared" ref="V25:V30" si="7">SUM(N25:U25)</f>
        <v>51</v>
      </c>
    </row>
    <row r="26" spans="1:22" ht="15.75" customHeight="1" x14ac:dyDescent="0.2">
      <c r="A26" s="194">
        <v>3.1</v>
      </c>
      <c r="B26" s="195" t="s">
        <v>39</v>
      </c>
      <c r="C26" s="156">
        <f>'Week 9 5-03'!K26</f>
        <v>0</v>
      </c>
      <c r="D26" s="156">
        <f>'Week 10 12-03'!K26</f>
        <v>0</v>
      </c>
      <c r="E26" s="156">
        <f>'Week 11 19-03'!K26</f>
        <v>0</v>
      </c>
      <c r="F26" s="156">
        <f>'Week 12 26-03'!K26</f>
        <v>0</v>
      </c>
      <c r="G26" s="156">
        <f>'Week 13 02-04'!K26</f>
        <v>0</v>
      </c>
      <c r="H26" s="156">
        <f>'Week 14 09-04'!K26</f>
        <v>0</v>
      </c>
      <c r="I26" s="156">
        <f>'Week 15 16-04'!K26</f>
        <v>0</v>
      </c>
      <c r="J26" s="206">
        <f>'Week 16 23-04'!K26</f>
        <v>0</v>
      </c>
      <c r="K26" s="169">
        <f t="shared" si="6"/>
        <v>0</v>
      </c>
      <c r="M26" s="194" t="s">
        <v>39</v>
      </c>
      <c r="N26" s="156">
        <v>0</v>
      </c>
      <c r="O26" s="156">
        <v>0</v>
      </c>
      <c r="P26" s="156">
        <v>0</v>
      </c>
      <c r="Q26" s="156">
        <v>0</v>
      </c>
      <c r="R26" s="156">
        <v>0</v>
      </c>
      <c r="S26" s="156">
        <v>0</v>
      </c>
      <c r="T26" s="156">
        <v>0</v>
      </c>
      <c r="U26" s="206">
        <v>0</v>
      </c>
      <c r="V26" s="169">
        <f t="shared" si="7"/>
        <v>0</v>
      </c>
    </row>
    <row r="27" spans="1:22" ht="15.75" customHeight="1" x14ac:dyDescent="0.2">
      <c r="A27" s="194">
        <v>3.2</v>
      </c>
      <c r="B27" s="195" t="s">
        <v>40</v>
      </c>
      <c r="C27" s="156">
        <f>'Week 9 5-03'!K27</f>
        <v>0</v>
      </c>
      <c r="D27" s="156">
        <f>'Week 10 12-03'!K27</f>
        <v>0</v>
      </c>
      <c r="E27" s="156">
        <f>'Week 11 19-03'!K27</f>
        <v>0</v>
      </c>
      <c r="F27" s="156">
        <f>'Week 12 26-03'!K27</f>
        <v>0</v>
      </c>
      <c r="G27" s="156">
        <f>'Week 13 02-04'!K27</f>
        <v>0</v>
      </c>
      <c r="H27" s="156">
        <f>'Week 14 09-04'!K27</f>
        <v>0</v>
      </c>
      <c r="I27" s="156">
        <f>'Week 15 16-04'!K27</f>
        <v>0</v>
      </c>
      <c r="J27" s="206">
        <f>'Week 16 23-04'!K27</f>
        <v>0</v>
      </c>
      <c r="K27" s="169">
        <f t="shared" si="6"/>
        <v>0</v>
      </c>
      <c r="M27" s="194" t="s">
        <v>40</v>
      </c>
      <c r="N27" s="156">
        <v>0</v>
      </c>
      <c r="O27" s="156">
        <v>0</v>
      </c>
      <c r="P27" s="156">
        <v>0</v>
      </c>
      <c r="Q27" s="156">
        <v>0</v>
      </c>
      <c r="R27" s="156">
        <v>0</v>
      </c>
      <c r="S27" s="156">
        <v>0</v>
      </c>
      <c r="T27" s="156">
        <v>0</v>
      </c>
      <c r="U27" s="206">
        <v>0</v>
      </c>
      <c r="V27" s="169">
        <f t="shared" si="7"/>
        <v>0</v>
      </c>
    </row>
    <row r="28" spans="1:22" ht="15.75" customHeight="1" x14ac:dyDescent="0.2">
      <c r="A28" s="194">
        <v>3.3</v>
      </c>
      <c r="B28" s="195" t="s">
        <v>41</v>
      </c>
      <c r="C28" s="156">
        <f>'Week 9 5-03'!K28</f>
        <v>25</v>
      </c>
      <c r="D28" s="156">
        <f>'Week 10 12-03'!K28</f>
        <v>0</v>
      </c>
      <c r="E28" s="156">
        <f>'Week 11 19-03'!K28</f>
        <v>0</v>
      </c>
      <c r="F28" s="156">
        <f>'Week 12 26-03'!K28</f>
        <v>0</v>
      </c>
      <c r="G28" s="156">
        <f>'Week 13 02-04'!K28</f>
        <v>0</v>
      </c>
      <c r="H28" s="156">
        <f>'Week 14 09-04'!K28</f>
        <v>0</v>
      </c>
      <c r="I28" s="156">
        <f>'Week 15 16-04'!K28</f>
        <v>0</v>
      </c>
      <c r="J28" s="206">
        <f>'Week 16 23-04'!K28</f>
        <v>0</v>
      </c>
      <c r="K28" s="169">
        <f t="shared" si="6"/>
        <v>25</v>
      </c>
      <c r="M28" s="194" t="s">
        <v>41</v>
      </c>
      <c r="N28" s="156">
        <f>'Week 9 5-03'!L28</f>
        <v>15</v>
      </c>
      <c r="O28" s="156">
        <v>0</v>
      </c>
      <c r="P28" s="156">
        <v>0</v>
      </c>
      <c r="Q28" s="156">
        <v>0</v>
      </c>
      <c r="R28" s="156">
        <v>0</v>
      </c>
      <c r="S28" s="156">
        <v>0</v>
      </c>
      <c r="T28" s="156">
        <v>0</v>
      </c>
      <c r="U28" s="206">
        <v>0</v>
      </c>
      <c r="V28" s="169">
        <f t="shared" si="7"/>
        <v>15</v>
      </c>
    </row>
    <row r="29" spans="1:22" ht="15.75" customHeight="1" x14ac:dyDescent="0.2">
      <c r="A29" s="194">
        <v>3.4</v>
      </c>
      <c r="B29" s="195" t="s">
        <v>42</v>
      </c>
      <c r="C29" s="156">
        <f>'Week 9 5-03'!K29</f>
        <v>0</v>
      </c>
      <c r="D29" s="156">
        <f>'Week 10 12-03'!K29</f>
        <v>0.75</v>
      </c>
      <c r="E29" s="156">
        <f>'Week 11 19-03'!K29</f>
        <v>0</v>
      </c>
      <c r="F29" s="156">
        <f>'Week 12 26-03'!K29</f>
        <v>0.5</v>
      </c>
      <c r="G29" s="156">
        <f>'Week 13 02-04'!K29</f>
        <v>0.25</v>
      </c>
      <c r="H29" s="156">
        <f>'Week 14 09-04'!K29</f>
        <v>4</v>
      </c>
      <c r="I29" s="156">
        <f>'Week 15 16-04'!K29</f>
        <v>2</v>
      </c>
      <c r="J29" s="206">
        <f>'Week 16 23-04'!K29</f>
        <v>4.5</v>
      </c>
      <c r="K29" s="169">
        <f t="shared" si="6"/>
        <v>12</v>
      </c>
      <c r="M29" s="194" t="s">
        <v>42</v>
      </c>
      <c r="N29" s="156">
        <f>'Week 9 5-03'!L29</f>
        <v>1</v>
      </c>
      <c r="O29" s="156">
        <f>'Week 10 12-03'!L29</f>
        <v>5</v>
      </c>
      <c r="P29" s="156">
        <f>'Week 11 19-03'!L29</f>
        <v>5</v>
      </c>
      <c r="Q29" s="156">
        <f>'Week 12 26-03'!L29</f>
        <v>5</v>
      </c>
      <c r="R29" s="156">
        <f>'Week 13 02-04'!L29</f>
        <v>5</v>
      </c>
      <c r="S29" s="156">
        <f>'Week 14 09-04'!L29</f>
        <v>5</v>
      </c>
      <c r="T29" s="156">
        <f>'Week 15 16-04'!L29</f>
        <v>5</v>
      </c>
      <c r="U29" s="206">
        <f>'Week 16 23-04'!L29</f>
        <v>5</v>
      </c>
      <c r="V29" s="169">
        <f t="shared" si="7"/>
        <v>36</v>
      </c>
    </row>
    <row r="30" spans="1:22" ht="15.75" customHeight="1" x14ac:dyDescent="0.2">
      <c r="A30" s="194">
        <v>3.5</v>
      </c>
      <c r="B30" s="195" t="s">
        <v>43</v>
      </c>
      <c r="C30" s="156">
        <f>'Week 9 5-03'!K30</f>
        <v>0</v>
      </c>
      <c r="D30" s="156">
        <f>'Week 10 12-03'!K30</f>
        <v>0</v>
      </c>
      <c r="E30" s="156">
        <f>'Week 11 19-03'!K30</f>
        <v>0</v>
      </c>
      <c r="F30" s="156">
        <f>'Week 12 26-03'!K30</f>
        <v>0</v>
      </c>
      <c r="G30" s="156">
        <f>'Week 13 02-04'!K30</f>
        <v>0</v>
      </c>
      <c r="H30" s="156">
        <f>'Week 14 09-04'!K30</f>
        <v>0</v>
      </c>
      <c r="I30" s="156">
        <f>'Week 15 16-04'!K30</f>
        <v>0</v>
      </c>
      <c r="J30" s="206">
        <f>'Week 16 23-04'!K30</f>
        <v>0</v>
      </c>
      <c r="K30" s="169">
        <f t="shared" si="6"/>
        <v>0</v>
      </c>
      <c r="M30" s="194" t="s">
        <v>43</v>
      </c>
      <c r="N30" s="156">
        <v>0</v>
      </c>
      <c r="O30" s="156">
        <v>0</v>
      </c>
      <c r="P30" s="156">
        <v>0</v>
      </c>
      <c r="Q30" s="156">
        <v>0</v>
      </c>
      <c r="R30" s="156">
        <v>0</v>
      </c>
      <c r="S30" s="156">
        <v>0</v>
      </c>
      <c r="T30" s="156">
        <v>0</v>
      </c>
      <c r="U30" s="206">
        <v>0</v>
      </c>
      <c r="V30" s="169">
        <f t="shared" si="7"/>
        <v>0</v>
      </c>
    </row>
    <row r="31" spans="1:22" ht="15.75" customHeight="1" x14ac:dyDescent="0.2">
      <c r="A31" s="194"/>
      <c r="B31" s="195"/>
      <c r="J31" s="206"/>
      <c r="K31" s="169"/>
      <c r="M31" s="194"/>
      <c r="U31" s="206"/>
      <c r="V31" s="169"/>
    </row>
    <row r="32" spans="1:22" ht="15.75" customHeight="1" x14ac:dyDescent="0.2">
      <c r="A32" s="199">
        <v>4</v>
      </c>
      <c r="B32" s="176" t="s">
        <v>44</v>
      </c>
      <c r="C32" s="176">
        <f>'Week 9 5-03'!K32</f>
        <v>0</v>
      </c>
      <c r="D32" s="176">
        <f>'Week 10 12-03'!K32</f>
        <v>0</v>
      </c>
      <c r="E32" s="176">
        <f>'Week 11 19-03'!K32</f>
        <v>0</v>
      </c>
      <c r="F32" s="176">
        <f>'Week 12 26-03'!K32</f>
        <v>0</v>
      </c>
      <c r="G32" s="176">
        <f>'Week 13 02-04'!K32</f>
        <v>0</v>
      </c>
      <c r="H32" s="176">
        <f>'Week 14 09-04'!K32</f>
        <v>0</v>
      </c>
      <c r="I32" s="176">
        <f>'Week 15 16-04'!K32</f>
        <v>2.75</v>
      </c>
      <c r="J32" s="210">
        <f>'Week 16 23-04'!K32</f>
        <v>0</v>
      </c>
      <c r="K32" s="177">
        <f t="shared" ref="K32:K39" si="8">SUM(C32:J32)</f>
        <v>2.75</v>
      </c>
      <c r="M32" s="199" t="s">
        <v>44</v>
      </c>
      <c r="N32" s="176">
        <f>'Week 9 5-03'!L32</f>
        <v>0</v>
      </c>
      <c r="O32" s="176">
        <f>'Week 10 12-03'!L32</f>
        <v>0</v>
      </c>
      <c r="P32" s="176">
        <f>'Week 11 19-03'!L32</f>
        <v>0</v>
      </c>
      <c r="Q32" s="176">
        <f>'Week 12 26-03'!L32</f>
        <v>0</v>
      </c>
      <c r="R32" s="176">
        <f>'Week 13 02-04'!L32</f>
        <v>0</v>
      </c>
      <c r="S32" s="176">
        <f>'Week 14 09-04'!L32</f>
        <v>0</v>
      </c>
      <c r="T32" s="176">
        <f>'Week 15 16-04'!L32</f>
        <v>0</v>
      </c>
      <c r="U32" s="210">
        <f>'Week 16 23-04'!L32</f>
        <v>0</v>
      </c>
      <c r="V32" s="177">
        <f t="shared" ref="V32:V39" si="9">SUM(N32:U32)</f>
        <v>0</v>
      </c>
    </row>
    <row r="33" spans="1:22" ht="15.75" customHeight="1" x14ac:dyDescent="0.2">
      <c r="A33" s="194">
        <v>4.0999999999999996</v>
      </c>
      <c r="B33" s="195" t="s">
        <v>45</v>
      </c>
      <c r="C33" s="156">
        <f>'Week 9 5-03'!K33</f>
        <v>0</v>
      </c>
      <c r="D33" s="156">
        <f>'Week 10 12-03'!K33</f>
        <v>0</v>
      </c>
      <c r="E33" s="156">
        <f>'Week 11 19-03'!K33</f>
        <v>0</v>
      </c>
      <c r="F33" s="156">
        <f>'Week 12 26-03'!K33</f>
        <v>0</v>
      </c>
      <c r="G33" s="156">
        <f>'Week 13 02-04'!K33</f>
        <v>0</v>
      </c>
      <c r="H33" s="156">
        <f>'Week 14 09-04'!K33</f>
        <v>0</v>
      </c>
      <c r="I33" s="156">
        <f>'Week 15 16-04'!K33</f>
        <v>0</v>
      </c>
      <c r="J33" s="206">
        <f>'Week 16 23-04'!K33</f>
        <v>0</v>
      </c>
      <c r="K33" s="169">
        <f t="shared" si="8"/>
        <v>0</v>
      </c>
      <c r="M33" s="194" t="s">
        <v>45</v>
      </c>
      <c r="N33" s="156">
        <v>0</v>
      </c>
      <c r="O33" s="156">
        <v>0</v>
      </c>
      <c r="P33" s="156">
        <v>0</v>
      </c>
      <c r="Q33" s="156">
        <v>0</v>
      </c>
      <c r="R33" s="156">
        <v>0</v>
      </c>
      <c r="S33" s="156">
        <v>0</v>
      </c>
      <c r="T33" s="156">
        <v>0</v>
      </c>
      <c r="U33" s="206">
        <v>0</v>
      </c>
      <c r="V33" s="169">
        <f t="shared" si="9"/>
        <v>0</v>
      </c>
    </row>
    <row r="34" spans="1:22" ht="15.75" customHeight="1" x14ac:dyDescent="0.2">
      <c r="A34" s="194">
        <v>4.2</v>
      </c>
      <c r="B34" s="195" t="s">
        <v>46</v>
      </c>
      <c r="C34" s="156">
        <f>'Week 9 5-03'!K34</f>
        <v>0</v>
      </c>
      <c r="D34" s="156">
        <f>'Week 10 12-03'!K34</f>
        <v>0</v>
      </c>
      <c r="E34" s="156">
        <f>'Week 11 19-03'!K34</f>
        <v>0</v>
      </c>
      <c r="F34" s="156">
        <f>'Week 12 26-03'!K34</f>
        <v>0</v>
      </c>
      <c r="G34" s="156">
        <f>'Week 13 02-04'!K34</f>
        <v>0</v>
      </c>
      <c r="H34" s="156">
        <f>'Week 14 09-04'!K34</f>
        <v>0</v>
      </c>
      <c r="I34" s="156">
        <f>'Week 15 16-04'!K34</f>
        <v>2.75</v>
      </c>
      <c r="J34" s="206">
        <f>'Week 16 23-04'!K34</f>
        <v>0</v>
      </c>
      <c r="K34" s="169">
        <f t="shared" si="8"/>
        <v>2.75</v>
      </c>
      <c r="M34" s="194" t="s">
        <v>46</v>
      </c>
      <c r="N34" s="156">
        <v>0</v>
      </c>
      <c r="O34" s="156">
        <v>0</v>
      </c>
      <c r="P34" s="156">
        <v>0</v>
      </c>
      <c r="Q34" s="156">
        <v>0</v>
      </c>
      <c r="R34" s="156">
        <v>0</v>
      </c>
      <c r="S34" s="156">
        <v>0</v>
      </c>
      <c r="T34" s="156">
        <v>0</v>
      </c>
      <c r="U34" s="206">
        <v>0</v>
      </c>
      <c r="V34" s="169">
        <f t="shared" si="9"/>
        <v>0</v>
      </c>
    </row>
    <row r="35" spans="1:22" ht="15.75" customHeight="1" x14ac:dyDescent="0.2">
      <c r="A35" s="194">
        <v>4.3</v>
      </c>
      <c r="B35" s="195" t="s">
        <v>47</v>
      </c>
      <c r="C35" s="156">
        <f>'Week 9 5-03'!K35</f>
        <v>0</v>
      </c>
      <c r="D35" s="156">
        <f>'Week 10 12-03'!K35</f>
        <v>0</v>
      </c>
      <c r="E35" s="156">
        <f>'Week 11 19-03'!K35</f>
        <v>0</v>
      </c>
      <c r="F35" s="156">
        <f>'Week 12 26-03'!K35</f>
        <v>0</v>
      </c>
      <c r="G35" s="156">
        <f>'Week 13 02-04'!K35</f>
        <v>0</v>
      </c>
      <c r="H35" s="156">
        <f>'Week 14 09-04'!K35</f>
        <v>0</v>
      </c>
      <c r="I35" s="156">
        <f>'Week 15 16-04'!K35</f>
        <v>0</v>
      </c>
      <c r="J35" s="206">
        <f>'Week 16 23-04'!K35</f>
        <v>0</v>
      </c>
      <c r="K35" s="169">
        <f t="shared" si="8"/>
        <v>0</v>
      </c>
      <c r="M35" s="194" t="s">
        <v>47</v>
      </c>
      <c r="N35" s="156">
        <v>0</v>
      </c>
      <c r="O35" s="156">
        <v>0</v>
      </c>
      <c r="P35" s="156">
        <v>0</v>
      </c>
      <c r="Q35" s="156">
        <v>0</v>
      </c>
      <c r="R35" s="156">
        <v>0</v>
      </c>
      <c r="S35" s="156">
        <v>0</v>
      </c>
      <c r="T35" s="156">
        <v>0</v>
      </c>
      <c r="U35" s="206">
        <v>0</v>
      </c>
      <c r="V35" s="169">
        <f t="shared" si="9"/>
        <v>0</v>
      </c>
    </row>
    <row r="36" spans="1:22" ht="15.75" customHeight="1" x14ac:dyDescent="0.2">
      <c r="A36" s="197">
        <v>4.4000000000000004</v>
      </c>
      <c r="B36" s="172" t="s">
        <v>48</v>
      </c>
      <c r="C36" s="172">
        <f>'Week 9 5-03'!K36</f>
        <v>0</v>
      </c>
      <c r="D36" s="172">
        <f>'Week 10 12-03'!K36</f>
        <v>0</v>
      </c>
      <c r="E36" s="172">
        <f>'Week 11 19-03'!K36</f>
        <v>0</v>
      </c>
      <c r="F36" s="172">
        <f>'Week 12 26-03'!K36</f>
        <v>0</v>
      </c>
      <c r="G36" s="172">
        <f>'Week 13 02-04'!K36</f>
        <v>0</v>
      </c>
      <c r="H36" s="172">
        <f>'Week 14 09-04'!K36</f>
        <v>0</v>
      </c>
      <c r="I36" s="172">
        <f>'Week 15 16-04'!K36</f>
        <v>0</v>
      </c>
      <c r="J36" s="208">
        <f>'Week 16 23-04'!K36</f>
        <v>0</v>
      </c>
      <c r="K36" s="173">
        <f t="shared" si="8"/>
        <v>0</v>
      </c>
      <c r="M36" s="197" t="s">
        <v>48</v>
      </c>
      <c r="N36" s="172">
        <f>'Week 9 5-03'!L36</f>
        <v>0</v>
      </c>
      <c r="O36" s="172">
        <f>'Week 10 12-03'!L36</f>
        <v>0</v>
      </c>
      <c r="P36" s="172">
        <f>'Week 11 19-03'!L36</f>
        <v>0</v>
      </c>
      <c r="Q36" s="172">
        <f>'Week 12 26-03'!L36</f>
        <v>0</v>
      </c>
      <c r="R36" s="172">
        <f>'Week 13 02-04'!L36</f>
        <v>0</v>
      </c>
      <c r="S36" s="172">
        <f>'Week 14 09-04'!L36</f>
        <v>0</v>
      </c>
      <c r="T36" s="172">
        <f>'Week 15 16-04'!L36</f>
        <v>0</v>
      </c>
      <c r="U36" s="208">
        <f>'Week 16 23-04'!L36</f>
        <v>0</v>
      </c>
      <c r="V36" s="173">
        <f t="shared" si="9"/>
        <v>0</v>
      </c>
    </row>
    <row r="37" spans="1:22" ht="15.75" customHeight="1" x14ac:dyDescent="0.2">
      <c r="A37" s="194" t="s">
        <v>49</v>
      </c>
      <c r="B37" s="195" t="s">
        <v>50</v>
      </c>
      <c r="C37" s="156">
        <f>'Week 9 5-03'!K37</f>
        <v>0</v>
      </c>
      <c r="D37" s="156">
        <f>'Week 10 12-03'!K37</f>
        <v>0</v>
      </c>
      <c r="E37" s="156">
        <f>'Week 11 19-03'!K37</f>
        <v>0</v>
      </c>
      <c r="F37" s="156">
        <f>'Week 12 26-03'!K37</f>
        <v>0</v>
      </c>
      <c r="G37" s="156">
        <f>'Week 13 02-04'!K37</f>
        <v>0</v>
      </c>
      <c r="H37" s="156">
        <f>'Week 14 09-04'!K37</f>
        <v>0</v>
      </c>
      <c r="I37" s="156">
        <f>'Week 15 16-04'!K37</f>
        <v>0</v>
      </c>
      <c r="J37" s="206">
        <f>'Week 16 23-04'!K37</f>
        <v>0</v>
      </c>
      <c r="K37" s="169">
        <f t="shared" si="8"/>
        <v>0</v>
      </c>
      <c r="M37" s="194" t="s">
        <v>50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  <c r="T37" s="156">
        <v>0</v>
      </c>
      <c r="U37" s="206">
        <v>0</v>
      </c>
      <c r="V37" s="169">
        <f t="shared" si="9"/>
        <v>0</v>
      </c>
    </row>
    <row r="38" spans="1:22" ht="15.75" customHeight="1" x14ac:dyDescent="0.2">
      <c r="A38" s="194" t="s">
        <v>51</v>
      </c>
      <c r="B38" s="195" t="s">
        <v>52</v>
      </c>
      <c r="C38" s="156">
        <f>'Week 9 5-03'!K38</f>
        <v>0</v>
      </c>
      <c r="D38" s="156">
        <f>'Week 10 12-03'!K38</f>
        <v>0</v>
      </c>
      <c r="E38" s="156">
        <f>'Week 11 19-03'!K38</f>
        <v>0</v>
      </c>
      <c r="F38" s="156">
        <f>'Week 12 26-03'!K38</f>
        <v>0</v>
      </c>
      <c r="G38" s="156">
        <f>'Week 13 02-04'!K38</f>
        <v>0</v>
      </c>
      <c r="H38" s="156">
        <f>'Week 14 09-04'!K38</f>
        <v>0</v>
      </c>
      <c r="I38" s="156">
        <f>'Week 15 16-04'!K38</f>
        <v>0</v>
      </c>
      <c r="J38" s="206">
        <f>'Week 16 23-04'!K38</f>
        <v>0</v>
      </c>
      <c r="K38" s="169">
        <f t="shared" si="8"/>
        <v>0</v>
      </c>
      <c r="M38" s="194" t="s">
        <v>52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  <c r="T38" s="156">
        <v>0</v>
      </c>
      <c r="U38" s="206">
        <v>0</v>
      </c>
      <c r="V38" s="169">
        <f t="shared" si="9"/>
        <v>0</v>
      </c>
    </row>
    <row r="39" spans="1:22" ht="15.75" customHeight="1" x14ac:dyDescent="0.2">
      <c r="A39" s="194" t="s">
        <v>53</v>
      </c>
      <c r="B39" s="195" t="s">
        <v>54</v>
      </c>
      <c r="C39" s="156">
        <f>'Week 9 5-03'!K39</f>
        <v>0</v>
      </c>
      <c r="D39" s="156">
        <f>'Week 10 12-03'!K39</f>
        <v>0</v>
      </c>
      <c r="E39" s="156">
        <f>'Week 11 19-03'!K39</f>
        <v>0</v>
      </c>
      <c r="F39" s="156">
        <f>'Week 12 26-03'!K39</f>
        <v>0</v>
      </c>
      <c r="G39" s="156">
        <f>'Week 13 02-04'!K39</f>
        <v>0</v>
      </c>
      <c r="H39" s="156">
        <f>'Week 14 09-04'!K39</f>
        <v>0</v>
      </c>
      <c r="I39" s="156">
        <f>'Week 15 16-04'!K39</f>
        <v>0</v>
      </c>
      <c r="J39" s="206">
        <f>'Week 16 23-04'!K39</f>
        <v>0</v>
      </c>
      <c r="K39" s="169">
        <f t="shared" si="8"/>
        <v>0</v>
      </c>
      <c r="M39" s="194" t="s">
        <v>54</v>
      </c>
      <c r="N39" s="156">
        <v>0</v>
      </c>
      <c r="O39" s="156">
        <v>0</v>
      </c>
      <c r="P39" s="156">
        <v>0</v>
      </c>
      <c r="Q39" s="156">
        <v>0</v>
      </c>
      <c r="R39" s="156">
        <v>0</v>
      </c>
      <c r="S39" s="156">
        <v>0</v>
      </c>
      <c r="T39" s="156">
        <v>0</v>
      </c>
      <c r="U39" s="206">
        <v>0</v>
      </c>
      <c r="V39" s="169">
        <f t="shared" si="9"/>
        <v>0</v>
      </c>
    </row>
    <row r="40" spans="1:22" ht="15.75" customHeight="1" x14ac:dyDescent="0.2">
      <c r="A40" s="194"/>
      <c r="B40" s="195"/>
      <c r="J40" s="206"/>
      <c r="K40" s="169"/>
      <c r="M40" s="194"/>
      <c r="U40" s="206"/>
      <c r="V40" s="169"/>
    </row>
    <row r="41" spans="1:22" ht="15.75" customHeight="1" x14ac:dyDescent="0.2">
      <c r="A41" s="200">
        <v>5</v>
      </c>
      <c r="B41" s="178" t="s">
        <v>55</v>
      </c>
      <c r="C41" s="178">
        <f>'Week 9 5-03'!K41</f>
        <v>115.25</v>
      </c>
      <c r="D41" s="178">
        <f>'Week 10 12-03'!K41</f>
        <v>108.5</v>
      </c>
      <c r="E41" s="178">
        <f>'Week 11 19-03'!K41</f>
        <v>14.5</v>
      </c>
      <c r="F41" s="178">
        <f>'Week 12 26-03'!K41</f>
        <v>5.5</v>
      </c>
      <c r="G41" s="178">
        <f>'Week 13 02-04'!K41</f>
        <v>37.5</v>
      </c>
      <c r="H41" s="178">
        <f>'Week 14 09-04'!K41</f>
        <v>30.25</v>
      </c>
      <c r="I41" s="178">
        <f>'Week 15 16-04'!K41</f>
        <v>31.75</v>
      </c>
      <c r="J41" s="211">
        <f>'Week 16 23-04'!K41</f>
        <v>13</v>
      </c>
      <c r="K41" s="179">
        <f t="shared" ref="K41:K54" si="10">SUM(C41:J41)</f>
        <v>356.25</v>
      </c>
      <c r="M41" s="200" t="s">
        <v>55</v>
      </c>
      <c r="N41" s="178">
        <f>'Week 9 5-03'!L41</f>
        <v>100.52000000000001</v>
      </c>
      <c r="O41" s="178">
        <f>'Week 10 12-03'!L41</f>
        <v>92.4</v>
      </c>
      <c r="P41" s="178">
        <f>'Week 11 19-03'!L41</f>
        <v>70.97</v>
      </c>
      <c r="Q41" s="178">
        <f>'Week 12 26-03'!L41</f>
        <v>69.77000000000001</v>
      </c>
      <c r="R41" s="178">
        <f>'Week 13 02-04'!L41</f>
        <v>60.6</v>
      </c>
      <c r="S41" s="178">
        <f>'Week 14 09-04'!L41</f>
        <v>33.18</v>
      </c>
      <c r="T41" s="178">
        <f>'Week 15 16-04'!L41</f>
        <v>30.6</v>
      </c>
      <c r="U41" s="211">
        <f>'Week 16 23-04'!L41</f>
        <v>30.6</v>
      </c>
      <c r="V41" s="179">
        <f t="shared" ref="V41:V54" si="11">SUM(N41:U41)</f>
        <v>488.64000000000004</v>
      </c>
    </row>
    <row r="42" spans="1:22" ht="15.75" customHeight="1" x14ac:dyDescent="0.2">
      <c r="A42" s="194">
        <v>5.0999999999999996</v>
      </c>
      <c r="B42" s="195" t="s">
        <v>56</v>
      </c>
      <c r="C42" s="156">
        <f>'Week 9 5-03'!K42</f>
        <v>0</v>
      </c>
      <c r="D42" s="156">
        <f>'Week 10 12-03'!K42</f>
        <v>0</v>
      </c>
      <c r="E42" s="156">
        <f>'Week 11 19-03'!K42</f>
        <v>0</v>
      </c>
      <c r="F42" s="156">
        <f>'Week 12 26-03'!K42</f>
        <v>0</v>
      </c>
      <c r="G42" s="156">
        <f>'Week 13 02-04'!K42</f>
        <v>0</v>
      </c>
      <c r="H42" s="156">
        <f>'Week 14 09-04'!K42</f>
        <v>0</v>
      </c>
      <c r="I42" s="156">
        <f>'Week 15 16-04'!K42</f>
        <v>0</v>
      </c>
      <c r="J42" s="206">
        <f>'Week 16 23-04'!K42</f>
        <v>0</v>
      </c>
      <c r="K42" s="169">
        <f t="shared" si="10"/>
        <v>0</v>
      </c>
      <c r="M42" s="194" t="s">
        <v>56</v>
      </c>
      <c r="N42" s="156">
        <f>'Week 9 5-03'!L42</f>
        <v>4.37</v>
      </c>
      <c r="O42" s="156">
        <f>'Week 10 12-03'!L42</f>
        <v>4.37</v>
      </c>
      <c r="P42" s="156">
        <f>'Week 11 19-03'!L42</f>
        <v>4.37</v>
      </c>
      <c r="Q42" s="156">
        <f>'Week 12 26-03'!L42</f>
        <v>4.37</v>
      </c>
      <c r="R42" s="156" t="str">
        <f>'Week 13 02-04'!L42</f>
        <v>-</v>
      </c>
      <c r="S42" s="156">
        <f>'Week 14 09-04'!L42</f>
        <v>0.57999999999999996</v>
      </c>
      <c r="T42" s="156" t="str">
        <f>'Week 15 16-04'!L42</f>
        <v>-</v>
      </c>
      <c r="U42" s="206">
        <f>'Week 16 23-04'!L42</f>
        <v>0</v>
      </c>
      <c r="V42" s="169">
        <f t="shared" si="11"/>
        <v>18.059999999999999</v>
      </c>
    </row>
    <row r="43" spans="1:22" ht="15.75" customHeight="1" x14ac:dyDescent="0.2">
      <c r="A43" s="194">
        <v>5.2</v>
      </c>
      <c r="B43" s="195" t="s">
        <v>57</v>
      </c>
      <c r="C43" s="156">
        <f>'Week 9 5-03'!K43</f>
        <v>1</v>
      </c>
      <c r="D43" s="156">
        <f>'Week 10 12-03'!K43</f>
        <v>0</v>
      </c>
      <c r="E43" s="156">
        <f>'Week 11 19-03'!K43</f>
        <v>0</v>
      </c>
      <c r="F43" s="156">
        <f>'Week 12 26-03'!K43</f>
        <v>0</v>
      </c>
      <c r="G43" s="156">
        <f>'Week 13 02-04'!K43</f>
        <v>0</v>
      </c>
      <c r="H43" s="156">
        <f>'Week 14 09-04'!K43</f>
        <v>0</v>
      </c>
      <c r="I43" s="156">
        <f>'Week 15 16-04'!K43</f>
        <v>0</v>
      </c>
      <c r="J43" s="206">
        <f>'Week 16 23-04'!K43</f>
        <v>0</v>
      </c>
      <c r="K43" s="169">
        <f t="shared" si="10"/>
        <v>1</v>
      </c>
      <c r="M43" s="194" t="s">
        <v>57</v>
      </c>
      <c r="N43" s="156">
        <f>'Week 9 5-03'!L43</f>
        <v>3.75</v>
      </c>
      <c r="O43" s="156">
        <f>'Week 10 12-03'!L43</f>
        <v>0.5</v>
      </c>
      <c r="P43" s="156" t="str">
        <f>'Week 11 19-03'!L43</f>
        <v>-</v>
      </c>
      <c r="Q43" s="156" t="str">
        <f>'Week 12 26-03'!L43</f>
        <v>-</v>
      </c>
      <c r="R43" s="156" t="str">
        <f>'Week 13 02-04'!L43</f>
        <v>-</v>
      </c>
      <c r="S43" s="156" t="str">
        <f>'Week 14 09-04'!L43</f>
        <v>-</v>
      </c>
      <c r="T43" s="156" t="str">
        <f>'Week 15 16-04'!L43</f>
        <v>-</v>
      </c>
      <c r="U43" s="206" t="str">
        <f>'Week 16 23-04'!L43</f>
        <v>-</v>
      </c>
      <c r="V43" s="169">
        <f t="shared" si="11"/>
        <v>4.25</v>
      </c>
    </row>
    <row r="44" spans="1:22" ht="15.75" customHeight="1" x14ac:dyDescent="0.2">
      <c r="A44" s="201">
        <v>5.3</v>
      </c>
      <c r="B44" s="180" t="s">
        <v>58</v>
      </c>
      <c r="C44" s="180">
        <f>'Week 9 5-03'!K44</f>
        <v>114.25</v>
      </c>
      <c r="D44" s="180">
        <f>'Week 10 12-03'!K44</f>
        <v>108.5</v>
      </c>
      <c r="E44" s="180">
        <f>'Week 11 19-03'!K44</f>
        <v>14.5</v>
      </c>
      <c r="F44" s="180">
        <f>'Week 12 26-03'!K44</f>
        <v>5.5</v>
      </c>
      <c r="G44" s="180">
        <f>'Week 13 02-04'!K44</f>
        <v>37.5</v>
      </c>
      <c r="H44" s="180">
        <f>'Week 14 09-04'!K44</f>
        <v>30.25</v>
      </c>
      <c r="I44" s="180">
        <f>'Week 15 16-04'!K44</f>
        <v>31.75</v>
      </c>
      <c r="J44" s="212">
        <f>'Week 16 23-04'!K44</f>
        <v>13</v>
      </c>
      <c r="K44" s="181">
        <f t="shared" si="10"/>
        <v>355.25</v>
      </c>
      <c r="M44" s="201" t="s">
        <v>58</v>
      </c>
      <c r="N44" s="180">
        <f>'Week 9 5-03'!L44</f>
        <v>92.4</v>
      </c>
      <c r="O44" s="180">
        <f>'Week 10 12-03'!L44</f>
        <v>87.53</v>
      </c>
      <c r="P44" s="180">
        <f>'Week 11 19-03'!L44</f>
        <v>66.599999999999994</v>
      </c>
      <c r="Q44" s="180">
        <f>'Week 12 26-03'!L44</f>
        <v>65.400000000000006</v>
      </c>
      <c r="R44" s="180">
        <f>'Week 13 02-04'!L44</f>
        <v>60.6</v>
      </c>
      <c r="S44" s="180">
        <f>'Week 14 09-04'!L44</f>
        <v>32.6</v>
      </c>
      <c r="T44" s="180">
        <f>'Week 15 16-04'!L44</f>
        <v>30.6</v>
      </c>
      <c r="U44" s="212">
        <f>'Week 16 23-04'!L44</f>
        <v>30.6</v>
      </c>
      <c r="V44" s="181">
        <f t="shared" si="11"/>
        <v>466.3300000000001</v>
      </c>
    </row>
    <row r="45" spans="1:22" ht="15.75" customHeight="1" x14ac:dyDescent="0.2">
      <c r="A45" s="197" t="s">
        <v>59</v>
      </c>
      <c r="B45" s="172" t="s">
        <v>60</v>
      </c>
      <c r="C45" s="172">
        <f>'Week 9 5-03'!K45</f>
        <v>51</v>
      </c>
      <c r="D45" s="172">
        <f>'Week 10 12-03'!K45</f>
        <v>6</v>
      </c>
      <c r="E45" s="172">
        <f>'Week 11 19-03'!K45</f>
        <v>0</v>
      </c>
      <c r="F45" s="172">
        <f>'Week 12 26-03'!K45</f>
        <v>0</v>
      </c>
      <c r="G45" s="172">
        <f>'Week 13 02-04'!K45</f>
        <v>4.5</v>
      </c>
      <c r="H45" s="172">
        <f>'Week 14 09-04'!K45</f>
        <v>0</v>
      </c>
      <c r="I45" s="172">
        <f>'Week 15 16-04'!K45</f>
        <v>3.5</v>
      </c>
      <c r="J45" s="208">
        <f>'Week 16 23-04'!K45</f>
        <v>0</v>
      </c>
      <c r="K45" s="173">
        <f t="shared" si="10"/>
        <v>65</v>
      </c>
      <c r="M45" s="197" t="s">
        <v>60</v>
      </c>
      <c r="N45" s="172">
        <f>'Week 9 5-03'!L45</f>
        <v>38.700000000000003</v>
      </c>
      <c r="O45" s="172">
        <f>'Week 10 12-03'!L45</f>
        <v>34.729999999999997</v>
      </c>
      <c r="P45" s="172">
        <f>'Week 11 19-03'!L45</f>
        <v>17.100000000000001</v>
      </c>
      <c r="Q45" s="172">
        <f>'Week 12 26-03'!L45</f>
        <v>17.100000000000001</v>
      </c>
      <c r="R45" s="172">
        <f>'Week 13 02-04'!L45</f>
        <v>17.100000000000001</v>
      </c>
      <c r="S45" s="172">
        <f>'Week 14 09-04'!L45</f>
        <v>17.100000000000001</v>
      </c>
      <c r="T45" s="172">
        <f>'Week 15 16-04'!L45</f>
        <v>17.100000000000001</v>
      </c>
      <c r="U45" s="208">
        <f>'Week 16 23-04'!L45</f>
        <v>17.100000000000001</v>
      </c>
      <c r="V45" s="173">
        <f t="shared" si="11"/>
        <v>176.02999999999997</v>
      </c>
    </row>
    <row r="46" spans="1:22" ht="15.75" customHeight="1" x14ac:dyDescent="0.2">
      <c r="A46" s="194" t="s">
        <v>61</v>
      </c>
      <c r="B46" s="195" t="s">
        <v>62</v>
      </c>
      <c r="C46" s="156">
        <f>'Week 9 5-03'!K46</f>
        <v>51</v>
      </c>
      <c r="D46" s="156">
        <f>'Week 10 12-03'!K46</f>
        <v>6</v>
      </c>
      <c r="E46" s="156">
        <f>'Week 11 19-03'!K46</f>
        <v>0</v>
      </c>
      <c r="F46" s="156">
        <f>'Week 12 26-03'!K46</f>
        <v>0</v>
      </c>
      <c r="G46" s="156">
        <f>'Week 13 02-04'!K46</f>
        <v>0</v>
      </c>
      <c r="H46" s="156">
        <f>'Week 14 09-04'!K46</f>
        <v>0</v>
      </c>
      <c r="I46" s="156">
        <f>'Week 15 16-04'!K46</f>
        <v>0</v>
      </c>
      <c r="J46" s="206">
        <f>'Week 16 23-04'!K46</f>
        <v>0</v>
      </c>
      <c r="K46" s="169">
        <f t="shared" si="10"/>
        <v>57</v>
      </c>
      <c r="M46" s="194" t="s">
        <v>62</v>
      </c>
      <c r="N46" s="156">
        <f>'Week 9 5-03'!L46</f>
        <v>38.700000000000003</v>
      </c>
      <c r="O46" s="156">
        <f>'Week 10 12-03'!L46</f>
        <v>33.299999999999997</v>
      </c>
      <c r="P46" s="156">
        <v>0</v>
      </c>
      <c r="Q46" s="156">
        <v>0</v>
      </c>
      <c r="R46" s="156">
        <v>0</v>
      </c>
      <c r="S46" s="156">
        <v>0</v>
      </c>
      <c r="T46" s="156">
        <v>0</v>
      </c>
      <c r="U46" s="206">
        <v>0</v>
      </c>
      <c r="V46" s="169">
        <f t="shared" si="11"/>
        <v>72</v>
      </c>
    </row>
    <row r="47" spans="1:22" ht="15.75" customHeight="1" x14ac:dyDescent="0.2">
      <c r="A47" s="194" t="s">
        <v>63</v>
      </c>
      <c r="B47" s="195" t="s">
        <v>64</v>
      </c>
      <c r="C47" s="156">
        <f>'Week 9 5-03'!K47</f>
        <v>0</v>
      </c>
      <c r="D47" s="156">
        <f>'Week 10 12-03'!K47</f>
        <v>0</v>
      </c>
      <c r="E47" s="156">
        <f>'Week 11 19-03'!K47</f>
        <v>0</v>
      </c>
      <c r="F47" s="156">
        <f>'Week 12 26-03'!K47</f>
        <v>0</v>
      </c>
      <c r="G47" s="156">
        <f>'Week 13 02-04'!K47</f>
        <v>4.5</v>
      </c>
      <c r="H47" s="156">
        <f>'Week 14 09-04'!K47</f>
        <v>0</v>
      </c>
      <c r="I47" s="156">
        <f>'Week 15 16-04'!K47</f>
        <v>3.5</v>
      </c>
      <c r="J47" s="206">
        <f>'Week 16 23-04'!K47</f>
        <v>0</v>
      </c>
      <c r="K47" s="169">
        <f t="shared" si="10"/>
        <v>8</v>
      </c>
      <c r="M47" s="194" t="s">
        <v>64</v>
      </c>
      <c r="N47" s="156">
        <f>'Week 9 5-03'!L47</f>
        <v>0</v>
      </c>
      <c r="O47" s="156">
        <f>'Week 10 12-03'!L47</f>
        <v>1.43</v>
      </c>
      <c r="P47" s="156">
        <f>'Week 11 19-03'!L47</f>
        <v>17.100000000000001</v>
      </c>
      <c r="Q47" s="156">
        <f>'Week 12 26-03'!L47</f>
        <v>17.100000000000001</v>
      </c>
      <c r="R47" s="156">
        <f>'Week 13 02-04'!L47</f>
        <v>17.100000000000001</v>
      </c>
      <c r="S47" s="156">
        <f>'Week 14 09-04'!L47</f>
        <v>17.100000000000001</v>
      </c>
      <c r="T47" s="156">
        <f>'Week 15 16-04'!L47</f>
        <v>17.100000000000001</v>
      </c>
      <c r="U47" s="206">
        <f>'Week 16 23-04'!L47</f>
        <v>17.100000000000001</v>
      </c>
      <c r="V47" s="169">
        <f t="shared" si="11"/>
        <v>104.03</v>
      </c>
    </row>
    <row r="48" spans="1:22" ht="15.75" customHeight="1" x14ac:dyDescent="0.2">
      <c r="A48" s="197" t="s">
        <v>65</v>
      </c>
      <c r="B48" s="172" t="s">
        <v>66</v>
      </c>
      <c r="C48" s="172">
        <f>'Week 9 5-03'!K48</f>
        <v>61.75</v>
      </c>
      <c r="D48" s="172">
        <f>'Week 10 12-03'!K48</f>
        <v>80</v>
      </c>
      <c r="E48" s="172">
        <f>'Week 11 19-03'!K48</f>
        <v>14.5</v>
      </c>
      <c r="F48" s="172">
        <f>'Week 12 26-03'!K48</f>
        <v>5.5</v>
      </c>
      <c r="G48" s="172">
        <f>'Week 13 02-04'!K48</f>
        <v>33</v>
      </c>
      <c r="H48" s="172">
        <f>'Week 14 09-04'!K48</f>
        <v>30.25</v>
      </c>
      <c r="I48" s="172">
        <f>'Week 15 16-04'!K48</f>
        <v>28.25</v>
      </c>
      <c r="J48" s="208">
        <f>'Week 16 23-04'!K48</f>
        <v>13</v>
      </c>
      <c r="K48" s="173">
        <f t="shared" si="10"/>
        <v>266.25</v>
      </c>
      <c r="M48" s="197" t="s">
        <v>66</v>
      </c>
      <c r="N48" s="172">
        <f>'Week 9 5-03'!L48</f>
        <v>53.7</v>
      </c>
      <c r="O48" s="172">
        <f>'Week 10 12-03'!L48</f>
        <v>52.8</v>
      </c>
      <c r="P48" s="172">
        <f>'Week 11 19-03'!L48</f>
        <v>49.5</v>
      </c>
      <c r="Q48" s="172">
        <f>'Week 12 26-03'!L48</f>
        <v>48.3</v>
      </c>
      <c r="R48" s="172">
        <f>'Week 13 02-04'!L48</f>
        <v>43.5</v>
      </c>
      <c r="S48" s="172">
        <f>'Week 14 09-04'!L48</f>
        <v>15.5</v>
      </c>
      <c r="T48" s="172">
        <f>'Week 15 16-04'!L48</f>
        <v>13.5</v>
      </c>
      <c r="U48" s="208">
        <f>'Week 16 23-04'!L48</f>
        <v>13.5</v>
      </c>
      <c r="V48" s="173">
        <f t="shared" si="11"/>
        <v>290.3</v>
      </c>
    </row>
    <row r="49" spans="1:22" ht="15.75" customHeight="1" x14ac:dyDescent="0.2">
      <c r="A49" s="194" t="s">
        <v>67</v>
      </c>
      <c r="B49" s="195" t="s">
        <v>68</v>
      </c>
      <c r="C49" s="156">
        <f>'Week 9 5-03'!K49</f>
        <v>61.75</v>
      </c>
      <c r="D49" s="156">
        <f>'Week 10 12-03'!K49</f>
        <v>80</v>
      </c>
      <c r="E49" s="156">
        <f>'Week 11 19-03'!K49</f>
        <v>0</v>
      </c>
      <c r="F49" s="156">
        <f>'Week 12 26-03'!K49</f>
        <v>0</v>
      </c>
      <c r="G49" s="156">
        <f>'Week 13 02-04'!K49</f>
        <v>0</v>
      </c>
      <c r="H49" s="156">
        <f>'Week 14 09-04'!K49</f>
        <v>0</v>
      </c>
      <c r="I49" s="156">
        <f>'Week 15 16-04'!K49</f>
        <v>0</v>
      </c>
      <c r="J49" s="206">
        <f>'Week 16 23-04'!K49</f>
        <v>0</v>
      </c>
      <c r="K49" s="169">
        <f t="shared" si="10"/>
        <v>141.75</v>
      </c>
      <c r="M49" s="194" t="s">
        <v>68</v>
      </c>
      <c r="N49" s="156">
        <f>'Week 9 5-03'!L49</f>
        <v>53.7</v>
      </c>
      <c r="O49" s="156">
        <f>'Week 10 12-03'!L49</f>
        <v>42.9</v>
      </c>
      <c r="P49" s="156">
        <v>0</v>
      </c>
      <c r="Q49" s="156">
        <v>0</v>
      </c>
      <c r="R49" s="156">
        <v>0</v>
      </c>
      <c r="S49" s="156">
        <v>0</v>
      </c>
      <c r="T49" s="156">
        <v>0</v>
      </c>
      <c r="U49" s="206">
        <v>0</v>
      </c>
      <c r="V49" s="169">
        <f t="shared" si="11"/>
        <v>96.6</v>
      </c>
    </row>
    <row r="50" spans="1:22" ht="15.75" customHeight="1" x14ac:dyDescent="0.2">
      <c r="A50" s="194" t="s">
        <v>69</v>
      </c>
      <c r="B50" s="195" t="s">
        <v>70</v>
      </c>
      <c r="C50" s="156">
        <f>'Week 9 5-03'!K50</f>
        <v>0</v>
      </c>
      <c r="D50" s="156">
        <f>'Week 10 12-03'!K50</f>
        <v>0</v>
      </c>
      <c r="E50" s="156">
        <f>'Week 11 19-03'!K50</f>
        <v>14.5</v>
      </c>
      <c r="F50" s="156">
        <f>'Week 12 26-03'!K50</f>
        <v>5.5</v>
      </c>
      <c r="G50" s="156">
        <f>'Week 13 02-04'!K50</f>
        <v>33</v>
      </c>
      <c r="H50" s="156">
        <f>'Week 14 09-04'!K50</f>
        <v>30.25</v>
      </c>
      <c r="I50" s="156">
        <f>'Week 15 16-04'!K50</f>
        <v>28.25</v>
      </c>
      <c r="J50" s="206">
        <f>'Week 16 23-04'!K50</f>
        <v>13</v>
      </c>
      <c r="K50" s="169">
        <f t="shared" si="10"/>
        <v>124.5</v>
      </c>
      <c r="M50" s="194" t="s">
        <v>70</v>
      </c>
      <c r="N50" s="156">
        <v>0</v>
      </c>
      <c r="O50" s="156">
        <f>'Week 10 12-03'!L50</f>
        <v>9.9</v>
      </c>
      <c r="P50" s="156">
        <f>'Week 11 19-03'!L50</f>
        <v>49.5</v>
      </c>
      <c r="Q50" s="156">
        <f>'Week 12 26-03'!L50</f>
        <v>48.3</v>
      </c>
      <c r="R50" s="156">
        <f>'Week 13 02-04'!L50</f>
        <v>43.5</v>
      </c>
      <c r="S50" s="156">
        <f>'Week 14 09-04'!L50</f>
        <v>15.5</v>
      </c>
      <c r="T50" s="156">
        <f>'Week 15 16-04'!L50</f>
        <v>13.5</v>
      </c>
      <c r="U50" s="206">
        <f>'Week 16 23-04'!L50</f>
        <v>13.5</v>
      </c>
      <c r="V50" s="169">
        <f t="shared" si="11"/>
        <v>193.7</v>
      </c>
    </row>
    <row r="51" spans="1:22" ht="15.75" customHeight="1" x14ac:dyDescent="0.2">
      <c r="A51" s="201">
        <v>5.4</v>
      </c>
      <c r="B51" s="180" t="s">
        <v>71</v>
      </c>
      <c r="C51" s="180">
        <f>'Week 9 5-03'!K51</f>
        <v>1.5</v>
      </c>
      <c r="D51" s="180">
        <f>'Week 10 12-03'!K51</f>
        <v>22.5</v>
      </c>
      <c r="E51" s="180">
        <f>'Week 11 19-03'!K51</f>
        <v>0</v>
      </c>
      <c r="F51" s="180">
        <f>'Week 12 26-03'!K51</f>
        <v>0</v>
      </c>
      <c r="G51" s="180">
        <f>'Week 13 02-04'!K51</f>
        <v>0</v>
      </c>
      <c r="H51" s="180">
        <f>'Week 14 09-04'!K51</f>
        <v>0</v>
      </c>
      <c r="I51" s="180">
        <f>'Week 15 16-04'!K51</f>
        <v>0</v>
      </c>
      <c r="J51" s="212">
        <f>'Week 16 23-04'!K51</f>
        <v>0</v>
      </c>
      <c r="K51" s="181">
        <f t="shared" si="10"/>
        <v>24</v>
      </c>
      <c r="M51" s="201" t="s">
        <v>71</v>
      </c>
      <c r="N51" s="180">
        <f>'Week 9 5-03'!L51</f>
        <v>0</v>
      </c>
      <c r="O51" s="180">
        <f>'Week 10 12-03'!L51</f>
        <v>0</v>
      </c>
      <c r="P51" s="180">
        <f>'Week 11 19-03'!L51</f>
        <v>0</v>
      </c>
      <c r="Q51" s="180">
        <f>'Week 12 26-03'!L51</f>
        <v>0</v>
      </c>
      <c r="R51" s="180">
        <f>'Week 13 02-04'!L51</f>
        <v>0</v>
      </c>
      <c r="S51" s="180">
        <f>'Week 14 09-04'!L51</f>
        <v>0</v>
      </c>
      <c r="T51" s="180">
        <f>'Week 15 16-04'!L51</f>
        <v>0</v>
      </c>
      <c r="U51" s="212">
        <f>'Week 16 23-04'!L51</f>
        <v>0</v>
      </c>
      <c r="V51" s="181">
        <f t="shared" si="11"/>
        <v>0</v>
      </c>
    </row>
    <row r="52" spans="1:22" ht="15.75" customHeight="1" x14ac:dyDescent="0.2">
      <c r="A52" s="194" t="s">
        <v>72</v>
      </c>
      <c r="B52" s="195" t="s">
        <v>73</v>
      </c>
      <c r="C52" s="156">
        <f>'Week 9 5-03'!K52</f>
        <v>0</v>
      </c>
      <c r="D52" s="156">
        <f>'Week 10 12-03'!K52</f>
        <v>0</v>
      </c>
      <c r="E52" s="156">
        <f>'Week 11 19-03'!K52</f>
        <v>0</v>
      </c>
      <c r="F52" s="156">
        <f>'Week 12 26-03'!K52</f>
        <v>0</v>
      </c>
      <c r="G52" s="156">
        <f>'Week 13 02-04'!K52</f>
        <v>0</v>
      </c>
      <c r="H52" s="156">
        <f>'Week 14 09-04'!K52</f>
        <v>0</v>
      </c>
      <c r="I52" s="156">
        <f>'Week 15 16-04'!K52</f>
        <v>0</v>
      </c>
      <c r="J52" s="206">
        <f>'Week 16 23-04'!K52</f>
        <v>0</v>
      </c>
      <c r="K52" s="169">
        <f t="shared" si="10"/>
        <v>0</v>
      </c>
      <c r="M52" s="194" t="s">
        <v>73</v>
      </c>
      <c r="N52" s="156">
        <v>0</v>
      </c>
      <c r="O52" s="156">
        <v>0</v>
      </c>
      <c r="P52" s="156">
        <v>0</v>
      </c>
      <c r="Q52" s="156">
        <v>0</v>
      </c>
      <c r="R52" s="156">
        <v>0</v>
      </c>
      <c r="S52" s="156">
        <v>0</v>
      </c>
      <c r="T52" s="156">
        <v>0</v>
      </c>
      <c r="U52" s="206">
        <v>0</v>
      </c>
      <c r="V52" s="169">
        <f t="shared" si="11"/>
        <v>0</v>
      </c>
    </row>
    <row r="53" spans="1:22" ht="15.75" customHeight="1" x14ac:dyDescent="0.2">
      <c r="A53" s="194" t="s">
        <v>74</v>
      </c>
      <c r="B53" s="195" t="s">
        <v>75</v>
      </c>
      <c r="C53" s="156">
        <f>'Week 9 5-03'!K53</f>
        <v>1.5</v>
      </c>
      <c r="D53" s="156">
        <f>'Week 10 12-03'!K53</f>
        <v>22.5</v>
      </c>
      <c r="E53" s="156">
        <f>'Week 11 19-03'!K53</f>
        <v>0</v>
      </c>
      <c r="F53" s="156">
        <f>'Week 12 26-03'!K53</f>
        <v>0</v>
      </c>
      <c r="G53" s="156">
        <f>'Week 13 02-04'!K53</f>
        <v>0</v>
      </c>
      <c r="H53" s="156">
        <f>'Week 14 09-04'!K53</f>
        <v>0</v>
      </c>
      <c r="I53" s="156">
        <f>'Week 15 16-04'!K53</f>
        <v>0</v>
      </c>
      <c r="J53" s="206">
        <f>'Week 16 23-04'!K53</f>
        <v>0</v>
      </c>
      <c r="K53" s="169">
        <f t="shared" si="10"/>
        <v>24</v>
      </c>
      <c r="M53" s="194" t="s">
        <v>75</v>
      </c>
      <c r="N53" s="156">
        <f>'Week 9 5-03'!L53</f>
        <v>0</v>
      </c>
      <c r="O53" s="156">
        <f>'Week 10 12-03'!L53</f>
        <v>0</v>
      </c>
      <c r="P53" s="156">
        <v>0</v>
      </c>
      <c r="Q53" s="156">
        <f>'Week 10 12-03'!N53</f>
        <v>0</v>
      </c>
      <c r="R53" s="156">
        <f>'Week 10 12-03'!O53</f>
        <v>0</v>
      </c>
      <c r="S53" s="156">
        <f>'Week 10 12-03'!P53</f>
        <v>0</v>
      </c>
      <c r="T53" s="156">
        <f>'Week 10 12-03'!Q53</f>
        <v>0</v>
      </c>
      <c r="U53" s="206">
        <f>'Week 10 12-03'!R53</f>
        <v>0</v>
      </c>
      <c r="V53" s="169">
        <f t="shared" si="11"/>
        <v>0</v>
      </c>
    </row>
    <row r="54" spans="1:22" ht="15.75" customHeight="1" x14ac:dyDescent="0.2">
      <c r="A54" s="194" t="s">
        <v>76</v>
      </c>
      <c r="B54" s="195" t="s">
        <v>77</v>
      </c>
      <c r="C54" s="156">
        <f>'Week 9 5-03'!K54</f>
        <v>0</v>
      </c>
      <c r="D54" s="156">
        <f>'Week 10 12-03'!K54</f>
        <v>0</v>
      </c>
      <c r="E54" s="156">
        <f>'Week 11 19-03'!K54</f>
        <v>0</v>
      </c>
      <c r="F54" s="156">
        <f>'Week 12 26-03'!K54</f>
        <v>0</v>
      </c>
      <c r="G54" s="156">
        <f>'Week 13 02-04'!K54</f>
        <v>0</v>
      </c>
      <c r="H54" s="156">
        <f>'Week 14 09-04'!K54</f>
        <v>0</v>
      </c>
      <c r="I54" s="156">
        <f>'Week 15 16-04'!K54</f>
        <v>0</v>
      </c>
      <c r="J54" s="206">
        <f>'Week 16 23-04'!K54</f>
        <v>0</v>
      </c>
      <c r="K54" s="169">
        <f t="shared" si="10"/>
        <v>0</v>
      </c>
      <c r="M54" s="194" t="s">
        <v>77</v>
      </c>
      <c r="N54" s="156">
        <v>0</v>
      </c>
      <c r="O54" s="156">
        <v>0</v>
      </c>
      <c r="P54" s="156">
        <v>0</v>
      </c>
      <c r="Q54" s="156">
        <v>0</v>
      </c>
      <c r="R54" s="156">
        <v>0</v>
      </c>
      <c r="S54" s="156">
        <v>0</v>
      </c>
      <c r="T54" s="156">
        <v>0</v>
      </c>
      <c r="U54" s="206">
        <v>0</v>
      </c>
      <c r="V54" s="169">
        <f t="shared" si="11"/>
        <v>0</v>
      </c>
    </row>
    <row r="55" spans="1:22" ht="15.75" customHeight="1" x14ac:dyDescent="0.2">
      <c r="A55" s="194"/>
      <c r="B55" s="195"/>
      <c r="J55" s="206"/>
      <c r="K55" s="169"/>
      <c r="M55" s="194"/>
      <c r="U55" s="206"/>
      <c r="V55" s="169"/>
    </row>
    <row r="56" spans="1:22" ht="15.75" customHeight="1" x14ac:dyDescent="0.2">
      <c r="A56" s="200">
        <v>6</v>
      </c>
      <c r="B56" s="182" t="s">
        <v>78</v>
      </c>
      <c r="C56" s="182">
        <f>'Week 9 5-03'!K56</f>
        <v>138.5</v>
      </c>
      <c r="D56" s="182">
        <f>'Week 10 12-03'!K56</f>
        <v>109.25</v>
      </c>
      <c r="E56" s="182">
        <f>'Week 11 19-03'!K56</f>
        <v>14.5</v>
      </c>
      <c r="F56" s="182">
        <f>'Week 12 26-03'!K56</f>
        <v>6</v>
      </c>
      <c r="G56" s="182">
        <f>'Week 13 02-04'!K56</f>
        <v>35.75</v>
      </c>
      <c r="H56" s="182">
        <f>'Week 14 09-04'!K56</f>
        <v>35.75</v>
      </c>
      <c r="I56" s="182">
        <f>'Week 15 16-04'!K56</f>
        <v>26.5</v>
      </c>
      <c r="J56" s="213">
        <f>'Week 16 23-04'!K56</f>
        <v>9.5</v>
      </c>
      <c r="K56" s="183">
        <f t="shared" ref="K56:K70" si="12">SUM(C56:J56)</f>
        <v>375.75</v>
      </c>
      <c r="M56" s="202" t="s">
        <v>78</v>
      </c>
      <c r="N56" s="182">
        <f>'Week 9 5-03'!L56</f>
        <v>0</v>
      </c>
      <c r="O56" s="182">
        <f>'Week 10 12-03'!L56</f>
        <v>0</v>
      </c>
      <c r="P56" s="182">
        <f>'Week 11 19-03'!L56</f>
        <v>0</v>
      </c>
      <c r="Q56" s="182">
        <f>'Week 12 26-03'!L56</f>
        <v>0</v>
      </c>
      <c r="R56" s="182">
        <f>'Week 13 02-04'!L56</f>
        <v>0</v>
      </c>
      <c r="S56" s="182">
        <f>'Week 14 09-04'!L56</f>
        <v>0</v>
      </c>
      <c r="T56" s="182">
        <f>'Week 15 16-04'!L56</f>
        <v>0</v>
      </c>
      <c r="U56" s="213">
        <f>'Week 16 23-04'!L56</f>
        <v>0</v>
      </c>
      <c r="V56" s="183">
        <f t="shared" ref="V56:V70" si="13">SUM(N56:U56)</f>
        <v>0</v>
      </c>
    </row>
    <row r="57" spans="1:22" ht="15.75" customHeight="1" x14ac:dyDescent="0.2">
      <c r="A57" s="194">
        <v>6.1</v>
      </c>
      <c r="B57" s="195" t="s">
        <v>79</v>
      </c>
      <c r="C57" s="156">
        <f>'Week 9 5-03'!K57</f>
        <v>0</v>
      </c>
      <c r="D57" s="156">
        <f>'Week 10 12-03'!K57</f>
        <v>0</v>
      </c>
      <c r="E57" s="156">
        <f>'Week 11 19-03'!K57</f>
        <v>0</v>
      </c>
      <c r="F57" s="156">
        <f>'Week 12 26-03'!K57</f>
        <v>0</v>
      </c>
      <c r="G57" s="156">
        <f>'Week 13 02-04'!K57</f>
        <v>0</v>
      </c>
      <c r="H57" s="156">
        <f>'Week 14 09-04'!K57</f>
        <v>0</v>
      </c>
      <c r="I57" s="156">
        <f>'Week 15 16-04'!K57</f>
        <v>0</v>
      </c>
      <c r="J57" s="206">
        <f>'Week 16 23-04'!K57</f>
        <v>0</v>
      </c>
      <c r="K57" s="169">
        <f t="shared" si="12"/>
        <v>0</v>
      </c>
      <c r="M57" s="194" t="s">
        <v>79</v>
      </c>
      <c r="N57" s="156">
        <v>0</v>
      </c>
      <c r="O57" s="156">
        <v>0</v>
      </c>
      <c r="P57" s="156">
        <v>0</v>
      </c>
      <c r="Q57" s="156">
        <v>0</v>
      </c>
      <c r="R57" s="156">
        <v>0</v>
      </c>
      <c r="S57" s="156">
        <v>0</v>
      </c>
      <c r="T57" s="156">
        <v>0</v>
      </c>
      <c r="U57" s="206">
        <v>0</v>
      </c>
      <c r="V57" s="169">
        <f t="shared" si="13"/>
        <v>0</v>
      </c>
    </row>
    <row r="58" spans="1:22" ht="15.75" customHeight="1" x14ac:dyDescent="0.2">
      <c r="A58" s="194">
        <v>6.2</v>
      </c>
      <c r="B58" s="195" t="s">
        <v>80</v>
      </c>
      <c r="C58" s="156">
        <f>'Week 9 5-03'!K58</f>
        <v>0</v>
      </c>
      <c r="D58" s="156">
        <f>'Week 10 12-03'!K58</f>
        <v>0</v>
      </c>
      <c r="E58" s="156">
        <f>'Week 11 19-03'!K58</f>
        <v>0</v>
      </c>
      <c r="F58" s="156">
        <f>'Week 12 26-03'!K58</f>
        <v>0</v>
      </c>
      <c r="G58" s="156">
        <f>'Week 13 02-04'!K58</f>
        <v>0</v>
      </c>
      <c r="H58" s="156">
        <f>'Week 14 09-04'!K58</f>
        <v>1.5</v>
      </c>
      <c r="I58" s="156">
        <f>'Week 15 16-04'!K58</f>
        <v>0</v>
      </c>
      <c r="J58" s="206">
        <f>'Week 16 23-04'!K58</f>
        <v>0</v>
      </c>
      <c r="K58" s="169">
        <f t="shared" si="12"/>
        <v>1.5</v>
      </c>
      <c r="M58" s="194" t="s">
        <v>80</v>
      </c>
      <c r="N58" s="156">
        <v>0</v>
      </c>
      <c r="O58" s="156">
        <v>0</v>
      </c>
      <c r="P58" s="156">
        <v>0</v>
      </c>
      <c r="Q58" s="156">
        <v>0</v>
      </c>
      <c r="R58" s="156">
        <v>0</v>
      </c>
      <c r="S58" s="156">
        <v>0</v>
      </c>
      <c r="T58" s="156">
        <v>0</v>
      </c>
      <c r="U58" s="206">
        <v>0</v>
      </c>
      <c r="V58" s="169">
        <f t="shared" si="13"/>
        <v>0</v>
      </c>
    </row>
    <row r="59" spans="1:22" ht="15.75" customHeight="1" x14ac:dyDescent="0.2">
      <c r="A59" s="194">
        <v>6.3</v>
      </c>
      <c r="B59" s="195" t="s">
        <v>81</v>
      </c>
      <c r="C59" s="156">
        <f>'Week 9 5-03'!K59</f>
        <v>0</v>
      </c>
      <c r="D59" s="156">
        <f>'Week 10 12-03'!K59</f>
        <v>0</v>
      </c>
      <c r="E59" s="156">
        <f>'Week 11 19-03'!K59</f>
        <v>0</v>
      </c>
      <c r="F59" s="156">
        <f>'Week 12 26-03'!K59</f>
        <v>0</v>
      </c>
      <c r="G59" s="156">
        <f>'Week 13 02-04'!K59</f>
        <v>0</v>
      </c>
      <c r="H59" s="156">
        <f>'Week 14 09-04'!K59</f>
        <v>0</v>
      </c>
      <c r="I59" s="156">
        <f>'Week 15 16-04'!K59</f>
        <v>0</v>
      </c>
      <c r="J59" s="206">
        <f>'Week 16 23-04'!K59</f>
        <v>0</v>
      </c>
      <c r="K59" s="169">
        <f t="shared" si="12"/>
        <v>0</v>
      </c>
      <c r="M59" s="194" t="s">
        <v>81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  <c r="T59" s="156">
        <v>0</v>
      </c>
      <c r="U59" s="206">
        <v>0</v>
      </c>
      <c r="V59" s="169">
        <f t="shared" si="13"/>
        <v>0</v>
      </c>
    </row>
    <row r="60" spans="1:22" ht="15.75" customHeight="1" x14ac:dyDescent="0.2">
      <c r="A60" s="194">
        <v>6.4</v>
      </c>
      <c r="B60" s="195" t="s">
        <v>82</v>
      </c>
      <c r="C60" s="156">
        <f>'Week 9 5-03'!K60</f>
        <v>0</v>
      </c>
      <c r="D60" s="156">
        <f>'Week 10 12-03'!K60</f>
        <v>0</v>
      </c>
      <c r="E60" s="156">
        <f>'Week 11 19-03'!K60</f>
        <v>0</v>
      </c>
      <c r="F60" s="156">
        <f>'Week 12 26-03'!K60</f>
        <v>0</v>
      </c>
      <c r="G60" s="156">
        <f>'Week 13 02-04'!K60</f>
        <v>0</v>
      </c>
      <c r="H60" s="156">
        <f>'Week 14 09-04'!K60</f>
        <v>0</v>
      </c>
      <c r="I60" s="156">
        <f>'Week 15 16-04'!K60</f>
        <v>0</v>
      </c>
      <c r="J60" s="206">
        <f>'Week 16 23-04'!K60</f>
        <v>0</v>
      </c>
      <c r="K60" s="169">
        <f t="shared" si="12"/>
        <v>0</v>
      </c>
      <c r="M60" s="194" t="s">
        <v>82</v>
      </c>
      <c r="N60" s="156">
        <v>0</v>
      </c>
      <c r="O60" s="156">
        <v>0</v>
      </c>
      <c r="P60" s="156">
        <v>0</v>
      </c>
      <c r="Q60" s="156">
        <v>0</v>
      </c>
      <c r="R60" s="156">
        <v>0</v>
      </c>
      <c r="S60" s="156">
        <v>0</v>
      </c>
      <c r="T60" s="156">
        <v>0</v>
      </c>
      <c r="U60" s="206">
        <v>0</v>
      </c>
      <c r="V60" s="169">
        <f t="shared" si="13"/>
        <v>0</v>
      </c>
    </row>
    <row r="61" spans="1:22" ht="15.75" customHeight="1" x14ac:dyDescent="0.2">
      <c r="A61" s="194">
        <v>6.5</v>
      </c>
      <c r="B61" s="195" t="s">
        <v>83</v>
      </c>
      <c r="C61" s="156">
        <f>'Week 9 5-03'!K61</f>
        <v>0</v>
      </c>
      <c r="D61" s="156">
        <f>'Week 10 12-03'!K61</f>
        <v>0</v>
      </c>
      <c r="E61" s="156">
        <f>'Week 11 19-03'!K61</f>
        <v>0</v>
      </c>
      <c r="F61" s="156">
        <f>'Week 12 26-03'!K61</f>
        <v>0</v>
      </c>
      <c r="G61" s="156">
        <f>'Week 13 02-04'!K61</f>
        <v>0</v>
      </c>
      <c r="H61" s="156">
        <f>'Week 14 09-04'!K61</f>
        <v>0</v>
      </c>
      <c r="I61" s="156">
        <f>'Week 15 16-04'!K61</f>
        <v>0</v>
      </c>
      <c r="J61" s="206">
        <f>'Week 16 23-04'!K61</f>
        <v>0</v>
      </c>
      <c r="K61" s="169">
        <f t="shared" si="12"/>
        <v>0</v>
      </c>
      <c r="M61" s="194" t="s">
        <v>83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  <c r="T61" s="156">
        <v>0</v>
      </c>
      <c r="U61" s="206">
        <v>0</v>
      </c>
      <c r="V61" s="169">
        <f t="shared" si="13"/>
        <v>0</v>
      </c>
    </row>
    <row r="62" spans="1:22" ht="15.75" customHeight="1" x14ac:dyDescent="0.2">
      <c r="A62" s="194">
        <v>6.6</v>
      </c>
      <c r="B62" s="195" t="s">
        <v>84</v>
      </c>
      <c r="C62" s="156">
        <f>'Week 9 5-03'!K62</f>
        <v>0</v>
      </c>
      <c r="D62" s="156">
        <f>'Week 10 12-03'!K62</f>
        <v>0</v>
      </c>
      <c r="E62" s="156">
        <f>'Week 11 19-03'!K62</f>
        <v>0</v>
      </c>
      <c r="F62" s="156">
        <f>'Week 12 26-03'!K62</f>
        <v>0</v>
      </c>
      <c r="G62" s="156">
        <f>'Week 13 02-04'!K62</f>
        <v>0</v>
      </c>
      <c r="H62" s="156">
        <f>'Week 14 09-04'!K62</f>
        <v>0</v>
      </c>
      <c r="I62" s="156">
        <f>'Week 15 16-04'!K62</f>
        <v>0</v>
      </c>
      <c r="J62" s="206">
        <f>'Week 16 23-04'!K62</f>
        <v>0</v>
      </c>
      <c r="K62" s="169">
        <f t="shared" si="12"/>
        <v>0</v>
      </c>
      <c r="M62" s="194" t="s">
        <v>84</v>
      </c>
      <c r="N62" s="156">
        <v>0</v>
      </c>
      <c r="O62" s="156">
        <v>0</v>
      </c>
      <c r="P62" s="156">
        <v>0</v>
      </c>
      <c r="Q62" s="156">
        <v>0</v>
      </c>
      <c r="R62" s="156">
        <v>0</v>
      </c>
      <c r="S62" s="156">
        <v>0</v>
      </c>
      <c r="T62" s="156">
        <v>0</v>
      </c>
      <c r="U62" s="206">
        <v>0</v>
      </c>
      <c r="V62" s="169">
        <f t="shared" si="13"/>
        <v>0</v>
      </c>
    </row>
    <row r="63" spans="1:22" ht="15.75" customHeight="1" x14ac:dyDescent="0.2">
      <c r="A63" s="194">
        <v>6.7</v>
      </c>
      <c r="B63" s="195" t="s">
        <v>85</v>
      </c>
      <c r="C63" s="156">
        <f>'Week 9 5-03'!K63</f>
        <v>0</v>
      </c>
      <c r="D63" s="156">
        <f>'Week 10 12-03'!K63</f>
        <v>0</v>
      </c>
      <c r="E63" s="156">
        <f>'Week 11 19-03'!K63</f>
        <v>0</v>
      </c>
      <c r="F63" s="156">
        <f>'Week 12 26-03'!K63</f>
        <v>0</v>
      </c>
      <c r="G63" s="156">
        <f>'Week 13 02-04'!K63</f>
        <v>0</v>
      </c>
      <c r="H63" s="156">
        <f>'Week 14 09-04'!K63</f>
        <v>0</v>
      </c>
      <c r="I63" s="156">
        <f>'Week 15 16-04'!K63</f>
        <v>0</v>
      </c>
      <c r="J63" s="206">
        <f>'Week 16 23-04'!K63</f>
        <v>0</v>
      </c>
      <c r="K63" s="169">
        <f t="shared" si="12"/>
        <v>0</v>
      </c>
      <c r="M63" s="194" t="s">
        <v>85</v>
      </c>
      <c r="N63" s="156">
        <v>0</v>
      </c>
      <c r="O63" s="156">
        <v>0</v>
      </c>
      <c r="P63" s="156">
        <v>0</v>
      </c>
      <c r="Q63" s="156">
        <v>0</v>
      </c>
      <c r="R63" s="156">
        <v>0</v>
      </c>
      <c r="S63" s="156">
        <v>0</v>
      </c>
      <c r="T63" s="156">
        <v>0</v>
      </c>
      <c r="U63" s="206">
        <v>0</v>
      </c>
      <c r="V63" s="169">
        <f t="shared" si="13"/>
        <v>0</v>
      </c>
    </row>
    <row r="64" spans="1:22" ht="15.75" customHeight="1" x14ac:dyDescent="0.2">
      <c r="A64" s="194">
        <v>6.8</v>
      </c>
      <c r="B64" s="195" t="s">
        <v>86</v>
      </c>
      <c r="C64" s="156">
        <f>'Week 9 5-03'!K64</f>
        <v>25</v>
      </c>
      <c r="D64" s="156">
        <f>'Week 10 12-03'!K64</f>
        <v>0</v>
      </c>
      <c r="E64" s="156">
        <f>'Week 11 19-03'!K64</f>
        <v>0</v>
      </c>
      <c r="F64" s="156">
        <f>'Week 12 26-03'!K64</f>
        <v>0</v>
      </c>
      <c r="G64" s="156">
        <f>'Week 13 02-04'!K64</f>
        <v>0</v>
      </c>
      <c r="H64" s="156">
        <f>'Week 14 09-04'!K64</f>
        <v>0</v>
      </c>
      <c r="I64" s="156">
        <f>'Week 15 16-04'!K64</f>
        <v>0</v>
      </c>
      <c r="J64" s="206">
        <f>'Week 16 23-04'!K64</f>
        <v>0</v>
      </c>
      <c r="K64" s="169">
        <f t="shared" si="12"/>
        <v>25</v>
      </c>
      <c r="M64" s="194" t="s">
        <v>86</v>
      </c>
      <c r="N64" s="156">
        <v>0</v>
      </c>
      <c r="O64" s="156">
        <v>0</v>
      </c>
      <c r="P64" s="156">
        <v>0</v>
      </c>
      <c r="Q64" s="156">
        <v>0</v>
      </c>
      <c r="R64" s="156">
        <v>0</v>
      </c>
      <c r="S64" s="156">
        <v>0</v>
      </c>
      <c r="T64" s="156">
        <v>0</v>
      </c>
      <c r="U64" s="206">
        <v>0</v>
      </c>
      <c r="V64" s="169">
        <f t="shared" si="13"/>
        <v>0</v>
      </c>
    </row>
    <row r="65" spans="1:22" ht="15.75" customHeight="1" x14ac:dyDescent="0.2">
      <c r="A65" s="194">
        <v>6.9</v>
      </c>
      <c r="B65" s="195" t="s">
        <v>87</v>
      </c>
      <c r="C65" s="156">
        <f>'Week 9 5-03'!K65</f>
        <v>112</v>
      </c>
      <c r="D65" s="156">
        <f>'Week 10 12-03'!K65</f>
        <v>86</v>
      </c>
      <c r="E65" s="156">
        <f>'Week 11 19-03'!K65</f>
        <v>0</v>
      </c>
      <c r="F65" s="156">
        <f>'Week 12 26-03'!K65</f>
        <v>0</v>
      </c>
      <c r="G65" s="156">
        <f>'Week 13 02-04'!K65</f>
        <v>0</v>
      </c>
      <c r="H65" s="156">
        <f>'Week 14 09-04'!K65</f>
        <v>0</v>
      </c>
      <c r="I65" s="156">
        <f>'Week 15 16-04'!K65</f>
        <v>0</v>
      </c>
      <c r="J65" s="206">
        <f>'Week 16 23-04'!K65</f>
        <v>0</v>
      </c>
      <c r="K65" s="169">
        <f t="shared" si="12"/>
        <v>198</v>
      </c>
      <c r="M65" s="194" t="s">
        <v>87</v>
      </c>
      <c r="N65" s="156">
        <v>0</v>
      </c>
      <c r="O65" s="156">
        <v>0</v>
      </c>
      <c r="P65" s="156">
        <v>0</v>
      </c>
      <c r="Q65" s="156">
        <v>0</v>
      </c>
      <c r="R65" s="156">
        <v>0</v>
      </c>
      <c r="S65" s="156">
        <v>0</v>
      </c>
      <c r="T65" s="156">
        <v>0</v>
      </c>
      <c r="U65" s="206">
        <v>0</v>
      </c>
      <c r="V65" s="169">
        <f t="shared" si="13"/>
        <v>0</v>
      </c>
    </row>
    <row r="66" spans="1:22" ht="15.75" customHeight="1" x14ac:dyDescent="0.2">
      <c r="A66" s="194">
        <v>6.1</v>
      </c>
      <c r="B66" s="195" t="s">
        <v>88</v>
      </c>
      <c r="C66" s="156">
        <f>'Week 9 5-03'!K66</f>
        <v>1.5</v>
      </c>
      <c r="D66" s="156">
        <f>'Week 10 12-03'!K66</f>
        <v>22.5</v>
      </c>
      <c r="E66" s="156">
        <f>'Week 11 19-03'!K66</f>
        <v>0</v>
      </c>
      <c r="F66" s="156">
        <f>'Week 12 26-03'!K66</f>
        <v>0</v>
      </c>
      <c r="G66" s="156">
        <f>'Week 13 02-04'!K66</f>
        <v>0</v>
      </c>
      <c r="H66" s="156">
        <f>'Week 14 09-04'!K66</f>
        <v>0</v>
      </c>
      <c r="I66" s="156">
        <f>'Week 15 16-04'!K66</f>
        <v>0</v>
      </c>
      <c r="J66" s="206">
        <f>'Week 16 23-04'!K66</f>
        <v>0</v>
      </c>
      <c r="K66" s="169">
        <f t="shared" si="12"/>
        <v>24</v>
      </c>
      <c r="M66" s="194" t="s">
        <v>88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  <c r="T66" s="156">
        <v>0</v>
      </c>
      <c r="U66" s="206">
        <v>0</v>
      </c>
      <c r="V66" s="169">
        <f t="shared" si="13"/>
        <v>0</v>
      </c>
    </row>
    <row r="67" spans="1:22" ht="15.75" customHeight="1" x14ac:dyDescent="0.2">
      <c r="A67" s="194">
        <v>6.11</v>
      </c>
      <c r="B67" s="195" t="s">
        <v>89</v>
      </c>
      <c r="C67" s="156">
        <f>'Week 9 5-03'!K67</f>
        <v>0</v>
      </c>
      <c r="D67" s="156">
        <f>'Week 10 12-03'!K67</f>
        <v>0.75</v>
      </c>
      <c r="E67" s="156">
        <f>'Week 11 19-03'!K67</f>
        <v>0</v>
      </c>
      <c r="F67" s="156">
        <f>'Week 12 26-03'!K67</f>
        <v>0.5</v>
      </c>
      <c r="G67" s="156">
        <f>'Week 13 02-04'!K67</f>
        <v>0.25</v>
      </c>
      <c r="H67" s="156">
        <f>'Week 14 09-04'!K67</f>
        <v>4</v>
      </c>
      <c r="I67" s="156">
        <f>'Week 15 16-04'!K67</f>
        <v>2</v>
      </c>
      <c r="J67" s="206">
        <f>'Week 16 23-04'!K67</f>
        <v>4.5</v>
      </c>
      <c r="K67" s="169">
        <f t="shared" si="12"/>
        <v>12</v>
      </c>
      <c r="M67" s="194" t="s">
        <v>89</v>
      </c>
      <c r="N67" s="156">
        <v>0</v>
      </c>
      <c r="O67" s="156">
        <v>0</v>
      </c>
      <c r="P67" s="156">
        <v>0</v>
      </c>
      <c r="Q67" s="156">
        <v>0</v>
      </c>
      <c r="R67" s="156">
        <v>0</v>
      </c>
      <c r="S67" s="156">
        <v>0</v>
      </c>
      <c r="T67" s="156">
        <v>0</v>
      </c>
      <c r="U67" s="206">
        <v>0</v>
      </c>
      <c r="V67" s="169">
        <f t="shared" si="13"/>
        <v>0</v>
      </c>
    </row>
    <row r="68" spans="1:22" ht="15.75" customHeight="1" x14ac:dyDescent="0.2">
      <c r="A68" s="194">
        <v>6.12</v>
      </c>
      <c r="B68" s="195" t="s">
        <v>90</v>
      </c>
      <c r="C68" s="156">
        <f>'Week 9 5-03'!K68</f>
        <v>0</v>
      </c>
      <c r="D68" s="156">
        <f>'Week 10 12-03'!K68</f>
        <v>0</v>
      </c>
      <c r="E68" s="156">
        <f>'Week 11 19-03'!K68</f>
        <v>0</v>
      </c>
      <c r="F68" s="156">
        <f>'Week 12 26-03'!K68</f>
        <v>0</v>
      </c>
      <c r="G68" s="156">
        <f>'Week 13 02-04'!K68</f>
        <v>0</v>
      </c>
      <c r="H68" s="156">
        <f>'Week 14 09-04'!K68</f>
        <v>0</v>
      </c>
      <c r="I68" s="156">
        <f>'Week 15 16-04'!K68</f>
        <v>0</v>
      </c>
      <c r="J68" s="206">
        <f>'Week 16 23-04'!K68</f>
        <v>0</v>
      </c>
      <c r="K68" s="169">
        <f t="shared" si="12"/>
        <v>0</v>
      </c>
      <c r="M68" s="194" t="s">
        <v>90</v>
      </c>
      <c r="N68" s="156">
        <v>0</v>
      </c>
      <c r="O68" s="156">
        <v>0</v>
      </c>
      <c r="P68" s="156">
        <v>0</v>
      </c>
      <c r="Q68" s="156">
        <v>0</v>
      </c>
      <c r="R68" s="156">
        <v>0</v>
      </c>
      <c r="S68" s="156">
        <v>0</v>
      </c>
      <c r="T68" s="156">
        <v>0</v>
      </c>
      <c r="U68" s="206">
        <v>0</v>
      </c>
      <c r="V68" s="169">
        <f t="shared" si="13"/>
        <v>0</v>
      </c>
    </row>
    <row r="69" spans="1:22" ht="15.75" customHeight="1" x14ac:dyDescent="0.2">
      <c r="A69" s="194">
        <v>6.13</v>
      </c>
      <c r="B69" s="195" t="s">
        <v>91</v>
      </c>
      <c r="C69" s="156">
        <f>'Week 9 5-03'!K69</f>
        <v>0</v>
      </c>
      <c r="D69" s="156">
        <f>'Week 10 12-03'!K69</f>
        <v>0</v>
      </c>
      <c r="E69" s="156">
        <f>'Week 11 19-03'!K69</f>
        <v>0</v>
      </c>
      <c r="F69" s="156">
        <f>'Week 12 26-03'!K69</f>
        <v>0</v>
      </c>
      <c r="G69" s="156">
        <f>'Week 13 02-04'!K69</f>
        <v>0</v>
      </c>
      <c r="H69" s="156">
        <f>'Week 14 09-04'!K69</f>
        <v>0</v>
      </c>
      <c r="I69" s="156">
        <f>'Week 15 16-04'!K69</f>
        <v>0</v>
      </c>
      <c r="J69" s="206">
        <f>'Week 16 23-04'!K69</f>
        <v>0</v>
      </c>
      <c r="K69" s="169">
        <f t="shared" si="12"/>
        <v>0</v>
      </c>
      <c r="M69" s="194" t="s">
        <v>91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  <c r="T69" s="156">
        <v>0</v>
      </c>
      <c r="U69" s="206">
        <v>0</v>
      </c>
      <c r="V69" s="169">
        <f t="shared" si="13"/>
        <v>0</v>
      </c>
    </row>
    <row r="70" spans="1:22" ht="15.75" customHeight="1" x14ac:dyDescent="0.2">
      <c r="A70" s="203">
        <v>6.14</v>
      </c>
      <c r="B70" s="184" t="s">
        <v>92</v>
      </c>
      <c r="C70" s="184">
        <f>'Week 9 5-03'!K70</f>
        <v>0</v>
      </c>
      <c r="D70" s="184">
        <f>'Week 10 12-03'!K70</f>
        <v>0</v>
      </c>
      <c r="E70" s="184">
        <f>'Week 11 19-03'!K70</f>
        <v>14.5</v>
      </c>
      <c r="F70" s="184">
        <f>'Week 12 26-03'!K70</f>
        <v>5.5</v>
      </c>
      <c r="G70" s="184">
        <f>'Week 13 02-04'!K70</f>
        <v>35.5</v>
      </c>
      <c r="H70" s="184">
        <f>'Week 14 09-04'!K70</f>
        <v>30.25</v>
      </c>
      <c r="I70" s="184">
        <f>'Week 15 16-04'!K70</f>
        <v>24.5</v>
      </c>
      <c r="J70" s="214">
        <f>'Week 16 23-04'!K70</f>
        <v>5</v>
      </c>
      <c r="K70" s="185">
        <f t="shared" si="12"/>
        <v>115.25</v>
      </c>
      <c r="M70" s="203" t="s">
        <v>92</v>
      </c>
      <c r="N70" s="184">
        <v>0</v>
      </c>
      <c r="O70" s="184">
        <v>0</v>
      </c>
      <c r="P70" s="184">
        <v>0</v>
      </c>
      <c r="Q70" s="184">
        <v>0</v>
      </c>
      <c r="R70" s="184">
        <v>0</v>
      </c>
      <c r="S70" s="184">
        <v>0</v>
      </c>
      <c r="T70" s="184">
        <v>0</v>
      </c>
      <c r="U70" s="214">
        <v>0</v>
      </c>
      <c r="V70" s="185">
        <f t="shared" si="13"/>
        <v>0</v>
      </c>
    </row>
    <row r="71" spans="1:22" ht="15.75" customHeight="1" x14ac:dyDescent="0.2">
      <c r="A71" s="195"/>
      <c r="B71" s="195"/>
      <c r="M71" s="195"/>
    </row>
    <row r="72" spans="1:22" ht="15.75" customHeight="1" x14ac:dyDescent="0.2">
      <c r="A72" s="195"/>
      <c r="B72" s="195"/>
      <c r="M72" s="195"/>
    </row>
    <row r="73" spans="1:22" ht="15.75" customHeight="1" x14ac:dyDescent="0.2">
      <c r="A73" s="195"/>
      <c r="B73" s="195"/>
      <c r="M73" s="195"/>
    </row>
    <row r="74" spans="1:22" ht="15.75" customHeight="1" x14ac:dyDescent="0.2">
      <c r="A74" s="195"/>
      <c r="B74" s="195"/>
      <c r="M74" s="195"/>
    </row>
    <row r="75" spans="1:22" ht="15.75" customHeight="1" x14ac:dyDescent="0.2">
      <c r="A75" s="195"/>
      <c r="B75" s="195"/>
      <c r="M75" s="195"/>
    </row>
    <row r="76" spans="1:22" ht="15.75" customHeight="1" x14ac:dyDescent="0.2">
      <c r="A76" s="195"/>
      <c r="B76" s="195"/>
      <c r="M76" s="195"/>
    </row>
    <row r="77" spans="1:22" ht="15.75" customHeight="1" x14ac:dyDescent="0.2">
      <c r="A77" s="195"/>
      <c r="B77" s="195"/>
      <c r="M77" s="195"/>
    </row>
    <row r="78" spans="1:22" ht="15.75" customHeight="1" x14ac:dyDescent="0.2">
      <c r="A78" s="195"/>
      <c r="B78" s="195"/>
      <c r="M78" s="195"/>
    </row>
    <row r="79" spans="1:22" ht="15.75" customHeight="1" x14ac:dyDescent="0.2">
      <c r="A79" s="195"/>
      <c r="B79" s="195"/>
      <c r="M79" s="195"/>
    </row>
    <row r="80" spans="1:22" ht="15.75" customHeight="1" x14ac:dyDescent="0.2">
      <c r="A80" s="195"/>
      <c r="B80" s="195"/>
      <c r="M80" s="195"/>
    </row>
    <row r="81" spans="1:13" ht="15.75" customHeight="1" x14ac:dyDescent="0.2">
      <c r="A81" s="195"/>
      <c r="B81" s="195"/>
      <c r="M81" s="195"/>
    </row>
    <row r="82" spans="1:13" ht="15.75" customHeight="1" x14ac:dyDescent="0.2">
      <c r="A82" s="195"/>
      <c r="B82" s="195"/>
      <c r="M82" s="195"/>
    </row>
    <row r="83" spans="1:13" ht="15.75" customHeight="1" x14ac:dyDescent="0.2">
      <c r="A83" s="195"/>
      <c r="B83" s="195"/>
      <c r="M83" s="195"/>
    </row>
    <row r="84" spans="1:13" ht="15.75" customHeight="1" x14ac:dyDescent="0.2">
      <c r="A84" s="195"/>
      <c r="B84" s="195"/>
      <c r="M84" s="195"/>
    </row>
    <row r="85" spans="1:13" ht="15.75" customHeight="1" x14ac:dyDescent="0.2">
      <c r="A85" s="195"/>
      <c r="B85" s="195"/>
      <c r="M85" s="195"/>
    </row>
    <row r="86" spans="1:13" ht="15.75" customHeight="1" x14ac:dyDescent="0.2">
      <c r="A86" s="195"/>
      <c r="B86" s="195"/>
      <c r="M86" s="195"/>
    </row>
    <row r="87" spans="1:13" ht="15.75" customHeight="1" x14ac:dyDescent="0.2">
      <c r="A87" s="195"/>
      <c r="B87" s="195"/>
      <c r="M87" s="195"/>
    </row>
    <row r="88" spans="1:13" ht="15.75" customHeight="1" x14ac:dyDescent="0.2">
      <c r="A88" s="195"/>
      <c r="B88" s="195"/>
      <c r="M88" s="195"/>
    </row>
    <row r="89" spans="1:13" ht="15.75" customHeight="1" x14ac:dyDescent="0.2">
      <c r="A89" s="195"/>
      <c r="B89" s="195"/>
      <c r="M89" s="195"/>
    </row>
    <row r="90" spans="1:13" ht="15.75" customHeight="1" x14ac:dyDescent="0.2">
      <c r="A90" s="195"/>
      <c r="B90" s="195"/>
      <c r="M90" s="195"/>
    </row>
    <row r="91" spans="1:13" ht="15.75" customHeight="1" x14ac:dyDescent="0.2">
      <c r="A91" s="195"/>
      <c r="B91" s="195"/>
      <c r="M91" s="195"/>
    </row>
    <row r="92" spans="1:13" ht="15.75" customHeight="1" x14ac:dyDescent="0.2">
      <c r="A92" s="195"/>
      <c r="B92" s="195"/>
      <c r="M92" s="195"/>
    </row>
    <row r="93" spans="1:13" ht="15.75" customHeight="1" x14ac:dyDescent="0.2">
      <c r="A93" s="195"/>
      <c r="B93" s="195"/>
      <c r="M93" s="195"/>
    </row>
    <row r="94" spans="1:13" ht="15.75" customHeight="1" x14ac:dyDescent="0.2">
      <c r="A94" s="195"/>
      <c r="B94" s="195"/>
      <c r="M94" s="195"/>
    </row>
    <row r="95" spans="1:13" ht="15.75" customHeight="1" x14ac:dyDescent="0.2">
      <c r="A95" s="195"/>
      <c r="B95" s="195"/>
      <c r="M95" s="195"/>
    </row>
    <row r="96" spans="1:13" ht="15.75" customHeight="1" x14ac:dyDescent="0.2">
      <c r="A96" s="195"/>
      <c r="B96" s="195"/>
      <c r="M96" s="195"/>
    </row>
    <row r="97" spans="1:13" ht="15.75" customHeight="1" x14ac:dyDescent="0.2">
      <c r="A97" s="195"/>
      <c r="B97" s="195"/>
      <c r="M97" s="195"/>
    </row>
    <row r="98" spans="1:13" ht="15.75" customHeight="1" x14ac:dyDescent="0.2">
      <c r="A98" s="195"/>
      <c r="B98" s="195"/>
      <c r="M98" s="195"/>
    </row>
    <row r="99" spans="1:13" ht="15.75" customHeight="1" x14ac:dyDescent="0.2">
      <c r="A99" s="195"/>
      <c r="B99" s="195"/>
      <c r="M99" s="195"/>
    </row>
    <row r="100" spans="1:13" ht="15.75" customHeight="1" x14ac:dyDescent="0.2">
      <c r="A100" s="195"/>
      <c r="B100" s="195"/>
      <c r="M100" s="195"/>
    </row>
    <row r="101" spans="1:13" ht="15.75" customHeight="1" x14ac:dyDescent="0.2">
      <c r="A101" s="195"/>
      <c r="B101" s="195"/>
      <c r="M101" s="195"/>
    </row>
    <row r="102" spans="1:13" ht="15.75" customHeight="1" x14ac:dyDescent="0.2">
      <c r="A102" s="195"/>
      <c r="B102" s="195"/>
      <c r="M102" s="195"/>
    </row>
    <row r="103" spans="1:13" ht="15.75" customHeight="1" x14ac:dyDescent="0.2">
      <c r="A103" s="195"/>
      <c r="B103" s="195"/>
      <c r="M103" s="195"/>
    </row>
    <row r="104" spans="1:13" ht="15.75" customHeight="1" x14ac:dyDescent="0.2">
      <c r="A104" s="195"/>
      <c r="B104" s="195"/>
      <c r="M104" s="195"/>
    </row>
    <row r="105" spans="1:13" ht="15.75" customHeight="1" x14ac:dyDescent="0.2">
      <c r="A105" s="195"/>
      <c r="B105" s="195"/>
      <c r="M105" s="195"/>
    </row>
    <row r="106" spans="1:13" ht="15.75" customHeight="1" x14ac:dyDescent="0.2">
      <c r="A106" s="195"/>
      <c r="B106" s="195"/>
      <c r="M106" s="195"/>
    </row>
    <row r="107" spans="1:13" ht="15.75" customHeight="1" x14ac:dyDescent="0.2">
      <c r="A107" s="195"/>
      <c r="B107" s="195"/>
      <c r="M107" s="195"/>
    </row>
    <row r="108" spans="1:13" ht="15.75" customHeight="1" x14ac:dyDescent="0.2">
      <c r="A108" s="195"/>
      <c r="B108" s="195"/>
      <c r="M108" s="195"/>
    </row>
    <row r="109" spans="1:13" ht="15.75" customHeight="1" x14ac:dyDescent="0.2">
      <c r="A109" s="195"/>
      <c r="B109" s="195"/>
      <c r="M109" s="195"/>
    </row>
    <row r="110" spans="1:13" ht="15.75" customHeight="1" x14ac:dyDescent="0.2">
      <c r="A110" s="195"/>
      <c r="B110" s="195"/>
      <c r="M110" s="195"/>
    </row>
    <row r="111" spans="1:13" ht="15.75" customHeight="1" x14ac:dyDescent="0.2">
      <c r="A111" s="195"/>
      <c r="B111" s="195"/>
      <c r="M111" s="195"/>
    </row>
    <row r="112" spans="1:13" ht="15.75" customHeight="1" x14ac:dyDescent="0.2">
      <c r="A112" s="195"/>
      <c r="B112" s="195"/>
      <c r="M112" s="195"/>
    </row>
    <row r="113" spans="1:13" ht="15.75" customHeight="1" x14ac:dyDescent="0.2">
      <c r="A113" s="195"/>
      <c r="B113" s="195"/>
      <c r="M113" s="195"/>
    </row>
    <row r="114" spans="1:13" ht="15.75" customHeight="1" x14ac:dyDescent="0.2">
      <c r="A114" s="195"/>
      <c r="B114" s="195"/>
      <c r="M114" s="195"/>
    </row>
    <row r="115" spans="1:13" ht="15.75" customHeight="1" x14ac:dyDescent="0.2">
      <c r="A115" s="195"/>
      <c r="B115" s="195"/>
      <c r="M115" s="195"/>
    </row>
    <row r="116" spans="1:13" ht="15.75" customHeight="1" x14ac:dyDescent="0.2">
      <c r="A116" s="195"/>
      <c r="B116" s="195"/>
      <c r="M116" s="195"/>
    </row>
    <row r="117" spans="1:13" ht="15.75" customHeight="1" x14ac:dyDescent="0.2">
      <c r="A117" s="195"/>
      <c r="B117" s="195"/>
      <c r="M117" s="195"/>
    </row>
    <row r="118" spans="1:13" ht="15.75" customHeight="1" x14ac:dyDescent="0.2">
      <c r="A118" s="195"/>
      <c r="B118" s="195"/>
      <c r="M118" s="195"/>
    </row>
    <row r="119" spans="1:13" ht="15.75" customHeight="1" x14ac:dyDescent="0.2">
      <c r="A119" s="195"/>
      <c r="B119" s="195"/>
      <c r="M119" s="195"/>
    </row>
    <row r="120" spans="1:13" ht="15.75" customHeight="1" x14ac:dyDescent="0.2">
      <c r="A120" s="195"/>
      <c r="B120" s="195"/>
      <c r="M120" s="195"/>
    </row>
    <row r="121" spans="1:13" ht="15.75" customHeight="1" x14ac:dyDescent="0.2">
      <c r="A121" s="195"/>
      <c r="B121" s="195"/>
      <c r="M121" s="195"/>
    </row>
    <row r="122" spans="1:13" ht="15.75" customHeight="1" x14ac:dyDescent="0.2">
      <c r="A122" s="195"/>
      <c r="B122" s="195"/>
      <c r="M122" s="195"/>
    </row>
    <row r="123" spans="1:13" ht="15.75" customHeight="1" x14ac:dyDescent="0.2">
      <c r="A123" s="195"/>
      <c r="B123" s="195"/>
      <c r="M123" s="195"/>
    </row>
    <row r="124" spans="1:13" ht="15.75" customHeight="1" x14ac:dyDescent="0.2">
      <c r="A124" s="195"/>
      <c r="B124" s="195"/>
      <c r="M124" s="195"/>
    </row>
    <row r="125" spans="1:13" ht="15.75" customHeight="1" x14ac:dyDescent="0.2">
      <c r="A125" s="195"/>
      <c r="B125" s="195"/>
      <c r="M125" s="195"/>
    </row>
    <row r="126" spans="1:13" ht="15.75" customHeight="1" x14ac:dyDescent="0.2">
      <c r="A126" s="195"/>
      <c r="B126" s="195"/>
      <c r="M126" s="195"/>
    </row>
    <row r="127" spans="1:13" ht="15.75" customHeight="1" x14ac:dyDescent="0.2">
      <c r="A127" s="195"/>
      <c r="B127" s="195"/>
      <c r="M127" s="195"/>
    </row>
    <row r="128" spans="1:13" ht="15.75" customHeight="1" x14ac:dyDescent="0.2">
      <c r="A128" s="195"/>
      <c r="B128" s="195"/>
      <c r="M128" s="195"/>
    </row>
    <row r="129" spans="1:13" ht="15.75" customHeight="1" x14ac:dyDescent="0.2">
      <c r="A129" s="195"/>
      <c r="B129" s="195"/>
      <c r="M129" s="195"/>
    </row>
    <row r="130" spans="1:13" ht="15.75" customHeight="1" x14ac:dyDescent="0.2">
      <c r="A130" s="195"/>
      <c r="B130" s="195"/>
      <c r="M130" s="195"/>
    </row>
    <row r="131" spans="1:13" ht="15.75" customHeight="1" x14ac:dyDescent="0.2">
      <c r="A131" s="195"/>
      <c r="B131" s="195"/>
      <c r="M131" s="195"/>
    </row>
    <row r="132" spans="1:13" ht="15.75" customHeight="1" x14ac:dyDescent="0.2">
      <c r="A132" s="195"/>
      <c r="B132" s="195"/>
      <c r="M132" s="195"/>
    </row>
    <row r="133" spans="1:13" ht="15.75" customHeight="1" x14ac:dyDescent="0.2">
      <c r="A133" s="195"/>
      <c r="B133" s="195"/>
      <c r="M133" s="195"/>
    </row>
    <row r="134" spans="1:13" ht="15.75" customHeight="1" x14ac:dyDescent="0.2">
      <c r="A134" s="195"/>
      <c r="B134" s="195"/>
      <c r="M134" s="195"/>
    </row>
    <row r="135" spans="1:13" ht="15.75" customHeight="1" x14ac:dyDescent="0.2">
      <c r="A135" s="195"/>
      <c r="B135" s="195"/>
      <c r="M135" s="195"/>
    </row>
    <row r="136" spans="1:13" ht="15.75" customHeight="1" x14ac:dyDescent="0.2">
      <c r="A136" s="195"/>
      <c r="B136" s="195"/>
      <c r="M136" s="195"/>
    </row>
    <row r="137" spans="1:13" ht="15.75" customHeight="1" x14ac:dyDescent="0.2">
      <c r="A137" s="195"/>
      <c r="B137" s="195"/>
      <c r="M137" s="195"/>
    </row>
    <row r="138" spans="1:13" ht="15.75" customHeight="1" x14ac:dyDescent="0.2">
      <c r="A138" s="195"/>
      <c r="B138" s="195"/>
      <c r="M138" s="195"/>
    </row>
    <row r="139" spans="1:13" ht="15.75" customHeight="1" x14ac:dyDescent="0.2">
      <c r="A139" s="195"/>
      <c r="B139" s="195"/>
      <c r="M139" s="195"/>
    </row>
    <row r="140" spans="1:13" ht="15.75" customHeight="1" x14ac:dyDescent="0.2">
      <c r="A140" s="195"/>
      <c r="B140" s="195"/>
      <c r="M140" s="195"/>
    </row>
    <row r="141" spans="1:13" ht="15.75" customHeight="1" x14ac:dyDescent="0.2">
      <c r="A141" s="195"/>
      <c r="B141" s="195"/>
      <c r="M141" s="195"/>
    </row>
    <row r="142" spans="1:13" ht="15.75" customHeight="1" x14ac:dyDescent="0.2">
      <c r="A142" s="195"/>
      <c r="B142" s="195"/>
      <c r="M142" s="195"/>
    </row>
    <row r="143" spans="1:13" ht="15.75" customHeight="1" x14ac:dyDescent="0.2">
      <c r="A143" s="195"/>
      <c r="B143" s="195"/>
      <c r="M143" s="195"/>
    </row>
    <row r="144" spans="1:13" ht="15.75" customHeight="1" x14ac:dyDescent="0.2">
      <c r="A144" s="195"/>
      <c r="B144" s="195"/>
      <c r="M144" s="195"/>
    </row>
    <row r="145" spans="1:13" ht="15.75" customHeight="1" x14ac:dyDescent="0.2">
      <c r="A145" s="195"/>
      <c r="B145" s="195"/>
      <c r="M145" s="195"/>
    </row>
    <row r="146" spans="1:13" ht="15.75" customHeight="1" x14ac:dyDescent="0.2">
      <c r="A146" s="195"/>
      <c r="B146" s="195"/>
      <c r="M146" s="195"/>
    </row>
    <row r="147" spans="1:13" ht="15.75" customHeight="1" x14ac:dyDescent="0.2">
      <c r="A147" s="195"/>
      <c r="B147" s="195"/>
      <c r="M147" s="195"/>
    </row>
    <row r="148" spans="1:13" ht="15.75" customHeight="1" x14ac:dyDescent="0.2">
      <c r="A148" s="195"/>
      <c r="B148" s="195"/>
      <c r="M148" s="195"/>
    </row>
    <row r="149" spans="1:13" ht="15.75" customHeight="1" x14ac:dyDescent="0.2">
      <c r="A149" s="195"/>
      <c r="B149" s="195"/>
      <c r="M149" s="195"/>
    </row>
    <row r="150" spans="1:13" ht="15.75" customHeight="1" x14ac:dyDescent="0.2">
      <c r="A150" s="195"/>
      <c r="B150" s="195"/>
      <c r="M150" s="195"/>
    </row>
    <row r="151" spans="1:13" ht="15.75" customHeight="1" x14ac:dyDescent="0.2">
      <c r="A151" s="195"/>
      <c r="B151" s="195"/>
      <c r="M151" s="195"/>
    </row>
    <row r="152" spans="1:13" ht="15.75" customHeight="1" x14ac:dyDescent="0.2">
      <c r="A152" s="195"/>
      <c r="B152" s="195"/>
      <c r="M152" s="195"/>
    </row>
    <row r="153" spans="1:13" ht="15.75" customHeight="1" x14ac:dyDescent="0.2">
      <c r="A153" s="195"/>
      <c r="B153" s="195"/>
      <c r="M153" s="195"/>
    </row>
    <row r="154" spans="1:13" ht="15.75" customHeight="1" x14ac:dyDescent="0.2">
      <c r="A154" s="195"/>
      <c r="B154" s="195"/>
      <c r="M154" s="195"/>
    </row>
    <row r="155" spans="1:13" ht="15.75" customHeight="1" x14ac:dyDescent="0.2">
      <c r="A155" s="195"/>
      <c r="B155" s="195"/>
      <c r="M155" s="195"/>
    </row>
    <row r="156" spans="1:13" ht="15.75" customHeight="1" x14ac:dyDescent="0.2">
      <c r="A156" s="195"/>
      <c r="B156" s="195"/>
      <c r="M156" s="195"/>
    </row>
    <row r="157" spans="1:13" ht="15.75" customHeight="1" x14ac:dyDescent="0.2">
      <c r="A157" s="195"/>
      <c r="B157" s="195"/>
      <c r="M157" s="195"/>
    </row>
    <row r="158" spans="1:13" ht="15.75" customHeight="1" x14ac:dyDescent="0.2">
      <c r="A158" s="195"/>
      <c r="B158" s="195"/>
      <c r="M158" s="195"/>
    </row>
    <row r="159" spans="1:13" ht="15.75" customHeight="1" x14ac:dyDescent="0.2">
      <c r="A159" s="195"/>
      <c r="B159" s="195"/>
      <c r="M159" s="195"/>
    </row>
    <row r="160" spans="1:13" ht="15.75" customHeight="1" x14ac:dyDescent="0.2">
      <c r="A160" s="195"/>
      <c r="B160" s="195"/>
      <c r="M160" s="195"/>
    </row>
    <row r="161" spans="1:13" ht="15.75" customHeight="1" x14ac:dyDescent="0.2">
      <c r="A161" s="195"/>
      <c r="B161" s="195"/>
      <c r="M161" s="195"/>
    </row>
    <row r="162" spans="1:13" ht="15.75" customHeight="1" x14ac:dyDescent="0.2">
      <c r="A162" s="195"/>
      <c r="B162" s="195"/>
      <c r="M162" s="195"/>
    </row>
    <row r="163" spans="1:13" ht="15.75" customHeight="1" x14ac:dyDescent="0.2">
      <c r="A163" s="195"/>
      <c r="B163" s="195"/>
      <c r="M163" s="195"/>
    </row>
    <row r="164" spans="1:13" ht="15.75" customHeight="1" x14ac:dyDescent="0.2">
      <c r="A164" s="195"/>
      <c r="B164" s="195"/>
      <c r="M164" s="195"/>
    </row>
    <row r="165" spans="1:13" ht="15.75" customHeight="1" x14ac:dyDescent="0.2">
      <c r="A165" s="195"/>
      <c r="B165" s="195"/>
      <c r="M165" s="195"/>
    </row>
    <row r="166" spans="1:13" ht="15.75" customHeight="1" x14ac:dyDescent="0.2">
      <c r="A166" s="195"/>
      <c r="B166" s="195"/>
      <c r="M166" s="195"/>
    </row>
    <row r="167" spans="1:13" ht="15.75" customHeight="1" x14ac:dyDescent="0.2">
      <c r="A167" s="195"/>
      <c r="B167" s="195"/>
      <c r="M167" s="195"/>
    </row>
    <row r="168" spans="1:13" ht="15.75" customHeight="1" x14ac:dyDescent="0.2">
      <c r="A168" s="195"/>
      <c r="B168" s="195"/>
      <c r="M168" s="195"/>
    </row>
    <row r="169" spans="1:13" ht="15.75" customHeight="1" x14ac:dyDescent="0.2">
      <c r="A169" s="195"/>
      <c r="B169" s="195"/>
      <c r="M169" s="195"/>
    </row>
    <row r="170" spans="1:13" ht="15.75" customHeight="1" x14ac:dyDescent="0.2">
      <c r="A170" s="195"/>
      <c r="B170" s="195"/>
      <c r="M170" s="195"/>
    </row>
    <row r="171" spans="1:13" ht="15.75" customHeight="1" x14ac:dyDescent="0.2">
      <c r="A171" s="195"/>
      <c r="B171" s="195"/>
      <c r="M171" s="195"/>
    </row>
    <row r="172" spans="1:13" ht="15.75" customHeight="1" x14ac:dyDescent="0.2">
      <c r="A172" s="195"/>
      <c r="B172" s="195"/>
      <c r="M172" s="195"/>
    </row>
    <row r="173" spans="1:13" ht="15.75" customHeight="1" x14ac:dyDescent="0.2">
      <c r="A173" s="195"/>
      <c r="B173" s="195"/>
      <c r="M173" s="195"/>
    </row>
    <row r="174" spans="1:13" ht="15.75" customHeight="1" x14ac:dyDescent="0.2">
      <c r="A174" s="195"/>
      <c r="B174" s="195"/>
      <c r="M174" s="195"/>
    </row>
    <row r="175" spans="1:13" ht="15.75" customHeight="1" x14ac:dyDescent="0.2">
      <c r="A175" s="195"/>
      <c r="B175" s="195"/>
      <c r="M175" s="195"/>
    </row>
    <row r="176" spans="1:13" ht="15.75" customHeight="1" x14ac:dyDescent="0.2">
      <c r="A176" s="195"/>
      <c r="B176" s="195"/>
      <c r="M176" s="195"/>
    </row>
    <row r="177" spans="1:13" ht="15.75" customHeight="1" x14ac:dyDescent="0.2">
      <c r="A177" s="195"/>
      <c r="B177" s="195"/>
      <c r="M177" s="195"/>
    </row>
    <row r="178" spans="1:13" ht="15.75" customHeight="1" x14ac:dyDescent="0.2">
      <c r="A178" s="195"/>
      <c r="B178" s="195"/>
      <c r="M178" s="195"/>
    </row>
    <row r="179" spans="1:13" ht="15.75" customHeight="1" x14ac:dyDescent="0.2">
      <c r="A179" s="195"/>
      <c r="B179" s="195"/>
      <c r="M179" s="195"/>
    </row>
    <row r="180" spans="1:13" ht="15.75" customHeight="1" x14ac:dyDescent="0.2">
      <c r="A180" s="195"/>
      <c r="B180" s="195"/>
      <c r="M180" s="195"/>
    </row>
    <row r="181" spans="1:13" ht="15.75" customHeight="1" x14ac:dyDescent="0.2">
      <c r="A181" s="195"/>
      <c r="B181" s="195"/>
      <c r="M181" s="195"/>
    </row>
    <row r="182" spans="1:13" ht="15.75" customHeight="1" x14ac:dyDescent="0.2">
      <c r="A182" s="195"/>
      <c r="B182" s="195"/>
      <c r="M182" s="195"/>
    </row>
    <row r="183" spans="1:13" ht="15.75" customHeight="1" x14ac:dyDescent="0.2">
      <c r="A183" s="195"/>
      <c r="B183" s="195"/>
      <c r="M183" s="195"/>
    </row>
    <row r="184" spans="1:13" ht="15.75" customHeight="1" x14ac:dyDescent="0.2">
      <c r="A184" s="195"/>
      <c r="B184" s="195"/>
      <c r="M184" s="195"/>
    </row>
    <row r="185" spans="1:13" ht="15.75" customHeight="1" x14ac:dyDescent="0.2">
      <c r="A185" s="195"/>
      <c r="B185" s="195"/>
      <c r="M185" s="195"/>
    </row>
    <row r="186" spans="1:13" ht="15.75" customHeight="1" x14ac:dyDescent="0.2">
      <c r="A186" s="195"/>
      <c r="B186" s="195"/>
      <c r="M186" s="195"/>
    </row>
    <row r="187" spans="1:13" ht="15.75" customHeight="1" x14ac:dyDescent="0.2">
      <c r="A187" s="195"/>
      <c r="B187" s="195"/>
      <c r="M187" s="195"/>
    </row>
    <row r="188" spans="1:13" ht="15.75" customHeight="1" x14ac:dyDescent="0.2">
      <c r="A188" s="195"/>
      <c r="B188" s="195"/>
      <c r="M188" s="195"/>
    </row>
    <row r="189" spans="1:13" ht="15.75" customHeight="1" x14ac:dyDescent="0.2">
      <c r="A189" s="195"/>
      <c r="B189" s="195"/>
      <c r="M189" s="195"/>
    </row>
    <row r="190" spans="1:13" ht="15.75" customHeight="1" x14ac:dyDescent="0.2">
      <c r="A190" s="195"/>
      <c r="B190" s="195"/>
      <c r="M190" s="195"/>
    </row>
    <row r="191" spans="1:13" ht="15.75" customHeight="1" x14ac:dyDescent="0.2">
      <c r="A191" s="195"/>
      <c r="B191" s="195"/>
      <c r="M191" s="195"/>
    </row>
    <row r="192" spans="1:13" ht="15.75" customHeight="1" x14ac:dyDescent="0.2">
      <c r="A192" s="195"/>
      <c r="B192" s="195"/>
      <c r="M192" s="195"/>
    </row>
    <row r="193" spans="1:13" ht="15.75" customHeight="1" x14ac:dyDescent="0.2">
      <c r="A193" s="195"/>
      <c r="B193" s="195"/>
      <c r="M193" s="195"/>
    </row>
    <row r="194" spans="1:13" ht="15.75" customHeight="1" x14ac:dyDescent="0.2">
      <c r="A194" s="195"/>
      <c r="B194" s="195"/>
      <c r="M194" s="195"/>
    </row>
    <row r="195" spans="1:13" ht="15.75" customHeight="1" x14ac:dyDescent="0.2">
      <c r="A195" s="195"/>
      <c r="B195" s="195"/>
      <c r="M195" s="195"/>
    </row>
    <row r="196" spans="1:13" ht="15.75" customHeight="1" x14ac:dyDescent="0.2">
      <c r="A196" s="195"/>
      <c r="B196" s="195"/>
      <c r="M196" s="195"/>
    </row>
    <row r="197" spans="1:13" ht="15.75" customHeight="1" x14ac:dyDescent="0.2">
      <c r="A197" s="195"/>
      <c r="B197" s="195"/>
      <c r="M197" s="195"/>
    </row>
    <row r="198" spans="1:13" ht="15.75" customHeight="1" x14ac:dyDescent="0.2">
      <c r="A198" s="195"/>
      <c r="B198" s="195"/>
      <c r="M198" s="195"/>
    </row>
    <row r="199" spans="1:13" ht="15.75" customHeight="1" x14ac:dyDescent="0.2">
      <c r="A199" s="195"/>
      <c r="B199" s="195"/>
      <c r="M199" s="195"/>
    </row>
    <row r="200" spans="1:13" ht="15.75" customHeight="1" x14ac:dyDescent="0.2">
      <c r="A200" s="195"/>
      <c r="B200" s="195"/>
      <c r="M200" s="195"/>
    </row>
    <row r="201" spans="1:13" ht="15.75" customHeight="1" x14ac:dyDescent="0.2">
      <c r="A201" s="195"/>
      <c r="B201" s="195"/>
      <c r="M201" s="195"/>
    </row>
    <row r="202" spans="1:13" ht="15.75" customHeight="1" x14ac:dyDescent="0.2">
      <c r="A202" s="195"/>
      <c r="B202" s="195"/>
      <c r="M202" s="195"/>
    </row>
    <row r="203" spans="1:13" ht="15.75" customHeight="1" x14ac:dyDescent="0.2">
      <c r="A203" s="195"/>
      <c r="B203" s="195"/>
      <c r="M203" s="195"/>
    </row>
    <row r="204" spans="1:13" ht="15.75" customHeight="1" x14ac:dyDescent="0.2">
      <c r="A204" s="195"/>
      <c r="B204" s="195"/>
      <c r="M204" s="195"/>
    </row>
    <row r="205" spans="1:13" ht="15.75" customHeight="1" x14ac:dyDescent="0.2">
      <c r="A205" s="195"/>
      <c r="B205" s="195"/>
      <c r="M205" s="195"/>
    </row>
    <row r="206" spans="1:13" ht="15.75" customHeight="1" x14ac:dyDescent="0.2">
      <c r="A206" s="195"/>
      <c r="B206" s="195"/>
      <c r="M206" s="195"/>
    </row>
    <row r="207" spans="1:13" ht="15.75" customHeight="1" x14ac:dyDescent="0.2">
      <c r="A207" s="195"/>
      <c r="B207" s="195"/>
      <c r="M207" s="195"/>
    </row>
    <row r="208" spans="1:13" ht="15.75" customHeight="1" x14ac:dyDescent="0.2">
      <c r="A208" s="195"/>
      <c r="B208" s="195"/>
      <c r="M208" s="195"/>
    </row>
    <row r="209" spans="1:13" ht="15.75" customHeight="1" x14ac:dyDescent="0.2">
      <c r="A209" s="195"/>
      <c r="B209" s="195"/>
      <c r="M209" s="195"/>
    </row>
    <row r="210" spans="1:13" ht="15.75" customHeight="1" x14ac:dyDescent="0.2">
      <c r="A210" s="195"/>
      <c r="B210" s="195"/>
      <c r="M210" s="195"/>
    </row>
    <row r="211" spans="1:13" ht="15.75" customHeight="1" x14ac:dyDescent="0.2">
      <c r="A211" s="195"/>
      <c r="B211" s="195"/>
      <c r="M211" s="195"/>
    </row>
    <row r="212" spans="1:13" ht="15.75" customHeight="1" x14ac:dyDescent="0.2">
      <c r="A212" s="195"/>
      <c r="B212" s="195"/>
      <c r="M212" s="195"/>
    </row>
    <row r="213" spans="1:13" ht="15.75" customHeight="1" x14ac:dyDescent="0.2">
      <c r="A213" s="195"/>
      <c r="B213" s="195"/>
      <c r="M213" s="195"/>
    </row>
    <row r="214" spans="1:13" ht="15.75" customHeight="1" x14ac:dyDescent="0.2">
      <c r="A214" s="195"/>
      <c r="B214" s="195"/>
      <c r="M214" s="195"/>
    </row>
    <row r="215" spans="1:13" ht="15.75" customHeight="1" x14ac:dyDescent="0.2">
      <c r="A215" s="195"/>
      <c r="B215" s="195"/>
      <c r="M215" s="195"/>
    </row>
    <row r="216" spans="1:13" ht="15.75" customHeight="1" x14ac:dyDescent="0.2">
      <c r="A216" s="195"/>
      <c r="B216" s="195"/>
      <c r="M216" s="195"/>
    </row>
    <row r="217" spans="1:13" ht="15.75" customHeight="1" x14ac:dyDescent="0.2">
      <c r="A217" s="195"/>
      <c r="B217" s="195"/>
      <c r="M217" s="195"/>
    </row>
    <row r="218" spans="1:13" ht="15.75" customHeight="1" x14ac:dyDescent="0.2">
      <c r="A218" s="195"/>
      <c r="B218" s="195"/>
      <c r="M218" s="195"/>
    </row>
    <row r="219" spans="1:13" ht="15.75" customHeight="1" x14ac:dyDescent="0.2">
      <c r="A219" s="195"/>
      <c r="B219" s="195"/>
      <c r="M219" s="195"/>
    </row>
    <row r="220" spans="1:13" ht="15.75" customHeight="1" x14ac:dyDescent="0.2">
      <c r="A220" s="195"/>
      <c r="B220" s="195"/>
      <c r="M220" s="195"/>
    </row>
    <row r="221" spans="1:13" ht="15.75" customHeight="1" x14ac:dyDescent="0.2">
      <c r="A221" s="195"/>
      <c r="B221" s="195"/>
      <c r="M221" s="195"/>
    </row>
    <row r="222" spans="1:13" ht="15.75" customHeight="1" x14ac:dyDescent="0.2">
      <c r="A222" s="195"/>
      <c r="B222" s="195"/>
      <c r="M222" s="195"/>
    </row>
    <row r="223" spans="1:13" ht="15.75" customHeight="1" x14ac:dyDescent="0.2">
      <c r="A223" s="195"/>
      <c r="B223" s="195"/>
      <c r="M223" s="195"/>
    </row>
    <row r="224" spans="1:13" ht="15.75" customHeight="1" x14ac:dyDescent="0.2">
      <c r="A224" s="195"/>
      <c r="B224" s="195"/>
      <c r="M224" s="195"/>
    </row>
    <row r="225" spans="1:13" ht="15.75" customHeight="1" x14ac:dyDescent="0.2">
      <c r="A225" s="195"/>
      <c r="B225" s="195"/>
      <c r="M225" s="195"/>
    </row>
    <row r="226" spans="1:13" ht="15.75" customHeight="1" x14ac:dyDescent="0.2">
      <c r="A226" s="195"/>
      <c r="B226" s="195"/>
      <c r="M226" s="195"/>
    </row>
    <row r="227" spans="1:13" ht="15.75" customHeight="1" x14ac:dyDescent="0.2">
      <c r="A227" s="195"/>
      <c r="B227" s="195"/>
      <c r="M227" s="195"/>
    </row>
    <row r="228" spans="1:13" ht="15.75" customHeight="1" x14ac:dyDescent="0.2">
      <c r="A228" s="195"/>
      <c r="B228" s="195"/>
      <c r="M228" s="195"/>
    </row>
    <row r="229" spans="1:13" ht="15.75" customHeight="1" x14ac:dyDescent="0.2">
      <c r="A229" s="195"/>
      <c r="B229" s="195"/>
      <c r="M229" s="195"/>
    </row>
    <row r="230" spans="1:13" ht="15.75" customHeight="1" x14ac:dyDescent="0.2">
      <c r="A230" s="195"/>
      <c r="B230" s="195"/>
      <c r="M230" s="195"/>
    </row>
    <row r="231" spans="1:13" ht="15.75" customHeight="1" x14ac:dyDescent="0.2">
      <c r="A231" s="195"/>
      <c r="B231" s="195"/>
      <c r="M231" s="195"/>
    </row>
    <row r="232" spans="1:13" ht="15.75" customHeight="1" x14ac:dyDescent="0.2">
      <c r="A232" s="195"/>
      <c r="B232" s="195"/>
      <c r="M232" s="195"/>
    </row>
    <row r="233" spans="1:13" ht="15.75" customHeight="1" x14ac:dyDescent="0.2">
      <c r="A233" s="195"/>
      <c r="B233" s="195"/>
      <c r="M233" s="195"/>
    </row>
    <row r="234" spans="1:13" ht="15.75" customHeight="1" x14ac:dyDescent="0.2">
      <c r="A234" s="195"/>
      <c r="B234" s="195"/>
      <c r="M234" s="195"/>
    </row>
    <row r="235" spans="1:13" ht="15.75" customHeight="1" x14ac:dyDescent="0.2">
      <c r="A235" s="195"/>
      <c r="B235" s="195"/>
      <c r="M235" s="195"/>
    </row>
    <row r="236" spans="1:13" ht="15.75" customHeight="1" x14ac:dyDescent="0.2">
      <c r="A236" s="195"/>
      <c r="B236" s="195"/>
      <c r="M236" s="195"/>
    </row>
    <row r="237" spans="1:13" ht="15.75" customHeight="1" x14ac:dyDescent="0.2">
      <c r="A237" s="195"/>
      <c r="B237" s="195"/>
      <c r="M237" s="195"/>
    </row>
    <row r="238" spans="1:13" ht="15.75" customHeight="1" x14ac:dyDescent="0.2">
      <c r="A238" s="195"/>
      <c r="B238" s="195"/>
      <c r="M238" s="195"/>
    </row>
    <row r="239" spans="1:13" ht="15.75" customHeight="1" x14ac:dyDescent="0.2">
      <c r="A239" s="195"/>
      <c r="B239" s="195"/>
      <c r="M239" s="195"/>
    </row>
    <row r="240" spans="1:13" ht="15.75" customHeight="1" x14ac:dyDescent="0.2">
      <c r="A240" s="195"/>
      <c r="B240" s="195"/>
      <c r="M240" s="195"/>
    </row>
    <row r="241" spans="1:13" ht="15.75" customHeight="1" x14ac:dyDescent="0.2">
      <c r="A241" s="195"/>
      <c r="B241" s="195"/>
      <c r="M241" s="195"/>
    </row>
    <row r="242" spans="1:13" ht="15.75" customHeight="1" x14ac:dyDescent="0.2">
      <c r="A242" s="195"/>
      <c r="B242" s="195"/>
      <c r="M242" s="195"/>
    </row>
    <row r="243" spans="1:13" ht="15.75" customHeight="1" x14ac:dyDescent="0.2">
      <c r="A243" s="195"/>
      <c r="B243" s="195"/>
      <c r="M243" s="195"/>
    </row>
    <row r="244" spans="1:13" ht="15.75" customHeight="1" x14ac:dyDescent="0.2">
      <c r="A244" s="195"/>
      <c r="B244" s="195"/>
      <c r="M244" s="195"/>
    </row>
    <row r="245" spans="1:13" ht="15.75" customHeight="1" x14ac:dyDescent="0.2">
      <c r="A245" s="195"/>
      <c r="B245" s="195"/>
      <c r="M245" s="195"/>
    </row>
    <row r="246" spans="1:13" ht="15.75" customHeight="1" x14ac:dyDescent="0.2">
      <c r="A246" s="195"/>
      <c r="B246" s="195"/>
      <c r="M246" s="195"/>
    </row>
    <row r="247" spans="1:13" ht="15.75" customHeight="1" x14ac:dyDescent="0.2">
      <c r="A247" s="195"/>
      <c r="B247" s="195"/>
      <c r="M247" s="195"/>
    </row>
    <row r="248" spans="1:13" ht="15.75" customHeight="1" x14ac:dyDescent="0.2">
      <c r="A248" s="195"/>
      <c r="B248" s="195"/>
      <c r="M248" s="195"/>
    </row>
    <row r="249" spans="1:13" ht="15.75" customHeight="1" x14ac:dyDescent="0.2">
      <c r="A249" s="195"/>
      <c r="B249" s="195"/>
      <c r="M249" s="195"/>
    </row>
    <row r="250" spans="1:13" ht="15.75" customHeight="1" x14ac:dyDescent="0.2">
      <c r="A250" s="195"/>
      <c r="B250" s="195"/>
      <c r="M250" s="195"/>
    </row>
    <row r="251" spans="1:13" ht="15.75" customHeight="1" x14ac:dyDescent="0.2">
      <c r="A251" s="195"/>
      <c r="B251" s="195"/>
      <c r="M251" s="195"/>
    </row>
    <row r="252" spans="1:13" ht="15.75" customHeight="1" x14ac:dyDescent="0.2">
      <c r="A252" s="195"/>
      <c r="B252" s="195"/>
      <c r="M252" s="195"/>
    </row>
    <row r="253" spans="1:13" ht="15.75" customHeight="1" x14ac:dyDescent="0.2">
      <c r="A253" s="195"/>
      <c r="B253" s="195"/>
      <c r="M253" s="195"/>
    </row>
    <row r="254" spans="1:13" ht="15.75" customHeight="1" x14ac:dyDescent="0.2">
      <c r="A254" s="195"/>
      <c r="B254" s="195"/>
      <c r="M254" s="195"/>
    </row>
    <row r="255" spans="1:13" ht="15.75" customHeight="1" x14ac:dyDescent="0.2">
      <c r="A255" s="195"/>
      <c r="B255" s="195"/>
      <c r="M255" s="195"/>
    </row>
    <row r="256" spans="1:13" ht="15.75" customHeight="1" x14ac:dyDescent="0.2">
      <c r="A256" s="195"/>
      <c r="B256" s="195"/>
      <c r="M256" s="195"/>
    </row>
    <row r="257" spans="1:13" ht="15.75" customHeight="1" x14ac:dyDescent="0.2">
      <c r="A257" s="195"/>
      <c r="B257" s="195"/>
      <c r="M257" s="195"/>
    </row>
    <row r="258" spans="1:13" ht="15.75" customHeight="1" x14ac:dyDescent="0.2">
      <c r="A258" s="195"/>
      <c r="B258" s="195"/>
      <c r="M258" s="195"/>
    </row>
    <row r="259" spans="1:13" ht="15.75" customHeight="1" x14ac:dyDescent="0.2">
      <c r="A259" s="195"/>
      <c r="B259" s="195"/>
      <c r="M259" s="195"/>
    </row>
    <row r="260" spans="1:13" ht="15.75" customHeight="1" x14ac:dyDescent="0.2">
      <c r="A260" s="195"/>
      <c r="B260" s="195"/>
      <c r="M260" s="195"/>
    </row>
    <row r="261" spans="1:13" ht="15.75" customHeight="1" x14ac:dyDescent="0.2">
      <c r="A261" s="195"/>
      <c r="B261" s="195"/>
      <c r="M261" s="195"/>
    </row>
    <row r="262" spans="1:13" ht="15.75" customHeight="1" x14ac:dyDescent="0.2">
      <c r="A262" s="195"/>
      <c r="B262" s="195"/>
      <c r="M262" s="195"/>
    </row>
    <row r="263" spans="1:13" ht="15.75" customHeight="1" x14ac:dyDescent="0.2">
      <c r="A263" s="195"/>
      <c r="B263" s="195"/>
      <c r="M263" s="195"/>
    </row>
    <row r="264" spans="1:13" ht="15.75" customHeight="1" x14ac:dyDescent="0.2">
      <c r="A264" s="195"/>
      <c r="B264" s="195"/>
      <c r="M264" s="195"/>
    </row>
    <row r="265" spans="1:13" ht="15.75" customHeight="1" x14ac:dyDescent="0.2">
      <c r="A265" s="195"/>
      <c r="B265" s="195"/>
      <c r="M265" s="195"/>
    </row>
    <row r="266" spans="1:13" ht="15.75" customHeight="1" x14ac:dyDescent="0.2">
      <c r="A266" s="195"/>
      <c r="B266" s="195"/>
      <c r="M266" s="195"/>
    </row>
    <row r="267" spans="1:13" ht="15.75" customHeight="1" x14ac:dyDescent="0.2">
      <c r="A267" s="195"/>
      <c r="B267" s="195"/>
      <c r="M267" s="195"/>
    </row>
    <row r="268" spans="1:13" ht="15.75" customHeight="1" x14ac:dyDescent="0.2">
      <c r="A268" s="195"/>
      <c r="B268" s="195"/>
      <c r="M268" s="195"/>
    </row>
    <row r="269" spans="1:13" ht="15.75" customHeight="1" x14ac:dyDescent="0.2">
      <c r="A269" s="195"/>
      <c r="B269" s="195"/>
      <c r="M269" s="195"/>
    </row>
    <row r="270" spans="1:13" ht="15.75" customHeight="1" x14ac:dyDescent="0.2">
      <c r="A270" s="195"/>
      <c r="B270" s="195"/>
      <c r="M270" s="195"/>
    </row>
    <row r="271" spans="1:13" ht="15.75" customHeight="1" x14ac:dyDescent="0.2">
      <c r="A271" s="195"/>
      <c r="B271" s="195"/>
      <c r="M271" s="195"/>
    </row>
    <row r="272" spans="1:13" ht="15.75" customHeight="1" x14ac:dyDescent="0.2">
      <c r="A272" s="195"/>
      <c r="B272" s="195"/>
      <c r="M272" s="195"/>
    </row>
    <row r="273" spans="1:13" ht="15.75" customHeight="1" x14ac:dyDescent="0.2">
      <c r="A273" s="195"/>
      <c r="B273" s="195"/>
      <c r="M273" s="195"/>
    </row>
    <row r="274" spans="1:13" ht="15.75" customHeight="1" x14ac:dyDescent="0.2">
      <c r="A274" s="195"/>
      <c r="B274" s="195"/>
      <c r="M274" s="195"/>
    </row>
    <row r="275" spans="1:13" ht="15.75" customHeight="1" x14ac:dyDescent="0.2">
      <c r="A275" s="195"/>
      <c r="B275" s="195"/>
      <c r="M275" s="195"/>
    </row>
    <row r="276" spans="1:13" ht="15.75" customHeight="1" x14ac:dyDescent="0.2">
      <c r="A276" s="195"/>
      <c r="B276" s="195"/>
      <c r="M276" s="195"/>
    </row>
    <row r="277" spans="1:13" ht="15.75" customHeight="1" x14ac:dyDescent="0.2">
      <c r="A277" s="195"/>
      <c r="B277" s="195"/>
      <c r="M277" s="195"/>
    </row>
    <row r="278" spans="1:13" ht="15.75" customHeight="1" x14ac:dyDescent="0.2">
      <c r="A278" s="195"/>
      <c r="B278" s="195"/>
      <c r="M278" s="195"/>
    </row>
    <row r="279" spans="1:13" ht="15.75" customHeight="1" x14ac:dyDescent="0.2">
      <c r="A279" s="195"/>
      <c r="B279" s="195"/>
      <c r="M279" s="195"/>
    </row>
    <row r="280" spans="1:13" ht="15.75" customHeight="1" x14ac:dyDescent="0.2">
      <c r="A280" s="195"/>
      <c r="B280" s="195"/>
      <c r="M280" s="195"/>
    </row>
    <row r="281" spans="1:13" ht="15.75" customHeight="1" x14ac:dyDescent="0.2">
      <c r="A281" s="195"/>
      <c r="B281" s="195"/>
      <c r="M281" s="195"/>
    </row>
    <row r="282" spans="1:13" ht="15.75" customHeight="1" x14ac:dyDescent="0.2">
      <c r="A282" s="195"/>
      <c r="B282" s="195"/>
      <c r="M282" s="195"/>
    </row>
    <row r="283" spans="1:13" ht="15.75" customHeight="1" x14ac:dyDescent="0.2">
      <c r="A283" s="195"/>
      <c r="B283" s="195"/>
      <c r="M283" s="195"/>
    </row>
    <row r="284" spans="1:13" ht="15.75" customHeight="1" x14ac:dyDescent="0.2">
      <c r="A284" s="195"/>
      <c r="B284" s="195"/>
      <c r="M284" s="195"/>
    </row>
    <row r="285" spans="1:13" ht="15.75" customHeight="1" x14ac:dyDescent="0.2">
      <c r="A285" s="195"/>
      <c r="B285" s="195"/>
      <c r="M285" s="195"/>
    </row>
    <row r="286" spans="1:13" ht="15.75" customHeight="1" x14ac:dyDescent="0.2">
      <c r="A286" s="195"/>
      <c r="B286" s="195"/>
      <c r="M286" s="195"/>
    </row>
    <row r="287" spans="1:13" ht="15.75" customHeight="1" x14ac:dyDescent="0.2">
      <c r="A287" s="195"/>
      <c r="B287" s="195"/>
      <c r="M287" s="195"/>
    </row>
    <row r="288" spans="1:13" ht="15.75" customHeight="1" x14ac:dyDescent="0.2">
      <c r="A288" s="195"/>
      <c r="B288" s="195"/>
      <c r="M288" s="195"/>
    </row>
    <row r="289" spans="1:13" ht="15.75" customHeight="1" x14ac:dyDescent="0.2">
      <c r="A289" s="195"/>
      <c r="B289" s="195"/>
      <c r="M289" s="195"/>
    </row>
    <row r="290" spans="1:13" ht="15.75" customHeight="1" x14ac:dyDescent="0.2">
      <c r="A290" s="195"/>
      <c r="B290" s="195"/>
      <c r="M290" s="195"/>
    </row>
    <row r="291" spans="1:13" ht="15.75" customHeight="1" x14ac:dyDescent="0.2">
      <c r="A291" s="195"/>
      <c r="B291" s="195"/>
      <c r="M291" s="195"/>
    </row>
    <row r="292" spans="1:13" ht="15.75" customHeight="1" x14ac:dyDescent="0.2">
      <c r="A292" s="195"/>
      <c r="B292" s="195"/>
      <c r="M292" s="195"/>
    </row>
    <row r="293" spans="1:13" ht="15.75" customHeight="1" x14ac:dyDescent="0.2">
      <c r="A293" s="195"/>
      <c r="B293" s="195"/>
      <c r="M293" s="195"/>
    </row>
    <row r="294" spans="1:13" ht="15.75" customHeight="1" x14ac:dyDescent="0.2">
      <c r="A294" s="195"/>
      <c r="B294" s="195"/>
      <c r="M294" s="195"/>
    </row>
    <row r="295" spans="1:13" ht="15.75" customHeight="1" x14ac:dyDescent="0.2">
      <c r="A295" s="195"/>
      <c r="B295" s="195"/>
      <c r="M295" s="195"/>
    </row>
    <row r="296" spans="1:13" ht="15.75" customHeight="1" x14ac:dyDescent="0.2">
      <c r="A296" s="195"/>
      <c r="B296" s="195"/>
      <c r="M296" s="195"/>
    </row>
    <row r="297" spans="1:13" ht="15.75" customHeight="1" x14ac:dyDescent="0.2">
      <c r="A297" s="195"/>
      <c r="B297" s="195"/>
      <c r="M297" s="195"/>
    </row>
    <row r="298" spans="1:13" ht="15.75" customHeight="1" x14ac:dyDescent="0.2">
      <c r="A298" s="195"/>
      <c r="B298" s="195"/>
      <c r="M298" s="195"/>
    </row>
    <row r="299" spans="1:13" ht="15.75" customHeight="1" x14ac:dyDescent="0.2">
      <c r="A299" s="195"/>
      <c r="B299" s="195"/>
      <c r="M299" s="195"/>
    </row>
    <row r="300" spans="1:13" ht="15.75" customHeight="1" x14ac:dyDescent="0.2">
      <c r="A300" s="195"/>
      <c r="B300" s="195"/>
      <c r="M300" s="195"/>
    </row>
    <row r="301" spans="1:13" ht="15.75" customHeight="1" x14ac:dyDescent="0.2">
      <c r="A301" s="195"/>
      <c r="B301" s="195"/>
      <c r="M301" s="195"/>
    </row>
    <row r="302" spans="1:13" ht="15.75" customHeight="1" x14ac:dyDescent="0.2">
      <c r="A302" s="195"/>
      <c r="B302" s="195"/>
      <c r="M302" s="195"/>
    </row>
    <row r="303" spans="1:13" ht="15.75" customHeight="1" x14ac:dyDescent="0.2">
      <c r="A303" s="195"/>
      <c r="B303" s="195"/>
      <c r="M303" s="195"/>
    </row>
    <row r="304" spans="1:13" ht="15.75" customHeight="1" x14ac:dyDescent="0.2">
      <c r="A304" s="195"/>
      <c r="B304" s="195"/>
      <c r="M304" s="195"/>
    </row>
    <row r="305" spans="1:13" ht="15.75" customHeight="1" x14ac:dyDescent="0.2">
      <c r="A305" s="195"/>
      <c r="B305" s="195"/>
      <c r="M305" s="195"/>
    </row>
    <row r="306" spans="1:13" ht="15.75" customHeight="1" x14ac:dyDescent="0.2">
      <c r="A306" s="195"/>
      <c r="B306" s="195"/>
      <c r="M306" s="195"/>
    </row>
    <row r="307" spans="1:13" ht="15.75" customHeight="1" x14ac:dyDescent="0.2">
      <c r="A307" s="195"/>
      <c r="B307" s="195"/>
      <c r="M307" s="195"/>
    </row>
    <row r="308" spans="1:13" ht="15.75" customHeight="1" x14ac:dyDescent="0.2">
      <c r="A308" s="195"/>
      <c r="B308" s="195"/>
      <c r="M308" s="195"/>
    </row>
    <row r="309" spans="1:13" ht="15.75" customHeight="1" x14ac:dyDescent="0.2">
      <c r="A309" s="195"/>
      <c r="B309" s="195"/>
      <c r="M309" s="195"/>
    </row>
    <row r="310" spans="1:13" ht="15.75" customHeight="1" x14ac:dyDescent="0.2">
      <c r="A310" s="195"/>
      <c r="B310" s="195"/>
      <c r="M310" s="195"/>
    </row>
    <row r="311" spans="1:13" ht="15.75" customHeight="1" x14ac:dyDescent="0.2">
      <c r="A311" s="195"/>
      <c r="B311" s="195"/>
      <c r="M311" s="195"/>
    </row>
    <row r="312" spans="1:13" ht="15.75" customHeight="1" x14ac:dyDescent="0.2">
      <c r="A312" s="195"/>
      <c r="B312" s="195"/>
      <c r="M312" s="195"/>
    </row>
    <row r="313" spans="1:13" ht="15.75" customHeight="1" x14ac:dyDescent="0.2">
      <c r="A313" s="195"/>
      <c r="B313" s="195"/>
      <c r="M313" s="195"/>
    </row>
    <row r="314" spans="1:13" ht="15.75" customHeight="1" x14ac:dyDescent="0.2">
      <c r="A314" s="195"/>
      <c r="B314" s="195"/>
      <c r="M314" s="195"/>
    </row>
    <row r="315" spans="1:13" ht="15.75" customHeight="1" x14ac:dyDescent="0.2">
      <c r="A315" s="195"/>
      <c r="B315" s="195"/>
      <c r="M315" s="195"/>
    </row>
    <row r="316" spans="1:13" ht="15.75" customHeight="1" x14ac:dyDescent="0.2">
      <c r="A316" s="195"/>
      <c r="B316" s="195"/>
      <c r="M316" s="195"/>
    </row>
    <row r="317" spans="1:13" ht="15.75" customHeight="1" x14ac:dyDescent="0.2">
      <c r="A317" s="195"/>
      <c r="B317" s="195"/>
      <c r="M317" s="195"/>
    </row>
    <row r="318" spans="1:13" ht="15.75" customHeight="1" x14ac:dyDescent="0.2">
      <c r="A318" s="195"/>
      <c r="B318" s="195"/>
      <c r="M318" s="195"/>
    </row>
    <row r="319" spans="1:13" ht="15.75" customHeight="1" x14ac:dyDescent="0.2">
      <c r="A319" s="195"/>
      <c r="B319" s="195"/>
      <c r="M319" s="195"/>
    </row>
    <row r="320" spans="1:13" ht="15.75" customHeight="1" x14ac:dyDescent="0.2">
      <c r="A320" s="195"/>
      <c r="B320" s="195"/>
      <c r="M320" s="195"/>
    </row>
    <row r="321" spans="1:13" ht="15.75" customHeight="1" x14ac:dyDescent="0.2">
      <c r="A321" s="195"/>
      <c r="B321" s="195"/>
      <c r="M321" s="195"/>
    </row>
    <row r="322" spans="1:13" ht="15.75" customHeight="1" x14ac:dyDescent="0.2">
      <c r="A322" s="195"/>
      <c r="B322" s="195"/>
      <c r="M322" s="195"/>
    </row>
    <row r="323" spans="1:13" ht="15.75" customHeight="1" x14ac:dyDescent="0.2">
      <c r="A323" s="195"/>
      <c r="B323" s="195"/>
      <c r="M323" s="195"/>
    </row>
    <row r="324" spans="1:13" ht="15.75" customHeight="1" x14ac:dyDescent="0.2">
      <c r="A324" s="195"/>
      <c r="B324" s="195"/>
      <c r="M324" s="195"/>
    </row>
    <row r="325" spans="1:13" ht="15.75" customHeight="1" x14ac:dyDescent="0.2">
      <c r="A325" s="195"/>
      <c r="B325" s="195"/>
      <c r="M325" s="195"/>
    </row>
    <row r="326" spans="1:13" ht="15.75" customHeight="1" x14ac:dyDescent="0.2">
      <c r="A326" s="195"/>
      <c r="B326" s="195"/>
      <c r="M326" s="195"/>
    </row>
    <row r="327" spans="1:13" ht="15.75" customHeight="1" x14ac:dyDescent="0.2">
      <c r="A327" s="195"/>
      <c r="B327" s="195"/>
      <c r="M327" s="195"/>
    </row>
    <row r="328" spans="1:13" ht="15.75" customHeight="1" x14ac:dyDescent="0.2">
      <c r="A328" s="195"/>
      <c r="B328" s="195"/>
      <c r="M328" s="195"/>
    </row>
    <row r="329" spans="1:13" ht="15.75" customHeight="1" x14ac:dyDescent="0.2">
      <c r="A329" s="195"/>
      <c r="B329" s="195"/>
      <c r="M329" s="195"/>
    </row>
    <row r="330" spans="1:13" ht="15.75" customHeight="1" x14ac:dyDescent="0.2">
      <c r="A330" s="195"/>
      <c r="B330" s="195"/>
      <c r="M330" s="195"/>
    </row>
    <row r="331" spans="1:13" ht="15.75" customHeight="1" x14ac:dyDescent="0.2">
      <c r="A331" s="195"/>
      <c r="B331" s="195"/>
      <c r="M331" s="195"/>
    </row>
    <row r="332" spans="1:13" ht="15.75" customHeight="1" x14ac:dyDescent="0.2">
      <c r="A332" s="195"/>
      <c r="B332" s="195"/>
      <c r="M332" s="195"/>
    </row>
    <row r="333" spans="1:13" ht="15.75" customHeight="1" x14ac:dyDescent="0.2">
      <c r="A333" s="195"/>
      <c r="B333" s="195"/>
      <c r="M333" s="195"/>
    </row>
    <row r="334" spans="1:13" ht="15.75" customHeight="1" x14ac:dyDescent="0.2">
      <c r="A334" s="195"/>
      <c r="B334" s="195"/>
      <c r="M334" s="195"/>
    </row>
    <row r="335" spans="1:13" ht="15.75" customHeight="1" x14ac:dyDescent="0.2">
      <c r="A335" s="195"/>
      <c r="B335" s="195"/>
      <c r="M335" s="195"/>
    </row>
    <row r="336" spans="1:13" ht="15.75" customHeight="1" x14ac:dyDescent="0.2">
      <c r="A336" s="195"/>
      <c r="B336" s="195"/>
      <c r="M336" s="195"/>
    </row>
    <row r="337" spans="1:13" ht="15.75" customHeight="1" x14ac:dyDescent="0.2">
      <c r="A337" s="195"/>
      <c r="B337" s="195"/>
      <c r="M337" s="195"/>
    </row>
    <row r="338" spans="1:13" ht="15.75" customHeight="1" x14ac:dyDescent="0.2">
      <c r="A338" s="195"/>
      <c r="B338" s="195"/>
      <c r="M338" s="195"/>
    </row>
    <row r="339" spans="1:13" ht="15.75" customHeight="1" x14ac:dyDescent="0.2">
      <c r="A339" s="195"/>
      <c r="B339" s="195"/>
      <c r="M339" s="195"/>
    </row>
    <row r="340" spans="1:13" ht="15.75" customHeight="1" x14ac:dyDescent="0.2">
      <c r="A340" s="195"/>
      <c r="B340" s="195"/>
      <c r="M340" s="195"/>
    </row>
    <row r="341" spans="1:13" ht="15.75" customHeight="1" x14ac:dyDescent="0.2">
      <c r="A341" s="195"/>
      <c r="B341" s="195"/>
      <c r="M341" s="195"/>
    </row>
    <row r="342" spans="1:13" ht="15.75" customHeight="1" x14ac:dyDescent="0.2">
      <c r="A342" s="195"/>
      <c r="B342" s="195"/>
      <c r="M342" s="195"/>
    </row>
    <row r="343" spans="1:13" ht="15.75" customHeight="1" x14ac:dyDescent="0.2">
      <c r="A343" s="195"/>
      <c r="B343" s="195"/>
      <c r="M343" s="195"/>
    </row>
    <row r="344" spans="1:13" ht="15.75" customHeight="1" x14ac:dyDescent="0.2">
      <c r="A344" s="195"/>
      <c r="B344" s="195"/>
      <c r="M344" s="195"/>
    </row>
    <row r="345" spans="1:13" ht="15.75" customHeight="1" x14ac:dyDescent="0.2">
      <c r="A345" s="195"/>
      <c r="B345" s="195"/>
      <c r="M345" s="195"/>
    </row>
    <row r="346" spans="1:13" ht="15.75" customHeight="1" x14ac:dyDescent="0.2">
      <c r="A346" s="195"/>
      <c r="B346" s="195"/>
      <c r="M346" s="195"/>
    </row>
    <row r="347" spans="1:13" ht="15.75" customHeight="1" x14ac:dyDescent="0.2">
      <c r="A347" s="195"/>
      <c r="B347" s="195"/>
      <c r="M347" s="195"/>
    </row>
    <row r="348" spans="1:13" ht="15.75" customHeight="1" x14ac:dyDescent="0.2">
      <c r="A348" s="195"/>
      <c r="B348" s="195"/>
      <c r="M348" s="195"/>
    </row>
    <row r="349" spans="1:13" ht="15.75" customHeight="1" x14ac:dyDescent="0.2">
      <c r="A349" s="195"/>
      <c r="B349" s="195"/>
      <c r="M349" s="195"/>
    </row>
    <row r="350" spans="1:13" ht="15.75" customHeight="1" x14ac:dyDescent="0.2">
      <c r="A350" s="195"/>
      <c r="B350" s="195"/>
      <c r="M350" s="195"/>
    </row>
    <row r="351" spans="1:13" ht="15.75" customHeight="1" x14ac:dyDescent="0.2">
      <c r="A351" s="195"/>
      <c r="B351" s="195"/>
      <c r="M351" s="195"/>
    </row>
    <row r="352" spans="1:13" ht="15.75" customHeight="1" x14ac:dyDescent="0.2">
      <c r="A352" s="195"/>
      <c r="B352" s="195"/>
      <c r="M352" s="195"/>
    </row>
    <row r="353" spans="1:13" ht="15.75" customHeight="1" x14ac:dyDescent="0.2">
      <c r="A353" s="195"/>
      <c r="B353" s="195"/>
      <c r="M353" s="195"/>
    </row>
    <row r="354" spans="1:13" ht="15.75" customHeight="1" x14ac:dyDescent="0.2">
      <c r="A354" s="195"/>
      <c r="B354" s="195"/>
      <c r="M354" s="195"/>
    </row>
    <row r="355" spans="1:13" ht="15.75" customHeight="1" x14ac:dyDescent="0.2">
      <c r="A355" s="195"/>
      <c r="B355" s="195"/>
      <c r="M355" s="195"/>
    </row>
    <row r="356" spans="1:13" ht="15.75" customHeight="1" x14ac:dyDescent="0.2">
      <c r="A356" s="195"/>
      <c r="B356" s="195"/>
      <c r="M356" s="195"/>
    </row>
    <row r="357" spans="1:13" ht="15.75" customHeight="1" x14ac:dyDescent="0.2">
      <c r="A357" s="195"/>
      <c r="B357" s="195"/>
      <c r="M357" s="195"/>
    </row>
    <row r="358" spans="1:13" ht="15.75" customHeight="1" x14ac:dyDescent="0.2">
      <c r="A358" s="195"/>
      <c r="B358" s="195"/>
      <c r="M358" s="195"/>
    </row>
    <row r="359" spans="1:13" ht="15.75" customHeight="1" x14ac:dyDescent="0.2">
      <c r="A359" s="195"/>
      <c r="B359" s="195"/>
      <c r="M359" s="195"/>
    </row>
    <row r="360" spans="1:13" ht="15.75" customHeight="1" x14ac:dyDescent="0.2">
      <c r="A360" s="195"/>
      <c r="B360" s="195"/>
      <c r="M360" s="195"/>
    </row>
    <row r="361" spans="1:13" ht="15.75" customHeight="1" x14ac:dyDescent="0.2">
      <c r="A361" s="195"/>
      <c r="B361" s="195"/>
      <c r="M361" s="195"/>
    </row>
    <row r="362" spans="1:13" ht="15.75" customHeight="1" x14ac:dyDescent="0.2">
      <c r="A362" s="195"/>
      <c r="B362" s="195"/>
      <c r="M362" s="195"/>
    </row>
    <row r="363" spans="1:13" ht="15.75" customHeight="1" x14ac:dyDescent="0.2">
      <c r="A363" s="195"/>
      <c r="B363" s="195"/>
      <c r="M363" s="195"/>
    </row>
    <row r="364" spans="1:13" ht="15.75" customHeight="1" x14ac:dyDescent="0.2">
      <c r="A364" s="195"/>
      <c r="B364" s="195"/>
      <c r="M364" s="195"/>
    </row>
    <row r="365" spans="1:13" ht="15.75" customHeight="1" x14ac:dyDescent="0.2">
      <c r="A365" s="195"/>
      <c r="B365" s="195"/>
      <c r="M365" s="195"/>
    </row>
    <row r="366" spans="1:13" ht="15.75" customHeight="1" x14ac:dyDescent="0.2">
      <c r="A366" s="195"/>
      <c r="B366" s="195"/>
      <c r="M366" s="195"/>
    </row>
    <row r="367" spans="1:13" ht="15.75" customHeight="1" x14ac:dyDescent="0.2">
      <c r="A367" s="195"/>
      <c r="B367" s="195"/>
      <c r="M367" s="195"/>
    </row>
    <row r="368" spans="1:13" ht="15.75" customHeight="1" x14ac:dyDescent="0.2">
      <c r="A368" s="195"/>
      <c r="B368" s="195"/>
      <c r="M368" s="195"/>
    </row>
    <row r="369" spans="1:13" ht="15.75" customHeight="1" x14ac:dyDescent="0.2">
      <c r="A369" s="195"/>
      <c r="B369" s="195"/>
      <c r="M369" s="195"/>
    </row>
    <row r="370" spans="1:13" ht="15.75" customHeight="1" x14ac:dyDescent="0.2">
      <c r="A370" s="195"/>
      <c r="B370" s="195"/>
      <c r="M370" s="195"/>
    </row>
    <row r="371" spans="1:13" ht="15.75" customHeight="1" x14ac:dyDescent="0.2">
      <c r="A371" s="195"/>
      <c r="B371" s="195"/>
      <c r="M371" s="195"/>
    </row>
    <row r="372" spans="1:13" ht="15.75" customHeight="1" x14ac:dyDescent="0.2">
      <c r="A372" s="195"/>
      <c r="B372" s="195"/>
      <c r="M372" s="195"/>
    </row>
    <row r="373" spans="1:13" ht="15.75" customHeight="1" x14ac:dyDescent="0.2">
      <c r="A373" s="195"/>
      <c r="B373" s="195"/>
      <c r="M373" s="195"/>
    </row>
    <row r="374" spans="1:13" ht="15.75" customHeight="1" x14ac:dyDescent="0.2">
      <c r="A374" s="195"/>
      <c r="B374" s="195"/>
      <c r="M374" s="195"/>
    </row>
    <row r="375" spans="1:13" ht="15.75" customHeight="1" x14ac:dyDescent="0.2">
      <c r="A375" s="195"/>
      <c r="B375" s="195"/>
      <c r="M375" s="195"/>
    </row>
    <row r="376" spans="1:13" ht="15.75" customHeight="1" x14ac:dyDescent="0.2">
      <c r="A376" s="195"/>
      <c r="B376" s="195"/>
      <c r="M376" s="195"/>
    </row>
    <row r="377" spans="1:13" ht="15.75" customHeight="1" x14ac:dyDescent="0.2">
      <c r="A377" s="195"/>
      <c r="B377" s="195"/>
      <c r="M377" s="195"/>
    </row>
    <row r="378" spans="1:13" ht="15.75" customHeight="1" x14ac:dyDescent="0.2">
      <c r="A378" s="195"/>
      <c r="B378" s="195"/>
      <c r="M378" s="195"/>
    </row>
    <row r="379" spans="1:13" ht="15.75" customHeight="1" x14ac:dyDescent="0.2">
      <c r="A379" s="195"/>
      <c r="B379" s="195"/>
      <c r="M379" s="195"/>
    </row>
    <row r="380" spans="1:13" ht="15.75" customHeight="1" x14ac:dyDescent="0.2">
      <c r="A380" s="195"/>
      <c r="B380" s="195"/>
      <c r="M380" s="195"/>
    </row>
    <row r="381" spans="1:13" ht="15.75" customHeight="1" x14ac:dyDescent="0.2">
      <c r="A381" s="195"/>
      <c r="B381" s="195"/>
      <c r="M381" s="195"/>
    </row>
    <row r="382" spans="1:13" ht="15.75" customHeight="1" x14ac:dyDescent="0.2">
      <c r="A382" s="195"/>
      <c r="B382" s="195"/>
      <c r="M382" s="195"/>
    </row>
    <row r="383" spans="1:13" ht="15.75" customHeight="1" x14ac:dyDescent="0.2">
      <c r="A383" s="195"/>
      <c r="B383" s="195"/>
      <c r="M383" s="195"/>
    </row>
    <row r="384" spans="1:13" ht="15.75" customHeight="1" x14ac:dyDescent="0.2">
      <c r="A384" s="195"/>
      <c r="B384" s="195"/>
      <c r="M384" s="195"/>
    </row>
    <row r="385" spans="1:13" ht="15.75" customHeight="1" x14ac:dyDescent="0.2">
      <c r="A385" s="195"/>
      <c r="B385" s="195"/>
      <c r="M385" s="195"/>
    </row>
    <row r="386" spans="1:13" ht="15.75" customHeight="1" x14ac:dyDescent="0.2">
      <c r="A386" s="195"/>
      <c r="B386" s="195"/>
      <c r="M386" s="195"/>
    </row>
    <row r="387" spans="1:13" ht="15.75" customHeight="1" x14ac:dyDescent="0.2">
      <c r="A387" s="195"/>
      <c r="B387" s="195"/>
      <c r="M387" s="195"/>
    </row>
    <row r="388" spans="1:13" ht="15.75" customHeight="1" x14ac:dyDescent="0.2">
      <c r="A388" s="195"/>
      <c r="B388" s="195"/>
      <c r="M388" s="195"/>
    </row>
    <row r="389" spans="1:13" ht="15.75" customHeight="1" x14ac:dyDescent="0.2">
      <c r="A389" s="195"/>
      <c r="B389" s="195"/>
      <c r="M389" s="195"/>
    </row>
    <row r="390" spans="1:13" ht="15.75" customHeight="1" x14ac:dyDescent="0.2">
      <c r="A390" s="195"/>
      <c r="B390" s="195"/>
      <c r="M390" s="195"/>
    </row>
    <row r="391" spans="1:13" ht="15.75" customHeight="1" x14ac:dyDescent="0.2">
      <c r="A391" s="195"/>
      <c r="B391" s="195"/>
      <c r="M391" s="195"/>
    </row>
    <row r="392" spans="1:13" ht="15.75" customHeight="1" x14ac:dyDescent="0.2">
      <c r="A392" s="195"/>
      <c r="B392" s="195"/>
      <c r="M392" s="195"/>
    </row>
    <row r="393" spans="1:13" ht="15.75" customHeight="1" x14ac:dyDescent="0.2">
      <c r="A393" s="195"/>
      <c r="B393" s="195"/>
      <c r="M393" s="195"/>
    </row>
    <row r="394" spans="1:13" ht="15.75" customHeight="1" x14ac:dyDescent="0.2">
      <c r="A394" s="195"/>
      <c r="B394" s="195"/>
      <c r="M394" s="195"/>
    </row>
    <row r="395" spans="1:13" ht="15.75" customHeight="1" x14ac:dyDescent="0.2">
      <c r="A395" s="195"/>
      <c r="B395" s="195"/>
      <c r="M395" s="195"/>
    </row>
    <row r="396" spans="1:13" ht="15.75" customHeight="1" x14ac:dyDescent="0.2">
      <c r="A396" s="195"/>
      <c r="B396" s="195"/>
      <c r="M396" s="195"/>
    </row>
    <row r="397" spans="1:13" ht="15.75" customHeight="1" x14ac:dyDescent="0.2">
      <c r="A397" s="195"/>
      <c r="B397" s="195"/>
      <c r="M397" s="195"/>
    </row>
    <row r="398" spans="1:13" ht="15.75" customHeight="1" x14ac:dyDescent="0.2">
      <c r="A398" s="195"/>
      <c r="B398" s="195"/>
      <c r="M398" s="195"/>
    </row>
    <row r="399" spans="1:13" ht="15.75" customHeight="1" x14ac:dyDescent="0.2">
      <c r="A399" s="195"/>
      <c r="B399" s="195"/>
      <c r="M399" s="195"/>
    </row>
    <row r="400" spans="1:13" ht="15.75" customHeight="1" x14ac:dyDescent="0.2">
      <c r="A400" s="195"/>
      <c r="B400" s="195"/>
      <c r="M400" s="195"/>
    </row>
    <row r="401" spans="1:13" ht="15.75" customHeight="1" x14ac:dyDescent="0.2">
      <c r="A401" s="195"/>
      <c r="B401" s="195"/>
      <c r="M401" s="195"/>
    </row>
    <row r="402" spans="1:13" ht="15.75" customHeight="1" x14ac:dyDescent="0.2">
      <c r="A402" s="195"/>
      <c r="B402" s="195"/>
      <c r="M402" s="195"/>
    </row>
    <row r="403" spans="1:13" ht="15.75" customHeight="1" x14ac:dyDescent="0.2">
      <c r="A403" s="195"/>
      <c r="B403" s="195"/>
      <c r="M403" s="195"/>
    </row>
    <row r="404" spans="1:13" ht="15.75" customHeight="1" x14ac:dyDescent="0.2">
      <c r="A404" s="195"/>
      <c r="B404" s="195"/>
      <c r="M404" s="195"/>
    </row>
    <row r="405" spans="1:13" ht="15.75" customHeight="1" x14ac:dyDescent="0.2">
      <c r="A405" s="195"/>
      <c r="B405" s="195"/>
      <c r="M405" s="195"/>
    </row>
    <row r="406" spans="1:13" ht="15.75" customHeight="1" x14ac:dyDescent="0.2">
      <c r="A406" s="195"/>
      <c r="B406" s="195"/>
      <c r="M406" s="195"/>
    </row>
    <row r="407" spans="1:13" ht="15.75" customHeight="1" x14ac:dyDescent="0.2">
      <c r="A407" s="195"/>
      <c r="B407" s="195"/>
      <c r="M407" s="195"/>
    </row>
    <row r="408" spans="1:13" ht="15.75" customHeight="1" x14ac:dyDescent="0.2">
      <c r="A408" s="195"/>
      <c r="B408" s="195"/>
      <c r="M408" s="195"/>
    </row>
    <row r="409" spans="1:13" ht="15.75" customHeight="1" x14ac:dyDescent="0.2">
      <c r="A409" s="195"/>
      <c r="B409" s="195"/>
      <c r="M409" s="195"/>
    </row>
    <row r="410" spans="1:13" ht="15.75" customHeight="1" x14ac:dyDescent="0.2">
      <c r="A410" s="195"/>
      <c r="B410" s="195"/>
      <c r="M410" s="195"/>
    </row>
    <row r="411" spans="1:13" ht="15.75" customHeight="1" x14ac:dyDescent="0.2">
      <c r="A411" s="195"/>
      <c r="B411" s="195"/>
      <c r="M411" s="195"/>
    </row>
    <row r="412" spans="1:13" ht="15.75" customHeight="1" x14ac:dyDescent="0.2">
      <c r="A412" s="195"/>
      <c r="B412" s="195"/>
      <c r="M412" s="195"/>
    </row>
    <row r="413" spans="1:13" ht="15.75" customHeight="1" x14ac:dyDescent="0.2">
      <c r="A413" s="195"/>
      <c r="B413" s="195"/>
      <c r="M413" s="195"/>
    </row>
    <row r="414" spans="1:13" ht="15.75" customHeight="1" x14ac:dyDescent="0.2">
      <c r="A414" s="195"/>
      <c r="B414" s="195"/>
      <c r="M414" s="195"/>
    </row>
    <row r="415" spans="1:13" ht="15.75" customHeight="1" x14ac:dyDescent="0.2">
      <c r="A415" s="195"/>
      <c r="B415" s="195"/>
      <c r="M415" s="195"/>
    </row>
    <row r="416" spans="1:13" ht="15.75" customHeight="1" x14ac:dyDescent="0.2">
      <c r="A416" s="195"/>
      <c r="B416" s="195"/>
      <c r="M416" s="195"/>
    </row>
    <row r="417" spans="1:13" ht="15.75" customHeight="1" x14ac:dyDescent="0.2">
      <c r="A417" s="195"/>
      <c r="B417" s="195"/>
      <c r="M417" s="195"/>
    </row>
    <row r="418" spans="1:13" ht="15.75" customHeight="1" x14ac:dyDescent="0.2">
      <c r="A418" s="195"/>
      <c r="B418" s="195"/>
      <c r="M418" s="195"/>
    </row>
    <row r="419" spans="1:13" ht="15.75" customHeight="1" x14ac:dyDescent="0.2">
      <c r="A419" s="195"/>
      <c r="B419" s="195"/>
      <c r="M419" s="195"/>
    </row>
    <row r="420" spans="1:13" ht="15.75" customHeight="1" x14ac:dyDescent="0.2">
      <c r="A420" s="195"/>
      <c r="B420" s="195"/>
      <c r="M420" s="195"/>
    </row>
    <row r="421" spans="1:13" ht="15.75" customHeight="1" x14ac:dyDescent="0.2">
      <c r="A421" s="195"/>
      <c r="B421" s="195"/>
      <c r="M421" s="195"/>
    </row>
    <row r="422" spans="1:13" ht="15.75" customHeight="1" x14ac:dyDescent="0.2">
      <c r="A422" s="195"/>
      <c r="B422" s="195"/>
      <c r="M422" s="195"/>
    </row>
    <row r="423" spans="1:13" ht="15.75" customHeight="1" x14ac:dyDescent="0.2">
      <c r="A423" s="195"/>
      <c r="B423" s="195"/>
      <c r="M423" s="195"/>
    </row>
    <row r="424" spans="1:13" ht="15.75" customHeight="1" x14ac:dyDescent="0.2">
      <c r="A424" s="195"/>
      <c r="B424" s="195"/>
      <c r="M424" s="195"/>
    </row>
    <row r="425" spans="1:13" ht="15.75" customHeight="1" x14ac:dyDescent="0.2">
      <c r="A425" s="195"/>
      <c r="B425" s="195"/>
      <c r="M425" s="195"/>
    </row>
    <row r="426" spans="1:13" ht="15.75" customHeight="1" x14ac:dyDescent="0.2">
      <c r="A426" s="195"/>
      <c r="B426" s="195"/>
      <c r="M426" s="195"/>
    </row>
    <row r="427" spans="1:13" ht="15.75" customHeight="1" x14ac:dyDescent="0.2">
      <c r="A427" s="195"/>
      <c r="B427" s="195"/>
      <c r="M427" s="195"/>
    </row>
    <row r="428" spans="1:13" ht="15.75" customHeight="1" x14ac:dyDescent="0.2">
      <c r="A428" s="195"/>
      <c r="B428" s="195"/>
      <c r="M428" s="195"/>
    </row>
    <row r="429" spans="1:13" ht="15.75" customHeight="1" x14ac:dyDescent="0.2">
      <c r="A429" s="195"/>
      <c r="B429" s="195"/>
      <c r="M429" s="195"/>
    </row>
    <row r="430" spans="1:13" ht="15.75" customHeight="1" x14ac:dyDescent="0.2">
      <c r="A430" s="195"/>
      <c r="B430" s="195"/>
      <c r="M430" s="195"/>
    </row>
    <row r="431" spans="1:13" ht="15.75" customHeight="1" x14ac:dyDescent="0.2">
      <c r="A431" s="195"/>
      <c r="B431" s="195"/>
      <c r="M431" s="195"/>
    </row>
    <row r="432" spans="1:13" ht="15.75" customHeight="1" x14ac:dyDescent="0.2">
      <c r="A432" s="195"/>
      <c r="B432" s="195"/>
      <c r="M432" s="195"/>
    </row>
    <row r="433" spans="1:13" ht="15.75" customHeight="1" x14ac:dyDescent="0.2">
      <c r="A433" s="195"/>
      <c r="B433" s="195"/>
      <c r="M433" s="195"/>
    </row>
    <row r="434" spans="1:13" ht="15.75" customHeight="1" x14ac:dyDescent="0.2">
      <c r="A434" s="195"/>
      <c r="B434" s="195"/>
      <c r="M434" s="195"/>
    </row>
    <row r="435" spans="1:13" ht="15.75" customHeight="1" x14ac:dyDescent="0.2">
      <c r="A435" s="195"/>
      <c r="B435" s="195"/>
      <c r="M435" s="195"/>
    </row>
    <row r="436" spans="1:13" ht="15.75" customHeight="1" x14ac:dyDescent="0.2">
      <c r="A436" s="195"/>
      <c r="B436" s="195"/>
      <c r="M436" s="195"/>
    </row>
    <row r="437" spans="1:13" ht="15.75" customHeight="1" x14ac:dyDescent="0.2">
      <c r="A437" s="195"/>
      <c r="B437" s="195"/>
      <c r="M437" s="195"/>
    </row>
    <row r="438" spans="1:13" ht="15.75" customHeight="1" x14ac:dyDescent="0.2">
      <c r="A438" s="195"/>
      <c r="B438" s="195"/>
      <c r="M438" s="195"/>
    </row>
    <row r="439" spans="1:13" ht="15.75" customHeight="1" x14ac:dyDescent="0.2">
      <c r="A439" s="195"/>
      <c r="B439" s="195"/>
      <c r="M439" s="195"/>
    </row>
    <row r="440" spans="1:13" ht="15.75" customHeight="1" x14ac:dyDescent="0.2">
      <c r="A440" s="195"/>
      <c r="B440" s="195"/>
      <c r="M440" s="195"/>
    </row>
    <row r="441" spans="1:13" ht="15.75" customHeight="1" x14ac:dyDescent="0.2">
      <c r="A441" s="195"/>
      <c r="B441" s="195"/>
      <c r="M441" s="195"/>
    </row>
    <row r="442" spans="1:13" ht="15.75" customHeight="1" x14ac:dyDescent="0.2">
      <c r="A442" s="195"/>
      <c r="B442" s="195"/>
      <c r="M442" s="195"/>
    </row>
    <row r="443" spans="1:13" ht="15.75" customHeight="1" x14ac:dyDescent="0.2">
      <c r="A443" s="195"/>
      <c r="B443" s="195"/>
      <c r="M443" s="195"/>
    </row>
    <row r="444" spans="1:13" ht="15.75" customHeight="1" x14ac:dyDescent="0.2">
      <c r="A444" s="195"/>
      <c r="B444" s="195"/>
      <c r="M444" s="195"/>
    </row>
    <row r="445" spans="1:13" ht="15.75" customHeight="1" x14ac:dyDescent="0.2">
      <c r="A445" s="195"/>
      <c r="B445" s="195"/>
      <c r="M445" s="195"/>
    </row>
    <row r="446" spans="1:13" ht="15.75" customHeight="1" x14ac:dyDescent="0.2">
      <c r="A446" s="195"/>
      <c r="B446" s="195"/>
      <c r="M446" s="195"/>
    </row>
    <row r="447" spans="1:13" ht="15.75" customHeight="1" x14ac:dyDescent="0.2">
      <c r="A447" s="195"/>
      <c r="B447" s="195"/>
      <c r="M447" s="195"/>
    </row>
    <row r="448" spans="1:13" ht="15.75" customHeight="1" x14ac:dyDescent="0.2">
      <c r="A448" s="195"/>
      <c r="B448" s="195"/>
      <c r="M448" s="195"/>
    </row>
    <row r="449" spans="1:13" ht="15.75" customHeight="1" x14ac:dyDescent="0.2">
      <c r="A449" s="195"/>
      <c r="B449" s="195"/>
      <c r="M449" s="195"/>
    </row>
    <row r="450" spans="1:13" ht="15.75" customHeight="1" x14ac:dyDescent="0.2">
      <c r="A450" s="195"/>
      <c r="B450" s="195"/>
      <c r="M450" s="195"/>
    </row>
    <row r="451" spans="1:13" ht="15.75" customHeight="1" x14ac:dyDescent="0.2">
      <c r="A451" s="195"/>
      <c r="B451" s="195"/>
      <c r="M451" s="195"/>
    </row>
    <row r="452" spans="1:13" ht="15.75" customHeight="1" x14ac:dyDescent="0.2">
      <c r="A452" s="195"/>
      <c r="B452" s="195"/>
      <c r="M452" s="195"/>
    </row>
    <row r="453" spans="1:13" ht="15.75" customHeight="1" x14ac:dyDescent="0.2">
      <c r="A453" s="195"/>
      <c r="B453" s="195"/>
      <c r="M453" s="195"/>
    </row>
    <row r="454" spans="1:13" ht="15.75" customHeight="1" x14ac:dyDescent="0.2">
      <c r="A454" s="195"/>
      <c r="B454" s="195"/>
      <c r="M454" s="195"/>
    </row>
    <row r="455" spans="1:13" ht="15.75" customHeight="1" x14ac:dyDescent="0.2">
      <c r="A455" s="195"/>
      <c r="B455" s="195"/>
      <c r="M455" s="195"/>
    </row>
    <row r="456" spans="1:13" ht="15.75" customHeight="1" x14ac:dyDescent="0.2">
      <c r="A456" s="195"/>
      <c r="B456" s="195"/>
      <c r="M456" s="195"/>
    </row>
    <row r="457" spans="1:13" ht="15.75" customHeight="1" x14ac:dyDescent="0.2">
      <c r="A457" s="195"/>
      <c r="B457" s="195"/>
      <c r="M457" s="195"/>
    </row>
    <row r="458" spans="1:13" ht="15.75" customHeight="1" x14ac:dyDescent="0.2">
      <c r="A458" s="195"/>
      <c r="B458" s="195"/>
      <c r="M458" s="195"/>
    </row>
    <row r="459" spans="1:13" ht="15.75" customHeight="1" x14ac:dyDescent="0.2">
      <c r="A459" s="195"/>
      <c r="B459" s="195"/>
      <c r="M459" s="195"/>
    </row>
    <row r="460" spans="1:13" ht="15.75" customHeight="1" x14ac:dyDescent="0.2">
      <c r="A460" s="195"/>
      <c r="B460" s="195"/>
      <c r="M460" s="195"/>
    </row>
    <row r="461" spans="1:13" ht="15.75" customHeight="1" x14ac:dyDescent="0.2">
      <c r="A461" s="195"/>
      <c r="B461" s="195"/>
      <c r="M461" s="195"/>
    </row>
    <row r="462" spans="1:13" ht="15.75" customHeight="1" x14ac:dyDescent="0.2">
      <c r="A462" s="195"/>
      <c r="B462" s="195"/>
      <c r="M462" s="195"/>
    </row>
    <row r="463" spans="1:13" ht="15.75" customHeight="1" x14ac:dyDescent="0.2">
      <c r="A463" s="195"/>
      <c r="B463" s="195"/>
      <c r="M463" s="195"/>
    </row>
    <row r="464" spans="1:13" ht="15.75" customHeight="1" x14ac:dyDescent="0.2">
      <c r="A464" s="195"/>
      <c r="B464" s="195"/>
      <c r="M464" s="195"/>
    </row>
    <row r="465" spans="1:13" ht="15.75" customHeight="1" x14ac:dyDescent="0.2">
      <c r="A465" s="195"/>
      <c r="B465" s="195"/>
      <c r="M465" s="195"/>
    </row>
    <row r="466" spans="1:13" ht="15.75" customHeight="1" x14ac:dyDescent="0.2">
      <c r="A466" s="195"/>
      <c r="B466" s="195"/>
      <c r="M466" s="195"/>
    </row>
    <row r="467" spans="1:13" ht="15.75" customHeight="1" x14ac:dyDescent="0.2">
      <c r="A467" s="195"/>
      <c r="B467" s="195"/>
      <c r="M467" s="195"/>
    </row>
    <row r="468" spans="1:13" ht="15.75" customHeight="1" x14ac:dyDescent="0.2">
      <c r="A468" s="195"/>
      <c r="B468" s="195"/>
      <c r="M468" s="195"/>
    </row>
    <row r="469" spans="1:13" ht="15.75" customHeight="1" x14ac:dyDescent="0.2">
      <c r="A469" s="195"/>
      <c r="B469" s="195"/>
      <c r="M469" s="195"/>
    </row>
    <row r="470" spans="1:13" ht="15.75" customHeight="1" x14ac:dyDescent="0.2">
      <c r="A470" s="195"/>
      <c r="B470" s="195"/>
      <c r="M470" s="195"/>
    </row>
    <row r="471" spans="1:13" ht="15.75" customHeight="1" x14ac:dyDescent="0.2">
      <c r="A471" s="195"/>
      <c r="B471" s="195"/>
      <c r="M471" s="195"/>
    </row>
    <row r="472" spans="1:13" ht="15.75" customHeight="1" x14ac:dyDescent="0.2">
      <c r="A472" s="195"/>
      <c r="B472" s="195"/>
      <c r="M472" s="195"/>
    </row>
    <row r="473" spans="1:13" ht="15.75" customHeight="1" x14ac:dyDescent="0.2">
      <c r="A473" s="195"/>
      <c r="B473" s="195"/>
      <c r="M473" s="195"/>
    </row>
    <row r="474" spans="1:13" ht="15.75" customHeight="1" x14ac:dyDescent="0.2">
      <c r="A474" s="195"/>
      <c r="B474" s="195"/>
      <c r="M474" s="195"/>
    </row>
    <row r="475" spans="1:13" ht="15.75" customHeight="1" x14ac:dyDescent="0.2">
      <c r="A475" s="195"/>
      <c r="B475" s="195"/>
      <c r="M475" s="195"/>
    </row>
    <row r="476" spans="1:13" ht="15.75" customHeight="1" x14ac:dyDescent="0.2">
      <c r="A476" s="195"/>
      <c r="B476" s="195"/>
      <c r="M476" s="195"/>
    </row>
    <row r="477" spans="1:13" ht="15.75" customHeight="1" x14ac:dyDescent="0.2">
      <c r="A477" s="195"/>
      <c r="B477" s="195"/>
      <c r="M477" s="195"/>
    </row>
    <row r="478" spans="1:13" ht="15.75" customHeight="1" x14ac:dyDescent="0.2">
      <c r="A478" s="195"/>
      <c r="B478" s="195"/>
      <c r="M478" s="195"/>
    </row>
    <row r="479" spans="1:13" ht="15.75" customHeight="1" x14ac:dyDescent="0.2">
      <c r="A479" s="195"/>
      <c r="B479" s="195"/>
      <c r="M479" s="195"/>
    </row>
    <row r="480" spans="1:13" ht="15.75" customHeight="1" x14ac:dyDescent="0.2">
      <c r="A480" s="195"/>
      <c r="B480" s="195"/>
      <c r="M480" s="195"/>
    </row>
    <row r="481" spans="1:13" ht="15.75" customHeight="1" x14ac:dyDescent="0.2">
      <c r="A481" s="195"/>
      <c r="B481" s="195"/>
      <c r="M481" s="195"/>
    </row>
    <row r="482" spans="1:13" ht="15.75" customHeight="1" x14ac:dyDescent="0.2">
      <c r="A482" s="195"/>
      <c r="B482" s="195"/>
      <c r="M482" s="195"/>
    </row>
    <row r="483" spans="1:13" ht="15.75" customHeight="1" x14ac:dyDescent="0.2">
      <c r="A483" s="195"/>
      <c r="B483" s="195"/>
      <c r="M483" s="195"/>
    </row>
    <row r="484" spans="1:13" ht="15.75" customHeight="1" x14ac:dyDescent="0.2">
      <c r="A484" s="195"/>
      <c r="B484" s="195"/>
      <c r="M484" s="195"/>
    </row>
    <row r="485" spans="1:13" ht="15.75" customHeight="1" x14ac:dyDescent="0.2">
      <c r="A485" s="195"/>
      <c r="B485" s="195"/>
      <c r="M485" s="195"/>
    </row>
    <row r="486" spans="1:13" ht="15.75" customHeight="1" x14ac:dyDescent="0.2">
      <c r="A486" s="195"/>
      <c r="B486" s="195"/>
      <c r="M486" s="195"/>
    </row>
    <row r="487" spans="1:13" ht="15.75" customHeight="1" x14ac:dyDescent="0.2">
      <c r="A487" s="195"/>
      <c r="B487" s="195"/>
      <c r="M487" s="195"/>
    </row>
    <row r="488" spans="1:13" ht="15.75" customHeight="1" x14ac:dyDescent="0.2">
      <c r="A488" s="195"/>
      <c r="B488" s="195"/>
      <c r="M488" s="195"/>
    </row>
    <row r="489" spans="1:13" ht="15.75" customHeight="1" x14ac:dyDescent="0.2">
      <c r="A489" s="195"/>
      <c r="B489" s="195"/>
      <c r="M489" s="195"/>
    </row>
    <row r="490" spans="1:13" ht="15.75" customHeight="1" x14ac:dyDescent="0.2">
      <c r="A490" s="195"/>
      <c r="B490" s="195"/>
      <c r="M490" s="195"/>
    </row>
    <row r="491" spans="1:13" ht="15.75" customHeight="1" x14ac:dyDescent="0.2">
      <c r="A491" s="195"/>
      <c r="B491" s="195"/>
      <c r="M491" s="195"/>
    </row>
    <row r="492" spans="1:13" ht="15.75" customHeight="1" x14ac:dyDescent="0.2">
      <c r="A492" s="195"/>
      <c r="B492" s="195"/>
      <c r="M492" s="195"/>
    </row>
    <row r="493" spans="1:13" ht="15.75" customHeight="1" x14ac:dyDescent="0.2">
      <c r="A493" s="195"/>
      <c r="B493" s="195"/>
      <c r="M493" s="195"/>
    </row>
    <row r="494" spans="1:13" ht="15.75" customHeight="1" x14ac:dyDescent="0.2">
      <c r="A494" s="195"/>
      <c r="B494" s="195"/>
      <c r="M494" s="195"/>
    </row>
    <row r="495" spans="1:13" ht="15.75" customHeight="1" x14ac:dyDescent="0.2">
      <c r="A495" s="195"/>
      <c r="B495" s="195"/>
      <c r="M495" s="195"/>
    </row>
    <row r="496" spans="1:13" ht="15.75" customHeight="1" x14ac:dyDescent="0.2">
      <c r="A496" s="195"/>
      <c r="B496" s="195"/>
      <c r="M496" s="195"/>
    </row>
    <row r="497" spans="1:13" ht="15.75" customHeight="1" x14ac:dyDescent="0.2">
      <c r="A497" s="195"/>
      <c r="B497" s="195"/>
      <c r="M497" s="195"/>
    </row>
    <row r="498" spans="1:13" ht="15.75" customHeight="1" x14ac:dyDescent="0.2">
      <c r="A498" s="195"/>
      <c r="B498" s="195"/>
      <c r="M498" s="195"/>
    </row>
    <row r="499" spans="1:13" ht="15.75" customHeight="1" x14ac:dyDescent="0.2">
      <c r="A499" s="195"/>
      <c r="B499" s="195"/>
      <c r="M499" s="195"/>
    </row>
    <row r="500" spans="1:13" ht="15.75" customHeight="1" x14ac:dyDescent="0.2">
      <c r="A500" s="195"/>
      <c r="B500" s="195"/>
      <c r="M500" s="195"/>
    </row>
    <row r="501" spans="1:13" ht="15.75" customHeight="1" x14ac:dyDescent="0.2">
      <c r="A501" s="195"/>
      <c r="B501" s="195"/>
      <c r="M501" s="195"/>
    </row>
    <row r="502" spans="1:13" ht="15.75" customHeight="1" x14ac:dyDescent="0.2">
      <c r="A502" s="195"/>
      <c r="B502" s="195"/>
      <c r="M502" s="195"/>
    </row>
    <row r="503" spans="1:13" ht="15.75" customHeight="1" x14ac:dyDescent="0.2">
      <c r="A503" s="195"/>
      <c r="B503" s="195"/>
      <c r="M503" s="195"/>
    </row>
    <row r="504" spans="1:13" ht="15.75" customHeight="1" x14ac:dyDescent="0.2">
      <c r="A504" s="195"/>
      <c r="B504" s="195"/>
      <c r="M504" s="195"/>
    </row>
    <row r="505" spans="1:13" ht="15.75" customHeight="1" x14ac:dyDescent="0.2">
      <c r="A505" s="195"/>
      <c r="B505" s="195"/>
      <c r="M505" s="195"/>
    </row>
    <row r="506" spans="1:13" ht="15.75" customHeight="1" x14ac:dyDescent="0.2">
      <c r="A506" s="195"/>
      <c r="B506" s="195"/>
      <c r="M506" s="195"/>
    </row>
    <row r="507" spans="1:13" ht="15.75" customHeight="1" x14ac:dyDescent="0.2">
      <c r="A507" s="195"/>
      <c r="B507" s="195"/>
      <c r="M507" s="195"/>
    </row>
    <row r="508" spans="1:13" ht="15.75" customHeight="1" x14ac:dyDescent="0.2">
      <c r="A508" s="195"/>
      <c r="B508" s="195"/>
      <c r="M508" s="195"/>
    </row>
    <row r="509" spans="1:13" ht="15.75" customHeight="1" x14ac:dyDescent="0.2">
      <c r="A509" s="195"/>
      <c r="B509" s="195"/>
      <c r="M509" s="195"/>
    </row>
    <row r="510" spans="1:13" ht="15.75" customHeight="1" x14ac:dyDescent="0.2">
      <c r="A510" s="195"/>
      <c r="B510" s="195"/>
      <c r="M510" s="195"/>
    </row>
    <row r="511" spans="1:13" ht="15.75" customHeight="1" x14ac:dyDescent="0.2">
      <c r="A511" s="195"/>
      <c r="B511" s="195"/>
      <c r="M511" s="195"/>
    </row>
    <row r="512" spans="1:13" ht="15.75" customHeight="1" x14ac:dyDescent="0.2">
      <c r="A512" s="195"/>
      <c r="B512" s="195"/>
      <c r="M512" s="195"/>
    </row>
    <row r="513" spans="1:13" ht="15.75" customHeight="1" x14ac:dyDescent="0.2">
      <c r="A513" s="195"/>
      <c r="B513" s="195"/>
      <c r="M513" s="195"/>
    </row>
    <row r="514" spans="1:13" ht="15.75" customHeight="1" x14ac:dyDescent="0.2">
      <c r="A514" s="195"/>
      <c r="B514" s="195"/>
      <c r="M514" s="195"/>
    </row>
    <row r="515" spans="1:13" ht="15.75" customHeight="1" x14ac:dyDescent="0.2">
      <c r="A515" s="195"/>
      <c r="B515" s="195"/>
      <c r="M515" s="195"/>
    </row>
    <row r="516" spans="1:13" ht="15.75" customHeight="1" x14ac:dyDescent="0.2">
      <c r="A516" s="195"/>
      <c r="B516" s="195"/>
      <c r="M516" s="195"/>
    </row>
    <row r="517" spans="1:13" ht="15.75" customHeight="1" x14ac:dyDescent="0.2">
      <c r="A517" s="195"/>
      <c r="B517" s="195"/>
      <c r="M517" s="195"/>
    </row>
    <row r="518" spans="1:13" ht="15.75" customHeight="1" x14ac:dyDescent="0.2">
      <c r="A518" s="195"/>
      <c r="B518" s="195"/>
      <c r="M518" s="195"/>
    </row>
    <row r="519" spans="1:13" ht="15.75" customHeight="1" x14ac:dyDescent="0.2">
      <c r="A519" s="195"/>
      <c r="B519" s="195"/>
      <c r="M519" s="195"/>
    </row>
    <row r="520" spans="1:13" ht="15.75" customHeight="1" x14ac:dyDescent="0.2">
      <c r="A520" s="195"/>
      <c r="B520" s="195"/>
      <c r="M520" s="195"/>
    </row>
    <row r="521" spans="1:13" ht="15.75" customHeight="1" x14ac:dyDescent="0.2">
      <c r="A521" s="195"/>
      <c r="B521" s="195"/>
      <c r="M521" s="195"/>
    </row>
    <row r="522" spans="1:13" ht="15.75" customHeight="1" x14ac:dyDescent="0.2">
      <c r="A522" s="195"/>
      <c r="B522" s="195"/>
      <c r="M522" s="195"/>
    </row>
    <row r="523" spans="1:13" ht="15.75" customHeight="1" x14ac:dyDescent="0.2">
      <c r="A523" s="195"/>
      <c r="B523" s="195"/>
      <c r="M523" s="195"/>
    </row>
    <row r="524" spans="1:13" ht="15.75" customHeight="1" x14ac:dyDescent="0.2">
      <c r="A524" s="195"/>
      <c r="B524" s="195"/>
      <c r="M524" s="195"/>
    </row>
    <row r="525" spans="1:13" ht="15.75" customHeight="1" x14ac:dyDescent="0.2">
      <c r="A525" s="195"/>
      <c r="B525" s="195"/>
      <c r="M525" s="195"/>
    </row>
    <row r="526" spans="1:13" ht="15.75" customHeight="1" x14ac:dyDescent="0.2">
      <c r="A526" s="195"/>
      <c r="B526" s="195"/>
      <c r="M526" s="195"/>
    </row>
    <row r="527" spans="1:13" ht="15.75" customHeight="1" x14ac:dyDescent="0.2">
      <c r="A527" s="195"/>
      <c r="B527" s="195"/>
      <c r="M527" s="195"/>
    </row>
    <row r="528" spans="1:13" ht="15.75" customHeight="1" x14ac:dyDescent="0.2">
      <c r="A528" s="195"/>
      <c r="B528" s="195"/>
      <c r="M528" s="195"/>
    </row>
    <row r="529" spans="1:13" ht="15.75" customHeight="1" x14ac:dyDescent="0.2">
      <c r="A529" s="195"/>
      <c r="B529" s="195"/>
      <c r="M529" s="195"/>
    </row>
    <row r="530" spans="1:13" ht="15.75" customHeight="1" x14ac:dyDescent="0.2">
      <c r="A530" s="195"/>
      <c r="B530" s="195"/>
      <c r="M530" s="195"/>
    </row>
    <row r="531" spans="1:13" ht="15.75" customHeight="1" x14ac:dyDescent="0.2">
      <c r="A531" s="195"/>
      <c r="B531" s="195"/>
      <c r="M531" s="195"/>
    </row>
    <row r="532" spans="1:13" ht="15.75" customHeight="1" x14ac:dyDescent="0.2">
      <c r="A532" s="195"/>
      <c r="B532" s="195"/>
      <c r="M532" s="195"/>
    </row>
    <row r="533" spans="1:13" ht="15.75" customHeight="1" x14ac:dyDescent="0.2">
      <c r="A533" s="195"/>
      <c r="B533" s="195"/>
      <c r="M533" s="195"/>
    </row>
    <row r="534" spans="1:13" ht="15.75" customHeight="1" x14ac:dyDescent="0.2">
      <c r="A534" s="195"/>
      <c r="B534" s="195"/>
      <c r="M534" s="195"/>
    </row>
    <row r="535" spans="1:13" ht="15.75" customHeight="1" x14ac:dyDescent="0.2">
      <c r="A535" s="195"/>
      <c r="B535" s="195"/>
      <c r="M535" s="195"/>
    </row>
    <row r="536" spans="1:13" ht="15.75" customHeight="1" x14ac:dyDescent="0.2">
      <c r="A536" s="195"/>
      <c r="B536" s="195"/>
      <c r="M536" s="195"/>
    </row>
    <row r="537" spans="1:13" ht="15.75" customHeight="1" x14ac:dyDescent="0.2">
      <c r="A537" s="195"/>
      <c r="B537" s="195"/>
      <c r="M537" s="195"/>
    </row>
    <row r="538" spans="1:13" ht="15.75" customHeight="1" x14ac:dyDescent="0.2">
      <c r="A538" s="195"/>
      <c r="B538" s="195"/>
      <c r="M538" s="195"/>
    </row>
    <row r="539" spans="1:13" ht="15.75" customHeight="1" x14ac:dyDescent="0.2">
      <c r="A539" s="195"/>
      <c r="B539" s="195"/>
      <c r="M539" s="195"/>
    </row>
    <row r="540" spans="1:13" ht="15.75" customHeight="1" x14ac:dyDescent="0.2">
      <c r="A540" s="195"/>
      <c r="B540" s="195"/>
      <c r="M540" s="195"/>
    </row>
    <row r="541" spans="1:13" ht="15.75" customHeight="1" x14ac:dyDescent="0.2">
      <c r="A541" s="195"/>
      <c r="B541" s="195"/>
      <c r="M541" s="195"/>
    </row>
    <row r="542" spans="1:13" ht="15.75" customHeight="1" x14ac:dyDescent="0.2">
      <c r="A542" s="195"/>
      <c r="B542" s="195"/>
      <c r="M542" s="195"/>
    </row>
    <row r="543" spans="1:13" ht="15.75" customHeight="1" x14ac:dyDescent="0.2">
      <c r="A543" s="195"/>
      <c r="B543" s="195"/>
      <c r="M543" s="195"/>
    </row>
    <row r="544" spans="1:13" ht="15.75" customHeight="1" x14ac:dyDescent="0.2">
      <c r="A544" s="195"/>
      <c r="B544" s="195"/>
      <c r="M544" s="195"/>
    </row>
    <row r="545" spans="1:13" ht="15.75" customHeight="1" x14ac:dyDescent="0.2">
      <c r="A545" s="195"/>
      <c r="B545" s="195"/>
      <c r="M545" s="195"/>
    </row>
    <row r="546" spans="1:13" ht="15.75" customHeight="1" x14ac:dyDescent="0.2">
      <c r="A546" s="195"/>
      <c r="B546" s="195"/>
      <c r="M546" s="195"/>
    </row>
    <row r="547" spans="1:13" ht="15.75" customHeight="1" x14ac:dyDescent="0.2">
      <c r="A547" s="195"/>
      <c r="B547" s="195"/>
      <c r="M547" s="195"/>
    </row>
    <row r="548" spans="1:13" ht="15.75" customHeight="1" x14ac:dyDescent="0.2">
      <c r="A548" s="195"/>
      <c r="B548" s="195"/>
      <c r="M548" s="195"/>
    </row>
    <row r="549" spans="1:13" ht="15.75" customHeight="1" x14ac:dyDescent="0.2">
      <c r="A549" s="195"/>
      <c r="B549" s="195"/>
      <c r="M549" s="195"/>
    </row>
    <row r="550" spans="1:13" ht="15.75" customHeight="1" x14ac:dyDescent="0.2">
      <c r="A550" s="195"/>
      <c r="B550" s="195"/>
      <c r="M550" s="195"/>
    </row>
    <row r="551" spans="1:13" ht="15.75" customHeight="1" x14ac:dyDescent="0.2">
      <c r="A551" s="195"/>
      <c r="B551" s="195"/>
      <c r="M551" s="195"/>
    </row>
    <row r="552" spans="1:13" ht="15.75" customHeight="1" x14ac:dyDescent="0.2">
      <c r="A552" s="195"/>
      <c r="B552" s="195"/>
      <c r="M552" s="195"/>
    </row>
    <row r="553" spans="1:13" ht="15.75" customHeight="1" x14ac:dyDescent="0.2">
      <c r="A553" s="195"/>
      <c r="B553" s="195"/>
      <c r="M553" s="195"/>
    </row>
    <row r="554" spans="1:13" ht="15.75" customHeight="1" x14ac:dyDescent="0.2">
      <c r="A554" s="195"/>
      <c r="B554" s="195"/>
      <c r="M554" s="195"/>
    </row>
    <row r="555" spans="1:13" ht="15.75" customHeight="1" x14ac:dyDescent="0.2">
      <c r="A555" s="195"/>
      <c r="B555" s="195"/>
      <c r="M555" s="195"/>
    </row>
    <row r="556" spans="1:13" ht="15.75" customHeight="1" x14ac:dyDescent="0.2">
      <c r="A556" s="195"/>
      <c r="B556" s="195"/>
      <c r="M556" s="195"/>
    </row>
    <row r="557" spans="1:13" ht="15.75" customHeight="1" x14ac:dyDescent="0.2">
      <c r="A557" s="195"/>
      <c r="B557" s="195"/>
      <c r="M557" s="195"/>
    </row>
    <row r="558" spans="1:13" ht="15.75" customHeight="1" x14ac:dyDescent="0.2">
      <c r="A558" s="195"/>
      <c r="B558" s="195"/>
      <c r="M558" s="195"/>
    </row>
    <row r="559" spans="1:13" ht="15.75" customHeight="1" x14ac:dyDescent="0.2">
      <c r="A559" s="195"/>
      <c r="B559" s="195"/>
      <c r="M559" s="195"/>
    </row>
    <row r="560" spans="1:13" ht="15.75" customHeight="1" x14ac:dyDescent="0.2">
      <c r="A560" s="195"/>
      <c r="B560" s="195"/>
      <c r="M560" s="195"/>
    </row>
    <row r="561" spans="1:13" ht="15.75" customHeight="1" x14ac:dyDescent="0.2">
      <c r="A561" s="195"/>
      <c r="B561" s="195"/>
      <c r="M561" s="195"/>
    </row>
    <row r="562" spans="1:13" ht="15.75" customHeight="1" x14ac:dyDescent="0.2">
      <c r="A562" s="195"/>
      <c r="B562" s="195"/>
      <c r="M562" s="195"/>
    </row>
    <row r="563" spans="1:13" ht="15.75" customHeight="1" x14ac:dyDescent="0.2">
      <c r="A563" s="195"/>
      <c r="B563" s="195"/>
      <c r="M563" s="195"/>
    </row>
    <row r="564" spans="1:13" ht="15.75" customHeight="1" x14ac:dyDescent="0.2">
      <c r="A564" s="195"/>
      <c r="B564" s="195"/>
      <c r="M564" s="195"/>
    </row>
    <row r="565" spans="1:13" ht="15.75" customHeight="1" x14ac:dyDescent="0.2">
      <c r="A565" s="195"/>
      <c r="B565" s="195"/>
      <c r="M565" s="195"/>
    </row>
    <row r="566" spans="1:13" ht="15.75" customHeight="1" x14ac:dyDescent="0.2">
      <c r="A566" s="195"/>
      <c r="B566" s="195"/>
      <c r="M566" s="195"/>
    </row>
    <row r="567" spans="1:13" ht="15.75" customHeight="1" x14ac:dyDescent="0.2">
      <c r="A567" s="195"/>
      <c r="B567" s="195"/>
      <c r="M567" s="195"/>
    </row>
    <row r="568" spans="1:13" ht="15.75" customHeight="1" x14ac:dyDescent="0.2">
      <c r="A568" s="195"/>
      <c r="B568" s="195"/>
      <c r="M568" s="195"/>
    </row>
    <row r="569" spans="1:13" ht="15.75" customHeight="1" x14ac:dyDescent="0.2">
      <c r="A569" s="195"/>
      <c r="B569" s="195"/>
      <c r="M569" s="195"/>
    </row>
    <row r="570" spans="1:13" ht="15.75" customHeight="1" x14ac:dyDescent="0.2">
      <c r="A570" s="195"/>
      <c r="B570" s="195"/>
      <c r="M570" s="195"/>
    </row>
    <row r="571" spans="1:13" ht="15.75" customHeight="1" x14ac:dyDescent="0.2">
      <c r="A571" s="195"/>
      <c r="B571" s="195"/>
      <c r="M571" s="195"/>
    </row>
    <row r="572" spans="1:13" ht="15.75" customHeight="1" x14ac:dyDescent="0.2">
      <c r="A572" s="195"/>
      <c r="B572" s="195"/>
      <c r="M572" s="195"/>
    </row>
    <row r="573" spans="1:13" ht="15.75" customHeight="1" x14ac:dyDescent="0.2">
      <c r="A573" s="195"/>
      <c r="B573" s="195"/>
      <c r="M573" s="195"/>
    </row>
    <row r="574" spans="1:13" ht="15.75" customHeight="1" x14ac:dyDescent="0.2">
      <c r="A574" s="195"/>
      <c r="B574" s="195"/>
      <c r="M574" s="195"/>
    </row>
    <row r="575" spans="1:13" ht="15.75" customHeight="1" x14ac:dyDescent="0.2">
      <c r="A575" s="195"/>
      <c r="B575" s="195"/>
      <c r="M575" s="195"/>
    </row>
    <row r="576" spans="1:13" ht="15.75" customHeight="1" x14ac:dyDescent="0.2">
      <c r="A576" s="195"/>
      <c r="B576" s="195"/>
      <c r="M576" s="195"/>
    </row>
    <row r="577" spans="1:13" ht="15.75" customHeight="1" x14ac:dyDescent="0.2">
      <c r="A577" s="195"/>
      <c r="B577" s="195"/>
      <c r="M577" s="195"/>
    </row>
    <row r="578" spans="1:13" ht="15.75" customHeight="1" x14ac:dyDescent="0.2">
      <c r="A578" s="195"/>
      <c r="B578" s="195"/>
      <c r="M578" s="195"/>
    </row>
    <row r="579" spans="1:13" ht="15.75" customHeight="1" x14ac:dyDescent="0.2">
      <c r="A579" s="195"/>
      <c r="B579" s="195"/>
      <c r="M579" s="195"/>
    </row>
    <row r="580" spans="1:13" ht="15.75" customHeight="1" x14ac:dyDescent="0.2">
      <c r="A580" s="195"/>
      <c r="B580" s="195"/>
      <c r="M580" s="195"/>
    </row>
    <row r="581" spans="1:13" ht="15.75" customHeight="1" x14ac:dyDescent="0.2">
      <c r="A581" s="195"/>
      <c r="B581" s="195"/>
      <c r="M581" s="195"/>
    </row>
    <row r="582" spans="1:13" ht="15.75" customHeight="1" x14ac:dyDescent="0.2">
      <c r="A582" s="195"/>
      <c r="B582" s="195"/>
      <c r="M582" s="195"/>
    </row>
    <row r="583" spans="1:13" ht="15.75" customHeight="1" x14ac:dyDescent="0.2">
      <c r="A583" s="195"/>
      <c r="B583" s="195"/>
      <c r="M583" s="195"/>
    </row>
    <row r="584" spans="1:13" ht="15.75" customHeight="1" x14ac:dyDescent="0.2">
      <c r="A584" s="195"/>
      <c r="B584" s="195"/>
      <c r="M584" s="195"/>
    </row>
    <row r="585" spans="1:13" ht="15.75" customHeight="1" x14ac:dyDescent="0.2">
      <c r="A585" s="195"/>
      <c r="B585" s="195"/>
      <c r="M585" s="195"/>
    </row>
    <row r="586" spans="1:13" ht="15.75" customHeight="1" x14ac:dyDescent="0.2">
      <c r="A586" s="195"/>
      <c r="B586" s="195"/>
      <c r="M586" s="195"/>
    </row>
    <row r="587" spans="1:13" ht="15.75" customHeight="1" x14ac:dyDescent="0.2">
      <c r="A587" s="195"/>
      <c r="B587" s="195"/>
      <c r="M587" s="195"/>
    </row>
    <row r="588" spans="1:13" ht="15.75" customHeight="1" x14ac:dyDescent="0.2">
      <c r="A588" s="195"/>
      <c r="B588" s="195"/>
      <c r="M588" s="195"/>
    </row>
    <row r="589" spans="1:13" ht="15.75" customHeight="1" x14ac:dyDescent="0.2">
      <c r="A589" s="195"/>
      <c r="B589" s="195"/>
      <c r="M589" s="195"/>
    </row>
    <row r="590" spans="1:13" ht="15.75" customHeight="1" x14ac:dyDescent="0.2">
      <c r="A590" s="195"/>
      <c r="B590" s="195"/>
      <c r="M590" s="195"/>
    </row>
    <row r="591" spans="1:13" ht="15.75" customHeight="1" x14ac:dyDescent="0.2">
      <c r="A591" s="195"/>
      <c r="B591" s="195"/>
      <c r="M591" s="195"/>
    </row>
    <row r="592" spans="1:13" ht="15.75" customHeight="1" x14ac:dyDescent="0.2">
      <c r="A592" s="195"/>
      <c r="B592" s="195"/>
      <c r="M592" s="195"/>
    </row>
    <row r="593" spans="1:13" ht="15.75" customHeight="1" x14ac:dyDescent="0.2">
      <c r="A593" s="195"/>
      <c r="B593" s="195"/>
      <c r="M593" s="195"/>
    </row>
    <row r="594" spans="1:13" ht="15.75" customHeight="1" x14ac:dyDescent="0.2">
      <c r="A594" s="195"/>
      <c r="B594" s="195"/>
      <c r="M594" s="195"/>
    </row>
    <row r="595" spans="1:13" ht="15.75" customHeight="1" x14ac:dyDescent="0.2">
      <c r="A595" s="195"/>
      <c r="B595" s="195"/>
      <c r="M595" s="195"/>
    </row>
    <row r="596" spans="1:13" ht="15.75" customHeight="1" x14ac:dyDescent="0.2">
      <c r="A596" s="195"/>
      <c r="B596" s="195"/>
      <c r="M596" s="195"/>
    </row>
    <row r="597" spans="1:13" ht="15.75" customHeight="1" x14ac:dyDescent="0.2">
      <c r="A597" s="195"/>
      <c r="B597" s="195"/>
      <c r="M597" s="195"/>
    </row>
    <row r="598" spans="1:13" ht="15.75" customHeight="1" x14ac:dyDescent="0.2">
      <c r="A598" s="195"/>
      <c r="B598" s="195"/>
      <c r="M598" s="195"/>
    </row>
    <row r="599" spans="1:13" ht="15.75" customHeight="1" x14ac:dyDescent="0.2">
      <c r="A599" s="195"/>
      <c r="B599" s="195"/>
      <c r="M599" s="195"/>
    </row>
    <row r="600" spans="1:13" ht="15.75" customHeight="1" x14ac:dyDescent="0.2">
      <c r="A600" s="195"/>
      <c r="B600" s="195"/>
      <c r="M600" s="195"/>
    </row>
    <row r="601" spans="1:13" ht="15.75" customHeight="1" x14ac:dyDescent="0.2">
      <c r="A601" s="195"/>
      <c r="B601" s="195"/>
      <c r="M601" s="195"/>
    </row>
    <row r="602" spans="1:13" ht="15.75" customHeight="1" x14ac:dyDescent="0.2">
      <c r="A602" s="195"/>
      <c r="B602" s="195"/>
      <c r="M602" s="195"/>
    </row>
    <row r="603" spans="1:13" ht="15.75" customHeight="1" x14ac:dyDescent="0.2">
      <c r="A603" s="195"/>
      <c r="B603" s="195"/>
      <c r="M603" s="195"/>
    </row>
    <row r="604" spans="1:13" ht="15.75" customHeight="1" x14ac:dyDescent="0.2">
      <c r="A604" s="195"/>
      <c r="B604" s="195"/>
      <c r="M604" s="195"/>
    </row>
    <row r="605" spans="1:13" ht="15.75" customHeight="1" x14ac:dyDescent="0.2">
      <c r="A605" s="195"/>
      <c r="B605" s="195"/>
      <c r="M605" s="195"/>
    </row>
    <row r="606" spans="1:13" ht="15.75" customHeight="1" x14ac:dyDescent="0.2">
      <c r="A606" s="195"/>
      <c r="B606" s="195"/>
      <c r="M606" s="195"/>
    </row>
    <row r="607" spans="1:13" ht="15.75" customHeight="1" x14ac:dyDescent="0.2">
      <c r="A607" s="195"/>
      <c r="B607" s="195"/>
      <c r="M607" s="195"/>
    </row>
    <row r="608" spans="1:13" ht="15.75" customHeight="1" x14ac:dyDescent="0.2">
      <c r="A608" s="195"/>
      <c r="B608" s="195"/>
      <c r="M608" s="195"/>
    </row>
    <row r="609" spans="1:13" ht="15.75" customHeight="1" x14ac:dyDescent="0.2">
      <c r="A609" s="195"/>
      <c r="B609" s="195"/>
      <c r="M609" s="195"/>
    </row>
    <row r="610" spans="1:13" ht="15.75" customHeight="1" x14ac:dyDescent="0.2">
      <c r="A610" s="195"/>
      <c r="B610" s="195"/>
      <c r="M610" s="195"/>
    </row>
    <row r="611" spans="1:13" ht="15.75" customHeight="1" x14ac:dyDescent="0.2">
      <c r="A611" s="195"/>
      <c r="B611" s="195"/>
      <c r="M611" s="195"/>
    </row>
    <row r="612" spans="1:13" ht="15.75" customHeight="1" x14ac:dyDescent="0.2">
      <c r="A612" s="195"/>
      <c r="B612" s="195"/>
      <c r="M612" s="195"/>
    </row>
    <row r="613" spans="1:13" ht="15.75" customHeight="1" x14ac:dyDescent="0.2">
      <c r="A613" s="195"/>
      <c r="B613" s="195"/>
      <c r="M613" s="195"/>
    </row>
    <row r="614" spans="1:13" ht="15.75" customHeight="1" x14ac:dyDescent="0.2">
      <c r="A614" s="195"/>
      <c r="B614" s="195"/>
      <c r="M614" s="195"/>
    </row>
    <row r="615" spans="1:13" ht="15.75" customHeight="1" x14ac:dyDescent="0.2">
      <c r="A615" s="195"/>
      <c r="B615" s="195"/>
      <c r="M615" s="195"/>
    </row>
    <row r="616" spans="1:13" ht="15.75" customHeight="1" x14ac:dyDescent="0.2">
      <c r="A616" s="195"/>
      <c r="B616" s="195"/>
      <c r="M616" s="195"/>
    </row>
    <row r="617" spans="1:13" ht="15.75" customHeight="1" x14ac:dyDescent="0.2">
      <c r="A617" s="195"/>
      <c r="B617" s="195"/>
      <c r="M617" s="195"/>
    </row>
    <row r="618" spans="1:13" ht="15.75" customHeight="1" x14ac:dyDescent="0.2">
      <c r="A618" s="195"/>
      <c r="B618" s="195"/>
      <c r="M618" s="195"/>
    </row>
    <row r="619" spans="1:13" ht="15.75" customHeight="1" x14ac:dyDescent="0.2">
      <c r="A619" s="195"/>
      <c r="B619" s="195"/>
      <c r="M619" s="195"/>
    </row>
    <row r="620" spans="1:13" ht="15.75" customHeight="1" x14ac:dyDescent="0.2">
      <c r="A620" s="195"/>
      <c r="B620" s="195"/>
      <c r="M620" s="195"/>
    </row>
    <row r="621" spans="1:13" ht="15.75" customHeight="1" x14ac:dyDescent="0.2">
      <c r="A621" s="195"/>
      <c r="B621" s="195"/>
      <c r="M621" s="195"/>
    </row>
    <row r="622" spans="1:13" ht="15.75" customHeight="1" x14ac:dyDescent="0.2">
      <c r="A622" s="195"/>
      <c r="B622" s="195"/>
      <c r="M622" s="195"/>
    </row>
    <row r="623" spans="1:13" ht="15.75" customHeight="1" x14ac:dyDescent="0.2">
      <c r="A623" s="195"/>
      <c r="B623" s="195"/>
      <c r="M623" s="195"/>
    </row>
    <row r="624" spans="1:13" ht="15.75" customHeight="1" x14ac:dyDescent="0.2">
      <c r="A624" s="195"/>
      <c r="B624" s="195"/>
      <c r="M624" s="195"/>
    </row>
    <row r="625" spans="1:13" ht="15.75" customHeight="1" x14ac:dyDescent="0.2">
      <c r="A625" s="195"/>
      <c r="B625" s="195"/>
      <c r="M625" s="195"/>
    </row>
    <row r="626" spans="1:13" ht="15.75" customHeight="1" x14ac:dyDescent="0.2">
      <c r="A626" s="195"/>
      <c r="B626" s="195"/>
      <c r="M626" s="195"/>
    </row>
    <row r="627" spans="1:13" ht="15.75" customHeight="1" x14ac:dyDescent="0.2">
      <c r="A627" s="195"/>
      <c r="B627" s="195"/>
      <c r="M627" s="195"/>
    </row>
    <row r="628" spans="1:13" ht="15.75" customHeight="1" x14ac:dyDescent="0.2">
      <c r="A628" s="195"/>
      <c r="B628" s="195"/>
      <c r="M628" s="195"/>
    </row>
    <row r="629" spans="1:13" ht="15.75" customHeight="1" x14ac:dyDescent="0.2">
      <c r="A629" s="195"/>
      <c r="B629" s="195"/>
      <c r="M629" s="195"/>
    </row>
    <row r="630" spans="1:13" ht="15.75" customHeight="1" x14ac:dyDescent="0.2">
      <c r="A630" s="195"/>
      <c r="B630" s="195"/>
      <c r="M630" s="195"/>
    </row>
    <row r="631" spans="1:13" ht="15.75" customHeight="1" x14ac:dyDescent="0.2">
      <c r="A631" s="195"/>
      <c r="B631" s="195"/>
      <c r="M631" s="195"/>
    </row>
    <row r="632" spans="1:13" ht="15.75" customHeight="1" x14ac:dyDescent="0.2">
      <c r="A632" s="195"/>
      <c r="B632" s="195"/>
      <c r="M632" s="195"/>
    </row>
    <row r="633" spans="1:13" ht="15.75" customHeight="1" x14ac:dyDescent="0.2">
      <c r="A633" s="195"/>
      <c r="B633" s="195"/>
      <c r="M633" s="195"/>
    </row>
    <row r="634" spans="1:13" ht="15.75" customHeight="1" x14ac:dyDescent="0.2">
      <c r="A634" s="195"/>
      <c r="B634" s="195"/>
      <c r="M634" s="195"/>
    </row>
    <row r="635" spans="1:13" ht="15.75" customHeight="1" x14ac:dyDescent="0.2">
      <c r="A635" s="195"/>
      <c r="B635" s="195"/>
      <c r="M635" s="195"/>
    </row>
    <row r="636" spans="1:13" ht="15.75" customHeight="1" x14ac:dyDescent="0.2">
      <c r="A636" s="195"/>
      <c r="B636" s="195"/>
      <c r="M636" s="195"/>
    </row>
    <row r="637" spans="1:13" ht="15.75" customHeight="1" x14ac:dyDescent="0.2">
      <c r="A637" s="195"/>
      <c r="B637" s="195"/>
      <c r="M637" s="195"/>
    </row>
    <row r="638" spans="1:13" ht="15.75" customHeight="1" x14ac:dyDescent="0.2">
      <c r="A638" s="195"/>
      <c r="B638" s="195"/>
      <c r="M638" s="195"/>
    </row>
    <row r="639" spans="1:13" ht="15.75" customHeight="1" x14ac:dyDescent="0.2">
      <c r="A639" s="195"/>
      <c r="B639" s="195"/>
      <c r="M639" s="195"/>
    </row>
    <row r="640" spans="1:13" ht="15.75" customHeight="1" x14ac:dyDescent="0.2">
      <c r="A640" s="195"/>
      <c r="B640" s="195"/>
      <c r="M640" s="195"/>
    </row>
    <row r="641" spans="1:13" ht="15.75" customHeight="1" x14ac:dyDescent="0.2">
      <c r="A641" s="195"/>
      <c r="B641" s="195"/>
      <c r="M641" s="195"/>
    </row>
    <row r="642" spans="1:13" ht="15.75" customHeight="1" x14ac:dyDescent="0.2">
      <c r="A642" s="195"/>
      <c r="B642" s="195"/>
      <c r="M642" s="195"/>
    </row>
    <row r="643" spans="1:13" ht="15.75" customHeight="1" x14ac:dyDescent="0.2">
      <c r="A643" s="195"/>
      <c r="B643" s="195"/>
      <c r="M643" s="195"/>
    </row>
    <row r="644" spans="1:13" ht="15.75" customHeight="1" x14ac:dyDescent="0.2">
      <c r="A644" s="195"/>
      <c r="B644" s="195"/>
      <c r="M644" s="195"/>
    </row>
    <row r="645" spans="1:13" ht="15.75" customHeight="1" x14ac:dyDescent="0.2">
      <c r="A645" s="195"/>
      <c r="B645" s="195"/>
      <c r="M645" s="195"/>
    </row>
    <row r="646" spans="1:13" ht="15.75" customHeight="1" x14ac:dyDescent="0.2">
      <c r="A646" s="195"/>
      <c r="B646" s="195"/>
      <c r="M646" s="195"/>
    </row>
    <row r="647" spans="1:13" ht="15.75" customHeight="1" x14ac:dyDescent="0.2">
      <c r="A647" s="195"/>
      <c r="B647" s="195"/>
      <c r="M647" s="195"/>
    </row>
    <row r="648" spans="1:13" ht="15.75" customHeight="1" x14ac:dyDescent="0.2">
      <c r="A648" s="195"/>
      <c r="B648" s="195"/>
      <c r="M648" s="195"/>
    </row>
    <row r="649" spans="1:13" ht="15.75" customHeight="1" x14ac:dyDescent="0.2">
      <c r="A649" s="195"/>
      <c r="B649" s="195"/>
      <c r="M649" s="195"/>
    </row>
    <row r="650" spans="1:13" ht="15.75" customHeight="1" x14ac:dyDescent="0.2">
      <c r="A650" s="195"/>
      <c r="B650" s="195"/>
      <c r="M650" s="195"/>
    </row>
    <row r="651" spans="1:13" ht="15.75" customHeight="1" x14ac:dyDescent="0.2">
      <c r="A651" s="195"/>
      <c r="B651" s="195"/>
      <c r="M651" s="195"/>
    </row>
    <row r="652" spans="1:13" ht="15.75" customHeight="1" x14ac:dyDescent="0.2">
      <c r="A652" s="195"/>
      <c r="B652" s="195"/>
      <c r="M652" s="195"/>
    </row>
    <row r="653" spans="1:13" ht="15.75" customHeight="1" x14ac:dyDescent="0.2">
      <c r="A653" s="195"/>
      <c r="B653" s="195"/>
      <c r="M653" s="195"/>
    </row>
    <row r="654" spans="1:13" ht="15.75" customHeight="1" x14ac:dyDescent="0.2">
      <c r="A654" s="195"/>
      <c r="B654" s="195"/>
      <c r="M654" s="195"/>
    </row>
    <row r="655" spans="1:13" ht="15.75" customHeight="1" x14ac:dyDescent="0.2">
      <c r="A655" s="195"/>
      <c r="B655" s="195"/>
      <c r="M655" s="195"/>
    </row>
    <row r="656" spans="1:13" ht="15.75" customHeight="1" x14ac:dyDescent="0.2">
      <c r="A656" s="195"/>
      <c r="B656" s="195"/>
      <c r="M656" s="195"/>
    </row>
    <row r="657" spans="1:13" ht="15.75" customHeight="1" x14ac:dyDescent="0.2">
      <c r="A657" s="195"/>
      <c r="B657" s="195"/>
      <c r="M657" s="195"/>
    </row>
    <row r="658" spans="1:13" ht="15.75" customHeight="1" x14ac:dyDescent="0.2">
      <c r="A658" s="195"/>
      <c r="B658" s="195"/>
      <c r="M658" s="195"/>
    </row>
    <row r="659" spans="1:13" ht="15.75" customHeight="1" x14ac:dyDescent="0.2">
      <c r="A659" s="195"/>
      <c r="B659" s="195"/>
      <c r="M659" s="195"/>
    </row>
    <row r="660" spans="1:13" ht="15.75" customHeight="1" x14ac:dyDescent="0.2">
      <c r="A660" s="195"/>
      <c r="B660" s="195"/>
      <c r="M660" s="195"/>
    </row>
    <row r="661" spans="1:13" ht="15.75" customHeight="1" x14ac:dyDescent="0.2">
      <c r="A661" s="195"/>
      <c r="B661" s="195"/>
      <c r="M661" s="195"/>
    </row>
    <row r="662" spans="1:13" ht="15.75" customHeight="1" x14ac:dyDescent="0.2">
      <c r="A662" s="195"/>
      <c r="B662" s="195"/>
      <c r="M662" s="195"/>
    </row>
    <row r="663" spans="1:13" ht="15.75" customHeight="1" x14ac:dyDescent="0.2">
      <c r="A663" s="195"/>
      <c r="B663" s="195"/>
      <c r="M663" s="195"/>
    </row>
    <row r="664" spans="1:13" ht="15.75" customHeight="1" x14ac:dyDescent="0.2">
      <c r="A664" s="195"/>
      <c r="B664" s="195"/>
      <c r="M664" s="195"/>
    </row>
    <row r="665" spans="1:13" ht="15.75" customHeight="1" x14ac:dyDescent="0.2">
      <c r="A665" s="195"/>
      <c r="B665" s="195"/>
      <c r="M665" s="195"/>
    </row>
    <row r="666" spans="1:13" ht="15.75" customHeight="1" x14ac:dyDescent="0.2">
      <c r="A666" s="195"/>
      <c r="B666" s="195"/>
      <c r="M666" s="195"/>
    </row>
    <row r="667" spans="1:13" ht="15.75" customHeight="1" x14ac:dyDescent="0.2">
      <c r="A667" s="195"/>
      <c r="B667" s="195"/>
      <c r="M667" s="195"/>
    </row>
    <row r="668" spans="1:13" ht="15.75" customHeight="1" x14ac:dyDescent="0.2">
      <c r="A668" s="195"/>
      <c r="B668" s="195"/>
      <c r="M668" s="195"/>
    </row>
    <row r="669" spans="1:13" ht="15.75" customHeight="1" x14ac:dyDescent="0.2">
      <c r="A669" s="195"/>
      <c r="B669" s="195"/>
      <c r="M669" s="195"/>
    </row>
    <row r="670" spans="1:13" ht="15.75" customHeight="1" x14ac:dyDescent="0.2">
      <c r="A670" s="195"/>
      <c r="B670" s="195"/>
      <c r="M670" s="195"/>
    </row>
    <row r="671" spans="1:13" ht="15.75" customHeight="1" x14ac:dyDescent="0.2">
      <c r="A671" s="195"/>
      <c r="B671" s="195"/>
      <c r="M671" s="195"/>
    </row>
    <row r="672" spans="1:13" ht="15.75" customHeight="1" x14ac:dyDescent="0.2">
      <c r="A672" s="195"/>
      <c r="B672" s="195"/>
      <c r="M672" s="195"/>
    </row>
    <row r="673" spans="1:13" ht="15.75" customHeight="1" x14ac:dyDescent="0.2">
      <c r="A673" s="195"/>
      <c r="B673" s="195"/>
      <c r="M673" s="195"/>
    </row>
    <row r="674" spans="1:13" ht="15.75" customHeight="1" x14ac:dyDescent="0.2">
      <c r="A674" s="195"/>
      <c r="B674" s="195"/>
      <c r="M674" s="195"/>
    </row>
    <row r="675" spans="1:13" ht="15.75" customHeight="1" x14ac:dyDescent="0.2">
      <c r="A675" s="195"/>
      <c r="B675" s="195"/>
      <c r="M675" s="195"/>
    </row>
    <row r="676" spans="1:13" ht="15.75" customHeight="1" x14ac:dyDescent="0.2">
      <c r="A676" s="195"/>
      <c r="B676" s="195"/>
      <c r="M676" s="195"/>
    </row>
    <row r="677" spans="1:13" ht="15.75" customHeight="1" x14ac:dyDescent="0.2">
      <c r="A677" s="195"/>
      <c r="B677" s="195"/>
      <c r="M677" s="195"/>
    </row>
    <row r="678" spans="1:13" ht="15.75" customHeight="1" x14ac:dyDescent="0.2">
      <c r="A678" s="195"/>
      <c r="B678" s="195"/>
      <c r="M678" s="195"/>
    </row>
    <row r="679" spans="1:13" ht="15.75" customHeight="1" x14ac:dyDescent="0.2">
      <c r="A679" s="195"/>
      <c r="B679" s="195"/>
      <c r="M679" s="195"/>
    </row>
    <row r="680" spans="1:13" ht="15.75" customHeight="1" x14ac:dyDescent="0.2">
      <c r="A680" s="195"/>
      <c r="B680" s="195"/>
      <c r="M680" s="195"/>
    </row>
    <row r="681" spans="1:13" ht="15.75" customHeight="1" x14ac:dyDescent="0.2">
      <c r="A681" s="195"/>
      <c r="B681" s="195"/>
      <c r="M681" s="195"/>
    </row>
    <row r="682" spans="1:13" ht="15.75" customHeight="1" x14ac:dyDescent="0.2">
      <c r="A682" s="195"/>
      <c r="B682" s="195"/>
      <c r="M682" s="195"/>
    </row>
    <row r="683" spans="1:13" ht="15.75" customHeight="1" x14ac:dyDescent="0.2">
      <c r="A683" s="195"/>
      <c r="B683" s="195"/>
      <c r="M683" s="195"/>
    </row>
    <row r="684" spans="1:13" ht="15.75" customHeight="1" x14ac:dyDescent="0.2">
      <c r="A684" s="195"/>
      <c r="B684" s="195"/>
      <c r="M684" s="195"/>
    </row>
    <row r="685" spans="1:13" ht="15.75" customHeight="1" x14ac:dyDescent="0.2">
      <c r="A685" s="195"/>
      <c r="B685" s="195"/>
      <c r="M685" s="195"/>
    </row>
    <row r="686" spans="1:13" ht="15.75" customHeight="1" x14ac:dyDescent="0.2">
      <c r="A686" s="195"/>
      <c r="B686" s="195"/>
      <c r="M686" s="195"/>
    </row>
    <row r="687" spans="1:13" ht="15.75" customHeight="1" x14ac:dyDescent="0.2">
      <c r="A687" s="195"/>
      <c r="B687" s="195"/>
      <c r="M687" s="195"/>
    </row>
    <row r="688" spans="1:13" ht="15.75" customHeight="1" x14ac:dyDescent="0.2">
      <c r="A688" s="195"/>
      <c r="B688" s="195"/>
      <c r="M688" s="195"/>
    </row>
    <row r="689" spans="1:13" ht="15.75" customHeight="1" x14ac:dyDescent="0.2">
      <c r="A689" s="195"/>
      <c r="B689" s="195"/>
      <c r="M689" s="195"/>
    </row>
    <row r="690" spans="1:13" ht="15.75" customHeight="1" x14ac:dyDescent="0.2">
      <c r="A690" s="195"/>
      <c r="B690" s="195"/>
      <c r="M690" s="195"/>
    </row>
    <row r="691" spans="1:13" ht="15.75" customHeight="1" x14ac:dyDescent="0.2">
      <c r="A691" s="195"/>
      <c r="B691" s="195"/>
      <c r="M691" s="195"/>
    </row>
    <row r="692" spans="1:13" ht="15.75" customHeight="1" x14ac:dyDescent="0.2">
      <c r="A692" s="195"/>
      <c r="B692" s="195"/>
      <c r="M692" s="195"/>
    </row>
    <row r="693" spans="1:13" ht="15.75" customHeight="1" x14ac:dyDescent="0.2">
      <c r="A693" s="195"/>
      <c r="B693" s="195"/>
      <c r="M693" s="195"/>
    </row>
    <row r="694" spans="1:13" ht="15.75" customHeight="1" x14ac:dyDescent="0.2">
      <c r="A694" s="195"/>
      <c r="B694" s="195"/>
      <c r="M694" s="195"/>
    </row>
    <row r="695" spans="1:13" ht="15.75" customHeight="1" x14ac:dyDescent="0.2">
      <c r="A695" s="195"/>
      <c r="B695" s="195"/>
      <c r="M695" s="195"/>
    </row>
    <row r="696" spans="1:13" ht="15.75" customHeight="1" x14ac:dyDescent="0.2">
      <c r="A696" s="195"/>
      <c r="B696" s="195"/>
      <c r="M696" s="195"/>
    </row>
    <row r="697" spans="1:13" ht="15.75" customHeight="1" x14ac:dyDescent="0.2">
      <c r="A697" s="195"/>
      <c r="B697" s="195"/>
      <c r="M697" s="195"/>
    </row>
    <row r="698" spans="1:13" ht="15.75" customHeight="1" x14ac:dyDescent="0.2">
      <c r="A698" s="195"/>
      <c r="B698" s="195"/>
      <c r="M698" s="195"/>
    </row>
    <row r="699" spans="1:13" ht="15.75" customHeight="1" x14ac:dyDescent="0.2">
      <c r="A699" s="195"/>
      <c r="B699" s="195"/>
      <c r="M699" s="195"/>
    </row>
    <row r="700" spans="1:13" ht="15.75" customHeight="1" x14ac:dyDescent="0.2">
      <c r="A700" s="195"/>
      <c r="B700" s="195"/>
      <c r="M700" s="195"/>
    </row>
    <row r="701" spans="1:13" ht="15.75" customHeight="1" x14ac:dyDescent="0.2">
      <c r="A701" s="195"/>
      <c r="B701" s="195"/>
      <c r="M701" s="195"/>
    </row>
    <row r="702" spans="1:13" ht="15.75" customHeight="1" x14ac:dyDescent="0.2">
      <c r="A702" s="195"/>
      <c r="B702" s="195"/>
      <c r="M702" s="195"/>
    </row>
    <row r="703" spans="1:13" ht="15.75" customHeight="1" x14ac:dyDescent="0.2">
      <c r="A703" s="195"/>
      <c r="B703" s="195"/>
      <c r="M703" s="195"/>
    </row>
    <row r="704" spans="1:13" ht="15.75" customHeight="1" x14ac:dyDescent="0.2">
      <c r="A704" s="195"/>
      <c r="B704" s="195"/>
      <c r="M704" s="195"/>
    </row>
    <row r="705" spans="1:13" ht="15.75" customHeight="1" x14ac:dyDescent="0.2">
      <c r="A705" s="195"/>
      <c r="B705" s="195"/>
      <c r="M705" s="195"/>
    </row>
    <row r="706" spans="1:13" ht="15.75" customHeight="1" x14ac:dyDescent="0.2">
      <c r="A706" s="195"/>
      <c r="B706" s="195"/>
      <c r="M706" s="195"/>
    </row>
    <row r="707" spans="1:13" ht="15.75" customHeight="1" x14ac:dyDescent="0.2">
      <c r="A707" s="195"/>
      <c r="B707" s="195"/>
      <c r="M707" s="195"/>
    </row>
    <row r="708" spans="1:13" ht="15.75" customHeight="1" x14ac:dyDescent="0.2">
      <c r="A708" s="195"/>
      <c r="B708" s="195"/>
      <c r="M708" s="195"/>
    </row>
    <row r="709" spans="1:13" ht="15.75" customHeight="1" x14ac:dyDescent="0.2">
      <c r="A709" s="195"/>
      <c r="B709" s="195"/>
      <c r="M709" s="195"/>
    </row>
    <row r="710" spans="1:13" ht="15.75" customHeight="1" x14ac:dyDescent="0.2">
      <c r="A710" s="195"/>
      <c r="B710" s="195"/>
      <c r="M710" s="195"/>
    </row>
    <row r="711" spans="1:13" ht="15.75" customHeight="1" x14ac:dyDescent="0.2">
      <c r="A711" s="195"/>
      <c r="B711" s="195"/>
      <c r="M711" s="195"/>
    </row>
    <row r="712" spans="1:13" ht="15.75" customHeight="1" x14ac:dyDescent="0.2">
      <c r="A712" s="195"/>
      <c r="B712" s="195"/>
      <c r="M712" s="195"/>
    </row>
    <row r="713" spans="1:13" ht="15.75" customHeight="1" x14ac:dyDescent="0.2">
      <c r="A713" s="195"/>
      <c r="B713" s="195"/>
      <c r="M713" s="195"/>
    </row>
    <row r="714" spans="1:13" ht="15.75" customHeight="1" x14ac:dyDescent="0.2">
      <c r="A714" s="195"/>
      <c r="B714" s="195"/>
      <c r="M714" s="195"/>
    </row>
    <row r="715" spans="1:13" ht="15.75" customHeight="1" x14ac:dyDescent="0.2">
      <c r="A715" s="195"/>
      <c r="B715" s="195"/>
      <c r="M715" s="195"/>
    </row>
    <row r="716" spans="1:13" ht="15.75" customHeight="1" x14ac:dyDescent="0.2">
      <c r="A716" s="195"/>
      <c r="B716" s="195"/>
      <c r="M716" s="195"/>
    </row>
    <row r="717" spans="1:13" ht="15.75" customHeight="1" x14ac:dyDescent="0.2">
      <c r="A717" s="195"/>
      <c r="B717" s="195"/>
      <c r="M717" s="195"/>
    </row>
    <row r="718" spans="1:13" ht="15.75" customHeight="1" x14ac:dyDescent="0.2">
      <c r="A718" s="195"/>
      <c r="B718" s="195"/>
      <c r="M718" s="195"/>
    </row>
    <row r="719" spans="1:13" ht="15.75" customHeight="1" x14ac:dyDescent="0.2">
      <c r="A719" s="195"/>
      <c r="B719" s="195"/>
      <c r="M719" s="195"/>
    </row>
    <row r="720" spans="1:13" ht="15.75" customHeight="1" x14ac:dyDescent="0.2">
      <c r="A720" s="195"/>
      <c r="B720" s="195"/>
      <c r="M720" s="195"/>
    </row>
    <row r="721" spans="1:13" ht="15.75" customHeight="1" x14ac:dyDescent="0.2">
      <c r="A721" s="195"/>
      <c r="B721" s="195"/>
      <c r="M721" s="195"/>
    </row>
    <row r="722" spans="1:13" ht="15.75" customHeight="1" x14ac:dyDescent="0.2">
      <c r="A722" s="195"/>
      <c r="B722" s="195"/>
      <c r="M722" s="195"/>
    </row>
    <row r="723" spans="1:13" ht="15.75" customHeight="1" x14ac:dyDescent="0.2">
      <c r="A723" s="195"/>
      <c r="B723" s="195"/>
      <c r="M723" s="195"/>
    </row>
    <row r="724" spans="1:13" ht="15.75" customHeight="1" x14ac:dyDescent="0.2">
      <c r="A724" s="195"/>
      <c r="B724" s="195"/>
      <c r="M724" s="195"/>
    </row>
    <row r="725" spans="1:13" ht="15.75" customHeight="1" x14ac:dyDescent="0.2">
      <c r="A725" s="195"/>
      <c r="B725" s="195"/>
      <c r="M725" s="195"/>
    </row>
    <row r="726" spans="1:13" ht="15.75" customHeight="1" x14ac:dyDescent="0.2">
      <c r="A726" s="195"/>
      <c r="B726" s="195"/>
      <c r="M726" s="195"/>
    </row>
    <row r="727" spans="1:13" ht="15.75" customHeight="1" x14ac:dyDescent="0.2">
      <c r="A727" s="195"/>
      <c r="B727" s="195"/>
      <c r="M727" s="195"/>
    </row>
    <row r="728" spans="1:13" ht="15.75" customHeight="1" x14ac:dyDescent="0.2">
      <c r="A728" s="195"/>
      <c r="B728" s="195"/>
      <c r="M728" s="195"/>
    </row>
    <row r="729" spans="1:13" ht="15.75" customHeight="1" x14ac:dyDescent="0.2">
      <c r="A729" s="195"/>
      <c r="B729" s="195"/>
      <c r="M729" s="195"/>
    </row>
    <row r="730" spans="1:13" ht="15.75" customHeight="1" x14ac:dyDescent="0.2">
      <c r="A730" s="195"/>
      <c r="B730" s="195"/>
      <c r="M730" s="195"/>
    </row>
    <row r="731" spans="1:13" ht="15.75" customHeight="1" x14ac:dyDescent="0.2">
      <c r="A731" s="195"/>
      <c r="B731" s="195"/>
      <c r="M731" s="195"/>
    </row>
    <row r="732" spans="1:13" ht="15.75" customHeight="1" x14ac:dyDescent="0.2">
      <c r="A732" s="195"/>
      <c r="B732" s="195"/>
      <c r="M732" s="195"/>
    </row>
    <row r="733" spans="1:13" ht="15.75" customHeight="1" x14ac:dyDescent="0.2">
      <c r="A733" s="195"/>
      <c r="B733" s="195"/>
      <c r="M733" s="195"/>
    </row>
    <row r="734" spans="1:13" ht="15.75" customHeight="1" x14ac:dyDescent="0.2">
      <c r="A734" s="195"/>
      <c r="B734" s="195"/>
      <c r="M734" s="195"/>
    </row>
    <row r="735" spans="1:13" ht="15.75" customHeight="1" x14ac:dyDescent="0.2">
      <c r="A735" s="195"/>
      <c r="B735" s="195"/>
      <c r="M735" s="195"/>
    </row>
    <row r="736" spans="1:13" ht="15.75" customHeight="1" x14ac:dyDescent="0.2">
      <c r="A736" s="195"/>
      <c r="B736" s="195"/>
      <c r="M736" s="195"/>
    </row>
    <row r="737" spans="1:13" ht="15.75" customHeight="1" x14ac:dyDescent="0.2">
      <c r="A737" s="195"/>
      <c r="B737" s="195"/>
      <c r="M737" s="195"/>
    </row>
    <row r="738" spans="1:13" ht="15.75" customHeight="1" x14ac:dyDescent="0.2">
      <c r="A738" s="195"/>
      <c r="B738" s="195"/>
      <c r="M738" s="195"/>
    </row>
    <row r="739" spans="1:13" ht="15.75" customHeight="1" x14ac:dyDescent="0.2">
      <c r="A739" s="195"/>
      <c r="B739" s="195"/>
      <c r="M739" s="195"/>
    </row>
    <row r="740" spans="1:13" ht="15.75" customHeight="1" x14ac:dyDescent="0.2">
      <c r="A740" s="195"/>
      <c r="B740" s="195"/>
      <c r="M740" s="195"/>
    </row>
    <row r="741" spans="1:13" ht="15.75" customHeight="1" x14ac:dyDescent="0.2">
      <c r="A741" s="195"/>
      <c r="B741" s="195"/>
      <c r="M741" s="195"/>
    </row>
    <row r="742" spans="1:13" ht="15.75" customHeight="1" x14ac:dyDescent="0.2">
      <c r="A742" s="195"/>
      <c r="B742" s="195"/>
      <c r="M742" s="195"/>
    </row>
    <row r="743" spans="1:13" ht="15.75" customHeight="1" x14ac:dyDescent="0.2">
      <c r="A743" s="195"/>
      <c r="B743" s="195"/>
      <c r="M743" s="195"/>
    </row>
    <row r="744" spans="1:13" ht="15.75" customHeight="1" x14ac:dyDescent="0.2">
      <c r="A744" s="195"/>
      <c r="B744" s="195"/>
      <c r="M744" s="195"/>
    </row>
    <row r="745" spans="1:13" ht="15.75" customHeight="1" x14ac:dyDescent="0.2">
      <c r="A745" s="195"/>
      <c r="B745" s="195"/>
      <c r="M745" s="195"/>
    </row>
    <row r="746" spans="1:13" ht="15.75" customHeight="1" x14ac:dyDescent="0.2">
      <c r="A746" s="195"/>
      <c r="B746" s="195"/>
      <c r="M746" s="195"/>
    </row>
    <row r="747" spans="1:13" ht="15.75" customHeight="1" x14ac:dyDescent="0.2">
      <c r="A747" s="195"/>
      <c r="B747" s="195"/>
      <c r="M747" s="195"/>
    </row>
    <row r="748" spans="1:13" ht="15.75" customHeight="1" x14ac:dyDescent="0.2">
      <c r="A748" s="195"/>
      <c r="B748" s="195"/>
      <c r="M748" s="195"/>
    </row>
    <row r="749" spans="1:13" ht="15.75" customHeight="1" x14ac:dyDescent="0.2">
      <c r="A749" s="195"/>
      <c r="B749" s="195"/>
      <c r="M749" s="195"/>
    </row>
    <row r="750" spans="1:13" ht="15.75" customHeight="1" x14ac:dyDescent="0.2">
      <c r="A750" s="195"/>
      <c r="B750" s="195"/>
      <c r="M750" s="195"/>
    </row>
    <row r="751" spans="1:13" ht="15.75" customHeight="1" x14ac:dyDescent="0.2">
      <c r="A751" s="195"/>
      <c r="B751" s="195"/>
      <c r="M751" s="195"/>
    </row>
    <row r="752" spans="1:13" ht="15.75" customHeight="1" x14ac:dyDescent="0.2">
      <c r="A752" s="195"/>
      <c r="B752" s="195"/>
      <c r="M752" s="195"/>
    </row>
    <row r="753" spans="1:13" ht="15.75" customHeight="1" x14ac:dyDescent="0.2">
      <c r="A753" s="195"/>
      <c r="B753" s="195"/>
      <c r="M753" s="195"/>
    </row>
    <row r="754" spans="1:13" ht="15.75" customHeight="1" x14ac:dyDescent="0.2">
      <c r="A754" s="195"/>
      <c r="B754" s="195"/>
      <c r="M754" s="195"/>
    </row>
    <row r="755" spans="1:13" ht="15.75" customHeight="1" x14ac:dyDescent="0.2">
      <c r="A755" s="195"/>
      <c r="B755" s="195"/>
      <c r="M755" s="195"/>
    </row>
    <row r="756" spans="1:13" ht="15.75" customHeight="1" x14ac:dyDescent="0.2">
      <c r="A756" s="195"/>
      <c r="B756" s="195"/>
      <c r="M756" s="195"/>
    </row>
    <row r="757" spans="1:13" ht="15.75" customHeight="1" x14ac:dyDescent="0.2">
      <c r="A757" s="195"/>
      <c r="B757" s="195"/>
      <c r="M757" s="195"/>
    </row>
    <row r="758" spans="1:13" ht="15.75" customHeight="1" x14ac:dyDescent="0.2">
      <c r="A758" s="195"/>
      <c r="B758" s="195"/>
      <c r="M758" s="195"/>
    </row>
    <row r="759" spans="1:13" ht="15.75" customHeight="1" x14ac:dyDescent="0.2">
      <c r="A759" s="195"/>
      <c r="B759" s="195"/>
      <c r="M759" s="195"/>
    </row>
    <row r="760" spans="1:13" ht="15.75" customHeight="1" x14ac:dyDescent="0.2">
      <c r="A760" s="195"/>
      <c r="B760" s="195"/>
      <c r="M760" s="195"/>
    </row>
    <row r="761" spans="1:13" ht="15.75" customHeight="1" x14ac:dyDescent="0.2">
      <c r="A761" s="195"/>
      <c r="B761" s="195"/>
      <c r="M761" s="195"/>
    </row>
    <row r="762" spans="1:13" ht="15.75" customHeight="1" x14ac:dyDescent="0.2">
      <c r="A762" s="195"/>
      <c r="B762" s="195"/>
      <c r="M762" s="195"/>
    </row>
    <row r="763" spans="1:13" ht="15.75" customHeight="1" x14ac:dyDescent="0.2">
      <c r="A763" s="195"/>
      <c r="B763" s="195"/>
      <c r="M763" s="195"/>
    </row>
    <row r="764" spans="1:13" ht="15.75" customHeight="1" x14ac:dyDescent="0.2">
      <c r="A764" s="195"/>
      <c r="B764" s="195"/>
      <c r="M764" s="195"/>
    </row>
    <row r="765" spans="1:13" ht="15.75" customHeight="1" x14ac:dyDescent="0.2">
      <c r="A765" s="195"/>
      <c r="B765" s="195"/>
      <c r="M765" s="195"/>
    </row>
    <row r="766" spans="1:13" ht="15.75" customHeight="1" x14ac:dyDescent="0.2">
      <c r="A766" s="195"/>
      <c r="B766" s="195"/>
      <c r="M766" s="195"/>
    </row>
    <row r="767" spans="1:13" ht="15.75" customHeight="1" x14ac:dyDescent="0.2">
      <c r="A767" s="195"/>
      <c r="B767" s="195"/>
      <c r="M767" s="195"/>
    </row>
    <row r="768" spans="1:13" ht="15.75" customHeight="1" x14ac:dyDescent="0.2">
      <c r="A768" s="195"/>
      <c r="B768" s="195"/>
      <c r="M768" s="195"/>
    </row>
    <row r="769" spans="1:13" ht="15.75" customHeight="1" x14ac:dyDescent="0.2">
      <c r="A769" s="195"/>
      <c r="B769" s="195"/>
      <c r="M769" s="195"/>
    </row>
    <row r="770" spans="1:13" ht="15.75" customHeight="1" x14ac:dyDescent="0.2">
      <c r="A770" s="195"/>
      <c r="B770" s="195"/>
      <c r="M770" s="195"/>
    </row>
    <row r="771" spans="1:13" ht="15.75" customHeight="1" x14ac:dyDescent="0.2">
      <c r="A771" s="195"/>
      <c r="B771" s="195"/>
      <c r="M771" s="195"/>
    </row>
    <row r="772" spans="1:13" ht="15.75" customHeight="1" x14ac:dyDescent="0.2">
      <c r="A772" s="195"/>
      <c r="B772" s="195"/>
      <c r="M772" s="195"/>
    </row>
    <row r="773" spans="1:13" ht="15.75" customHeight="1" x14ac:dyDescent="0.2">
      <c r="A773" s="195"/>
      <c r="B773" s="195"/>
      <c r="M773" s="195"/>
    </row>
    <row r="774" spans="1:13" ht="15.75" customHeight="1" x14ac:dyDescent="0.2">
      <c r="A774" s="195"/>
      <c r="B774" s="195"/>
      <c r="M774" s="195"/>
    </row>
    <row r="775" spans="1:13" ht="15.75" customHeight="1" x14ac:dyDescent="0.2">
      <c r="A775" s="195"/>
      <c r="B775" s="195"/>
      <c r="M775" s="195"/>
    </row>
    <row r="776" spans="1:13" ht="15.75" customHeight="1" x14ac:dyDescent="0.2">
      <c r="A776" s="195"/>
      <c r="B776" s="195"/>
      <c r="M776" s="195"/>
    </row>
    <row r="777" spans="1:13" ht="15.75" customHeight="1" x14ac:dyDescent="0.2">
      <c r="A777" s="195"/>
      <c r="B777" s="195"/>
      <c r="M777" s="195"/>
    </row>
    <row r="778" spans="1:13" ht="15.75" customHeight="1" x14ac:dyDescent="0.2">
      <c r="A778" s="195"/>
      <c r="B778" s="195"/>
      <c r="M778" s="195"/>
    </row>
    <row r="779" spans="1:13" ht="15.75" customHeight="1" x14ac:dyDescent="0.2">
      <c r="A779" s="195"/>
      <c r="B779" s="195"/>
      <c r="M779" s="195"/>
    </row>
    <row r="780" spans="1:13" ht="15.75" customHeight="1" x14ac:dyDescent="0.2">
      <c r="A780" s="195"/>
      <c r="B780" s="195"/>
      <c r="M780" s="195"/>
    </row>
    <row r="781" spans="1:13" ht="15.75" customHeight="1" x14ac:dyDescent="0.2">
      <c r="A781" s="195"/>
      <c r="B781" s="195"/>
      <c r="M781" s="195"/>
    </row>
    <row r="782" spans="1:13" ht="15.75" customHeight="1" x14ac:dyDescent="0.2">
      <c r="A782" s="195"/>
      <c r="B782" s="195"/>
      <c r="M782" s="195"/>
    </row>
    <row r="783" spans="1:13" ht="15.75" customHeight="1" x14ac:dyDescent="0.2">
      <c r="A783" s="195"/>
      <c r="B783" s="195"/>
      <c r="M783" s="195"/>
    </row>
    <row r="784" spans="1:13" ht="15.75" customHeight="1" x14ac:dyDescent="0.2">
      <c r="A784" s="195"/>
      <c r="B784" s="195"/>
      <c r="M784" s="195"/>
    </row>
    <row r="785" spans="1:13" ht="15.75" customHeight="1" x14ac:dyDescent="0.2">
      <c r="A785" s="195"/>
      <c r="B785" s="195"/>
      <c r="M785" s="195"/>
    </row>
    <row r="786" spans="1:13" ht="15.75" customHeight="1" x14ac:dyDescent="0.2">
      <c r="A786" s="195"/>
      <c r="B786" s="195"/>
      <c r="M786" s="195"/>
    </row>
    <row r="787" spans="1:13" ht="15.75" customHeight="1" x14ac:dyDescent="0.2">
      <c r="A787" s="195"/>
      <c r="B787" s="195"/>
      <c r="M787" s="195"/>
    </row>
    <row r="788" spans="1:13" ht="15.75" customHeight="1" x14ac:dyDescent="0.2">
      <c r="A788" s="195"/>
      <c r="B788" s="195"/>
      <c r="M788" s="195"/>
    </row>
    <row r="789" spans="1:13" ht="15.75" customHeight="1" x14ac:dyDescent="0.2">
      <c r="A789" s="195"/>
      <c r="B789" s="195"/>
      <c r="M789" s="195"/>
    </row>
    <row r="790" spans="1:13" ht="15.75" customHeight="1" x14ac:dyDescent="0.2">
      <c r="A790" s="195"/>
      <c r="B790" s="195"/>
      <c r="M790" s="195"/>
    </row>
    <row r="791" spans="1:13" ht="15.75" customHeight="1" x14ac:dyDescent="0.2">
      <c r="A791" s="195"/>
      <c r="B791" s="195"/>
      <c r="M791" s="195"/>
    </row>
    <row r="792" spans="1:13" ht="15.75" customHeight="1" x14ac:dyDescent="0.2">
      <c r="A792" s="195"/>
      <c r="B792" s="195"/>
      <c r="M792" s="195"/>
    </row>
    <row r="793" spans="1:13" ht="15.75" customHeight="1" x14ac:dyDescent="0.2">
      <c r="A793" s="195"/>
      <c r="B793" s="195"/>
      <c r="M793" s="195"/>
    </row>
    <row r="794" spans="1:13" ht="15.75" customHeight="1" x14ac:dyDescent="0.2">
      <c r="A794" s="195"/>
      <c r="B794" s="195"/>
      <c r="M794" s="195"/>
    </row>
    <row r="795" spans="1:13" ht="15.75" customHeight="1" x14ac:dyDescent="0.2">
      <c r="A795" s="195"/>
      <c r="B795" s="195"/>
      <c r="M795" s="195"/>
    </row>
    <row r="796" spans="1:13" ht="15.75" customHeight="1" x14ac:dyDescent="0.2">
      <c r="A796" s="195"/>
      <c r="B796" s="195"/>
      <c r="M796" s="195"/>
    </row>
    <row r="797" spans="1:13" ht="15.75" customHeight="1" x14ac:dyDescent="0.2">
      <c r="A797" s="195"/>
      <c r="B797" s="195"/>
      <c r="M797" s="195"/>
    </row>
    <row r="798" spans="1:13" ht="15.75" customHeight="1" x14ac:dyDescent="0.2">
      <c r="A798" s="195"/>
      <c r="B798" s="195"/>
      <c r="M798" s="195"/>
    </row>
    <row r="799" spans="1:13" ht="15.75" customHeight="1" x14ac:dyDescent="0.2">
      <c r="A799" s="195"/>
      <c r="B799" s="195"/>
      <c r="M799" s="195"/>
    </row>
    <row r="800" spans="1:13" ht="15.75" customHeight="1" x14ac:dyDescent="0.2">
      <c r="A800" s="195"/>
      <c r="B800" s="195"/>
      <c r="M800" s="195"/>
    </row>
    <row r="801" spans="1:13" ht="15.75" customHeight="1" x14ac:dyDescent="0.2">
      <c r="A801" s="195"/>
      <c r="B801" s="195"/>
      <c r="M801" s="195"/>
    </row>
    <row r="802" spans="1:13" ht="15.75" customHeight="1" x14ac:dyDescent="0.2">
      <c r="A802" s="195"/>
      <c r="B802" s="195"/>
      <c r="M802" s="195"/>
    </row>
    <row r="803" spans="1:13" ht="15.75" customHeight="1" x14ac:dyDescent="0.2">
      <c r="A803" s="195"/>
      <c r="B803" s="195"/>
      <c r="M803" s="195"/>
    </row>
    <row r="804" spans="1:13" ht="15.75" customHeight="1" x14ac:dyDescent="0.2">
      <c r="A804" s="195"/>
      <c r="B804" s="195"/>
      <c r="M804" s="195"/>
    </row>
    <row r="805" spans="1:13" ht="15.75" customHeight="1" x14ac:dyDescent="0.2">
      <c r="A805" s="195"/>
      <c r="B805" s="195"/>
      <c r="M805" s="195"/>
    </row>
    <row r="806" spans="1:13" ht="15.75" customHeight="1" x14ac:dyDescent="0.2">
      <c r="A806" s="195"/>
      <c r="B806" s="195"/>
      <c r="M806" s="195"/>
    </row>
    <row r="807" spans="1:13" ht="15.75" customHeight="1" x14ac:dyDescent="0.2">
      <c r="A807" s="195"/>
      <c r="B807" s="195"/>
      <c r="M807" s="195"/>
    </row>
    <row r="808" spans="1:13" ht="15.75" customHeight="1" x14ac:dyDescent="0.2">
      <c r="A808" s="195"/>
      <c r="B808" s="195"/>
      <c r="M808" s="195"/>
    </row>
    <row r="809" spans="1:13" ht="15.75" customHeight="1" x14ac:dyDescent="0.2">
      <c r="A809" s="195"/>
      <c r="B809" s="195"/>
      <c r="M809" s="195"/>
    </row>
    <row r="810" spans="1:13" ht="15.75" customHeight="1" x14ac:dyDescent="0.2">
      <c r="A810" s="195"/>
      <c r="B810" s="195"/>
      <c r="M810" s="195"/>
    </row>
    <row r="811" spans="1:13" ht="15.75" customHeight="1" x14ac:dyDescent="0.2">
      <c r="A811" s="195"/>
      <c r="B811" s="195"/>
      <c r="M811" s="195"/>
    </row>
    <row r="812" spans="1:13" ht="15.75" customHeight="1" x14ac:dyDescent="0.2">
      <c r="A812" s="195"/>
      <c r="B812" s="195"/>
      <c r="M812" s="195"/>
    </row>
    <row r="813" spans="1:13" ht="15.75" customHeight="1" x14ac:dyDescent="0.2">
      <c r="A813" s="195"/>
      <c r="B813" s="195"/>
      <c r="M813" s="195"/>
    </row>
    <row r="814" spans="1:13" ht="15.75" customHeight="1" x14ac:dyDescent="0.2">
      <c r="A814" s="195"/>
      <c r="B814" s="195"/>
      <c r="M814" s="195"/>
    </row>
    <row r="815" spans="1:13" ht="15.75" customHeight="1" x14ac:dyDescent="0.2">
      <c r="A815" s="195"/>
      <c r="B815" s="195"/>
      <c r="M815" s="195"/>
    </row>
    <row r="816" spans="1:13" ht="15.75" customHeight="1" x14ac:dyDescent="0.2">
      <c r="A816" s="195"/>
      <c r="B816" s="195"/>
      <c r="M816" s="195"/>
    </row>
    <row r="817" spans="1:13" ht="15.75" customHeight="1" x14ac:dyDescent="0.2">
      <c r="A817" s="195"/>
      <c r="B817" s="195"/>
      <c r="M817" s="195"/>
    </row>
    <row r="818" spans="1:13" ht="15.75" customHeight="1" x14ac:dyDescent="0.2">
      <c r="A818" s="195"/>
      <c r="B818" s="195"/>
      <c r="M818" s="195"/>
    </row>
    <row r="819" spans="1:13" ht="15.75" customHeight="1" x14ac:dyDescent="0.2">
      <c r="A819" s="195"/>
      <c r="B819" s="195"/>
      <c r="M819" s="195"/>
    </row>
    <row r="820" spans="1:13" ht="15.75" customHeight="1" x14ac:dyDescent="0.2">
      <c r="A820" s="195"/>
      <c r="B820" s="195"/>
      <c r="M820" s="195"/>
    </row>
    <row r="821" spans="1:13" ht="15.75" customHeight="1" x14ac:dyDescent="0.2">
      <c r="A821" s="195"/>
      <c r="B821" s="195"/>
      <c r="M821" s="195"/>
    </row>
    <row r="822" spans="1:13" ht="15.75" customHeight="1" x14ac:dyDescent="0.2">
      <c r="A822" s="195"/>
      <c r="B822" s="195"/>
      <c r="M822" s="195"/>
    </row>
    <row r="823" spans="1:13" ht="15.75" customHeight="1" x14ac:dyDescent="0.2">
      <c r="A823" s="195"/>
      <c r="B823" s="195"/>
      <c r="M823" s="195"/>
    </row>
    <row r="824" spans="1:13" ht="15.75" customHeight="1" x14ac:dyDescent="0.2">
      <c r="A824" s="195"/>
      <c r="B824" s="195"/>
      <c r="M824" s="195"/>
    </row>
    <row r="825" spans="1:13" ht="15.75" customHeight="1" x14ac:dyDescent="0.2">
      <c r="A825" s="195"/>
      <c r="B825" s="195"/>
      <c r="M825" s="195"/>
    </row>
    <row r="826" spans="1:13" ht="15.75" customHeight="1" x14ac:dyDescent="0.2">
      <c r="A826" s="195"/>
      <c r="B826" s="195"/>
      <c r="M826" s="195"/>
    </row>
    <row r="827" spans="1:13" ht="15.75" customHeight="1" x14ac:dyDescent="0.2">
      <c r="A827" s="195"/>
      <c r="B827" s="195"/>
      <c r="M827" s="195"/>
    </row>
    <row r="828" spans="1:13" ht="15.75" customHeight="1" x14ac:dyDescent="0.2">
      <c r="A828" s="195"/>
      <c r="B828" s="195"/>
      <c r="M828" s="195"/>
    </row>
    <row r="829" spans="1:13" ht="15.75" customHeight="1" x14ac:dyDescent="0.2">
      <c r="A829" s="195"/>
      <c r="B829" s="195"/>
      <c r="M829" s="195"/>
    </row>
    <row r="830" spans="1:13" ht="15.75" customHeight="1" x14ac:dyDescent="0.2">
      <c r="A830" s="195"/>
      <c r="B830" s="195"/>
      <c r="M830" s="195"/>
    </row>
    <row r="831" spans="1:13" ht="15.75" customHeight="1" x14ac:dyDescent="0.2">
      <c r="A831" s="195"/>
      <c r="B831" s="195"/>
      <c r="M831" s="195"/>
    </row>
    <row r="832" spans="1:13" ht="15.75" customHeight="1" x14ac:dyDescent="0.2">
      <c r="A832" s="195"/>
      <c r="B832" s="195"/>
      <c r="M832" s="195"/>
    </row>
    <row r="833" spans="1:13" ht="15.75" customHeight="1" x14ac:dyDescent="0.2">
      <c r="A833" s="195"/>
      <c r="B833" s="195"/>
      <c r="M833" s="195"/>
    </row>
    <row r="834" spans="1:13" ht="15.75" customHeight="1" x14ac:dyDescent="0.2">
      <c r="A834" s="195"/>
      <c r="B834" s="195"/>
      <c r="M834" s="195"/>
    </row>
    <row r="835" spans="1:13" ht="15.75" customHeight="1" x14ac:dyDescent="0.2">
      <c r="A835" s="195"/>
      <c r="B835" s="195"/>
      <c r="M835" s="195"/>
    </row>
    <row r="836" spans="1:13" ht="15.75" customHeight="1" x14ac:dyDescent="0.2">
      <c r="A836" s="195"/>
      <c r="B836" s="195"/>
      <c r="M836" s="195"/>
    </row>
    <row r="837" spans="1:13" ht="15.75" customHeight="1" x14ac:dyDescent="0.2">
      <c r="A837" s="195"/>
      <c r="B837" s="195"/>
      <c r="M837" s="195"/>
    </row>
    <row r="838" spans="1:13" ht="15.75" customHeight="1" x14ac:dyDescent="0.2">
      <c r="A838" s="195"/>
      <c r="B838" s="195"/>
      <c r="M838" s="195"/>
    </row>
    <row r="839" spans="1:13" ht="15.75" customHeight="1" x14ac:dyDescent="0.2">
      <c r="A839" s="195"/>
      <c r="B839" s="195"/>
      <c r="M839" s="195"/>
    </row>
    <row r="840" spans="1:13" ht="15.75" customHeight="1" x14ac:dyDescent="0.2">
      <c r="A840" s="195"/>
      <c r="B840" s="195"/>
      <c r="M840" s="195"/>
    </row>
    <row r="841" spans="1:13" ht="15.75" customHeight="1" x14ac:dyDescent="0.2">
      <c r="A841" s="195"/>
      <c r="B841" s="195"/>
      <c r="M841" s="195"/>
    </row>
    <row r="842" spans="1:13" ht="15.75" customHeight="1" x14ac:dyDescent="0.2">
      <c r="A842" s="195"/>
      <c r="B842" s="195"/>
      <c r="M842" s="195"/>
    </row>
    <row r="843" spans="1:13" ht="15.75" customHeight="1" x14ac:dyDescent="0.2">
      <c r="A843" s="195"/>
      <c r="B843" s="195"/>
      <c r="M843" s="195"/>
    </row>
    <row r="844" spans="1:13" ht="15.75" customHeight="1" x14ac:dyDescent="0.2">
      <c r="A844" s="195"/>
      <c r="B844" s="195"/>
      <c r="M844" s="195"/>
    </row>
    <row r="845" spans="1:13" ht="15.75" customHeight="1" x14ac:dyDescent="0.2">
      <c r="A845" s="195"/>
      <c r="B845" s="195"/>
      <c r="M845" s="195"/>
    </row>
    <row r="846" spans="1:13" ht="15.75" customHeight="1" x14ac:dyDescent="0.2">
      <c r="A846" s="195"/>
      <c r="B846" s="195"/>
      <c r="M846" s="195"/>
    </row>
    <row r="847" spans="1:13" ht="15.75" customHeight="1" x14ac:dyDescent="0.2">
      <c r="A847" s="195"/>
      <c r="B847" s="195"/>
      <c r="M847" s="195"/>
    </row>
    <row r="848" spans="1:13" ht="15.75" customHeight="1" x14ac:dyDescent="0.2">
      <c r="A848" s="195"/>
      <c r="B848" s="195"/>
      <c r="M848" s="195"/>
    </row>
    <row r="849" spans="1:13" ht="15.75" customHeight="1" x14ac:dyDescent="0.2">
      <c r="A849" s="195"/>
      <c r="B849" s="195"/>
      <c r="M849" s="195"/>
    </row>
    <row r="850" spans="1:13" ht="15.75" customHeight="1" x14ac:dyDescent="0.2">
      <c r="A850" s="195"/>
      <c r="B850" s="195"/>
      <c r="M850" s="195"/>
    </row>
    <row r="851" spans="1:13" ht="15.75" customHeight="1" x14ac:dyDescent="0.2">
      <c r="A851" s="195"/>
      <c r="B851" s="195"/>
      <c r="M851" s="195"/>
    </row>
    <row r="852" spans="1:13" ht="15.75" customHeight="1" x14ac:dyDescent="0.2">
      <c r="A852" s="195"/>
      <c r="B852" s="195"/>
      <c r="M852" s="195"/>
    </row>
    <row r="853" spans="1:13" ht="15.75" customHeight="1" x14ac:dyDescent="0.2">
      <c r="A853" s="195"/>
      <c r="B853" s="195"/>
      <c r="M853" s="195"/>
    </row>
    <row r="854" spans="1:13" ht="15.75" customHeight="1" x14ac:dyDescent="0.2">
      <c r="A854" s="195"/>
      <c r="B854" s="195"/>
      <c r="M854" s="195"/>
    </row>
    <row r="855" spans="1:13" ht="15.75" customHeight="1" x14ac:dyDescent="0.2">
      <c r="A855" s="195"/>
      <c r="B855" s="195"/>
      <c r="M855" s="195"/>
    </row>
    <row r="856" spans="1:13" ht="15.75" customHeight="1" x14ac:dyDescent="0.2">
      <c r="A856" s="195"/>
      <c r="B856" s="195"/>
      <c r="M856" s="195"/>
    </row>
    <row r="857" spans="1:13" ht="15.75" customHeight="1" x14ac:dyDescent="0.2">
      <c r="A857" s="195"/>
      <c r="B857" s="195"/>
      <c r="M857" s="195"/>
    </row>
    <row r="858" spans="1:13" ht="15.75" customHeight="1" x14ac:dyDescent="0.2">
      <c r="A858" s="195"/>
      <c r="B858" s="195"/>
      <c r="M858" s="195"/>
    </row>
    <row r="859" spans="1:13" ht="15.75" customHeight="1" x14ac:dyDescent="0.2">
      <c r="A859" s="195"/>
      <c r="B859" s="195"/>
      <c r="M859" s="195"/>
    </row>
    <row r="860" spans="1:13" ht="15.75" customHeight="1" x14ac:dyDescent="0.2">
      <c r="A860" s="195"/>
      <c r="B860" s="195"/>
      <c r="M860" s="195"/>
    </row>
    <row r="861" spans="1:13" ht="15.75" customHeight="1" x14ac:dyDescent="0.2">
      <c r="A861" s="195"/>
      <c r="B861" s="195"/>
      <c r="M861" s="195"/>
    </row>
    <row r="862" spans="1:13" ht="15.75" customHeight="1" x14ac:dyDescent="0.2">
      <c r="A862" s="195"/>
      <c r="B862" s="195"/>
      <c r="M862" s="195"/>
    </row>
    <row r="863" spans="1:13" ht="15.75" customHeight="1" x14ac:dyDescent="0.2">
      <c r="A863" s="195"/>
      <c r="B863" s="195"/>
      <c r="M863" s="195"/>
    </row>
    <row r="864" spans="1:13" ht="15.75" customHeight="1" x14ac:dyDescent="0.2">
      <c r="A864" s="195"/>
      <c r="B864" s="195"/>
      <c r="M864" s="195"/>
    </row>
    <row r="865" spans="1:13" ht="15.75" customHeight="1" x14ac:dyDescent="0.2">
      <c r="A865" s="195"/>
      <c r="B865" s="195"/>
      <c r="M865" s="195"/>
    </row>
    <row r="866" spans="1:13" ht="15.75" customHeight="1" x14ac:dyDescent="0.2">
      <c r="A866" s="195"/>
      <c r="B866" s="195"/>
      <c r="M866" s="195"/>
    </row>
    <row r="867" spans="1:13" ht="15.75" customHeight="1" x14ac:dyDescent="0.2">
      <c r="A867" s="195"/>
      <c r="B867" s="195"/>
      <c r="M867" s="195"/>
    </row>
    <row r="868" spans="1:13" ht="15.75" customHeight="1" x14ac:dyDescent="0.2">
      <c r="A868" s="195"/>
      <c r="B868" s="195"/>
      <c r="M868" s="195"/>
    </row>
    <row r="869" spans="1:13" ht="15.75" customHeight="1" x14ac:dyDescent="0.2">
      <c r="A869" s="195"/>
      <c r="B869" s="195"/>
      <c r="M869" s="195"/>
    </row>
    <row r="870" spans="1:13" ht="15.75" customHeight="1" x14ac:dyDescent="0.2">
      <c r="A870" s="195"/>
      <c r="B870" s="195"/>
      <c r="M870" s="195"/>
    </row>
    <row r="871" spans="1:13" ht="15.75" customHeight="1" x14ac:dyDescent="0.2">
      <c r="A871" s="195"/>
      <c r="B871" s="195"/>
      <c r="M871" s="195"/>
    </row>
    <row r="872" spans="1:13" ht="15.75" customHeight="1" x14ac:dyDescent="0.2">
      <c r="A872" s="195"/>
      <c r="B872" s="195"/>
      <c r="M872" s="195"/>
    </row>
    <row r="873" spans="1:13" ht="15.75" customHeight="1" x14ac:dyDescent="0.2">
      <c r="A873" s="195"/>
      <c r="B873" s="195"/>
      <c r="M873" s="195"/>
    </row>
    <row r="874" spans="1:13" ht="15.75" customHeight="1" x14ac:dyDescent="0.2">
      <c r="A874" s="195"/>
      <c r="B874" s="195"/>
      <c r="M874" s="195"/>
    </row>
    <row r="875" spans="1:13" ht="15.75" customHeight="1" x14ac:dyDescent="0.2">
      <c r="A875" s="195"/>
      <c r="B875" s="195"/>
      <c r="M875" s="195"/>
    </row>
    <row r="876" spans="1:13" ht="15.75" customHeight="1" x14ac:dyDescent="0.2">
      <c r="A876" s="195"/>
      <c r="B876" s="195"/>
      <c r="M876" s="195"/>
    </row>
    <row r="877" spans="1:13" ht="15.75" customHeight="1" x14ac:dyDescent="0.2">
      <c r="A877" s="195"/>
      <c r="B877" s="195"/>
      <c r="M877" s="195"/>
    </row>
    <row r="878" spans="1:13" ht="15.75" customHeight="1" x14ac:dyDescent="0.2">
      <c r="A878" s="195"/>
      <c r="B878" s="195"/>
      <c r="M878" s="195"/>
    </row>
    <row r="879" spans="1:13" ht="15.75" customHeight="1" x14ac:dyDescent="0.2">
      <c r="A879" s="195"/>
      <c r="B879" s="195"/>
      <c r="M879" s="195"/>
    </row>
    <row r="880" spans="1:13" ht="15.75" customHeight="1" x14ac:dyDescent="0.2">
      <c r="A880" s="195"/>
      <c r="B880" s="195"/>
      <c r="M880" s="195"/>
    </row>
    <row r="881" spans="1:13" ht="15.75" customHeight="1" x14ac:dyDescent="0.2">
      <c r="A881" s="195"/>
      <c r="B881" s="195"/>
      <c r="M881" s="195"/>
    </row>
    <row r="882" spans="1:13" ht="15.75" customHeight="1" x14ac:dyDescent="0.2">
      <c r="A882" s="195"/>
      <c r="B882" s="195"/>
      <c r="M882" s="195"/>
    </row>
    <row r="883" spans="1:13" ht="15.75" customHeight="1" x14ac:dyDescent="0.2">
      <c r="A883" s="195"/>
      <c r="B883" s="195"/>
      <c r="M883" s="195"/>
    </row>
    <row r="884" spans="1:13" ht="15.75" customHeight="1" x14ac:dyDescent="0.2">
      <c r="A884" s="195"/>
      <c r="B884" s="195"/>
      <c r="M884" s="195"/>
    </row>
    <row r="885" spans="1:13" ht="15.75" customHeight="1" x14ac:dyDescent="0.2">
      <c r="A885" s="195"/>
      <c r="B885" s="195"/>
      <c r="M885" s="195"/>
    </row>
    <row r="886" spans="1:13" ht="15.75" customHeight="1" x14ac:dyDescent="0.2">
      <c r="A886" s="195"/>
      <c r="B886" s="195"/>
      <c r="M886" s="195"/>
    </row>
    <row r="887" spans="1:13" ht="15.75" customHeight="1" x14ac:dyDescent="0.2">
      <c r="A887" s="195"/>
      <c r="B887" s="195"/>
      <c r="M887" s="195"/>
    </row>
    <row r="888" spans="1:13" ht="15.75" customHeight="1" x14ac:dyDescent="0.2">
      <c r="A888" s="195"/>
      <c r="B888" s="195"/>
      <c r="M888" s="195"/>
    </row>
    <row r="889" spans="1:13" ht="15.75" customHeight="1" x14ac:dyDescent="0.2">
      <c r="A889" s="195"/>
      <c r="B889" s="195"/>
      <c r="M889" s="195"/>
    </row>
    <row r="890" spans="1:13" ht="15.75" customHeight="1" x14ac:dyDescent="0.2">
      <c r="A890" s="195"/>
      <c r="B890" s="195"/>
      <c r="M890" s="195"/>
    </row>
    <row r="891" spans="1:13" ht="15.75" customHeight="1" x14ac:dyDescent="0.2">
      <c r="A891" s="195"/>
      <c r="B891" s="195"/>
      <c r="M891" s="195"/>
    </row>
    <row r="892" spans="1:13" ht="15.75" customHeight="1" x14ac:dyDescent="0.2">
      <c r="A892" s="195"/>
      <c r="B892" s="195"/>
      <c r="M892" s="195"/>
    </row>
    <row r="893" spans="1:13" ht="15.75" customHeight="1" x14ac:dyDescent="0.2">
      <c r="A893" s="195"/>
      <c r="B893" s="195"/>
      <c r="M893" s="195"/>
    </row>
    <row r="894" spans="1:13" ht="15.75" customHeight="1" x14ac:dyDescent="0.2">
      <c r="A894" s="195"/>
      <c r="B894" s="195"/>
      <c r="M894" s="195"/>
    </row>
    <row r="895" spans="1:13" ht="15.75" customHeight="1" x14ac:dyDescent="0.2">
      <c r="A895" s="195"/>
      <c r="B895" s="195"/>
      <c r="M895" s="195"/>
    </row>
    <row r="896" spans="1:13" ht="15.75" customHeight="1" x14ac:dyDescent="0.2">
      <c r="A896" s="195"/>
      <c r="B896" s="195"/>
      <c r="M896" s="195"/>
    </row>
    <row r="897" spans="1:13" ht="15.75" customHeight="1" x14ac:dyDescent="0.2">
      <c r="A897" s="195"/>
      <c r="B897" s="195"/>
      <c r="M897" s="195"/>
    </row>
    <row r="898" spans="1:13" ht="15.75" customHeight="1" x14ac:dyDescent="0.2">
      <c r="A898" s="195"/>
      <c r="B898" s="195"/>
      <c r="M898" s="195"/>
    </row>
    <row r="899" spans="1:13" ht="15.75" customHeight="1" x14ac:dyDescent="0.2">
      <c r="A899" s="195"/>
      <c r="B899" s="195"/>
      <c r="M899" s="195"/>
    </row>
    <row r="900" spans="1:13" ht="15.75" customHeight="1" x14ac:dyDescent="0.2">
      <c r="A900" s="195"/>
      <c r="B900" s="195"/>
      <c r="M900" s="195"/>
    </row>
    <row r="901" spans="1:13" ht="15.75" customHeight="1" x14ac:dyDescent="0.2">
      <c r="A901" s="195"/>
      <c r="B901" s="195"/>
      <c r="M901" s="195"/>
    </row>
    <row r="902" spans="1:13" ht="15.75" customHeight="1" x14ac:dyDescent="0.2">
      <c r="A902" s="195"/>
      <c r="B902" s="195"/>
      <c r="M902" s="195"/>
    </row>
    <row r="903" spans="1:13" ht="15.75" customHeight="1" x14ac:dyDescent="0.2">
      <c r="A903" s="195"/>
      <c r="B903" s="195"/>
      <c r="M903" s="195"/>
    </row>
    <row r="904" spans="1:13" ht="15.75" customHeight="1" x14ac:dyDescent="0.2">
      <c r="A904" s="195"/>
      <c r="B904" s="195"/>
      <c r="M904" s="195"/>
    </row>
    <row r="905" spans="1:13" ht="15.75" customHeight="1" x14ac:dyDescent="0.2">
      <c r="A905" s="195"/>
      <c r="B905" s="195"/>
      <c r="M905" s="195"/>
    </row>
    <row r="906" spans="1:13" ht="15.75" customHeight="1" x14ac:dyDescent="0.2">
      <c r="A906" s="195"/>
      <c r="B906" s="195"/>
      <c r="M906" s="195"/>
    </row>
    <row r="907" spans="1:13" ht="15.75" customHeight="1" x14ac:dyDescent="0.2">
      <c r="A907" s="195"/>
      <c r="B907" s="195"/>
      <c r="M907" s="195"/>
    </row>
    <row r="908" spans="1:13" ht="15.75" customHeight="1" x14ac:dyDescent="0.2">
      <c r="A908" s="195"/>
      <c r="B908" s="195"/>
      <c r="M908" s="195"/>
    </row>
    <row r="909" spans="1:13" ht="15.75" customHeight="1" x14ac:dyDescent="0.2">
      <c r="A909" s="195"/>
      <c r="B909" s="195"/>
      <c r="M909" s="195"/>
    </row>
    <row r="910" spans="1:13" ht="15.75" customHeight="1" x14ac:dyDescent="0.2">
      <c r="A910" s="195"/>
      <c r="B910" s="195"/>
      <c r="M910" s="195"/>
    </row>
    <row r="911" spans="1:13" ht="15.75" customHeight="1" x14ac:dyDescent="0.2">
      <c r="A911" s="195"/>
      <c r="B911" s="195"/>
      <c r="M911" s="195"/>
    </row>
    <row r="912" spans="1:13" ht="15.75" customHeight="1" x14ac:dyDescent="0.2">
      <c r="A912" s="195"/>
      <c r="B912" s="195"/>
      <c r="M912" s="195"/>
    </row>
    <row r="913" spans="1:13" ht="15.75" customHeight="1" x14ac:dyDescent="0.2">
      <c r="A913" s="195"/>
      <c r="B913" s="195"/>
      <c r="M913" s="195"/>
    </row>
    <row r="914" spans="1:13" ht="15.75" customHeight="1" x14ac:dyDescent="0.2">
      <c r="A914" s="195"/>
      <c r="B914" s="195"/>
      <c r="M914" s="195"/>
    </row>
    <row r="915" spans="1:13" ht="15.75" customHeight="1" x14ac:dyDescent="0.2">
      <c r="A915" s="195"/>
      <c r="B915" s="195"/>
      <c r="M915" s="195"/>
    </row>
    <row r="916" spans="1:13" ht="15.75" customHeight="1" x14ac:dyDescent="0.2">
      <c r="A916" s="195"/>
      <c r="B916" s="195"/>
      <c r="M916" s="195"/>
    </row>
    <row r="917" spans="1:13" ht="15.75" customHeight="1" x14ac:dyDescent="0.2">
      <c r="A917" s="195"/>
      <c r="B917" s="195"/>
      <c r="M917" s="195"/>
    </row>
    <row r="918" spans="1:13" ht="15.75" customHeight="1" x14ac:dyDescent="0.2">
      <c r="A918" s="195"/>
      <c r="B918" s="195"/>
      <c r="M918" s="195"/>
    </row>
    <row r="919" spans="1:13" ht="15.75" customHeight="1" x14ac:dyDescent="0.2">
      <c r="A919" s="195"/>
      <c r="B919" s="195"/>
      <c r="M919" s="195"/>
    </row>
    <row r="920" spans="1:13" ht="15.75" customHeight="1" x14ac:dyDescent="0.2">
      <c r="A920" s="195"/>
      <c r="B920" s="195"/>
      <c r="M920" s="195"/>
    </row>
    <row r="921" spans="1:13" ht="15.75" customHeight="1" x14ac:dyDescent="0.2">
      <c r="A921" s="195"/>
      <c r="B921" s="195"/>
      <c r="M921" s="195"/>
    </row>
    <row r="922" spans="1:13" ht="15.75" customHeight="1" x14ac:dyDescent="0.2">
      <c r="A922" s="195"/>
      <c r="B922" s="195"/>
      <c r="M922" s="195"/>
    </row>
    <row r="923" spans="1:13" ht="15.75" customHeight="1" x14ac:dyDescent="0.2">
      <c r="A923" s="195"/>
      <c r="B923" s="195"/>
      <c r="M923" s="195"/>
    </row>
    <row r="924" spans="1:13" ht="15.75" customHeight="1" x14ac:dyDescent="0.2">
      <c r="A924" s="195"/>
      <c r="B924" s="195"/>
      <c r="M924" s="195"/>
    </row>
    <row r="925" spans="1:13" ht="15.75" customHeight="1" x14ac:dyDescent="0.2">
      <c r="A925" s="195"/>
      <c r="B925" s="195"/>
      <c r="M925" s="195"/>
    </row>
    <row r="926" spans="1:13" ht="15.75" customHeight="1" x14ac:dyDescent="0.2">
      <c r="A926" s="195"/>
      <c r="B926" s="195"/>
      <c r="M926" s="195"/>
    </row>
    <row r="927" spans="1:13" ht="15.75" customHeight="1" x14ac:dyDescent="0.2">
      <c r="A927" s="195"/>
      <c r="B927" s="195"/>
      <c r="M927" s="195"/>
    </row>
    <row r="928" spans="1:13" ht="15.75" customHeight="1" x14ac:dyDescent="0.2">
      <c r="A928" s="195"/>
      <c r="B928" s="195"/>
      <c r="M928" s="195"/>
    </row>
    <row r="929" spans="1:13" ht="15.75" customHeight="1" x14ac:dyDescent="0.2">
      <c r="A929" s="195"/>
      <c r="B929" s="195"/>
      <c r="M929" s="195"/>
    </row>
    <row r="930" spans="1:13" ht="15.75" customHeight="1" x14ac:dyDescent="0.2">
      <c r="A930" s="195"/>
      <c r="B930" s="195"/>
      <c r="M930" s="195"/>
    </row>
    <row r="931" spans="1:13" ht="15.75" customHeight="1" x14ac:dyDescent="0.2">
      <c r="A931" s="195"/>
      <c r="B931" s="195"/>
      <c r="M931" s="195"/>
    </row>
    <row r="932" spans="1:13" ht="15.75" customHeight="1" x14ac:dyDescent="0.2">
      <c r="A932" s="195"/>
      <c r="B932" s="195"/>
      <c r="M932" s="195"/>
    </row>
    <row r="933" spans="1:13" ht="15.75" customHeight="1" x14ac:dyDescent="0.2">
      <c r="A933" s="195"/>
      <c r="B933" s="195"/>
      <c r="M933" s="195"/>
    </row>
    <row r="934" spans="1:13" ht="15.75" customHeight="1" x14ac:dyDescent="0.2">
      <c r="A934" s="195"/>
      <c r="B934" s="195"/>
      <c r="M934" s="195"/>
    </row>
    <row r="935" spans="1:13" ht="15.75" customHeight="1" x14ac:dyDescent="0.2">
      <c r="A935" s="195"/>
      <c r="B935" s="195"/>
      <c r="M935" s="195"/>
    </row>
    <row r="936" spans="1:13" ht="15.75" customHeight="1" x14ac:dyDescent="0.2">
      <c r="A936" s="195"/>
      <c r="B936" s="195"/>
      <c r="M936" s="195"/>
    </row>
    <row r="937" spans="1:13" ht="15.75" customHeight="1" x14ac:dyDescent="0.2">
      <c r="A937" s="195"/>
      <c r="B937" s="195"/>
      <c r="M937" s="195"/>
    </row>
    <row r="938" spans="1:13" ht="15.75" customHeight="1" x14ac:dyDescent="0.2">
      <c r="A938" s="195"/>
      <c r="B938" s="195"/>
      <c r="M938" s="195"/>
    </row>
    <row r="939" spans="1:13" ht="15.75" customHeight="1" x14ac:dyDescent="0.2">
      <c r="A939" s="195"/>
      <c r="B939" s="195"/>
      <c r="M939" s="195"/>
    </row>
    <row r="940" spans="1:13" ht="15.75" customHeight="1" x14ac:dyDescent="0.2">
      <c r="A940" s="195"/>
      <c r="B940" s="195"/>
      <c r="M940" s="195"/>
    </row>
    <row r="941" spans="1:13" ht="15.75" customHeight="1" x14ac:dyDescent="0.2">
      <c r="A941" s="195"/>
      <c r="B941" s="195"/>
      <c r="M941" s="195"/>
    </row>
    <row r="942" spans="1:13" ht="15.75" customHeight="1" x14ac:dyDescent="0.2">
      <c r="A942" s="195"/>
      <c r="B942" s="195"/>
      <c r="M942" s="195"/>
    </row>
    <row r="943" spans="1:13" ht="15.75" customHeight="1" x14ac:dyDescent="0.2">
      <c r="A943" s="195"/>
      <c r="B943" s="195"/>
      <c r="M943" s="195"/>
    </row>
    <row r="944" spans="1:13" ht="15.75" customHeight="1" x14ac:dyDescent="0.2">
      <c r="A944" s="195"/>
      <c r="B944" s="195"/>
      <c r="M944" s="195"/>
    </row>
    <row r="945" spans="1:13" ht="15.75" customHeight="1" x14ac:dyDescent="0.2">
      <c r="A945" s="195"/>
      <c r="B945" s="195"/>
      <c r="M945" s="195"/>
    </row>
    <row r="946" spans="1:13" ht="15.75" customHeight="1" x14ac:dyDescent="0.2">
      <c r="A946" s="195"/>
      <c r="B946" s="195"/>
      <c r="M946" s="195"/>
    </row>
    <row r="947" spans="1:13" ht="15.75" customHeight="1" x14ac:dyDescent="0.2">
      <c r="A947" s="195"/>
      <c r="B947" s="195"/>
      <c r="M947" s="195"/>
    </row>
    <row r="948" spans="1:13" ht="15.75" customHeight="1" x14ac:dyDescent="0.2">
      <c r="A948" s="195"/>
      <c r="B948" s="195"/>
      <c r="M948" s="195"/>
    </row>
    <row r="949" spans="1:13" ht="15.75" customHeight="1" x14ac:dyDescent="0.2">
      <c r="A949" s="195"/>
      <c r="B949" s="195"/>
      <c r="M949" s="195"/>
    </row>
    <row r="950" spans="1:13" ht="15.75" customHeight="1" x14ac:dyDescent="0.2">
      <c r="A950" s="195"/>
      <c r="B950" s="195"/>
      <c r="M950" s="195"/>
    </row>
    <row r="951" spans="1:13" ht="15.75" customHeight="1" x14ac:dyDescent="0.2">
      <c r="A951" s="195"/>
      <c r="B951" s="195"/>
      <c r="M951" s="195"/>
    </row>
    <row r="952" spans="1:13" ht="15.75" customHeight="1" x14ac:dyDescent="0.2">
      <c r="A952" s="195"/>
      <c r="B952" s="195"/>
      <c r="M952" s="195"/>
    </row>
    <row r="953" spans="1:13" ht="15.75" customHeight="1" x14ac:dyDescent="0.2">
      <c r="A953" s="195"/>
      <c r="B953" s="195"/>
      <c r="M953" s="195"/>
    </row>
    <row r="954" spans="1:13" ht="15.75" customHeight="1" x14ac:dyDescent="0.2">
      <c r="A954" s="195"/>
      <c r="B954" s="195"/>
      <c r="M954" s="195"/>
    </row>
    <row r="955" spans="1:13" ht="15.75" customHeight="1" x14ac:dyDescent="0.2">
      <c r="A955" s="195"/>
      <c r="B955" s="195"/>
      <c r="M955" s="195"/>
    </row>
    <row r="956" spans="1:13" ht="15.75" customHeight="1" x14ac:dyDescent="0.2">
      <c r="A956" s="195"/>
      <c r="B956" s="195"/>
      <c r="M956" s="195"/>
    </row>
    <row r="957" spans="1:13" ht="15.75" customHeight="1" x14ac:dyDescent="0.2">
      <c r="A957" s="195"/>
      <c r="B957" s="195"/>
      <c r="M957" s="195"/>
    </row>
    <row r="958" spans="1:13" ht="15.75" customHeight="1" x14ac:dyDescent="0.2">
      <c r="A958" s="195"/>
      <c r="B958" s="195"/>
      <c r="M958" s="195"/>
    </row>
    <row r="959" spans="1:13" ht="15.75" customHeight="1" x14ac:dyDescent="0.2">
      <c r="A959" s="195"/>
      <c r="B959" s="195"/>
      <c r="M959" s="195"/>
    </row>
    <row r="960" spans="1:13" ht="15.75" customHeight="1" x14ac:dyDescent="0.2">
      <c r="A960" s="195"/>
      <c r="B960" s="195"/>
      <c r="M960" s="195"/>
    </row>
    <row r="961" spans="1:13" ht="15.75" customHeight="1" x14ac:dyDescent="0.2">
      <c r="A961" s="195"/>
      <c r="B961" s="195"/>
      <c r="M961" s="195"/>
    </row>
    <row r="962" spans="1:13" ht="15.75" customHeight="1" x14ac:dyDescent="0.2">
      <c r="A962" s="195"/>
      <c r="B962" s="195"/>
      <c r="M962" s="195"/>
    </row>
    <row r="963" spans="1:13" ht="15.75" customHeight="1" x14ac:dyDescent="0.2">
      <c r="A963" s="195"/>
      <c r="B963" s="195"/>
      <c r="M963" s="195"/>
    </row>
    <row r="964" spans="1:13" ht="15.75" customHeight="1" x14ac:dyDescent="0.2">
      <c r="A964" s="195"/>
      <c r="B964" s="195"/>
      <c r="M964" s="195"/>
    </row>
    <row r="965" spans="1:13" ht="15.75" customHeight="1" x14ac:dyDescent="0.2">
      <c r="A965" s="195"/>
      <c r="B965" s="195"/>
      <c r="M965" s="195"/>
    </row>
    <row r="966" spans="1:13" ht="15.75" customHeight="1" x14ac:dyDescent="0.2">
      <c r="A966" s="195"/>
      <c r="B966" s="195"/>
      <c r="M966" s="195"/>
    </row>
    <row r="967" spans="1:13" ht="15.75" customHeight="1" x14ac:dyDescent="0.2">
      <c r="A967" s="195"/>
      <c r="B967" s="195"/>
      <c r="M967" s="195"/>
    </row>
    <row r="968" spans="1:13" ht="15.75" customHeight="1" x14ac:dyDescent="0.2">
      <c r="A968" s="195"/>
      <c r="B968" s="195"/>
      <c r="M968" s="195"/>
    </row>
    <row r="969" spans="1:13" ht="15.75" customHeight="1" x14ac:dyDescent="0.2">
      <c r="A969" s="195"/>
      <c r="B969" s="195"/>
      <c r="M969" s="195"/>
    </row>
    <row r="970" spans="1:13" ht="15.75" customHeight="1" x14ac:dyDescent="0.2">
      <c r="A970" s="195"/>
      <c r="B970" s="195"/>
      <c r="M970" s="195"/>
    </row>
    <row r="971" spans="1:13" ht="15.75" customHeight="1" x14ac:dyDescent="0.2">
      <c r="A971" s="195"/>
      <c r="B971" s="195"/>
      <c r="M971" s="195"/>
    </row>
    <row r="972" spans="1:13" ht="15.75" customHeight="1" x14ac:dyDescent="0.2">
      <c r="A972" s="195"/>
      <c r="B972" s="195"/>
      <c r="M972" s="195"/>
    </row>
    <row r="973" spans="1:13" ht="15.75" customHeight="1" x14ac:dyDescent="0.2">
      <c r="A973" s="195"/>
      <c r="B973" s="195"/>
      <c r="M973" s="195"/>
    </row>
    <row r="974" spans="1:13" ht="15.75" customHeight="1" x14ac:dyDescent="0.2">
      <c r="A974" s="195"/>
      <c r="B974" s="195"/>
      <c r="M974" s="195"/>
    </row>
    <row r="975" spans="1:13" ht="15.75" customHeight="1" x14ac:dyDescent="0.2">
      <c r="A975" s="195"/>
      <c r="B975" s="195"/>
      <c r="M975" s="195"/>
    </row>
    <row r="976" spans="1:13" ht="15.75" customHeight="1" x14ac:dyDescent="0.2">
      <c r="A976" s="195"/>
      <c r="B976" s="195"/>
      <c r="M976" s="195"/>
    </row>
    <row r="977" spans="1:13" ht="15.75" customHeight="1" x14ac:dyDescent="0.2">
      <c r="A977" s="195"/>
      <c r="B977" s="195"/>
      <c r="M977" s="195"/>
    </row>
    <row r="978" spans="1:13" ht="15.75" customHeight="1" x14ac:dyDescent="0.2">
      <c r="A978" s="195"/>
      <c r="B978" s="195"/>
      <c r="M978" s="195"/>
    </row>
    <row r="979" spans="1:13" ht="15.75" customHeight="1" x14ac:dyDescent="0.2">
      <c r="A979" s="195"/>
      <c r="B979" s="195"/>
      <c r="M979" s="195"/>
    </row>
    <row r="980" spans="1:13" ht="15.75" customHeight="1" x14ac:dyDescent="0.2">
      <c r="A980" s="195"/>
      <c r="B980" s="195"/>
      <c r="M980" s="195"/>
    </row>
    <row r="981" spans="1:13" ht="15.75" customHeight="1" x14ac:dyDescent="0.2">
      <c r="A981" s="195"/>
      <c r="B981" s="195"/>
      <c r="M981" s="195"/>
    </row>
    <row r="982" spans="1:13" ht="15.75" customHeight="1" x14ac:dyDescent="0.2">
      <c r="A982" s="195"/>
      <c r="B982" s="195"/>
      <c r="M982" s="195"/>
    </row>
    <row r="983" spans="1:13" ht="15.75" customHeight="1" x14ac:dyDescent="0.2">
      <c r="A983" s="195"/>
      <c r="B983" s="195"/>
      <c r="M983" s="195"/>
    </row>
    <row r="984" spans="1:13" ht="15.75" customHeight="1" x14ac:dyDescent="0.2">
      <c r="A984" s="195"/>
      <c r="B984" s="195"/>
      <c r="M984" s="195"/>
    </row>
    <row r="985" spans="1:13" ht="15.75" customHeight="1" x14ac:dyDescent="0.2">
      <c r="A985" s="195"/>
      <c r="B985" s="195"/>
      <c r="M985" s="195"/>
    </row>
    <row r="986" spans="1:13" ht="15.75" customHeight="1" x14ac:dyDescent="0.2">
      <c r="A986" s="195"/>
      <c r="B986" s="195"/>
      <c r="M986" s="195"/>
    </row>
    <row r="987" spans="1:13" ht="15.75" customHeight="1" x14ac:dyDescent="0.2">
      <c r="A987" s="195"/>
      <c r="B987" s="195"/>
      <c r="M987" s="195"/>
    </row>
    <row r="988" spans="1:13" ht="15.75" customHeight="1" x14ac:dyDescent="0.2">
      <c r="A988" s="195"/>
      <c r="B988" s="195"/>
      <c r="M988" s="195"/>
    </row>
    <row r="989" spans="1:13" ht="15.75" customHeight="1" x14ac:dyDescent="0.2">
      <c r="A989" s="195"/>
      <c r="B989" s="195"/>
      <c r="M989" s="195"/>
    </row>
    <row r="990" spans="1:13" ht="15.75" customHeight="1" x14ac:dyDescent="0.2">
      <c r="A990" s="195"/>
      <c r="B990" s="195"/>
      <c r="M990" s="195"/>
    </row>
    <row r="991" spans="1:13" ht="15.75" customHeight="1" x14ac:dyDescent="0.2">
      <c r="A991" s="195"/>
      <c r="B991" s="195"/>
      <c r="M991" s="195"/>
    </row>
    <row r="992" spans="1:13" ht="15.75" customHeight="1" x14ac:dyDescent="0.2">
      <c r="A992" s="195"/>
      <c r="B992" s="195"/>
      <c r="M992" s="195"/>
    </row>
    <row r="993" spans="1:13" ht="15.75" customHeight="1" x14ac:dyDescent="0.2">
      <c r="A993" s="195"/>
      <c r="B993" s="195"/>
      <c r="M993" s="195"/>
    </row>
    <row r="994" spans="1:13" ht="15.75" customHeight="1" x14ac:dyDescent="0.2">
      <c r="A994" s="195"/>
      <c r="B994" s="195"/>
      <c r="M994" s="195"/>
    </row>
    <row r="995" spans="1:13" ht="15.75" customHeight="1" x14ac:dyDescent="0.2">
      <c r="A995" s="195"/>
      <c r="B995" s="195"/>
      <c r="M995" s="195"/>
    </row>
    <row r="996" spans="1:13" ht="15.75" customHeight="1" x14ac:dyDescent="0.2">
      <c r="A996" s="195"/>
      <c r="B996" s="195"/>
      <c r="M996" s="195"/>
    </row>
    <row r="997" spans="1:13" ht="15.75" customHeight="1" x14ac:dyDescent="0.2">
      <c r="A997" s="195"/>
      <c r="B997" s="195"/>
      <c r="M997" s="195"/>
    </row>
    <row r="998" spans="1:13" ht="15.75" customHeight="1" x14ac:dyDescent="0.2">
      <c r="A998" s="195"/>
      <c r="B998" s="195"/>
      <c r="M998" s="195"/>
    </row>
    <row r="999" spans="1:13" ht="15.75" customHeight="1" x14ac:dyDescent="0.2">
      <c r="A999" s="195"/>
      <c r="B999" s="195"/>
      <c r="M999" s="195"/>
    </row>
    <row r="1000" spans="1:13" ht="15.75" customHeight="1" x14ac:dyDescent="0.2">
      <c r="A1000" s="195"/>
      <c r="B1000" s="195"/>
      <c r="M1000" s="195"/>
    </row>
  </sheetData>
  <mergeCells count="2">
    <mergeCell ref="A1:K1"/>
    <mergeCell ref="M1:V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9 5-03</vt:lpstr>
      <vt:lpstr>Week 10 12-03</vt:lpstr>
      <vt:lpstr>Week 11 19-03</vt:lpstr>
      <vt:lpstr>Week 12 26-03</vt:lpstr>
      <vt:lpstr>Week 13 02-04</vt:lpstr>
      <vt:lpstr>Week 14 09-04</vt:lpstr>
      <vt:lpstr>Week 15 16-04</vt:lpstr>
      <vt:lpstr>Week 16 23-04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2018-05-04T00:34:30Z</dcterms:created>
  <dcterms:modified xsi:type="dcterms:W3CDTF">2018-06-07T10:21:34Z</dcterms:modified>
</cp:coreProperties>
</file>