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4\"/>
    </mc:Choice>
  </mc:AlternateContent>
  <xr:revisionPtr revIDLastSave="0" documentId="13_ncr:1_{549E07A2-DE67-4EAA-BC15-B0BE9088FA7B}" xr6:coauthVersionLast="33" xr6:coauthVersionMax="33" xr10:uidLastSave="{00000000-0000-0000-0000-000000000000}"/>
  <bookViews>
    <workbookView xWindow="0" yWindow="0" windowWidth="19920" windowHeight="9525" firstSheet="3" activeTab="6" xr2:uid="{00000000-000D-0000-FFFF-FFFF00000000}"/>
  </bookViews>
  <sheets>
    <sheet name="Week 17 30-04" sheetId="1" r:id="rId1"/>
    <sheet name="Week 18 7-05" sheetId="2" r:id="rId2"/>
    <sheet name="Week 19 14-05" sheetId="3" r:id="rId3"/>
    <sheet name="Week 20 21-05" sheetId="4" r:id="rId4"/>
    <sheet name="Week 21 28-05" sheetId="5" r:id="rId5"/>
    <sheet name="WBS F Vs A Stacked Column Chart" sheetId="6" r:id="rId6"/>
    <sheet name="WBS F Vs A Cluster Column Chart" sheetId="7" r:id="rId7"/>
    <sheet name="TEMPLATE" sheetId="8" r:id="rId8"/>
  </sheets>
  <calcPr calcId="179017"/>
</workbook>
</file>

<file path=xl/calcChain.xml><?xml version="1.0" encoding="utf-8"?>
<calcChain xmlns="http://schemas.openxmlformats.org/spreadsheetml/2006/main">
  <c r="M41" i="5" l="1"/>
  <c r="Q54" i="6" l="1"/>
  <c r="Q53" i="6"/>
  <c r="Q52" i="6"/>
  <c r="Q50" i="6"/>
  <c r="Q49" i="6"/>
  <c r="Q47" i="6"/>
  <c r="Q46" i="6"/>
  <c r="Q43" i="6"/>
  <c r="Q42" i="6"/>
  <c r="Q39" i="6"/>
  <c r="Q38" i="6"/>
  <c r="Q37" i="6"/>
  <c r="Q35" i="6"/>
  <c r="Q34" i="6"/>
  <c r="Q33" i="6"/>
  <c r="Q30" i="6"/>
  <c r="Q29" i="6"/>
  <c r="Q28" i="6"/>
  <c r="Q27" i="6"/>
  <c r="Q26" i="6"/>
  <c r="Q23" i="6"/>
  <c r="Q22" i="6"/>
  <c r="Q21" i="6"/>
  <c r="Q20" i="6"/>
  <c r="Q19" i="6"/>
  <c r="Q18" i="6"/>
  <c r="Q17" i="6"/>
  <c r="Q16" i="6"/>
  <c r="Q15" i="6"/>
  <c r="Q14" i="6"/>
  <c r="Q11" i="6"/>
  <c r="Q10" i="6"/>
  <c r="Q9" i="6"/>
  <c r="Q5" i="6"/>
  <c r="Q6" i="6"/>
  <c r="Q4" i="6"/>
  <c r="Q51" i="6"/>
  <c r="Q45" i="6"/>
  <c r="Q48" i="6"/>
  <c r="Q44" i="6"/>
  <c r="Q41" i="6"/>
  <c r="Q25" i="6"/>
  <c r="Q7" i="6"/>
  <c r="Q3" i="6"/>
  <c r="H56" i="6"/>
  <c r="H51" i="6"/>
  <c r="H48" i="6"/>
  <c r="H44" i="6"/>
  <c r="H41" i="6"/>
  <c r="H32" i="6"/>
  <c r="H25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4" i="6"/>
  <c r="H53" i="6"/>
  <c r="H52" i="6"/>
  <c r="H50" i="6"/>
  <c r="H49" i="6"/>
  <c r="H47" i="6"/>
  <c r="H46" i="6"/>
  <c r="H45" i="6"/>
  <c r="H43" i="6"/>
  <c r="H42" i="6"/>
  <c r="H39" i="6"/>
  <c r="H38" i="6"/>
  <c r="H37" i="6"/>
  <c r="H35" i="6"/>
  <c r="H34" i="6"/>
  <c r="H33" i="6"/>
  <c r="H30" i="6"/>
  <c r="H29" i="6"/>
  <c r="H28" i="6"/>
  <c r="H27" i="6"/>
  <c r="H26" i="6"/>
  <c r="H21" i="6"/>
  <c r="H23" i="6"/>
  <c r="H22" i="6"/>
  <c r="H20" i="6"/>
  <c r="H19" i="6"/>
  <c r="H18" i="6"/>
  <c r="H17" i="6"/>
  <c r="H16" i="6"/>
  <c r="H15" i="6"/>
  <c r="H14" i="6"/>
  <c r="H13" i="6"/>
  <c r="H5" i="6"/>
  <c r="H4" i="6"/>
  <c r="H6" i="6"/>
  <c r="H7" i="6"/>
  <c r="H8" i="6"/>
  <c r="H9" i="6"/>
  <c r="H10" i="6"/>
  <c r="H11" i="6"/>
  <c r="H36" i="6"/>
  <c r="H3" i="6"/>
  <c r="M74" i="8"/>
  <c r="M73" i="8"/>
  <c r="K73" i="8"/>
  <c r="M72" i="8"/>
  <c r="M70" i="8"/>
  <c r="K70" i="8"/>
  <c r="M69" i="8"/>
  <c r="K69" i="8"/>
  <c r="M68" i="8"/>
  <c r="K68" i="8"/>
  <c r="M67" i="8"/>
  <c r="K67" i="8"/>
  <c r="M66" i="8"/>
  <c r="K66" i="8"/>
  <c r="M65" i="8"/>
  <c r="K65" i="8"/>
  <c r="M64" i="8"/>
  <c r="K64" i="8"/>
  <c r="M63" i="8"/>
  <c r="K63" i="8"/>
  <c r="M62" i="8"/>
  <c r="K62" i="8"/>
  <c r="M61" i="8"/>
  <c r="K61" i="8"/>
  <c r="M60" i="8"/>
  <c r="K60" i="8"/>
  <c r="M59" i="8"/>
  <c r="K59" i="8"/>
  <c r="M58" i="8"/>
  <c r="K58" i="8"/>
  <c r="M57" i="8"/>
  <c r="K57" i="8"/>
  <c r="J56" i="8"/>
  <c r="I56" i="8"/>
  <c r="H56" i="8"/>
  <c r="G56" i="8"/>
  <c r="F56" i="8"/>
  <c r="E56" i="8"/>
  <c r="D56" i="8"/>
  <c r="C56" i="8"/>
  <c r="K56" i="8" s="1"/>
  <c r="M56" i="8" s="1"/>
  <c r="M54" i="8"/>
  <c r="K54" i="8"/>
  <c r="M53" i="8"/>
  <c r="K53" i="8"/>
  <c r="M52" i="8"/>
  <c r="K52" i="8"/>
  <c r="L51" i="8"/>
  <c r="J51" i="8"/>
  <c r="I51" i="8"/>
  <c r="H51" i="8"/>
  <c r="G51" i="8"/>
  <c r="F51" i="8"/>
  <c r="E51" i="8"/>
  <c r="D51" i="8"/>
  <c r="C51" i="8"/>
  <c r="K51" i="8" s="1"/>
  <c r="M51" i="8" s="1"/>
  <c r="M50" i="8"/>
  <c r="K50" i="8"/>
  <c r="M49" i="8"/>
  <c r="K49" i="8"/>
  <c r="L48" i="8"/>
  <c r="J48" i="8"/>
  <c r="J44" i="8" s="1"/>
  <c r="J41" i="8" s="1"/>
  <c r="I48" i="8"/>
  <c r="H48" i="8"/>
  <c r="G48" i="8"/>
  <c r="F48" i="8"/>
  <c r="F44" i="8" s="1"/>
  <c r="F41" i="8" s="1"/>
  <c r="E48" i="8"/>
  <c r="D48" i="8"/>
  <c r="C48" i="8"/>
  <c r="K48" i="8" s="1"/>
  <c r="M47" i="8"/>
  <c r="K47" i="8"/>
  <c r="M46" i="8"/>
  <c r="K46" i="8"/>
  <c r="L45" i="8"/>
  <c r="J45" i="8"/>
  <c r="I45" i="8"/>
  <c r="I44" i="8" s="1"/>
  <c r="I41" i="8" s="1"/>
  <c r="H45" i="8"/>
  <c r="G45" i="8"/>
  <c r="G44" i="8" s="1"/>
  <c r="G41" i="8" s="1"/>
  <c r="G72" i="8" s="1"/>
  <c r="G74" i="8" s="1"/>
  <c r="F45" i="8"/>
  <c r="E45" i="8"/>
  <c r="E44" i="8" s="1"/>
  <c r="E41" i="8" s="1"/>
  <c r="D45" i="8"/>
  <c r="C45" i="8"/>
  <c r="C44" i="8" s="1"/>
  <c r="L44" i="8"/>
  <c r="H44" i="8"/>
  <c r="H41" i="8" s="1"/>
  <c r="D44" i="8"/>
  <c r="D41" i="8" s="1"/>
  <c r="M43" i="8"/>
  <c r="K43" i="8"/>
  <c r="M42" i="8"/>
  <c r="K42" i="8"/>
  <c r="C41" i="8"/>
  <c r="K41" i="8" s="1"/>
  <c r="M39" i="8"/>
  <c r="K39" i="8"/>
  <c r="M38" i="8"/>
  <c r="K38" i="8"/>
  <c r="K36" i="8" s="1"/>
  <c r="M36" i="8" s="1"/>
  <c r="M37" i="8"/>
  <c r="K37" i="8"/>
  <c r="J36" i="8"/>
  <c r="I36" i="8"/>
  <c r="H36" i="8"/>
  <c r="G36" i="8"/>
  <c r="F36" i="8"/>
  <c r="E36" i="8"/>
  <c r="D36" i="8"/>
  <c r="C36" i="8"/>
  <c r="M35" i="8"/>
  <c r="K35" i="8"/>
  <c r="M34" i="8"/>
  <c r="K34" i="8"/>
  <c r="M33" i="8"/>
  <c r="K33" i="8"/>
  <c r="J32" i="8"/>
  <c r="I32" i="8"/>
  <c r="H32" i="8"/>
  <c r="G32" i="8"/>
  <c r="F32" i="8"/>
  <c r="E32" i="8"/>
  <c r="D32" i="8"/>
  <c r="C32" i="8"/>
  <c r="K32" i="8" s="1"/>
  <c r="M32" i="8" s="1"/>
  <c r="M30" i="8"/>
  <c r="K30" i="8"/>
  <c r="M29" i="8"/>
  <c r="K29" i="8"/>
  <c r="M28" i="8"/>
  <c r="K28" i="8"/>
  <c r="M27" i="8"/>
  <c r="K27" i="8"/>
  <c r="M26" i="8"/>
  <c r="K26" i="8"/>
  <c r="L25" i="8"/>
  <c r="J25" i="8"/>
  <c r="I25" i="8"/>
  <c r="H25" i="8"/>
  <c r="G25" i="8"/>
  <c r="F25" i="8"/>
  <c r="E25" i="8"/>
  <c r="D25" i="8"/>
  <c r="C25" i="8"/>
  <c r="M23" i="8"/>
  <c r="K23" i="8"/>
  <c r="M22" i="8"/>
  <c r="K22" i="8"/>
  <c r="M21" i="8"/>
  <c r="K21" i="8"/>
  <c r="M20" i="8"/>
  <c r="K20" i="8"/>
  <c r="M19" i="8"/>
  <c r="K19" i="8"/>
  <c r="M18" i="8"/>
  <c r="K18" i="8"/>
  <c r="M17" i="8"/>
  <c r="K17" i="8"/>
  <c r="M15" i="8"/>
  <c r="K15" i="8"/>
  <c r="M14" i="8"/>
  <c r="K14" i="8"/>
  <c r="M13" i="8"/>
  <c r="L13" i="8"/>
  <c r="K13" i="8"/>
  <c r="J13" i="8"/>
  <c r="I13" i="8"/>
  <c r="H13" i="8"/>
  <c r="G13" i="8"/>
  <c r="F13" i="8"/>
  <c r="E13" i="8"/>
  <c r="D13" i="8"/>
  <c r="C13" i="8"/>
  <c r="M12" i="8"/>
  <c r="M11" i="8"/>
  <c r="K11" i="8"/>
  <c r="M10" i="8"/>
  <c r="K10" i="8"/>
  <c r="M9" i="8"/>
  <c r="K9" i="8"/>
  <c r="L8" i="8"/>
  <c r="J8" i="8"/>
  <c r="I8" i="8"/>
  <c r="H8" i="8"/>
  <c r="G8" i="8"/>
  <c r="G7" i="8" s="1"/>
  <c r="F8" i="8"/>
  <c r="E8" i="8"/>
  <c r="D8" i="8"/>
  <c r="C8" i="8"/>
  <c r="C7" i="8" s="1"/>
  <c r="L7" i="8"/>
  <c r="J7" i="8"/>
  <c r="H7" i="8"/>
  <c r="F7" i="8"/>
  <c r="D7" i="8"/>
  <c r="M6" i="8"/>
  <c r="K6" i="8"/>
  <c r="M5" i="8"/>
  <c r="K5" i="8"/>
  <c r="M4" i="8"/>
  <c r="K4" i="8"/>
  <c r="M3" i="8"/>
  <c r="L3" i="8"/>
  <c r="J3" i="8"/>
  <c r="I3" i="8"/>
  <c r="H3" i="8"/>
  <c r="G3" i="8"/>
  <c r="F3" i="8"/>
  <c r="E3" i="8"/>
  <c r="D3" i="8"/>
  <c r="C3" i="8"/>
  <c r="K3" i="8" s="1"/>
  <c r="G5" i="7"/>
  <c r="F5" i="7"/>
  <c r="E5" i="7"/>
  <c r="D5" i="7"/>
  <c r="C5" i="7"/>
  <c r="P70" i="6"/>
  <c r="O70" i="6"/>
  <c r="N70" i="6"/>
  <c r="M70" i="6"/>
  <c r="L70" i="6"/>
  <c r="P69" i="6"/>
  <c r="O69" i="6"/>
  <c r="N69" i="6"/>
  <c r="M69" i="6"/>
  <c r="L69" i="6"/>
  <c r="Q69" i="6" s="1"/>
  <c r="P68" i="6"/>
  <c r="O68" i="6"/>
  <c r="N68" i="6"/>
  <c r="M68" i="6"/>
  <c r="L68" i="6"/>
  <c r="Q68" i="6" s="1"/>
  <c r="P67" i="6"/>
  <c r="O67" i="6"/>
  <c r="N67" i="6"/>
  <c r="M67" i="6"/>
  <c r="L67" i="6"/>
  <c r="P66" i="6"/>
  <c r="O66" i="6"/>
  <c r="N66" i="6"/>
  <c r="M66" i="6"/>
  <c r="L66" i="6"/>
  <c r="P65" i="6"/>
  <c r="O65" i="6"/>
  <c r="N65" i="6"/>
  <c r="M65" i="6"/>
  <c r="L65" i="6"/>
  <c r="P64" i="6"/>
  <c r="O64" i="6"/>
  <c r="N64" i="6"/>
  <c r="M64" i="6"/>
  <c r="L64" i="6"/>
  <c r="Q64" i="6" s="1"/>
  <c r="P63" i="6"/>
  <c r="O63" i="6"/>
  <c r="N63" i="6"/>
  <c r="M63" i="6"/>
  <c r="L63" i="6"/>
  <c r="P62" i="6"/>
  <c r="O62" i="6"/>
  <c r="N62" i="6"/>
  <c r="M62" i="6"/>
  <c r="L62" i="6"/>
  <c r="P61" i="6"/>
  <c r="O61" i="6"/>
  <c r="N61" i="6"/>
  <c r="M61" i="6"/>
  <c r="L61" i="6"/>
  <c r="P60" i="6"/>
  <c r="O60" i="6"/>
  <c r="N60" i="6"/>
  <c r="M60" i="6"/>
  <c r="L60" i="6"/>
  <c r="Q60" i="6" s="1"/>
  <c r="P59" i="6"/>
  <c r="O59" i="6"/>
  <c r="N59" i="6"/>
  <c r="M59" i="6"/>
  <c r="L59" i="6"/>
  <c r="P58" i="6"/>
  <c r="O58" i="6"/>
  <c r="N58" i="6"/>
  <c r="M58" i="6"/>
  <c r="L58" i="6"/>
  <c r="P57" i="6"/>
  <c r="O57" i="6"/>
  <c r="N57" i="6"/>
  <c r="M57" i="6"/>
  <c r="L57" i="6"/>
  <c r="P56" i="6"/>
  <c r="O56" i="6"/>
  <c r="N56" i="6"/>
  <c r="M56" i="6"/>
  <c r="L56" i="6"/>
  <c r="Q56" i="6" s="1"/>
  <c r="P55" i="6"/>
  <c r="O55" i="6"/>
  <c r="N55" i="6"/>
  <c r="M55" i="6"/>
  <c r="L55" i="6"/>
  <c r="P54" i="6"/>
  <c r="O54" i="6"/>
  <c r="N54" i="6"/>
  <c r="M54" i="6"/>
  <c r="L54" i="6"/>
  <c r="P53" i="6"/>
  <c r="O53" i="6"/>
  <c r="N53" i="6"/>
  <c r="M53" i="6"/>
  <c r="L53" i="6"/>
  <c r="P52" i="6"/>
  <c r="O52" i="6"/>
  <c r="N52" i="6"/>
  <c r="M52" i="6"/>
  <c r="L52" i="6"/>
  <c r="P50" i="6"/>
  <c r="O50" i="6"/>
  <c r="N50" i="6"/>
  <c r="M50" i="6"/>
  <c r="L50" i="6"/>
  <c r="P49" i="6"/>
  <c r="O49" i="6"/>
  <c r="N49" i="6"/>
  <c r="M49" i="6"/>
  <c r="L49" i="6"/>
  <c r="P47" i="6"/>
  <c r="O47" i="6"/>
  <c r="N47" i="6"/>
  <c r="M47" i="6"/>
  <c r="L47" i="6"/>
  <c r="P46" i="6"/>
  <c r="O46" i="6"/>
  <c r="M46" i="6"/>
  <c r="L46" i="6"/>
  <c r="P43" i="6"/>
  <c r="O43" i="6"/>
  <c r="N43" i="6"/>
  <c r="M43" i="6"/>
  <c r="L43" i="6"/>
  <c r="P42" i="6"/>
  <c r="O42" i="6"/>
  <c r="N42" i="6"/>
  <c r="M42" i="6"/>
  <c r="L42" i="6"/>
  <c r="P40" i="6"/>
  <c r="O40" i="6"/>
  <c r="N40" i="6"/>
  <c r="M40" i="6"/>
  <c r="L40" i="6"/>
  <c r="P39" i="6"/>
  <c r="O39" i="6"/>
  <c r="N39" i="6"/>
  <c r="M39" i="6"/>
  <c r="L39" i="6"/>
  <c r="P38" i="6"/>
  <c r="O38" i="6"/>
  <c r="N38" i="6"/>
  <c r="M38" i="6"/>
  <c r="L38" i="6"/>
  <c r="P37" i="6"/>
  <c r="O37" i="6"/>
  <c r="N37" i="6"/>
  <c r="M37" i="6"/>
  <c r="L37" i="6"/>
  <c r="P36" i="6"/>
  <c r="O36" i="6"/>
  <c r="N36" i="6"/>
  <c r="M36" i="6"/>
  <c r="L36" i="6"/>
  <c r="Q36" i="6" s="1"/>
  <c r="P35" i="6"/>
  <c r="O35" i="6"/>
  <c r="N35" i="6"/>
  <c r="M35" i="6"/>
  <c r="L35" i="6"/>
  <c r="P34" i="6"/>
  <c r="O34" i="6"/>
  <c r="N34" i="6"/>
  <c r="M34" i="6"/>
  <c r="L34" i="6"/>
  <c r="P33" i="6"/>
  <c r="O33" i="6"/>
  <c r="N33" i="6"/>
  <c r="M33" i="6"/>
  <c r="L33" i="6"/>
  <c r="P32" i="6"/>
  <c r="O32" i="6"/>
  <c r="N32" i="6"/>
  <c r="M32" i="6"/>
  <c r="L32" i="6"/>
  <c r="Q32" i="6" s="1"/>
  <c r="P31" i="6"/>
  <c r="O31" i="6"/>
  <c r="N31" i="6"/>
  <c r="M31" i="6"/>
  <c r="L31" i="6"/>
  <c r="P30" i="6"/>
  <c r="O30" i="6"/>
  <c r="N30" i="6"/>
  <c r="M30" i="6"/>
  <c r="L30" i="6"/>
  <c r="P29" i="6"/>
  <c r="O29" i="6"/>
  <c r="N29" i="6"/>
  <c r="M29" i="6"/>
  <c r="L29" i="6"/>
  <c r="P28" i="6"/>
  <c r="O28" i="6"/>
  <c r="N28" i="6"/>
  <c r="M28" i="6"/>
  <c r="L28" i="6"/>
  <c r="P27" i="6"/>
  <c r="O27" i="6"/>
  <c r="N27" i="6"/>
  <c r="M27" i="6"/>
  <c r="L27" i="6"/>
  <c r="P26" i="6"/>
  <c r="O26" i="6"/>
  <c r="N26" i="6"/>
  <c r="M26" i="6"/>
  <c r="L26" i="6"/>
  <c r="P24" i="6"/>
  <c r="O24" i="6"/>
  <c r="N24" i="6"/>
  <c r="M24" i="6"/>
  <c r="L24" i="6"/>
  <c r="P23" i="6"/>
  <c r="O23" i="6"/>
  <c r="N23" i="6"/>
  <c r="M23" i="6"/>
  <c r="L23" i="6"/>
  <c r="P22" i="6"/>
  <c r="O22" i="6"/>
  <c r="N22" i="6"/>
  <c r="M22" i="6"/>
  <c r="L22" i="6"/>
  <c r="P21" i="6"/>
  <c r="O21" i="6"/>
  <c r="N21" i="6"/>
  <c r="M21" i="6"/>
  <c r="L21" i="6"/>
  <c r="P20" i="6"/>
  <c r="O20" i="6"/>
  <c r="N20" i="6"/>
  <c r="M20" i="6"/>
  <c r="L20" i="6"/>
  <c r="P19" i="6"/>
  <c r="O19" i="6"/>
  <c r="N19" i="6"/>
  <c r="M19" i="6"/>
  <c r="L19" i="6"/>
  <c r="P18" i="6"/>
  <c r="O18" i="6"/>
  <c r="N18" i="6"/>
  <c r="M18" i="6"/>
  <c r="L18" i="6"/>
  <c r="P17" i="6"/>
  <c r="O17" i="6"/>
  <c r="N17" i="6"/>
  <c r="M17" i="6"/>
  <c r="L17" i="6"/>
  <c r="P16" i="6"/>
  <c r="O16" i="6"/>
  <c r="N16" i="6"/>
  <c r="M16" i="6"/>
  <c r="L16" i="6"/>
  <c r="G16" i="6"/>
  <c r="F16" i="6"/>
  <c r="E16" i="6"/>
  <c r="D16" i="6"/>
  <c r="C16" i="6"/>
  <c r="P15" i="6"/>
  <c r="O15" i="6"/>
  <c r="N15" i="6"/>
  <c r="M15" i="6"/>
  <c r="L15" i="6"/>
  <c r="P14" i="6"/>
  <c r="O14" i="6"/>
  <c r="N14" i="6"/>
  <c r="M14" i="6"/>
  <c r="L14" i="6"/>
  <c r="P12" i="6"/>
  <c r="O12" i="6"/>
  <c r="N12" i="6"/>
  <c r="M12" i="6"/>
  <c r="L12" i="6"/>
  <c r="P11" i="6"/>
  <c r="O11" i="6"/>
  <c r="N11" i="6"/>
  <c r="M11" i="6"/>
  <c r="L11" i="6"/>
  <c r="P10" i="6"/>
  <c r="O10" i="6"/>
  <c r="N10" i="6"/>
  <c r="M10" i="6"/>
  <c r="L10" i="6"/>
  <c r="P9" i="6"/>
  <c r="O9" i="6"/>
  <c r="N9" i="6"/>
  <c r="M9" i="6"/>
  <c r="L9" i="6"/>
  <c r="P6" i="6"/>
  <c r="O6" i="6"/>
  <c r="N6" i="6"/>
  <c r="M6" i="6"/>
  <c r="L6" i="6"/>
  <c r="P5" i="6"/>
  <c r="O5" i="6"/>
  <c r="N5" i="6"/>
  <c r="M5" i="6"/>
  <c r="L5" i="6"/>
  <c r="P4" i="6"/>
  <c r="O4" i="6"/>
  <c r="N4" i="6"/>
  <c r="M4" i="6"/>
  <c r="L4" i="6"/>
  <c r="M74" i="5"/>
  <c r="M73" i="5"/>
  <c r="K73" i="5"/>
  <c r="M72" i="5"/>
  <c r="M70" i="5"/>
  <c r="K70" i="5"/>
  <c r="G70" i="6" s="1"/>
  <c r="M69" i="5"/>
  <c r="K69" i="5"/>
  <c r="G69" i="6" s="1"/>
  <c r="M68" i="5"/>
  <c r="K68" i="5"/>
  <c r="G68" i="6" s="1"/>
  <c r="M67" i="5"/>
  <c r="K67" i="5"/>
  <c r="G67" i="6" s="1"/>
  <c r="M66" i="5"/>
  <c r="K66" i="5"/>
  <c r="G66" i="6" s="1"/>
  <c r="M65" i="5"/>
  <c r="K65" i="5"/>
  <c r="G65" i="6" s="1"/>
  <c r="M64" i="5"/>
  <c r="K64" i="5"/>
  <c r="G64" i="6" s="1"/>
  <c r="M63" i="5"/>
  <c r="K63" i="5"/>
  <c r="G63" i="6" s="1"/>
  <c r="M62" i="5"/>
  <c r="K62" i="5"/>
  <c r="G62" i="6" s="1"/>
  <c r="M61" i="5"/>
  <c r="K61" i="5"/>
  <c r="G61" i="6" s="1"/>
  <c r="M60" i="5"/>
  <c r="K60" i="5"/>
  <c r="G60" i="6" s="1"/>
  <c r="M59" i="5"/>
  <c r="K59" i="5"/>
  <c r="G59" i="6" s="1"/>
  <c r="M58" i="5"/>
  <c r="K58" i="5"/>
  <c r="G58" i="6" s="1"/>
  <c r="M57" i="5"/>
  <c r="K57" i="5"/>
  <c r="G57" i="6" s="1"/>
  <c r="J56" i="5"/>
  <c r="I56" i="5"/>
  <c r="H56" i="5"/>
  <c r="G56" i="5"/>
  <c r="F56" i="5"/>
  <c r="E56" i="5"/>
  <c r="D56" i="5"/>
  <c r="C56" i="5"/>
  <c r="K56" i="5" s="1"/>
  <c r="M55" i="5"/>
  <c r="K55" i="5"/>
  <c r="G55" i="6" s="1"/>
  <c r="K54" i="5"/>
  <c r="G54" i="6" s="1"/>
  <c r="M53" i="5"/>
  <c r="K53" i="5"/>
  <c r="G53" i="6" s="1"/>
  <c r="M52" i="5"/>
  <c r="K52" i="5"/>
  <c r="G52" i="6" s="1"/>
  <c r="L51" i="5"/>
  <c r="J51" i="5"/>
  <c r="I51" i="5"/>
  <c r="H51" i="5"/>
  <c r="G51" i="5"/>
  <c r="F51" i="5"/>
  <c r="F44" i="5" s="1"/>
  <c r="F41" i="5" s="1"/>
  <c r="E51" i="5"/>
  <c r="D51" i="5"/>
  <c r="C51" i="5"/>
  <c r="K51" i="5" s="1"/>
  <c r="M50" i="5"/>
  <c r="K50" i="5"/>
  <c r="G50" i="6" s="1"/>
  <c r="M49" i="5"/>
  <c r="K49" i="5"/>
  <c r="G49" i="6" s="1"/>
  <c r="L48" i="5"/>
  <c r="J48" i="5"/>
  <c r="J44" i="5" s="1"/>
  <c r="J41" i="5" s="1"/>
  <c r="I48" i="5"/>
  <c r="H48" i="5"/>
  <c r="G48" i="5"/>
  <c r="F48" i="5"/>
  <c r="E48" i="5"/>
  <c r="D48" i="5"/>
  <c r="C48" i="5"/>
  <c r="K48" i="5" s="1"/>
  <c r="M47" i="5"/>
  <c r="K47" i="5"/>
  <c r="G47" i="6" s="1"/>
  <c r="M46" i="5"/>
  <c r="K46" i="5"/>
  <c r="G46" i="6" s="1"/>
  <c r="L45" i="5"/>
  <c r="J45" i="5"/>
  <c r="I45" i="5"/>
  <c r="I44" i="5" s="1"/>
  <c r="I41" i="5" s="1"/>
  <c r="H45" i="5"/>
  <c r="H44" i="5" s="1"/>
  <c r="H41" i="5" s="1"/>
  <c r="H72" i="5" s="1"/>
  <c r="H74" i="5" s="1"/>
  <c r="G45" i="5"/>
  <c r="F45" i="5"/>
  <c r="E45" i="5"/>
  <c r="E44" i="5" s="1"/>
  <c r="E41" i="5" s="1"/>
  <c r="E72" i="5" s="1"/>
  <c r="E74" i="5" s="1"/>
  <c r="D45" i="5"/>
  <c r="D44" i="5" s="1"/>
  <c r="D41" i="5" s="1"/>
  <c r="D72" i="5" s="1"/>
  <c r="D74" i="5" s="1"/>
  <c r="C45" i="5"/>
  <c r="K45" i="5" s="1"/>
  <c r="G45" i="6" s="1"/>
  <c r="G44" i="5"/>
  <c r="G41" i="5" s="1"/>
  <c r="C44" i="5"/>
  <c r="C41" i="5" s="1"/>
  <c r="M43" i="5"/>
  <c r="K43" i="5"/>
  <c r="G43" i="6" s="1"/>
  <c r="M42" i="5"/>
  <c r="K42" i="5"/>
  <c r="G42" i="6" s="1"/>
  <c r="M40" i="5"/>
  <c r="M39" i="5"/>
  <c r="K39" i="5"/>
  <c r="G39" i="6" s="1"/>
  <c r="M38" i="5"/>
  <c r="K38" i="5"/>
  <c r="G38" i="6" s="1"/>
  <c r="M37" i="5"/>
  <c r="K37" i="5"/>
  <c r="G37" i="6" s="1"/>
  <c r="K36" i="5"/>
  <c r="G36" i="6" s="1"/>
  <c r="J36" i="5"/>
  <c r="I36" i="5"/>
  <c r="H36" i="5"/>
  <c r="G36" i="5"/>
  <c r="F36" i="5"/>
  <c r="E36" i="5"/>
  <c r="D36" i="5"/>
  <c r="C36" i="5"/>
  <c r="M35" i="5"/>
  <c r="K35" i="5"/>
  <c r="G35" i="6" s="1"/>
  <c r="M34" i="5"/>
  <c r="K34" i="5"/>
  <c r="G34" i="6" s="1"/>
  <c r="M33" i="5"/>
  <c r="K33" i="5"/>
  <c r="G33" i="6" s="1"/>
  <c r="J32" i="5"/>
  <c r="I32" i="5"/>
  <c r="H32" i="5"/>
  <c r="G32" i="5"/>
  <c r="F32" i="5"/>
  <c r="E32" i="5"/>
  <c r="D32" i="5"/>
  <c r="C32" i="5"/>
  <c r="K32" i="5" s="1"/>
  <c r="M31" i="5"/>
  <c r="K30" i="5"/>
  <c r="G30" i="6" s="1"/>
  <c r="M29" i="5"/>
  <c r="K29" i="5"/>
  <c r="G29" i="6" s="1"/>
  <c r="M28" i="5"/>
  <c r="K28" i="5"/>
  <c r="G28" i="6" s="1"/>
  <c r="M27" i="5"/>
  <c r="K27" i="5"/>
  <c r="G27" i="6" s="1"/>
  <c r="M26" i="5"/>
  <c r="K26" i="5"/>
  <c r="G26" i="6" s="1"/>
  <c r="L25" i="5"/>
  <c r="J25" i="5"/>
  <c r="I25" i="5"/>
  <c r="H25" i="5"/>
  <c r="G25" i="5"/>
  <c r="F25" i="5"/>
  <c r="E25" i="5"/>
  <c r="D25" i="5"/>
  <c r="C25" i="5"/>
  <c r="K25" i="5" s="1"/>
  <c r="M24" i="5"/>
  <c r="M23" i="5"/>
  <c r="K23" i="5"/>
  <c r="G23" i="6" s="1"/>
  <c r="K22" i="5"/>
  <c r="G22" i="6" s="1"/>
  <c r="M21" i="5"/>
  <c r="K21" i="5"/>
  <c r="G21" i="6" s="1"/>
  <c r="M20" i="5"/>
  <c r="K20" i="5"/>
  <c r="G20" i="6" s="1"/>
  <c r="M19" i="5"/>
  <c r="K19" i="5"/>
  <c r="G19" i="6" s="1"/>
  <c r="M18" i="5"/>
  <c r="K18" i="5"/>
  <c r="G18" i="6" s="1"/>
  <c r="M17" i="5"/>
  <c r="K17" i="5"/>
  <c r="G17" i="6" s="1"/>
  <c r="M15" i="5"/>
  <c r="K15" i="5"/>
  <c r="G15" i="6" s="1"/>
  <c r="M14" i="5"/>
  <c r="K14" i="5"/>
  <c r="G14" i="6" s="1"/>
  <c r="L13" i="5"/>
  <c r="M13" i="5" s="1"/>
  <c r="K13" i="5"/>
  <c r="G13" i="6" s="1"/>
  <c r="J13" i="5"/>
  <c r="I13" i="5"/>
  <c r="H13" i="5"/>
  <c r="G13" i="5"/>
  <c r="G7" i="5" s="1"/>
  <c r="F13" i="5"/>
  <c r="E13" i="5"/>
  <c r="D13" i="5"/>
  <c r="C13" i="5"/>
  <c r="C7" i="5" s="1"/>
  <c r="M12" i="5"/>
  <c r="M11" i="5"/>
  <c r="K11" i="5"/>
  <c r="G11" i="6" s="1"/>
  <c r="M10" i="5"/>
  <c r="K10" i="5"/>
  <c r="G10" i="6" s="1"/>
  <c r="M9" i="5"/>
  <c r="K9" i="5"/>
  <c r="G9" i="6" s="1"/>
  <c r="L8" i="5"/>
  <c r="J8" i="5"/>
  <c r="J7" i="5" s="1"/>
  <c r="I8" i="5"/>
  <c r="I7" i="5" s="1"/>
  <c r="H8" i="5"/>
  <c r="G8" i="5"/>
  <c r="F8" i="5"/>
  <c r="F7" i="5" s="1"/>
  <c r="E8" i="5"/>
  <c r="E7" i="5" s="1"/>
  <c r="D8" i="5"/>
  <c r="C8" i="5"/>
  <c r="K8" i="5" s="1"/>
  <c r="L7" i="5"/>
  <c r="H7" i="5"/>
  <c r="D7" i="5"/>
  <c r="K6" i="5"/>
  <c r="G6" i="6" s="1"/>
  <c r="M5" i="5"/>
  <c r="K5" i="5"/>
  <c r="G5" i="6" s="1"/>
  <c r="K4" i="5"/>
  <c r="G4" i="6" s="1"/>
  <c r="L3" i="5"/>
  <c r="J3" i="5"/>
  <c r="I3" i="5"/>
  <c r="H3" i="5"/>
  <c r="G3" i="5"/>
  <c r="F3" i="5"/>
  <c r="E3" i="5"/>
  <c r="D3" i="5"/>
  <c r="C3" i="5"/>
  <c r="K3" i="5" s="1"/>
  <c r="M74" i="4"/>
  <c r="M73" i="4"/>
  <c r="K73" i="4"/>
  <c r="M72" i="4"/>
  <c r="M70" i="4"/>
  <c r="K70" i="4"/>
  <c r="F70" i="6" s="1"/>
  <c r="M69" i="4"/>
  <c r="K69" i="4"/>
  <c r="F69" i="6" s="1"/>
  <c r="M68" i="4"/>
  <c r="K68" i="4"/>
  <c r="F68" i="6" s="1"/>
  <c r="M67" i="4"/>
  <c r="K67" i="4"/>
  <c r="F67" i="6" s="1"/>
  <c r="M66" i="4"/>
  <c r="K66" i="4"/>
  <c r="F66" i="6" s="1"/>
  <c r="M65" i="4"/>
  <c r="K65" i="4"/>
  <c r="F65" i="6" s="1"/>
  <c r="M64" i="4"/>
  <c r="K64" i="4"/>
  <c r="F64" i="6" s="1"/>
  <c r="M63" i="4"/>
  <c r="K63" i="4"/>
  <c r="F63" i="6" s="1"/>
  <c r="M62" i="4"/>
  <c r="K62" i="4"/>
  <c r="F62" i="6" s="1"/>
  <c r="M61" i="4"/>
  <c r="K61" i="4"/>
  <c r="F61" i="6" s="1"/>
  <c r="M60" i="4"/>
  <c r="K60" i="4"/>
  <c r="F60" i="6" s="1"/>
  <c r="M59" i="4"/>
  <c r="K59" i="4"/>
  <c r="F59" i="6" s="1"/>
  <c r="M58" i="4"/>
  <c r="K58" i="4"/>
  <c r="F58" i="6" s="1"/>
  <c r="M57" i="4"/>
  <c r="K57" i="4"/>
  <c r="F57" i="6" s="1"/>
  <c r="J56" i="4"/>
  <c r="I56" i="4"/>
  <c r="H56" i="4"/>
  <c r="G56" i="4"/>
  <c r="F56" i="4"/>
  <c r="E56" i="4"/>
  <c r="D56" i="4"/>
  <c r="C56" i="4"/>
  <c r="K56" i="4" s="1"/>
  <c r="M55" i="4"/>
  <c r="K55" i="4"/>
  <c r="F55" i="6" s="1"/>
  <c r="M54" i="4"/>
  <c r="K54" i="4"/>
  <c r="F54" i="6" s="1"/>
  <c r="M53" i="4"/>
  <c r="K53" i="4"/>
  <c r="F53" i="6" s="1"/>
  <c r="M52" i="4"/>
  <c r="K52" i="4"/>
  <c r="F52" i="6" s="1"/>
  <c r="L51" i="4"/>
  <c r="J51" i="4"/>
  <c r="I51" i="4"/>
  <c r="H51" i="4"/>
  <c r="G51" i="4"/>
  <c r="G44" i="4" s="1"/>
  <c r="G41" i="4" s="1"/>
  <c r="F51" i="4"/>
  <c r="E51" i="4"/>
  <c r="D51" i="4"/>
  <c r="C51" i="4"/>
  <c r="K51" i="4" s="1"/>
  <c r="F51" i="6" s="1"/>
  <c r="M50" i="4"/>
  <c r="K50" i="4"/>
  <c r="F50" i="6" s="1"/>
  <c r="M49" i="4"/>
  <c r="K49" i="4"/>
  <c r="F49" i="6" s="1"/>
  <c r="L48" i="4"/>
  <c r="J48" i="4"/>
  <c r="I48" i="4"/>
  <c r="H48" i="4"/>
  <c r="G48" i="4"/>
  <c r="F48" i="4"/>
  <c r="E48" i="4"/>
  <c r="D48" i="4"/>
  <c r="C48" i="4"/>
  <c r="K48" i="4" s="1"/>
  <c r="M47" i="4"/>
  <c r="K47" i="4"/>
  <c r="F47" i="6" s="1"/>
  <c r="M46" i="4"/>
  <c r="K46" i="4"/>
  <c r="F46" i="6" s="1"/>
  <c r="L45" i="4"/>
  <c r="J45" i="4"/>
  <c r="J44" i="4" s="1"/>
  <c r="J41" i="4" s="1"/>
  <c r="I45" i="4"/>
  <c r="I44" i="4" s="1"/>
  <c r="I41" i="4" s="1"/>
  <c r="I72" i="4" s="1"/>
  <c r="I74" i="4" s="1"/>
  <c r="H45" i="4"/>
  <c r="G45" i="4"/>
  <c r="F45" i="4"/>
  <c r="F44" i="4" s="1"/>
  <c r="F41" i="4" s="1"/>
  <c r="E45" i="4"/>
  <c r="E44" i="4" s="1"/>
  <c r="E41" i="4" s="1"/>
  <c r="E72" i="4" s="1"/>
  <c r="E74" i="4" s="1"/>
  <c r="D45" i="4"/>
  <c r="C45" i="4"/>
  <c r="K45" i="4" s="1"/>
  <c r="L44" i="4"/>
  <c r="H44" i="4"/>
  <c r="H41" i="4" s="1"/>
  <c r="H72" i="4" s="1"/>
  <c r="H74" i="4" s="1"/>
  <c r="D44" i="4"/>
  <c r="D41" i="4" s="1"/>
  <c r="M43" i="4"/>
  <c r="K43" i="4"/>
  <c r="F43" i="6" s="1"/>
  <c r="M42" i="4"/>
  <c r="K42" i="4"/>
  <c r="F42" i="6" s="1"/>
  <c r="M40" i="4"/>
  <c r="M39" i="4"/>
  <c r="K39" i="4"/>
  <c r="F39" i="6" s="1"/>
  <c r="M38" i="4"/>
  <c r="K38" i="4"/>
  <c r="F38" i="6" s="1"/>
  <c r="M37" i="4"/>
  <c r="K37" i="4"/>
  <c r="F37" i="6" s="1"/>
  <c r="M36" i="4"/>
  <c r="K36" i="4"/>
  <c r="F36" i="6" s="1"/>
  <c r="J36" i="4"/>
  <c r="I36" i="4"/>
  <c r="H36" i="4"/>
  <c r="G36" i="4"/>
  <c r="F36" i="4"/>
  <c r="E36" i="4"/>
  <c r="D36" i="4"/>
  <c r="C36" i="4"/>
  <c r="M35" i="4"/>
  <c r="K35" i="4"/>
  <c r="F35" i="6" s="1"/>
  <c r="M34" i="4"/>
  <c r="K34" i="4"/>
  <c r="F34" i="6" s="1"/>
  <c r="M33" i="4"/>
  <c r="K33" i="4"/>
  <c r="F33" i="6" s="1"/>
  <c r="J32" i="4"/>
  <c r="I32" i="4"/>
  <c r="H32" i="4"/>
  <c r="G32" i="4"/>
  <c r="F32" i="4"/>
  <c r="E32" i="4"/>
  <c r="D32" i="4"/>
  <c r="C32" i="4"/>
  <c r="K32" i="4" s="1"/>
  <c r="M31" i="4"/>
  <c r="K30" i="4"/>
  <c r="F30" i="6" s="1"/>
  <c r="M29" i="4"/>
  <c r="K29" i="4"/>
  <c r="F29" i="6" s="1"/>
  <c r="M28" i="4"/>
  <c r="K28" i="4"/>
  <c r="F28" i="6" s="1"/>
  <c r="M27" i="4"/>
  <c r="K27" i="4"/>
  <c r="F27" i="6" s="1"/>
  <c r="M26" i="4"/>
  <c r="K26" i="4"/>
  <c r="F26" i="6" s="1"/>
  <c r="L25" i="4"/>
  <c r="J25" i="4"/>
  <c r="I25" i="4"/>
  <c r="H25" i="4"/>
  <c r="G25" i="4"/>
  <c r="F25" i="4"/>
  <c r="E25" i="4"/>
  <c r="D25" i="4"/>
  <c r="C25" i="4"/>
  <c r="K25" i="4" s="1"/>
  <c r="M24" i="4"/>
  <c r="M23" i="4"/>
  <c r="K23" i="4"/>
  <c r="F23" i="6" s="1"/>
  <c r="K22" i="4"/>
  <c r="F22" i="6" s="1"/>
  <c r="M21" i="4"/>
  <c r="K21" i="4"/>
  <c r="F21" i="6" s="1"/>
  <c r="M20" i="4"/>
  <c r="K20" i="4"/>
  <c r="F20" i="6" s="1"/>
  <c r="M19" i="4"/>
  <c r="K19" i="4"/>
  <c r="F19" i="6" s="1"/>
  <c r="M18" i="4"/>
  <c r="K18" i="4"/>
  <c r="F18" i="6" s="1"/>
  <c r="M17" i="4"/>
  <c r="K17" i="4"/>
  <c r="F17" i="6" s="1"/>
  <c r="M15" i="4"/>
  <c r="K15" i="4"/>
  <c r="F15" i="6" s="1"/>
  <c r="M14" i="4"/>
  <c r="K14" i="4"/>
  <c r="F14" i="6" s="1"/>
  <c r="L13" i="4"/>
  <c r="O13" i="6" s="1"/>
  <c r="J13" i="4"/>
  <c r="I13" i="4"/>
  <c r="H13" i="4"/>
  <c r="H7" i="4" s="1"/>
  <c r="G13" i="4"/>
  <c r="F13" i="4"/>
  <c r="E13" i="4"/>
  <c r="D13" i="4"/>
  <c r="D7" i="4" s="1"/>
  <c r="C13" i="4"/>
  <c r="C7" i="4" s="1"/>
  <c r="M12" i="4"/>
  <c r="M11" i="4"/>
  <c r="K11" i="4"/>
  <c r="F11" i="6" s="1"/>
  <c r="M10" i="4"/>
  <c r="K10" i="4"/>
  <c r="F10" i="6" s="1"/>
  <c r="M9" i="4"/>
  <c r="K9" i="4"/>
  <c r="F9" i="6" s="1"/>
  <c r="L8" i="4"/>
  <c r="P8" i="6" s="1"/>
  <c r="J8" i="4"/>
  <c r="J7" i="4" s="1"/>
  <c r="I8" i="4"/>
  <c r="H8" i="4"/>
  <c r="G8" i="4"/>
  <c r="G7" i="4" s="1"/>
  <c r="F8" i="4"/>
  <c r="F7" i="4" s="1"/>
  <c r="E8" i="4"/>
  <c r="D8" i="4"/>
  <c r="C8" i="4"/>
  <c r="K8" i="4" s="1"/>
  <c r="I7" i="4"/>
  <c r="E7" i="4"/>
  <c r="K6" i="4"/>
  <c r="M6" i="4" s="1"/>
  <c r="M5" i="4"/>
  <c r="K5" i="4"/>
  <c r="F5" i="6" s="1"/>
  <c r="K4" i="4"/>
  <c r="M4" i="4" s="1"/>
  <c r="L3" i="4"/>
  <c r="P3" i="6" s="1"/>
  <c r="J3" i="4"/>
  <c r="I3" i="4"/>
  <c r="H3" i="4"/>
  <c r="G3" i="4"/>
  <c r="F3" i="4"/>
  <c r="E3" i="4"/>
  <c r="D3" i="4"/>
  <c r="C3" i="4"/>
  <c r="K3" i="4" s="1"/>
  <c r="M74" i="3"/>
  <c r="M73" i="3"/>
  <c r="K73" i="3"/>
  <c r="M72" i="3"/>
  <c r="M70" i="3"/>
  <c r="K70" i="3"/>
  <c r="E70" i="6" s="1"/>
  <c r="M69" i="3"/>
  <c r="K69" i="3"/>
  <c r="E69" i="6" s="1"/>
  <c r="M68" i="3"/>
  <c r="K68" i="3"/>
  <c r="E68" i="6" s="1"/>
  <c r="M67" i="3"/>
  <c r="K67" i="3"/>
  <c r="E67" i="6" s="1"/>
  <c r="M66" i="3"/>
  <c r="K66" i="3"/>
  <c r="E66" i="6" s="1"/>
  <c r="M65" i="3"/>
  <c r="K65" i="3"/>
  <c r="E65" i="6" s="1"/>
  <c r="M64" i="3"/>
  <c r="K64" i="3"/>
  <c r="E64" i="6" s="1"/>
  <c r="M63" i="3"/>
  <c r="K63" i="3"/>
  <c r="E63" i="6" s="1"/>
  <c r="M62" i="3"/>
  <c r="K62" i="3"/>
  <c r="E62" i="6" s="1"/>
  <c r="M61" i="3"/>
  <c r="K61" i="3"/>
  <c r="E61" i="6" s="1"/>
  <c r="M60" i="3"/>
  <c r="K60" i="3"/>
  <c r="E60" i="6" s="1"/>
  <c r="M59" i="3"/>
  <c r="K59" i="3"/>
  <c r="E59" i="6" s="1"/>
  <c r="M58" i="3"/>
  <c r="K58" i="3"/>
  <c r="E58" i="6" s="1"/>
  <c r="M57" i="3"/>
  <c r="K57" i="3"/>
  <c r="E57" i="6" s="1"/>
  <c r="J56" i="3"/>
  <c r="I56" i="3"/>
  <c r="H56" i="3"/>
  <c r="G56" i="3"/>
  <c r="F56" i="3"/>
  <c r="E56" i="3"/>
  <c r="D56" i="3"/>
  <c r="C56" i="3"/>
  <c r="K56" i="3" s="1"/>
  <c r="M55" i="3"/>
  <c r="K55" i="3"/>
  <c r="M54" i="3"/>
  <c r="K54" i="3"/>
  <c r="E54" i="6" s="1"/>
  <c r="M53" i="3"/>
  <c r="K53" i="3"/>
  <c r="E53" i="6" s="1"/>
  <c r="M52" i="3"/>
  <c r="K52" i="3"/>
  <c r="E52" i="6" s="1"/>
  <c r="L51" i="3"/>
  <c r="N51" i="6" s="1"/>
  <c r="J51" i="3"/>
  <c r="I51" i="3"/>
  <c r="H51" i="3"/>
  <c r="H44" i="3" s="1"/>
  <c r="H41" i="3" s="1"/>
  <c r="H72" i="3" s="1"/>
  <c r="H74" i="3" s="1"/>
  <c r="G51" i="3"/>
  <c r="F51" i="3"/>
  <c r="E51" i="3"/>
  <c r="D51" i="3"/>
  <c r="D44" i="3" s="1"/>
  <c r="D41" i="3" s="1"/>
  <c r="D72" i="3" s="1"/>
  <c r="D74" i="3" s="1"/>
  <c r="C51" i="3"/>
  <c r="K51" i="3" s="1"/>
  <c r="E51" i="6" s="1"/>
  <c r="M50" i="3"/>
  <c r="K50" i="3"/>
  <c r="E50" i="6" s="1"/>
  <c r="M49" i="3"/>
  <c r="K49" i="3"/>
  <c r="E49" i="6" s="1"/>
  <c r="L48" i="3"/>
  <c r="N48" i="6" s="1"/>
  <c r="J48" i="3"/>
  <c r="I48" i="3"/>
  <c r="H48" i="3"/>
  <c r="G48" i="3"/>
  <c r="G44" i="3" s="1"/>
  <c r="G41" i="3" s="1"/>
  <c r="F48" i="3"/>
  <c r="E48" i="3"/>
  <c r="D48" i="3"/>
  <c r="C48" i="3"/>
  <c r="K48" i="3" s="1"/>
  <c r="M47" i="3"/>
  <c r="K47" i="3"/>
  <c r="E47" i="6" s="1"/>
  <c r="M46" i="3"/>
  <c r="K46" i="3"/>
  <c r="E46" i="6" s="1"/>
  <c r="L45" i="3"/>
  <c r="J45" i="3"/>
  <c r="J44" i="3" s="1"/>
  <c r="J41" i="3" s="1"/>
  <c r="J72" i="3" s="1"/>
  <c r="J74" i="3" s="1"/>
  <c r="I45" i="3"/>
  <c r="H45" i="3"/>
  <c r="G45" i="3"/>
  <c r="F45" i="3"/>
  <c r="F44" i="3" s="1"/>
  <c r="F41" i="3" s="1"/>
  <c r="F72" i="3" s="1"/>
  <c r="F74" i="3" s="1"/>
  <c r="E45" i="3"/>
  <c r="D45" i="3"/>
  <c r="C45" i="3"/>
  <c r="K45" i="3" s="1"/>
  <c r="L44" i="3"/>
  <c r="N44" i="6" s="1"/>
  <c r="I44" i="3"/>
  <c r="I41" i="3" s="1"/>
  <c r="E44" i="3"/>
  <c r="E41" i="3" s="1"/>
  <c r="M43" i="3"/>
  <c r="K43" i="3"/>
  <c r="E43" i="6" s="1"/>
  <c r="M42" i="3"/>
  <c r="K42" i="3"/>
  <c r="E42" i="6" s="1"/>
  <c r="L41" i="3"/>
  <c r="N41" i="6" s="1"/>
  <c r="M40" i="3"/>
  <c r="M39" i="3"/>
  <c r="K39" i="3"/>
  <c r="E39" i="6" s="1"/>
  <c r="M38" i="3"/>
  <c r="K38" i="3"/>
  <c r="E38" i="6" s="1"/>
  <c r="M37" i="3"/>
  <c r="K37" i="3"/>
  <c r="E37" i="6" s="1"/>
  <c r="J36" i="3"/>
  <c r="I36" i="3"/>
  <c r="H36" i="3"/>
  <c r="G36" i="3"/>
  <c r="F36" i="3"/>
  <c r="E36" i="3"/>
  <c r="D36" i="3"/>
  <c r="C36" i="3"/>
  <c r="M35" i="3"/>
  <c r="K35" i="3"/>
  <c r="E35" i="6" s="1"/>
  <c r="M34" i="3"/>
  <c r="K34" i="3"/>
  <c r="E34" i="6" s="1"/>
  <c r="M33" i="3"/>
  <c r="K33" i="3"/>
  <c r="E33" i="6" s="1"/>
  <c r="J32" i="3"/>
  <c r="I32" i="3"/>
  <c r="H32" i="3"/>
  <c r="G32" i="3"/>
  <c r="F32" i="3"/>
  <c r="E32" i="3"/>
  <c r="D32" i="3"/>
  <c r="C32" i="3"/>
  <c r="K32" i="3" s="1"/>
  <c r="M31" i="3"/>
  <c r="M30" i="3"/>
  <c r="K30" i="3"/>
  <c r="E30" i="6" s="1"/>
  <c r="M29" i="3"/>
  <c r="K29" i="3"/>
  <c r="E29" i="6" s="1"/>
  <c r="M28" i="3"/>
  <c r="K28" i="3"/>
  <c r="E28" i="6" s="1"/>
  <c r="M27" i="3"/>
  <c r="K27" i="3"/>
  <c r="E27" i="6" s="1"/>
  <c r="M26" i="3"/>
  <c r="K26" i="3"/>
  <c r="E26" i="6" s="1"/>
  <c r="L25" i="3"/>
  <c r="N25" i="6" s="1"/>
  <c r="J25" i="3"/>
  <c r="I25" i="3"/>
  <c r="H25" i="3"/>
  <c r="G25" i="3"/>
  <c r="F25" i="3"/>
  <c r="E25" i="3"/>
  <c r="D25" i="3"/>
  <c r="C25" i="3"/>
  <c r="K25" i="3" s="1"/>
  <c r="M24" i="3"/>
  <c r="M23" i="3"/>
  <c r="K23" i="3"/>
  <c r="E23" i="6" s="1"/>
  <c r="M22" i="3"/>
  <c r="K22" i="3"/>
  <c r="E22" i="6" s="1"/>
  <c r="M21" i="3"/>
  <c r="K21" i="3"/>
  <c r="E21" i="6" s="1"/>
  <c r="M20" i="3"/>
  <c r="K20" i="3"/>
  <c r="E20" i="6" s="1"/>
  <c r="M19" i="3"/>
  <c r="K19" i="3"/>
  <c r="E19" i="6" s="1"/>
  <c r="M18" i="3"/>
  <c r="K18" i="3"/>
  <c r="E18" i="6" s="1"/>
  <c r="M17" i="3"/>
  <c r="K17" i="3"/>
  <c r="E17" i="6" s="1"/>
  <c r="M15" i="3"/>
  <c r="K15" i="3"/>
  <c r="E15" i="6" s="1"/>
  <c r="M14" i="3"/>
  <c r="K14" i="3"/>
  <c r="E14" i="6" s="1"/>
  <c r="L13" i="3"/>
  <c r="N13" i="6" s="1"/>
  <c r="J13" i="3"/>
  <c r="I13" i="3"/>
  <c r="I7" i="3" s="1"/>
  <c r="H13" i="3"/>
  <c r="G13" i="3"/>
  <c r="F13" i="3"/>
  <c r="E13" i="3"/>
  <c r="E7" i="3" s="1"/>
  <c r="D13" i="3"/>
  <c r="C13" i="3"/>
  <c r="M12" i="3"/>
  <c r="M11" i="3"/>
  <c r="K11" i="3"/>
  <c r="E11" i="6" s="1"/>
  <c r="M10" i="3"/>
  <c r="K10" i="3"/>
  <c r="E10" i="6" s="1"/>
  <c r="M9" i="3"/>
  <c r="K9" i="3"/>
  <c r="E9" i="6" s="1"/>
  <c r="L8" i="3"/>
  <c r="N8" i="6" s="1"/>
  <c r="J8" i="3"/>
  <c r="I8" i="3"/>
  <c r="H8" i="3"/>
  <c r="G8" i="3"/>
  <c r="G7" i="3" s="1"/>
  <c r="F8" i="3"/>
  <c r="E8" i="3"/>
  <c r="D8" i="3"/>
  <c r="C8" i="3"/>
  <c r="C7" i="3" s="1"/>
  <c r="L7" i="3"/>
  <c r="N7" i="6" s="1"/>
  <c r="J7" i="3"/>
  <c r="H7" i="3"/>
  <c r="F7" i="3"/>
  <c r="D7" i="3"/>
  <c r="M6" i="3"/>
  <c r="K6" i="3"/>
  <c r="E6" i="6" s="1"/>
  <c r="M5" i="3"/>
  <c r="K5" i="3"/>
  <c r="E5" i="6" s="1"/>
  <c r="M4" i="3"/>
  <c r="K4" i="3"/>
  <c r="E4" i="6" s="1"/>
  <c r="L3" i="3"/>
  <c r="L71" i="3" s="1"/>
  <c r="J3" i="3"/>
  <c r="I3" i="3"/>
  <c r="H3" i="3"/>
  <c r="G3" i="3"/>
  <c r="F3" i="3"/>
  <c r="E3" i="3"/>
  <c r="D3" i="3"/>
  <c r="C3" i="3"/>
  <c r="K3" i="3" s="1"/>
  <c r="M74" i="2"/>
  <c r="M73" i="2"/>
  <c r="K73" i="2"/>
  <c r="M72" i="2"/>
  <c r="M70" i="2"/>
  <c r="K70" i="2"/>
  <c r="D70" i="6" s="1"/>
  <c r="M69" i="2"/>
  <c r="K69" i="2"/>
  <c r="D69" i="6" s="1"/>
  <c r="M68" i="2"/>
  <c r="K68" i="2"/>
  <c r="D68" i="6" s="1"/>
  <c r="M67" i="2"/>
  <c r="K67" i="2"/>
  <c r="D67" i="6" s="1"/>
  <c r="M66" i="2"/>
  <c r="K66" i="2"/>
  <c r="D66" i="6" s="1"/>
  <c r="M65" i="2"/>
  <c r="K65" i="2"/>
  <c r="D65" i="6" s="1"/>
  <c r="M64" i="2"/>
  <c r="K64" i="2"/>
  <c r="D64" i="6" s="1"/>
  <c r="M63" i="2"/>
  <c r="K63" i="2"/>
  <c r="D63" i="6" s="1"/>
  <c r="M62" i="2"/>
  <c r="K62" i="2"/>
  <c r="D62" i="6" s="1"/>
  <c r="M61" i="2"/>
  <c r="K61" i="2"/>
  <c r="D61" i="6" s="1"/>
  <c r="M60" i="2"/>
  <c r="K60" i="2"/>
  <c r="D60" i="6" s="1"/>
  <c r="M59" i="2"/>
  <c r="K59" i="2"/>
  <c r="D59" i="6" s="1"/>
  <c r="M58" i="2"/>
  <c r="K58" i="2"/>
  <c r="D58" i="6" s="1"/>
  <c r="M57" i="2"/>
  <c r="K57" i="2"/>
  <c r="D57" i="6" s="1"/>
  <c r="J56" i="2"/>
  <c r="I56" i="2"/>
  <c r="H56" i="2"/>
  <c r="G56" i="2"/>
  <c r="F56" i="2"/>
  <c r="E56" i="2"/>
  <c r="D56" i="2"/>
  <c r="C56" i="2"/>
  <c r="K56" i="2" s="1"/>
  <c r="M55" i="2"/>
  <c r="K55" i="2"/>
  <c r="M54" i="2"/>
  <c r="K54" i="2"/>
  <c r="D54" i="6" s="1"/>
  <c r="K53" i="2"/>
  <c r="D53" i="6" s="1"/>
  <c r="M52" i="2"/>
  <c r="K52" i="2"/>
  <c r="D52" i="6" s="1"/>
  <c r="L51" i="2"/>
  <c r="M51" i="6" s="1"/>
  <c r="J51" i="2"/>
  <c r="I51" i="2"/>
  <c r="H51" i="2"/>
  <c r="G51" i="2"/>
  <c r="F51" i="2"/>
  <c r="E51" i="2"/>
  <c r="D51" i="2"/>
  <c r="C51" i="2"/>
  <c r="K51" i="2" s="1"/>
  <c r="D51" i="6" s="1"/>
  <c r="M50" i="2"/>
  <c r="K50" i="2"/>
  <c r="D50" i="6" s="1"/>
  <c r="M49" i="2"/>
  <c r="K49" i="2"/>
  <c r="D49" i="6" s="1"/>
  <c r="L48" i="2"/>
  <c r="J48" i="2"/>
  <c r="I48" i="2"/>
  <c r="H48" i="2"/>
  <c r="G48" i="2"/>
  <c r="F48" i="2"/>
  <c r="E48" i="2"/>
  <c r="D48" i="2"/>
  <c r="C48" i="2"/>
  <c r="K48" i="2" s="1"/>
  <c r="D48" i="6" s="1"/>
  <c r="M47" i="2"/>
  <c r="K47" i="2"/>
  <c r="D47" i="6" s="1"/>
  <c r="M46" i="2"/>
  <c r="K46" i="2"/>
  <c r="D46" i="6" s="1"/>
  <c r="L45" i="2"/>
  <c r="M45" i="6" s="1"/>
  <c r="J45" i="2"/>
  <c r="I45" i="2"/>
  <c r="I44" i="2" s="1"/>
  <c r="I41" i="2" s="1"/>
  <c r="I72" i="2" s="1"/>
  <c r="I74" i="2" s="1"/>
  <c r="H45" i="2"/>
  <c r="G45" i="2"/>
  <c r="G44" i="2" s="1"/>
  <c r="G41" i="2" s="1"/>
  <c r="G72" i="2" s="1"/>
  <c r="G74" i="2" s="1"/>
  <c r="F45" i="2"/>
  <c r="E45" i="2"/>
  <c r="E44" i="2" s="1"/>
  <c r="E41" i="2" s="1"/>
  <c r="E72" i="2" s="1"/>
  <c r="E74" i="2" s="1"/>
  <c r="D45" i="2"/>
  <c r="C45" i="2"/>
  <c r="C44" i="2" s="1"/>
  <c r="L44" i="2"/>
  <c r="M44" i="6" s="1"/>
  <c r="J44" i="2"/>
  <c r="J41" i="2" s="1"/>
  <c r="H44" i="2"/>
  <c r="H41" i="2" s="1"/>
  <c r="F44" i="2"/>
  <c r="F41" i="2" s="1"/>
  <c r="D44" i="2"/>
  <c r="D41" i="2" s="1"/>
  <c r="M43" i="2"/>
  <c r="K43" i="2"/>
  <c r="D43" i="6" s="1"/>
  <c r="M42" i="2"/>
  <c r="K42" i="2"/>
  <c r="D42" i="6" s="1"/>
  <c r="M40" i="2"/>
  <c r="M39" i="2"/>
  <c r="K39" i="2"/>
  <c r="D39" i="6" s="1"/>
  <c r="M38" i="2"/>
  <c r="K38" i="2"/>
  <c r="D38" i="6" s="1"/>
  <c r="M37" i="2"/>
  <c r="K37" i="2"/>
  <c r="D37" i="6" s="1"/>
  <c r="J36" i="2"/>
  <c r="I36" i="2"/>
  <c r="H36" i="2"/>
  <c r="G36" i="2"/>
  <c r="F36" i="2"/>
  <c r="E36" i="2"/>
  <c r="D36" i="2"/>
  <c r="C36" i="2"/>
  <c r="M35" i="2"/>
  <c r="K35" i="2"/>
  <c r="D35" i="6" s="1"/>
  <c r="M34" i="2"/>
  <c r="K34" i="2"/>
  <c r="D34" i="6" s="1"/>
  <c r="M33" i="2"/>
  <c r="K33" i="2"/>
  <c r="D33" i="6" s="1"/>
  <c r="J32" i="2"/>
  <c r="I32" i="2"/>
  <c r="H32" i="2"/>
  <c r="G32" i="2"/>
  <c r="F32" i="2"/>
  <c r="E32" i="2"/>
  <c r="D32" i="2"/>
  <c r="C32" i="2"/>
  <c r="K32" i="2" s="1"/>
  <c r="M31" i="2"/>
  <c r="K30" i="2"/>
  <c r="D30" i="6" s="1"/>
  <c r="M29" i="2"/>
  <c r="K29" i="2"/>
  <c r="D29" i="6" s="1"/>
  <c r="M28" i="2"/>
  <c r="K28" i="2"/>
  <c r="D28" i="6" s="1"/>
  <c r="M27" i="2"/>
  <c r="K27" i="2"/>
  <c r="D27" i="6" s="1"/>
  <c r="M26" i="2"/>
  <c r="K26" i="2"/>
  <c r="D26" i="6" s="1"/>
  <c r="L25" i="2"/>
  <c r="M25" i="6" s="1"/>
  <c r="J25" i="2"/>
  <c r="I25" i="2"/>
  <c r="H25" i="2"/>
  <c r="G25" i="2"/>
  <c r="F25" i="2"/>
  <c r="E25" i="2"/>
  <c r="D25" i="2"/>
  <c r="C25" i="2"/>
  <c r="K25" i="2" s="1"/>
  <c r="D25" i="6" s="1"/>
  <c r="M24" i="2"/>
  <c r="M23" i="2"/>
  <c r="K23" i="2"/>
  <c r="D23" i="6" s="1"/>
  <c r="M22" i="2"/>
  <c r="K22" i="2"/>
  <c r="D22" i="6" s="1"/>
  <c r="M21" i="2"/>
  <c r="K21" i="2"/>
  <c r="D21" i="6" s="1"/>
  <c r="M20" i="2"/>
  <c r="K20" i="2"/>
  <c r="D20" i="6" s="1"/>
  <c r="M19" i="2"/>
  <c r="K19" i="2"/>
  <c r="D19" i="6" s="1"/>
  <c r="M18" i="2"/>
  <c r="K18" i="2"/>
  <c r="D18" i="6" s="1"/>
  <c r="M17" i="2"/>
  <c r="K17" i="2"/>
  <c r="D17" i="6" s="1"/>
  <c r="M15" i="2"/>
  <c r="K15" i="2"/>
  <c r="D15" i="6" s="1"/>
  <c r="M14" i="2"/>
  <c r="K14" i="2"/>
  <c r="D14" i="6" s="1"/>
  <c r="L13" i="2"/>
  <c r="M13" i="6" s="1"/>
  <c r="J13" i="2"/>
  <c r="I13" i="2"/>
  <c r="H13" i="2"/>
  <c r="G13" i="2"/>
  <c r="F13" i="2"/>
  <c r="E13" i="2"/>
  <c r="D13" i="2"/>
  <c r="C13" i="2"/>
  <c r="M12" i="2"/>
  <c r="M11" i="2"/>
  <c r="K11" i="2"/>
  <c r="D11" i="6" s="1"/>
  <c r="M10" i="2"/>
  <c r="K10" i="2"/>
  <c r="D10" i="6" s="1"/>
  <c r="M9" i="2"/>
  <c r="K9" i="2"/>
  <c r="D9" i="6" s="1"/>
  <c r="L8" i="2"/>
  <c r="M8" i="6" s="1"/>
  <c r="J8" i="2"/>
  <c r="J7" i="2" s="1"/>
  <c r="I8" i="2"/>
  <c r="H8" i="2"/>
  <c r="H7" i="2" s="1"/>
  <c r="G8" i="2"/>
  <c r="F8" i="2"/>
  <c r="F7" i="2" s="1"/>
  <c r="E8" i="2"/>
  <c r="D8" i="2"/>
  <c r="D7" i="2" s="1"/>
  <c r="C8" i="2"/>
  <c r="K8" i="2" s="1"/>
  <c r="I7" i="2"/>
  <c r="G7" i="2"/>
  <c r="E7" i="2"/>
  <c r="C7" i="2"/>
  <c r="K6" i="2"/>
  <c r="D6" i="6" s="1"/>
  <c r="M5" i="2"/>
  <c r="K5" i="2"/>
  <c r="D5" i="6" s="1"/>
  <c r="K4" i="2"/>
  <c r="D4" i="6" s="1"/>
  <c r="L3" i="2"/>
  <c r="M3" i="6" s="1"/>
  <c r="J3" i="2"/>
  <c r="I3" i="2"/>
  <c r="H3" i="2"/>
  <c r="G3" i="2"/>
  <c r="F3" i="2"/>
  <c r="E3" i="2"/>
  <c r="D3" i="2"/>
  <c r="C3" i="2"/>
  <c r="K3" i="2" s="1"/>
  <c r="M74" i="1"/>
  <c r="M73" i="1"/>
  <c r="K73" i="1"/>
  <c r="M72" i="1"/>
  <c r="M70" i="1"/>
  <c r="K70" i="1"/>
  <c r="C70" i="6" s="1"/>
  <c r="M69" i="1"/>
  <c r="K69" i="1"/>
  <c r="C69" i="6" s="1"/>
  <c r="M68" i="1"/>
  <c r="K68" i="1"/>
  <c r="C68" i="6" s="1"/>
  <c r="M67" i="1"/>
  <c r="K67" i="1"/>
  <c r="C67" i="6" s="1"/>
  <c r="M66" i="1"/>
  <c r="K66" i="1"/>
  <c r="C66" i="6" s="1"/>
  <c r="M65" i="1"/>
  <c r="K65" i="1"/>
  <c r="C65" i="6" s="1"/>
  <c r="M64" i="1"/>
  <c r="K64" i="1"/>
  <c r="C64" i="6" s="1"/>
  <c r="M63" i="1"/>
  <c r="K63" i="1"/>
  <c r="C63" i="6" s="1"/>
  <c r="M62" i="1"/>
  <c r="K62" i="1"/>
  <c r="C62" i="6" s="1"/>
  <c r="M61" i="1"/>
  <c r="K61" i="1"/>
  <c r="C61" i="6" s="1"/>
  <c r="M60" i="1"/>
  <c r="K60" i="1"/>
  <c r="C60" i="6" s="1"/>
  <c r="M59" i="1"/>
  <c r="K59" i="1"/>
  <c r="C59" i="6" s="1"/>
  <c r="M58" i="1"/>
  <c r="K58" i="1"/>
  <c r="C58" i="6" s="1"/>
  <c r="M57" i="1"/>
  <c r="K57" i="1"/>
  <c r="C57" i="6" s="1"/>
  <c r="J56" i="1"/>
  <c r="I56" i="1"/>
  <c r="H56" i="1"/>
  <c r="G56" i="1"/>
  <c r="F56" i="1"/>
  <c r="E56" i="1"/>
  <c r="D56" i="1"/>
  <c r="C56" i="1"/>
  <c r="K56" i="1" s="1"/>
  <c r="M55" i="1"/>
  <c r="K55" i="1"/>
  <c r="M54" i="1"/>
  <c r="K54" i="1"/>
  <c r="C54" i="6" s="1"/>
  <c r="K53" i="1"/>
  <c r="C53" i="6" s="1"/>
  <c r="K52" i="1"/>
  <c r="C52" i="6" s="1"/>
  <c r="L51" i="1"/>
  <c r="L51" i="6" s="1"/>
  <c r="J51" i="1"/>
  <c r="I51" i="1"/>
  <c r="H51" i="1"/>
  <c r="G51" i="1"/>
  <c r="F51" i="1"/>
  <c r="E51" i="1"/>
  <c r="D51" i="1"/>
  <c r="C51" i="1"/>
  <c r="K51" i="1" s="1"/>
  <c r="C51" i="6" s="1"/>
  <c r="M50" i="1"/>
  <c r="K50" i="1"/>
  <c r="C50" i="6" s="1"/>
  <c r="M49" i="1"/>
  <c r="K49" i="1"/>
  <c r="C49" i="6" s="1"/>
  <c r="L48" i="1"/>
  <c r="L48" i="6" s="1"/>
  <c r="J48" i="1"/>
  <c r="I48" i="1"/>
  <c r="I44" i="1" s="1"/>
  <c r="I41" i="1" s="1"/>
  <c r="H48" i="1"/>
  <c r="G48" i="1"/>
  <c r="F48" i="1"/>
  <c r="E48" i="1"/>
  <c r="E44" i="1" s="1"/>
  <c r="E41" i="1" s="1"/>
  <c r="D48" i="1"/>
  <c r="C48" i="1"/>
  <c r="K48" i="1" s="1"/>
  <c r="K47" i="1"/>
  <c r="C47" i="6" s="1"/>
  <c r="M46" i="1"/>
  <c r="K46" i="1"/>
  <c r="C46" i="6" s="1"/>
  <c r="L45" i="1"/>
  <c r="L45" i="6" s="1"/>
  <c r="J45" i="1"/>
  <c r="J44" i="1" s="1"/>
  <c r="J41" i="1" s="1"/>
  <c r="I45" i="1"/>
  <c r="H45" i="1"/>
  <c r="H44" i="1" s="1"/>
  <c r="H41" i="1" s="1"/>
  <c r="G45" i="1"/>
  <c r="F45" i="1"/>
  <c r="F44" i="1" s="1"/>
  <c r="F41" i="1" s="1"/>
  <c r="E45" i="1"/>
  <c r="D45" i="1"/>
  <c r="D44" i="1" s="1"/>
  <c r="D41" i="1" s="1"/>
  <c r="C45" i="1"/>
  <c r="K45" i="1" s="1"/>
  <c r="C45" i="6" s="1"/>
  <c r="G44" i="1"/>
  <c r="G41" i="1" s="1"/>
  <c r="C44" i="1"/>
  <c r="C41" i="1" s="1"/>
  <c r="M43" i="1"/>
  <c r="K43" i="1"/>
  <c r="C43" i="6" s="1"/>
  <c r="M42" i="1"/>
  <c r="K42" i="1"/>
  <c r="C42" i="6" s="1"/>
  <c r="M40" i="1"/>
  <c r="M39" i="1"/>
  <c r="K39" i="1"/>
  <c r="C39" i="6" s="1"/>
  <c r="M38" i="1"/>
  <c r="K38" i="1"/>
  <c r="C38" i="6" s="1"/>
  <c r="M37" i="1"/>
  <c r="K37" i="1"/>
  <c r="C37" i="6" s="1"/>
  <c r="K36" i="1"/>
  <c r="C36" i="6" s="1"/>
  <c r="J36" i="1"/>
  <c r="I36" i="1"/>
  <c r="H36" i="1"/>
  <c r="G36" i="1"/>
  <c r="F36" i="1"/>
  <c r="E36" i="1"/>
  <c r="D36" i="1"/>
  <c r="C36" i="1"/>
  <c r="M35" i="1"/>
  <c r="K35" i="1"/>
  <c r="C35" i="6" s="1"/>
  <c r="M34" i="1"/>
  <c r="K34" i="1"/>
  <c r="C34" i="6" s="1"/>
  <c r="M33" i="1"/>
  <c r="K33" i="1"/>
  <c r="C33" i="6" s="1"/>
  <c r="J32" i="1"/>
  <c r="I32" i="1"/>
  <c r="H32" i="1"/>
  <c r="G32" i="1"/>
  <c r="F32" i="1"/>
  <c r="E32" i="1"/>
  <c r="D32" i="1"/>
  <c r="C32" i="1"/>
  <c r="K32" i="1" s="1"/>
  <c r="M31" i="1"/>
  <c r="M30" i="1"/>
  <c r="K30" i="1"/>
  <c r="C30" i="6" s="1"/>
  <c r="M29" i="1"/>
  <c r="K29" i="1"/>
  <c r="C29" i="6" s="1"/>
  <c r="M28" i="1"/>
  <c r="K28" i="1"/>
  <c r="C28" i="6" s="1"/>
  <c r="M27" i="1"/>
  <c r="K27" i="1"/>
  <c r="C27" i="6" s="1"/>
  <c r="M26" i="1"/>
  <c r="K26" i="1"/>
  <c r="C26" i="6" s="1"/>
  <c r="L25" i="1"/>
  <c r="L25" i="6" s="1"/>
  <c r="J25" i="1"/>
  <c r="I25" i="1"/>
  <c r="H25" i="1"/>
  <c r="G25" i="1"/>
  <c r="F25" i="1"/>
  <c r="E25" i="1"/>
  <c r="D25" i="1"/>
  <c r="C25" i="1"/>
  <c r="K25" i="1" s="1"/>
  <c r="M24" i="1"/>
  <c r="M23" i="1"/>
  <c r="K23" i="1"/>
  <c r="C23" i="6" s="1"/>
  <c r="M22" i="1"/>
  <c r="K22" i="1"/>
  <c r="C22" i="6" s="1"/>
  <c r="M21" i="1"/>
  <c r="K21" i="1"/>
  <c r="C21" i="6" s="1"/>
  <c r="M20" i="1"/>
  <c r="K20" i="1"/>
  <c r="C20" i="6" s="1"/>
  <c r="M19" i="1"/>
  <c r="K19" i="1"/>
  <c r="C19" i="6" s="1"/>
  <c r="M18" i="1"/>
  <c r="K18" i="1"/>
  <c r="C18" i="6" s="1"/>
  <c r="M17" i="1"/>
  <c r="K17" i="1"/>
  <c r="C17" i="6" s="1"/>
  <c r="M16" i="1"/>
  <c r="M15" i="1"/>
  <c r="K15" i="1"/>
  <c r="C15" i="6" s="1"/>
  <c r="M14" i="1"/>
  <c r="K14" i="1"/>
  <c r="C14" i="6" s="1"/>
  <c r="L13" i="1"/>
  <c r="L13" i="6" s="1"/>
  <c r="Q13" i="6" s="1"/>
  <c r="J13" i="1"/>
  <c r="I13" i="1"/>
  <c r="H13" i="1"/>
  <c r="G13" i="1"/>
  <c r="F13" i="1"/>
  <c r="E13" i="1"/>
  <c r="D13" i="1"/>
  <c r="C13" i="1"/>
  <c r="K13" i="1" s="1"/>
  <c r="C13" i="6" s="1"/>
  <c r="M12" i="1"/>
  <c r="M11" i="1"/>
  <c r="K11" i="1"/>
  <c r="C11" i="6" s="1"/>
  <c r="M10" i="1"/>
  <c r="K10" i="1"/>
  <c r="C10" i="6" s="1"/>
  <c r="M9" i="1"/>
  <c r="K9" i="1"/>
  <c r="C9" i="6" s="1"/>
  <c r="L8" i="1"/>
  <c r="L8" i="6" s="1"/>
  <c r="Q8" i="6" s="1"/>
  <c r="J8" i="1"/>
  <c r="J7" i="1" s="1"/>
  <c r="I8" i="1"/>
  <c r="H8" i="1"/>
  <c r="H7" i="1" s="1"/>
  <c r="G8" i="1"/>
  <c r="F8" i="1"/>
  <c r="F7" i="1" s="1"/>
  <c r="E8" i="1"/>
  <c r="D8" i="1"/>
  <c r="D7" i="1" s="1"/>
  <c r="C8" i="1"/>
  <c r="K8" i="1" s="1"/>
  <c r="C8" i="6" s="1"/>
  <c r="I7" i="1"/>
  <c r="G7" i="1"/>
  <c r="E7" i="1"/>
  <c r="C7" i="1"/>
  <c r="K6" i="1"/>
  <c r="C6" i="6" s="1"/>
  <c r="M5" i="1"/>
  <c r="K5" i="1"/>
  <c r="C5" i="6" s="1"/>
  <c r="K4" i="1"/>
  <c r="C4" i="6" s="1"/>
  <c r="L3" i="1"/>
  <c r="L3" i="6" s="1"/>
  <c r="J3" i="1"/>
  <c r="I3" i="1"/>
  <c r="I72" i="1" s="1"/>
  <c r="I74" i="1" s="1"/>
  <c r="H3" i="1"/>
  <c r="G3" i="1"/>
  <c r="G72" i="1" s="1"/>
  <c r="G74" i="1" s="1"/>
  <c r="F3" i="1"/>
  <c r="E3" i="1"/>
  <c r="E72" i="1" s="1"/>
  <c r="E74" i="1" s="1"/>
  <c r="D3" i="1"/>
  <c r="C3" i="1"/>
  <c r="K3" i="1" s="1"/>
  <c r="F72" i="1" l="1"/>
  <c r="F74" i="1" s="1"/>
  <c r="J72" i="1"/>
  <c r="J74" i="1" s="1"/>
  <c r="D8" i="6"/>
  <c r="D72" i="2"/>
  <c r="D74" i="2" s="1"/>
  <c r="C3" i="6"/>
  <c r="C72" i="1"/>
  <c r="K41" i="1"/>
  <c r="C41" i="6" s="1"/>
  <c r="F72" i="2"/>
  <c r="F74" i="2" s="1"/>
  <c r="C41" i="2"/>
  <c r="K44" i="2"/>
  <c r="D44" i="6" s="1"/>
  <c r="D72" i="1"/>
  <c r="D74" i="1" s="1"/>
  <c r="H72" i="1"/>
  <c r="H74" i="1" s="1"/>
  <c r="K7" i="1"/>
  <c r="C7" i="6" s="1"/>
  <c r="H72" i="2"/>
  <c r="H74" i="2" s="1"/>
  <c r="C25" i="6"/>
  <c r="M25" i="1"/>
  <c r="C32" i="6"/>
  <c r="M32" i="1"/>
  <c r="C48" i="6"/>
  <c r="M48" i="1"/>
  <c r="C56" i="6"/>
  <c r="M56" i="1"/>
  <c r="D3" i="6"/>
  <c r="D32" i="6"/>
  <c r="M32" i="2"/>
  <c r="J72" i="2"/>
  <c r="J74" i="2" s="1"/>
  <c r="E3" i="6"/>
  <c r="M3" i="3"/>
  <c r="M3" i="1"/>
  <c r="L7" i="1"/>
  <c r="M8" i="1"/>
  <c r="M51" i="1"/>
  <c r="M53" i="1"/>
  <c r="M4" i="2"/>
  <c r="M6" i="2"/>
  <c r="M30" i="2"/>
  <c r="L41" i="2"/>
  <c r="M44" i="2"/>
  <c r="M51" i="2"/>
  <c r="M53" i="2"/>
  <c r="E45" i="6"/>
  <c r="M45" i="3"/>
  <c r="F32" i="6"/>
  <c r="M32" i="4"/>
  <c r="G72" i="4"/>
  <c r="G74" i="4" s="1"/>
  <c r="M51" i="4"/>
  <c r="G32" i="6"/>
  <c r="M32" i="5"/>
  <c r="M45" i="5"/>
  <c r="J72" i="5"/>
  <c r="J74" i="5" s="1"/>
  <c r="K44" i="1"/>
  <c r="C44" i="6" s="1"/>
  <c r="K45" i="2"/>
  <c r="M48" i="6"/>
  <c r="M48" i="2"/>
  <c r="D56" i="6"/>
  <c r="M56" i="2"/>
  <c r="E72" i="3"/>
  <c r="E74" i="3" s="1"/>
  <c r="E48" i="6"/>
  <c r="M48" i="3"/>
  <c r="G72" i="3"/>
  <c r="G74" i="3" s="1"/>
  <c r="F25" i="6"/>
  <c r="M25" i="4"/>
  <c r="F72" i="4"/>
  <c r="F74" i="4" s="1"/>
  <c r="J72" i="4"/>
  <c r="J74" i="4" s="1"/>
  <c r="F56" i="6"/>
  <c r="M56" i="4"/>
  <c r="M3" i="5"/>
  <c r="G3" i="6"/>
  <c r="M8" i="5"/>
  <c r="G8" i="6"/>
  <c r="K7" i="5"/>
  <c r="G7" i="6" s="1"/>
  <c r="G25" i="6"/>
  <c r="M25" i="5"/>
  <c r="G48" i="6"/>
  <c r="M48" i="5"/>
  <c r="F72" i="5"/>
  <c r="F74" i="5" s="1"/>
  <c r="M4" i="1"/>
  <c r="M6" i="1"/>
  <c r="M13" i="1"/>
  <c r="M36" i="1"/>
  <c r="L44" i="1"/>
  <c r="M45" i="1"/>
  <c r="M47" i="1"/>
  <c r="M52" i="1"/>
  <c r="M3" i="2"/>
  <c r="L7" i="2"/>
  <c r="M8" i="2"/>
  <c r="K13" i="2"/>
  <c r="D13" i="6" s="1"/>
  <c r="M25" i="2"/>
  <c r="K36" i="2"/>
  <c r="I72" i="3"/>
  <c r="I74" i="3" s="1"/>
  <c r="M8" i="4"/>
  <c r="F8" i="6"/>
  <c r="F45" i="6"/>
  <c r="M45" i="4"/>
  <c r="C72" i="5"/>
  <c r="K41" i="5"/>
  <c r="G41" i="6" s="1"/>
  <c r="I72" i="5"/>
  <c r="I74" i="5" s="1"/>
  <c r="G51" i="6"/>
  <c r="M51" i="5"/>
  <c r="G56" i="6"/>
  <c r="M56" i="5"/>
  <c r="E25" i="6"/>
  <c r="M25" i="3"/>
  <c r="E32" i="6"/>
  <c r="M32" i="3"/>
  <c r="E56" i="6"/>
  <c r="M56" i="3"/>
  <c r="M3" i="4"/>
  <c r="F3" i="6"/>
  <c r="D72" i="4"/>
  <c r="D74" i="4" s="1"/>
  <c r="F48" i="6"/>
  <c r="M48" i="4"/>
  <c r="G72" i="5"/>
  <c r="G74" i="5" s="1"/>
  <c r="K13" i="3"/>
  <c r="K36" i="3"/>
  <c r="C44" i="3"/>
  <c r="N46" i="6"/>
  <c r="N45" i="6"/>
  <c r="P25" i="6"/>
  <c r="O25" i="6"/>
  <c r="P48" i="6"/>
  <c r="O48" i="6"/>
  <c r="M4" i="5"/>
  <c r="M6" i="5"/>
  <c r="M22" i="5"/>
  <c r="M30" i="5"/>
  <c r="F4" i="6"/>
  <c r="F6" i="6"/>
  <c r="L7" i="4"/>
  <c r="L71" i="4" s="1"/>
  <c r="K13" i="4"/>
  <c r="F13" i="6" s="1"/>
  <c r="C44" i="4"/>
  <c r="P45" i="6"/>
  <c r="O45" i="6"/>
  <c r="N3" i="6"/>
  <c r="E6" i="7" s="1"/>
  <c r="K8" i="3"/>
  <c r="P44" i="6"/>
  <c r="O44" i="6"/>
  <c r="K44" i="5"/>
  <c r="G44" i="6" s="1"/>
  <c r="O3" i="6"/>
  <c r="O8" i="6"/>
  <c r="P13" i="6"/>
  <c r="M51" i="3"/>
  <c r="M13" i="4"/>
  <c r="M22" i="4"/>
  <c r="M30" i="4"/>
  <c r="L41" i="4"/>
  <c r="P51" i="6"/>
  <c r="O51" i="6"/>
  <c r="M36" i="5"/>
  <c r="L44" i="5"/>
  <c r="M54" i="5"/>
  <c r="Q58" i="6"/>
  <c r="Q62" i="6"/>
  <c r="Q66" i="6"/>
  <c r="Q70" i="6"/>
  <c r="K44" i="8"/>
  <c r="M44" i="8" s="1"/>
  <c r="Q57" i="6"/>
  <c r="Q61" i="6"/>
  <c r="Q65" i="6"/>
  <c r="E7" i="8"/>
  <c r="E72" i="8" s="1"/>
  <c r="E74" i="8" s="1"/>
  <c r="I7" i="8"/>
  <c r="I72" i="8" s="1"/>
  <c r="I74" i="8" s="1"/>
  <c r="K25" i="8"/>
  <c r="M25" i="8" s="1"/>
  <c r="D72" i="8"/>
  <c r="D74" i="8" s="1"/>
  <c r="F72" i="8"/>
  <c r="F74" i="8" s="1"/>
  <c r="J72" i="8"/>
  <c r="J74" i="8" s="1"/>
  <c r="C72" i="8"/>
  <c r="H72" i="8"/>
  <c r="H74" i="8" s="1"/>
  <c r="M48" i="8"/>
  <c r="Q59" i="6"/>
  <c r="Q63" i="6"/>
  <c r="Q67" i="6"/>
  <c r="K8" i="8"/>
  <c r="L41" i="8"/>
  <c r="M41" i="8" s="1"/>
  <c r="L71" i="8"/>
  <c r="K45" i="8"/>
  <c r="M45" i="8" s="1"/>
  <c r="M44" i="5" l="1"/>
  <c r="L41" i="5"/>
  <c r="C41" i="4"/>
  <c r="K44" i="4"/>
  <c r="C41" i="3"/>
  <c r="K44" i="3"/>
  <c r="K71" i="5"/>
  <c r="C74" i="1"/>
  <c r="K72" i="1"/>
  <c r="K74" i="1" s="1"/>
  <c r="K7" i="2"/>
  <c r="O41" i="6"/>
  <c r="P41" i="6"/>
  <c r="E36" i="6"/>
  <c r="M36" i="3"/>
  <c r="K7" i="4"/>
  <c r="D36" i="6"/>
  <c r="M36" i="2"/>
  <c r="M7" i="6"/>
  <c r="D6" i="7" s="1"/>
  <c r="G7" i="7"/>
  <c r="L71" i="2"/>
  <c r="M41" i="6"/>
  <c r="C72" i="2"/>
  <c r="K41" i="2"/>
  <c r="D41" i="6" s="1"/>
  <c r="K71" i="1"/>
  <c r="F6" i="7"/>
  <c r="E8" i="6"/>
  <c r="K7" i="3"/>
  <c r="M8" i="3"/>
  <c r="P7" i="6"/>
  <c r="G6" i="7" s="1"/>
  <c r="O7" i="6"/>
  <c r="M7" i="4"/>
  <c r="E13" i="6"/>
  <c r="M13" i="3"/>
  <c r="C74" i="5"/>
  <c r="K72" i="5"/>
  <c r="K74" i="5" s="1"/>
  <c r="L44" i="6"/>
  <c r="M44" i="1"/>
  <c r="L41" i="1"/>
  <c r="D45" i="6"/>
  <c r="M45" i="2"/>
  <c r="C7" i="7"/>
  <c r="M8" i="8"/>
  <c r="K7" i="8"/>
  <c r="C74" i="8"/>
  <c r="K72" i="8"/>
  <c r="K74" i="8" s="1"/>
  <c r="M7" i="5"/>
  <c r="M13" i="2"/>
  <c r="L7" i="6"/>
  <c r="M7" i="1"/>
  <c r="L41" i="6" l="1"/>
  <c r="M41" i="1"/>
  <c r="E7" i="6"/>
  <c r="M7" i="3"/>
  <c r="M41" i="2"/>
  <c r="G8" i="7"/>
  <c r="D7" i="6"/>
  <c r="K71" i="2"/>
  <c r="C72" i="3"/>
  <c r="K41" i="3"/>
  <c r="K71" i="8"/>
  <c r="M71" i="8" s="1"/>
  <c r="M7" i="8"/>
  <c r="C74" i="2"/>
  <c r="K72" i="2"/>
  <c r="K74" i="2" s="1"/>
  <c r="M7" i="2"/>
  <c r="F7" i="6"/>
  <c r="F44" i="6"/>
  <c r="M44" i="4"/>
  <c r="L71" i="1"/>
  <c r="M71" i="1" s="1"/>
  <c r="C72" i="4"/>
  <c r="K41" i="4"/>
  <c r="C6" i="7"/>
  <c r="C8" i="7" s="1"/>
  <c r="M71" i="2"/>
  <c r="E44" i="6"/>
  <c r="M44" i="3"/>
  <c r="L71" i="5"/>
  <c r="M71" i="5" s="1"/>
  <c r="F41" i="6" l="1"/>
  <c r="M41" i="4"/>
  <c r="D7" i="7"/>
  <c r="D8" i="7" s="1"/>
  <c r="C74" i="4"/>
  <c r="K72" i="4"/>
  <c r="K74" i="4" s="1"/>
  <c r="K71" i="4"/>
  <c r="M71" i="4" s="1"/>
  <c r="E41" i="6"/>
  <c r="M41" i="3"/>
  <c r="F7" i="7"/>
  <c r="F8" i="7" s="1"/>
  <c r="C74" i="3"/>
  <c r="K72" i="3"/>
  <c r="K74" i="3" s="1"/>
  <c r="K71" i="3"/>
  <c r="M71" i="3" s="1"/>
  <c r="E7" i="7" l="1"/>
  <c r="E8" i="7" s="1"/>
</calcChain>
</file>

<file path=xl/sharedStrings.xml><?xml version="1.0" encoding="utf-8"?>
<sst xmlns="http://schemas.openxmlformats.org/spreadsheetml/2006/main" count="3188" uniqueCount="104">
  <si>
    <t>WBS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</si>
  <si>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</si>
  <si>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</si>
  <si>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</si>
  <si>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</si>
  <si>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</si>
  <si>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</si>
  <si>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</si>
  <si>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</si>
  <si>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</si>
  <si>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Total Hours Per Task For Entire Group</t>
  </si>
  <si>
    <t>Forecast</t>
  </si>
  <si>
    <t>Percentage Difference</t>
  </si>
  <si>
    <t>Meetings</t>
  </si>
  <si>
    <t>-</t>
  </si>
  <si>
    <t>N/A</t>
  </si>
  <si>
    <t>Minutes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</si>
  <si>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</si>
  <si>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</si>
  <si>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</si>
  <si>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</si>
  <si>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</si>
  <si>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</si>
  <si>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</si>
  <si>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</si>
  <si>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</si>
  <si>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</si>
  <si>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</si>
  <si>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</si>
  <si>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</si>
  <si>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</si>
  <si>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</si>
  <si>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</si>
  <si>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</si>
  <si>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</si>
  <si>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</si>
  <si>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</si>
  <si>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</si>
  <si>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</si>
  <si>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</si>
  <si>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</si>
  <si>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</si>
  <si>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</si>
  <si>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</si>
  <si>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</si>
  <si>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</si>
  <si>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</si>
  <si>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</si>
  <si>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</si>
  <si>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</si>
  <si>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</si>
  <si>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</si>
  <si>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</si>
  <si>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</si>
  <si>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</si>
  <si>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</si>
  <si>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</si>
  <si>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</si>
  <si>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</si>
  <si>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</si>
  <si>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</si>
  <si>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</si>
  <si>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</si>
  <si>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</si>
  <si>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</si>
  <si>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</si>
  <si>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</si>
  <si>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</si>
  <si>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</si>
  <si>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</si>
  <si>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</si>
  <si>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</si>
  <si>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</si>
  <si>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</si>
  <si>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</si>
  <si>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</si>
  <si>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</si>
  <si>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</si>
  <si>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</si>
  <si>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</si>
  <si>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</si>
  <si>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</si>
  <si>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</si>
  <si>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</si>
  <si>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</si>
  <si>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</si>
  <si>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</si>
  <si>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</si>
  <si>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</si>
  <si>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</si>
  <si>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</si>
  <si>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</si>
  <si>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</si>
  <si>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</si>
  <si>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</si>
  <si>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</si>
  <si>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ACTUAL (hrs)</t>
  </si>
  <si>
    <t>FORECAST (hrs)</t>
  </si>
  <si>
    <t>Date</t>
  </si>
  <si>
    <t>TOTAL</t>
  </si>
  <si>
    <t>Week #</t>
  </si>
  <si>
    <t>Forecast Work Hours</t>
  </si>
  <si>
    <t>Actual Hours Worked</t>
  </si>
  <si>
    <t>Difference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</si>
</sst>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dd&quot;/&quot;mm"/>
    <numFmt numFmtId="166" formatCode="d/m/yyyy"/>
    <numFmt numFmtId="167" formatCode="dd/m/yyyy"/>
  </numFmts>
  <fonts count="21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i/>
      <sz val="11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medium">
        <color rgb="FF000000"/>
      </top>
      <bottom/>
      <diagonal/>
    </border>
    <border>
      <left style="thin">
        <color rgb="FF7F7F7F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 style="medium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/>
      <top style="medium">
        <color rgb="FF000000"/>
      </top>
      <bottom style="thin">
        <color rgb="FF7F7F7F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 style="thin">
        <color rgb="FF7F7F7F"/>
      </top>
      <bottom style="medium">
        <color rgb="FF000000"/>
      </bottom>
      <diagonal/>
    </border>
    <border>
      <left/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/>
      <right style="thin">
        <color rgb="FF7F7F7F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/>
      <bottom style="medium">
        <color rgb="FF000000"/>
      </bottom>
      <diagonal/>
    </border>
    <border>
      <left style="thin">
        <color rgb="FF7F7F7F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">
    <xf numFmtId="0" fontId="0" fillId="0" borderId="0"/>
  </cellStyleXfs>
  <cellXfs count="297">
    <xf numFmtId="0" fontId="0" fillId="0" borderId="0" xfId="0" applyFont="1" applyAlignment="1"/>
    <xf numFmtId="0" fontId="3" fillId="0" borderId="0" xfId="0" applyFont="1"/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/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20" xfId="0" applyFont="1" applyBorder="1" applyAlignment="1">
      <alignment horizontal="right"/>
    </xf>
    <xf numFmtId="0" fontId="8" fillId="0" borderId="21" xfId="0" applyFont="1" applyBorder="1"/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/>
    </xf>
    <xf numFmtId="164" fontId="0" fillId="0" borderId="29" xfId="0" applyNumberFormat="1" applyFont="1" applyBorder="1" applyAlignment="1">
      <alignment horizontal="center" vertical="center"/>
    </xf>
    <xf numFmtId="0" fontId="8" fillId="2" borderId="30" xfId="0" applyFont="1" applyFill="1" applyBorder="1" applyAlignment="1">
      <alignment horizontal="right"/>
    </xf>
    <xf numFmtId="0" fontId="8" fillId="2" borderId="31" xfId="0" applyFont="1" applyFill="1" applyBorder="1"/>
    <xf numFmtId="0" fontId="8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10" fillId="2" borderId="34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right"/>
    </xf>
    <xf numFmtId="0" fontId="8" fillId="2" borderId="36" xfId="0" applyFont="1" applyFill="1" applyBorder="1"/>
    <xf numFmtId="0" fontId="8" fillId="2" borderId="33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164" fontId="0" fillId="0" borderId="42" xfId="0" applyNumberFormat="1" applyFont="1" applyBorder="1" applyAlignment="1">
      <alignment horizontal="center" vertical="center"/>
    </xf>
    <xf numFmtId="0" fontId="5" fillId="4" borderId="43" xfId="0" applyFont="1" applyFill="1" applyBorder="1" applyAlignment="1">
      <alignment horizontal="right"/>
    </xf>
    <xf numFmtId="0" fontId="5" fillId="4" borderId="44" xfId="0" applyFont="1" applyFill="1" applyBorder="1"/>
    <xf numFmtId="0" fontId="8" fillId="2" borderId="41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164" fontId="6" fillId="4" borderId="48" xfId="0" applyNumberFormat="1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right"/>
    </xf>
    <xf numFmtId="0" fontId="11" fillId="5" borderId="31" xfId="0" applyFont="1" applyFill="1" applyBorder="1"/>
    <xf numFmtId="0" fontId="11" fillId="5" borderId="49" xfId="0" applyFont="1" applyFill="1" applyBorder="1" applyAlignment="1">
      <alignment horizontal="center" vertical="center"/>
    </xf>
    <xf numFmtId="0" fontId="11" fillId="5" borderId="50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164" fontId="12" fillId="5" borderId="2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right"/>
    </xf>
    <xf numFmtId="0" fontId="8" fillId="0" borderId="31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2" xfId="0" applyFont="1" applyBorder="1" applyAlignment="1">
      <alignment horizontal="right"/>
    </xf>
    <xf numFmtId="0" fontId="8" fillId="0" borderId="36" xfId="0" applyFont="1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5" fillId="3" borderId="43" xfId="0" applyFont="1" applyFill="1" applyBorder="1" applyAlignment="1">
      <alignment horizontal="right"/>
    </xf>
    <xf numFmtId="0" fontId="5" fillId="3" borderId="44" xfId="0" applyFont="1" applyFill="1" applyBorder="1"/>
    <xf numFmtId="0" fontId="5" fillId="3" borderId="49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164" fontId="6" fillId="3" borderId="48" xfId="0" applyNumberFormat="1" applyFont="1" applyFill="1" applyBorder="1" applyAlignment="1">
      <alignment horizontal="center" vertical="center"/>
    </xf>
    <xf numFmtId="0" fontId="9" fillId="0" borderId="54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8" fillId="2" borderId="56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164" fontId="13" fillId="5" borderId="29" xfId="0" applyNumberFormat="1" applyFont="1" applyFill="1" applyBorder="1" applyAlignment="1">
      <alignment horizontal="center" vertical="center"/>
    </xf>
    <xf numFmtId="0" fontId="8" fillId="0" borderId="58" xfId="0" applyFont="1" applyBorder="1" applyAlignment="1">
      <alignment horizontal="right"/>
    </xf>
    <xf numFmtId="0" fontId="8" fillId="0" borderId="59" xfId="0" applyFont="1" applyBorder="1"/>
    <xf numFmtId="164" fontId="14" fillId="3" borderId="48" xfId="0" applyNumberFormat="1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right"/>
    </xf>
    <xf numFmtId="0" fontId="11" fillId="4" borderId="31" xfId="0" applyFont="1" applyFill="1" applyBorder="1"/>
    <xf numFmtId="0" fontId="11" fillId="4" borderId="30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164" fontId="12" fillId="4" borderId="29" xfId="0" applyNumberFormat="1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right"/>
    </xf>
    <xf numFmtId="0" fontId="11" fillId="6" borderId="31" xfId="0" applyFont="1" applyFill="1" applyBorder="1"/>
    <xf numFmtId="0" fontId="11" fillId="6" borderId="30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39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/>
    </xf>
    <xf numFmtId="0" fontId="0" fillId="2" borderId="31" xfId="0" applyFont="1" applyFill="1" applyBorder="1"/>
    <xf numFmtId="0" fontId="11" fillId="4" borderId="43" xfId="0" applyFont="1" applyFill="1" applyBorder="1" applyAlignment="1">
      <alignment horizontal="right"/>
    </xf>
    <xf numFmtId="0" fontId="5" fillId="4" borderId="60" xfId="0" applyFont="1" applyFill="1" applyBorder="1" applyAlignment="1">
      <alignment horizontal="center" vertical="center"/>
    </xf>
    <xf numFmtId="0" fontId="11" fillId="4" borderId="44" xfId="0" applyFont="1" applyFill="1" applyBorder="1"/>
    <xf numFmtId="0" fontId="5" fillId="4" borderId="61" xfId="0" applyFont="1" applyFill="1" applyBorder="1" applyAlignment="1">
      <alignment horizontal="center" vertical="center"/>
    </xf>
    <xf numFmtId="0" fontId="11" fillId="4" borderId="60" xfId="0" applyFont="1" applyFill="1" applyBorder="1" applyAlignment="1">
      <alignment horizontal="center" vertical="center"/>
    </xf>
    <xf numFmtId="0" fontId="5" fillId="4" borderId="62" xfId="0" applyFont="1" applyFill="1" applyBorder="1" applyAlignment="1">
      <alignment horizontal="center" vertical="center"/>
    </xf>
    <xf numFmtId="0" fontId="11" fillId="4" borderId="61" xfId="0" applyFont="1" applyFill="1" applyBorder="1" applyAlignment="1">
      <alignment horizontal="center" vertical="center"/>
    </xf>
    <xf numFmtId="0" fontId="5" fillId="4" borderId="57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5" borderId="67" xfId="0" applyFont="1" applyFill="1" applyBorder="1"/>
    <xf numFmtId="0" fontId="8" fillId="5" borderId="68" xfId="0" applyFont="1" applyFill="1" applyBorder="1"/>
    <xf numFmtId="0" fontId="8" fillId="5" borderId="69" xfId="0" applyFont="1" applyFill="1" applyBorder="1"/>
    <xf numFmtId="0" fontId="8" fillId="5" borderId="17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right"/>
    </xf>
    <xf numFmtId="0" fontId="8" fillId="5" borderId="70" xfId="0" applyFont="1" applyFill="1" applyBorder="1" applyAlignment="1">
      <alignment horizontal="center"/>
    </xf>
    <xf numFmtId="0" fontId="8" fillId="5" borderId="70" xfId="0" applyFont="1" applyFill="1" applyBorder="1" applyAlignment="1">
      <alignment horizontal="right"/>
    </xf>
    <xf numFmtId="164" fontId="0" fillId="5" borderId="19" xfId="0" applyNumberFormat="1" applyFont="1" applyFill="1" applyBorder="1" applyAlignment="1">
      <alignment horizontal="center" vertical="center"/>
    </xf>
    <xf numFmtId="164" fontId="0" fillId="5" borderId="19" xfId="0" applyNumberFormat="1" applyFont="1" applyFill="1" applyBorder="1" applyAlignment="1">
      <alignment horizontal="right" vertical="center"/>
    </xf>
    <xf numFmtId="0" fontId="15" fillId="5" borderId="72" xfId="0" applyFont="1" applyFill="1" applyBorder="1" applyAlignment="1">
      <alignment horizontal="center"/>
    </xf>
    <xf numFmtId="0" fontId="15" fillId="5" borderId="28" xfId="0" applyFont="1" applyFill="1" applyBorder="1" applyAlignment="1">
      <alignment horizontal="center"/>
    </xf>
    <xf numFmtId="0" fontId="8" fillId="5" borderId="73" xfId="0" applyFont="1" applyFill="1" applyBorder="1" applyAlignment="1">
      <alignment horizontal="center"/>
    </xf>
    <xf numFmtId="0" fontId="8" fillId="5" borderId="73" xfId="0" applyFont="1" applyFill="1" applyBorder="1" applyAlignment="1">
      <alignment horizontal="left"/>
    </xf>
    <xf numFmtId="0" fontId="8" fillId="5" borderId="27" xfId="0" applyFont="1" applyFill="1" applyBorder="1"/>
    <xf numFmtId="164" fontId="0" fillId="5" borderId="29" xfId="0" applyNumberFormat="1" applyFont="1" applyFill="1" applyBorder="1" applyAlignment="1">
      <alignment horizontal="center" vertical="center"/>
    </xf>
    <xf numFmtId="0" fontId="8" fillId="5" borderId="76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0" fontId="8" fillId="5" borderId="76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10" fontId="8" fillId="5" borderId="79" xfId="0" applyNumberFormat="1" applyFont="1" applyFill="1" applyBorder="1" applyAlignment="1">
      <alignment horizontal="center"/>
    </xf>
    <xf numFmtId="10" fontId="8" fillId="5" borderId="80" xfId="0" applyNumberFormat="1" applyFont="1" applyFill="1" applyBorder="1" applyAlignment="1">
      <alignment horizontal="center"/>
    </xf>
    <xf numFmtId="10" fontId="8" fillId="5" borderId="81" xfId="0" applyNumberFormat="1" applyFont="1" applyFill="1" applyBorder="1" applyAlignment="1">
      <alignment horizontal="center"/>
    </xf>
    <xf numFmtId="10" fontId="8" fillId="5" borderId="82" xfId="0" applyNumberFormat="1" applyFont="1" applyFill="1" applyBorder="1" applyAlignment="1">
      <alignment horizontal="center"/>
    </xf>
    <xf numFmtId="0" fontId="8" fillId="5" borderId="83" xfId="0" applyFont="1" applyFill="1" applyBorder="1"/>
    <xf numFmtId="10" fontId="8" fillId="5" borderId="82" xfId="0" applyNumberFormat="1" applyFont="1" applyFill="1" applyBorder="1" applyAlignment="1">
      <alignment horizontal="left"/>
    </xf>
    <xf numFmtId="164" fontId="0" fillId="5" borderId="84" xfId="0" applyNumberFormat="1" applyFont="1" applyFill="1" applyBorder="1" applyAlignment="1">
      <alignment horizontal="center" vertical="center"/>
    </xf>
    <xf numFmtId="0" fontId="0" fillId="0" borderId="85" xfId="0" applyFont="1" applyBorder="1"/>
    <xf numFmtId="0" fontId="0" fillId="0" borderId="0" xfId="0" applyFont="1" applyAlignment="1">
      <alignment horizontal="center" vertical="center"/>
    </xf>
    <xf numFmtId="0" fontId="10" fillId="2" borderId="24" xfId="0" applyFont="1" applyFill="1" applyBorder="1" applyAlignment="1">
      <alignment horizontal="center"/>
    </xf>
    <xf numFmtId="10" fontId="14" fillId="3" borderId="48" xfId="0" applyNumberFormat="1" applyFont="1" applyFill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7" xfId="0" applyFont="1" applyBorder="1" applyAlignment="1">
      <alignment horizontal="center"/>
    </xf>
    <xf numFmtId="0" fontId="3" fillId="0" borderId="88" xfId="0" applyFont="1" applyBorder="1" applyAlignment="1">
      <alignment horizontal="right"/>
    </xf>
    <xf numFmtId="0" fontId="3" fillId="0" borderId="89" xfId="0" applyFont="1" applyBorder="1" applyAlignment="1">
      <alignment horizontal="right"/>
    </xf>
    <xf numFmtId="165" fontId="3" fillId="0" borderId="89" xfId="0" applyNumberFormat="1" applyFont="1" applyBorder="1" applyAlignment="1"/>
    <xf numFmtId="14" fontId="3" fillId="0" borderId="89" xfId="0" applyNumberFormat="1" applyFont="1" applyBorder="1" applyAlignment="1"/>
    <xf numFmtId="14" fontId="10" fillId="0" borderId="89" xfId="0" applyNumberFormat="1" applyFont="1" applyBorder="1" applyAlignment="1"/>
    <xf numFmtId="0" fontId="3" fillId="0" borderId="90" xfId="0" applyFont="1" applyBorder="1" applyAlignment="1"/>
    <xf numFmtId="0" fontId="16" fillId="7" borderId="91" xfId="0" applyFont="1" applyFill="1" applyBorder="1" applyAlignment="1">
      <alignment horizontal="right"/>
    </xf>
    <xf numFmtId="0" fontId="16" fillId="7" borderId="0" xfId="0" applyFont="1" applyFill="1" applyAlignment="1">
      <alignment horizontal="left"/>
    </xf>
    <xf numFmtId="0" fontId="16" fillId="7" borderId="0" xfId="0" applyFont="1" applyFill="1"/>
    <xf numFmtId="0" fontId="5" fillId="7" borderId="0" xfId="0" applyFont="1" applyFill="1"/>
    <xf numFmtId="0" fontId="16" fillId="7" borderId="1" xfId="0" applyFont="1" applyFill="1" applyBorder="1"/>
    <xf numFmtId="0" fontId="16" fillId="0" borderId="0" xfId="0" applyFont="1"/>
    <xf numFmtId="0" fontId="16" fillId="7" borderId="91" xfId="0" applyFont="1" applyFill="1" applyBorder="1" applyAlignment="1">
      <alignment horizontal="left"/>
    </xf>
    <xf numFmtId="0" fontId="4" fillId="0" borderId="91" xfId="0" applyFont="1" applyBorder="1" applyAlignment="1">
      <alignment horizontal="right"/>
    </xf>
    <xf numFmtId="0" fontId="4" fillId="0" borderId="0" xfId="0" applyFont="1" applyAlignment="1">
      <alignment horizontal="left"/>
    </xf>
    <xf numFmtId="0" fontId="9" fillId="0" borderId="0" xfId="0" applyFont="1"/>
    <xf numFmtId="0" fontId="4" fillId="0" borderId="1" xfId="0" applyFont="1" applyBorder="1"/>
    <xf numFmtId="0" fontId="4" fillId="0" borderId="91" xfId="0" applyFont="1" applyBorder="1" applyAlignment="1">
      <alignment horizontal="left"/>
    </xf>
    <xf numFmtId="0" fontId="4" fillId="0" borderId="91" xfId="0" applyFont="1" applyBorder="1"/>
    <xf numFmtId="0" fontId="16" fillId="8" borderId="91" xfId="0" applyFont="1" applyFill="1" applyBorder="1" applyAlignment="1">
      <alignment horizontal="right"/>
    </xf>
    <xf numFmtId="0" fontId="16" fillId="8" borderId="0" xfId="0" applyFont="1" applyFill="1" applyAlignment="1">
      <alignment horizontal="left"/>
    </xf>
    <xf numFmtId="0" fontId="16" fillId="8" borderId="0" xfId="0" applyFont="1" applyFill="1"/>
    <xf numFmtId="0" fontId="5" fillId="8" borderId="0" xfId="0" applyFont="1" applyFill="1"/>
    <xf numFmtId="0" fontId="16" fillId="8" borderId="1" xfId="0" applyFont="1" applyFill="1" applyBorder="1"/>
    <xf numFmtId="0" fontId="16" fillId="8" borderId="91" xfId="0" applyFont="1" applyFill="1" applyBorder="1" applyAlignment="1">
      <alignment horizontal="left"/>
    </xf>
    <xf numFmtId="0" fontId="7" fillId="6" borderId="91" xfId="0" applyFont="1" applyFill="1" applyBorder="1" applyAlignment="1">
      <alignment horizontal="right"/>
    </xf>
    <xf numFmtId="0" fontId="7" fillId="6" borderId="0" xfId="0" applyFont="1" applyFill="1" applyAlignment="1">
      <alignment horizontal="left"/>
    </xf>
    <xf numFmtId="0" fontId="7" fillId="6" borderId="0" xfId="0" applyFont="1" applyFill="1"/>
    <xf numFmtId="0" fontId="19" fillId="6" borderId="0" xfId="0" applyFont="1" applyFill="1"/>
    <xf numFmtId="0" fontId="5" fillId="6" borderId="0" xfId="0" applyFont="1" applyFill="1"/>
    <xf numFmtId="0" fontId="7" fillId="6" borderId="1" xfId="0" applyFont="1" applyFill="1" applyBorder="1"/>
    <xf numFmtId="0" fontId="7" fillId="6" borderId="91" xfId="0" applyFont="1" applyFill="1" applyBorder="1" applyAlignment="1">
      <alignment horizontal="left"/>
    </xf>
    <xf numFmtId="0" fontId="16" fillId="5" borderId="0" xfId="0" applyFont="1" applyFill="1"/>
    <xf numFmtId="0" fontId="16" fillId="6" borderId="0" xfId="0" applyFont="1" applyFill="1"/>
    <xf numFmtId="0" fontId="4" fillId="0" borderId="92" xfId="0" applyFont="1" applyBorder="1" applyAlignment="1"/>
    <xf numFmtId="0" fontId="4" fillId="0" borderId="93" xfId="0" applyFont="1" applyBorder="1" applyAlignment="1"/>
    <xf numFmtId="0" fontId="4" fillId="0" borderId="94" xfId="0" applyFont="1" applyBorder="1" applyAlignment="1"/>
    <xf numFmtId="0" fontId="4" fillId="0" borderId="95" xfId="0" applyFont="1" applyBorder="1" applyAlignment="1"/>
    <xf numFmtId="166" fontId="4" fillId="0" borderId="8" xfId="0" applyNumberFormat="1" applyFont="1" applyBorder="1"/>
    <xf numFmtId="166" fontId="4" fillId="0" borderId="96" xfId="0" applyNumberFormat="1" applyFont="1" applyBorder="1"/>
    <xf numFmtId="0" fontId="4" fillId="0" borderId="97" xfId="0" applyFont="1" applyBorder="1" applyAlignment="1"/>
    <xf numFmtId="0" fontId="4" fillId="0" borderId="98" xfId="0" applyFont="1" applyBorder="1"/>
    <xf numFmtId="2" fontId="4" fillId="0" borderId="0" xfId="0" applyNumberFormat="1" applyFont="1"/>
    <xf numFmtId="2" fontId="4" fillId="0" borderId="98" xfId="0" applyNumberFormat="1" applyFont="1" applyBorder="1"/>
    <xf numFmtId="10" fontId="4" fillId="0" borderId="8" xfId="0" applyNumberFormat="1" applyFont="1" applyBorder="1"/>
    <xf numFmtId="10" fontId="4" fillId="0" borderId="96" xfId="0" applyNumberFormat="1" applyFont="1" applyBorder="1"/>
    <xf numFmtId="0" fontId="8" fillId="0" borderId="2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6" fillId="9" borderId="91" xfId="0" applyFont="1" applyFill="1" applyBorder="1" applyAlignment="1">
      <alignment horizontal="right"/>
    </xf>
    <xf numFmtId="0" fontId="16" fillId="9" borderId="0" xfId="0" applyFont="1" applyFill="1" applyAlignment="1">
      <alignment horizontal="left"/>
    </xf>
    <xf numFmtId="0" fontId="16" fillId="9" borderId="0" xfId="0" applyFont="1" applyFill="1"/>
    <xf numFmtId="0" fontId="5" fillId="9" borderId="0" xfId="0" applyFont="1" applyFill="1"/>
    <xf numFmtId="0" fontId="16" fillId="9" borderId="1" xfId="0" applyFont="1" applyFill="1" applyBorder="1"/>
    <xf numFmtId="0" fontId="16" fillId="9" borderId="91" xfId="0" applyFont="1" applyFill="1" applyBorder="1" applyAlignment="1">
      <alignment horizontal="left"/>
    </xf>
    <xf numFmtId="0" fontId="16" fillId="10" borderId="91" xfId="0" applyFont="1" applyFill="1" applyBorder="1" applyAlignment="1">
      <alignment horizontal="right"/>
    </xf>
    <xf numFmtId="0" fontId="16" fillId="10" borderId="0" xfId="0" applyFont="1" applyFill="1" applyAlignment="1">
      <alignment horizontal="left"/>
    </xf>
    <xf numFmtId="0" fontId="16" fillId="10" borderId="0" xfId="0" applyFont="1" applyFill="1"/>
    <xf numFmtId="0" fontId="5" fillId="10" borderId="0" xfId="0" applyFont="1" applyFill="1"/>
    <xf numFmtId="0" fontId="16" fillId="10" borderId="1" xfId="0" applyFont="1" applyFill="1" applyBorder="1"/>
    <xf numFmtId="0" fontId="16" fillId="10" borderId="91" xfId="0" applyFont="1" applyFill="1" applyBorder="1" applyAlignment="1">
      <alignment horizontal="left"/>
    </xf>
    <xf numFmtId="0" fontId="16" fillId="11" borderId="91" xfId="0" applyFont="1" applyFill="1" applyBorder="1" applyAlignment="1">
      <alignment horizontal="right"/>
    </xf>
    <xf numFmtId="0" fontId="16" fillId="11" borderId="0" xfId="0" applyFont="1" applyFill="1" applyAlignment="1">
      <alignment horizontal="left"/>
    </xf>
    <xf numFmtId="0" fontId="16" fillId="11" borderId="0" xfId="0" applyFont="1" applyFill="1"/>
    <xf numFmtId="0" fontId="7" fillId="11" borderId="0" xfId="0" applyFont="1" applyFill="1"/>
    <xf numFmtId="0" fontId="5" fillId="11" borderId="0" xfId="0" applyFont="1" applyFill="1"/>
    <xf numFmtId="0" fontId="16" fillId="11" borderId="1" xfId="0" applyFont="1" applyFill="1" applyBorder="1"/>
    <xf numFmtId="0" fontId="16" fillId="11" borderId="91" xfId="0" applyFont="1" applyFill="1" applyBorder="1" applyAlignment="1">
      <alignment horizontal="left"/>
    </xf>
    <xf numFmtId="0" fontId="7" fillId="3" borderId="91" xfId="0" applyFont="1" applyFill="1" applyBorder="1" applyAlignment="1">
      <alignment horizontal="right"/>
    </xf>
    <xf numFmtId="0" fontId="7" fillId="3" borderId="0" xfId="0" applyFont="1" applyFill="1" applyAlignment="1">
      <alignment horizontal="left"/>
    </xf>
    <xf numFmtId="0" fontId="7" fillId="3" borderId="0" xfId="0" applyFont="1" applyFill="1"/>
    <xf numFmtId="0" fontId="5" fillId="4" borderId="0" xfId="0" applyFont="1" applyFill="1"/>
    <xf numFmtId="0" fontId="7" fillId="3" borderId="1" xfId="0" applyFont="1" applyFill="1" applyBorder="1"/>
    <xf numFmtId="0" fontId="7" fillId="3" borderId="91" xfId="0" applyFont="1" applyFill="1" applyBorder="1" applyAlignment="1">
      <alignment horizontal="left"/>
    </xf>
    <xf numFmtId="0" fontId="16" fillId="4" borderId="0" xfId="0" applyFont="1" applyFill="1"/>
    <xf numFmtId="0" fontId="7" fillId="4" borderId="0" xfId="0" applyFont="1" applyFill="1"/>
    <xf numFmtId="0" fontId="16" fillId="12" borderId="0" xfId="0" applyFont="1" applyFill="1" applyAlignment="1">
      <alignment horizontal="left"/>
    </xf>
    <xf numFmtId="0" fontId="16" fillId="12" borderId="0" xfId="0" applyFont="1" applyFill="1"/>
    <xf numFmtId="0" fontId="7" fillId="13" borderId="0" xfId="0" applyFont="1" applyFill="1"/>
    <xf numFmtId="0" fontId="5" fillId="13" borderId="0" xfId="0" applyFont="1" applyFill="1"/>
    <xf numFmtId="0" fontId="16" fillId="12" borderId="1" xfId="0" applyFont="1" applyFill="1" applyBorder="1"/>
    <xf numFmtId="0" fontId="16" fillId="12" borderId="91" xfId="0" applyFont="1" applyFill="1" applyBorder="1" applyAlignment="1">
      <alignment horizontal="left"/>
    </xf>
    <xf numFmtId="0" fontId="16" fillId="13" borderId="0" xfId="0" applyFont="1" applyFill="1"/>
    <xf numFmtId="0" fontId="4" fillId="0" borderId="88" xfId="0" applyFont="1" applyBorder="1" applyAlignment="1">
      <alignment horizontal="right"/>
    </xf>
    <xf numFmtId="0" fontId="4" fillId="0" borderId="89" xfId="0" applyFont="1" applyBorder="1" applyAlignment="1">
      <alignment horizontal="left"/>
    </xf>
    <xf numFmtId="0" fontId="4" fillId="0" borderId="89" xfId="0" applyFont="1" applyBorder="1"/>
    <xf numFmtId="0" fontId="4" fillId="0" borderId="90" xfId="0" applyFont="1" applyBorder="1"/>
    <xf numFmtId="0" fontId="4" fillId="0" borderId="88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20" fillId="2" borderId="0" xfId="0" applyFont="1" applyFill="1" applyAlignment="1"/>
    <xf numFmtId="0" fontId="0" fillId="0" borderId="0" xfId="0" applyFont="1" applyFill="1" applyAlignment="1"/>
    <xf numFmtId="0" fontId="9" fillId="0" borderId="0" xfId="0" applyFont="1" applyFill="1"/>
    <xf numFmtId="0" fontId="17" fillId="0" borderId="0" xfId="0" applyFont="1" applyFill="1"/>
    <xf numFmtId="0" fontId="4" fillId="0" borderId="1" xfId="0" applyFont="1" applyFill="1" applyBorder="1"/>
    <xf numFmtId="0" fontId="15" fillId="0" borderId="0" xfId="0" applyFont="1" applyFill="1"/>
    <xf numFmtId="0" fontId="4" fillId="0" borderId="89" xfId="0" applyFont="1" applyFill="1" applyBorder="1"/>
    <xf numFmtId="0" fontId="17" fillId="0" borderId="89" xfId="0" applyFont="1" applyFill="1" applyBorder="1"/>
    <xf numFmtId="0" fontId="4" fillId="0" borderId="90" xfId="0" applyFont="1" applyFill="1" applyBorder="1"/>
    <xf numFmtId="0" fontId="5" fillId="14" borderId="0" xfId="0" applyFont="1" applyFill="1"/>
    <xf numFmtId="0" fontId="4" fillId="14" borderId="1" xfId="0" applyFont="1" applyFill="1" applyBorder="1"/>
    <xf numFmtId="0" fontId="18" fillId="0" borderId="0" xfId="0" applyFont="1" applyFill="1"/>
    <xf numFmtId="0" fontId="18" fillId="0" borderId="89" xfId="0" applyFont="1" applyFill="1" applyBorder="1"/>
    <xf numFmtId="167" fontId="3" fillId="0" borderId="89" xfId="0" applyNumberFormat="1" applyFont="1" applyBorder="1" applyAlignment="1"/>
    <xf numFmtId="0" fontId="8" fillId="5" borderId="74" xfId="0" applyFont="1" applyFill="1" applyBorder="1"/>
    <xf numFmtId="0" fontId="4" fillId="0" borderId="75" xfId="0" applyFont="1" applyBorder="1"/>
    <xf numFmtId="0" fontId="8" fillId="5" borderId="77" xfId="0" applyFont="1" applyFill="1" applyBorder="1"/>
    <xf numFmtId="0" fontId="4" fillId="0" borderId="78" xfId="0" applyFont="1" applyBorder="1"/>
    <xf numFmtId="0" fontId="1" fillId="0" borderId="2" xfId="0" applyFont="1" applyBorder="1" applyAlignment="1">
      <alignment horizontal="center" vertical="center"/>
    </xf>
    <xf numFmtId="0" fontId="4" fillId="0" borderId="2" xfId="0" applyFont="1" applyBorder="1"/>
    <xf numFmtId="0" fontId="1" fillId="0" borderId="6" xfId="0" applyFont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 applyAlignment="1">
      <alignment horizontal="center" vertical="center" wrapText="1"/>
    </xf>
    <xf numFmtId="0" fontId="4" fillId="0" borderId="11" xfId="0" applyFont="1" applyBorder="1"/>
    <xf numFmtId="0" fontId="1" fillId="0" borderId="3" xfId="0" applyFont="1" applyBorder="1" applyAlignment="1">
      <alignment horizontal="center" vertical="center"/>
    </xf>
    <xf numFmtId="0" fontId="4" fillId="0" borderId="3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1" fillId="0" borderId="4" xfId="0" applyFont="1" applyBorder="1" applyAlignment="1">
      <alignment horizontal="center" vertical="center"/>
    </xf>
    <xf numFmtId="0" fontId="4" fillId="0" borderId="4" xfId="0" applyFont="1" applyBorder="1"/>
    <xf numFmtId="0" fontId="1" fillId="0" borderId="1" xfId="0" applyFont="1" applyBorder="1" applyAlignment="1">
      <alignment horizontal="center" vertical="center"/>
    </xf>
    <xf numFmtId="0" fontId="4" fillId="0" borderId="9" xfId="0" applyFont="1" applyBorder="1"/>
    <xf numFmtId="0" fontId="1" fillId="0" borderId="0" xfId="0" applyFont="1" applyAlignment="1">
      <alignment horizontal="center" vertical="center"/>
    </xf>
    <xf numFmtId="0" fontId="8" fillId="5" borderId="65" xfId="0" applyFont="1" applyFill="1" applyBorder="1"/>
    <xf numFmtId="0" fontId="4" fillId="0" borderId="66" xfId="0" applyFont="1" applyBorder="1"/>
    <xf numFmtId="0" fontId="8" fillId="5" borderId="71" xfId="0" applyFont="1" applyFill="1" applyBorder="1"/>
    <xf numFmtId="0" fontId="4" fillId="0" borderId="55" xfId="0" applyFont="1" applyBorder="1"/>
    <xf numFmtId="0" fontId="3" fillId="0" borderId="86" xfId="0" applyFont="1" applyBorder="1" applyAlignment="1">
      <alignment horizontal="center"/>
    </xf>
    <xf numFmtId="0" fontId="4" fillId="0" borderId="6" xfId="0" applyFont="1" applyBorder="1"/>
    <xf numFmtId="0" fontId="4" fillId="0" borderId="8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Actual Worked Hours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173307291666675"/>
          <c:y val="0.13964686933722545"/>
          <c:w val="0.65743359374999999"/>
          <c:h val="0.65253960939192301"/>
        </c:manualLayout>
      </c:layout>
      <c:barChart>
        <c:barDir val="col"/>
        <c:grouping val="stacked"/>
        <c:varyColors val="1"/>
        <c:ser>
          <c:idx val="0"/>
          <c:order val="0"/>
          <c:tx>
            <c:v>Meetings</c:v>
          </c:tx>
          <c:spPr>
            <a:solidFill>
              <a:srgbClr val="3366CC"/>
            </a:solidFill>
          </c:spPr>
          <c:invertIfNegative val="1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dd"/"mm</c:formatCode>
                <c:ptCount val="5"/>
                <c:pt idx="0">
                  <c:v>43220</c:v>
                </c:pt>
                <c:pt idx="1">
                  <c:v>43227</c:v>
                </c:pt>
                <c:pt idx="2" formatCode="m/d/yyyy">
                  <c:v>43234</c:v>
                </c:pt>
                <c:pt idx="3" formatCode="m/d/yyyy">
                  <c:v>43241</c:v>
                </c:pt>
                <c:pt idx="4" formatCode="m/d/yyyy">
                  <c:v>43248</c:v>
                </c:pt>
              </c:numCache>
            </c:numRef>
          </c:cat>
          <c:val>
            <c:numRef>
              <c:f>'WBS F Vs A Stacked Column Chart'!$C$3:$G$3</c:f>
              <c:numCache>
                <c:formatCode>General</c:formatCode>
                <c:ptCount val="5"/>
                <c:pt idx="0">
                  <c:v>5</c:v>
                </c:pt>
                <c:pt idx="1">
                  <c:v>6.75</c:v>
                </c:pt>
                <c:pt idx="2">
                  <c:v>0</c:v>
                </c:pt>
                <c:pt idx="3">
                  <c:v>6.25</c:v>
                </c:pt>
                <c:pt idx="4">
                  <c:v>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525-4DC6-B8FE-7B51FB2A828A}"/>
            </c:ext>
          </c:extLst>
        </c:ser>
        <c:ser>
          <c:idx val="1"/>
          <c:order val="1"/>
          <c:tx>
            <c:v>Documentation</c:v>
          </c:tx>
          <c:spPr>
            <a:solidFill>
              <a:srgbClr val="DC3912"/>
            </a:solidFill>
          </c:spPr>
          <c:invertIfNegative val="1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dd"/"mm</c:formatCode>
                <c:ptCount val="5"/>
                <c:pt idx="0">
                  <c:v>43220</c:v>
                </c:pt>
                <c:pt idx="1">
                  <c:v>43227</c:v>
                </c:pt>
                <c:pt idx="2" formatCode="m/d/yyyy">
                  <c:v>43234</c:v>
                </c:pt>
                <c:pt idx="3" formatCode="m/d/yyyy">
                  <c:v>43241</c:v>
                </c:pt>
                <c:pt idx="4" formatCode="m/d/yyyy">
                  <c:v>43248</c:v>
                </c:pt>
              </c:numCache>
            </c:numRef>
          </c:cat>
          <c:val>
            <c:numRef>
              <c:f>'WBS F Vs A Stacked Column Chart'!$C$7:$G$7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62.75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525-4DC6-B8FE-7B51FB2A828A}"/>
            </c:ext>
          </c:extLst>
        </c:ser>
        <c:ser>
          <c:idx val="2"/>
          <c:order val="2"/>
          <c:tx>
            <c:v>Finance</c:v>
          </c:tx>
          <c:spPr>
            <a:solidFill>
              <a:srgbClr val="FF9900"/>
            </a:solidFill>
          </c:spPr>
          <c:invertIfNegative val="1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dd"/"mm</c:formatCode>
                <c:ptCount val="5"/>
                <c:pt idx="0">
                  <c:v>43220</c:v>
                </c:pt>
                <c:pt idx="1">
                  <c:v>43227</c:v>
                </c:pt>
                <c:pt idx="2" formatCode="m/d/yyyy">
                  <c:v>43234</c:v>
                </c:pt>
                <c:pt idx="3" formatCode="m/d/yyyy">
                  <c:v>43241</c:v>
                </c:pt>
                <c:pt idx="4" formatCode="m/d/yyyy">
                  <c:v>43248</c:v>
                </c:pt>
              </c:numCache>
            </c:numRef>
          </c:cat>
          <c:val>
            <c:numRef>
              <c:f>'WBS F Vs A Stacked Column Chart'!$C$25:$G$25</c:f>
              <c:numCache>
                <c:formatCode>General</c:formatCode>
                <c:ptCount val="5"/>
                <c:pt idx="0">
                  <c:v>25</c:v>
                </c:pt>
                <c:pt idx="1">
                  <c:v>0.25</c:v>
                </c:pt>
                <c:pt idx="2">
                  <c:v>7.75</c:v>
                </c:pt>
                <c:pt idx="3">
                  <c:v>43.5</c:v>
                </c:pt>
                <c:pt idx="4">
                  <c:v>19.25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525-4DC6-B8FE-7B51FB2A828A}"/>
            </c:ext>
          </c:extLst>
        </c:ser>
        <c:ser>
          <c:idx val="3"/>
          <c:order val="3"/>
          <c:tx>
            <c:v>Research and Design</c:v>
          </c:tx>
          <c:spPr>
            <a:solidFill>
              <a:srgbClr val="109618"/>
            </a:solidFill>
          </c:spPr>
          <c:invertIfNegative val="1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dd"/"mm</c:formatCode>
                <c:ptCount val="5"/>
                <c:pt idx="0">
                  <c:v>43220</c:v>
                </c:pt>
                <c:pt idx="1">
                  <c:v>43227</c:v>
                </c:pt>
                <c:pt idx="2" formatCode="m/d/yyyy">
                  <c:v>43234</c:v>
                </c:pt>
                <c:pt idx="3" formatCode="m/d/yyyy">
                  <c:v>43241</c:v>
                </c:pt>
                <c:pt idx="4" formatCode="m/d/yyyy">
                  <c:v>43248</c:v>
                </c:pt>
              </c:numCache>
            </c:numRef>
          </c:cat>
          <c:val>
            <c:numRef>
              <c:f>'WBS F Vs A Stacked Column Chart'!$C$32:$G$32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10.25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525-4DC6-B8FE-7B51FB2A828A}"/>
            </c:ext>
          </c:extLst>
        </c:ser>
        <c:ser>
          <c:idx val="4"/>
          <c:order val="4"/>
          <c:tx>
            <c:v>Development</c:v>
          </c:tx>
          <c:spPr>
            <a:solidFill>
              <a:srgbClr val="990099"/>
            </a:solidFill>
          </c:spPr>
          <c:invertIfNegative val="1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dd"/"mm</c:formatCode>
                <c:ptCount val="5"/>
                <c:pt idx="0">
                  <c:v>43220</c:v>
                </c:pt>
                <c:pt idx="1">
                  <c:v>43227</c:v>
                </c:pt>
                <c:pt idx="2" formatCode="m/d/yyyy">
                  <c:v>43234</c:v>
                </c:pt>
                <c:pt idx="3" formatCode="m/d/yyyy">
                  <c:v>43241</c:v>
                </c:pt>
                <c:pt idx="4" formatCode="m/d/yyyy">
                  <c:v>43248</c:v>
                </c:pt>
              </c:numCache>
            </c:numRef>
          </c:cat>
          <c:val>
            <c:numRef>
              <c:f>'WBS F Vs A Stacked Column Chart'!$C$41:$G$41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13.75</c:v>
                </c:pt>
                <c:pt idx="3">
                  <c:v>88.25</c:v>
                </c:pt>
                <c:pt idx="4">
                  <c:v>153.75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8525-4DC6-B8FE-7B51FB2A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967704"/>
        <c:axId val="2005612051"/>
      </c:barChart>
      <c:dateAx>
        <c:axId val="55296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dd&quot;/&quot;mm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2005612051"/>
        <c:crosses val="autoZero"/>
        <c:auto val="1"/>
        <c:lblOffset val="100"/>
        <c:baseTimeUnit val="days"/>
        <c:minorUnit val="7"/>
        <c:minorTimeUnit val="days"/>
      </c:dateAx>
      <c:valAx>
        <c:axId val="2005612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Net Hours Worked (Hrs)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52967704"/>
        <c:crossesAt val="43220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Forecast Work Hours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460807291666659"/>
          <c:y val="0.15341419586702609"/>
          <c:w val="0.67622526041666675"/>
          <c:h val="0.64255515407177"/>
        </c:manualLayout>
      </c:layout>
      <c:barChart>
        <c:barDir val="col"/>
        <c:grouping val="stacked"/>
        <c:varyColors val="1"/>
        <c:ser>
          <c:idx val="0"/>
          <c:order val="0"/>
          <c:tx>
            <c:v>Documentation</c:v>
          </c:tx>
          <c:spPr>
            <a:solidFill>
              <a:srgbClr val="3366CC"/>
            </a:solidFill>
          </c:spPr>
          <c:invertIfNegative val="1"/>
          <c:cat>
            <c:numRef>
              <c:f>'WBS F Vs A Stacked Column Chart'!$L$2:$P$2</c:f>
              <c:numCache>
                <c:formatCode>m/d/yyyy</c:formatCode>
                <c:ptCount val="5"/>
                <c:pt idx="0" formatCode="dd/m/yyyy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Stacked Column Chart'!$L$7:$P$7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26.1</c:v>
                </c:pt>
                <c:pt idx="3">
                  <c:v>45.3</c:v>
                </c:pt>
                <c:pt idx="4">
                  <c:v>45.3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ED5-43F7-8698-DD957D1E2CBC}"/>
            </c:ext>
          </c:extLst>
        </c:ser>
        <c:ser>
          <c:idx val="1"/>
          <c:order val="1"/>
          <c:tx>
            <c:v>Finance</c:v>
          </c:tx>
          <c:spPr>
            <a:solidFill>
              <a:srgbClr val="DC3912"/>
            </a:solidFill>
          </c:spPr>
          <c:invertIfNegative val="1"/>
          <c:cat>
            <c:numRef>
              <c:f>'WBS F Vs A Stacked Column Chart'!$L$2:$P$2</c:f>
              <c:numCache>
                <c:formatCode>m/d/yyyy</c:formatCode>
                <c:ptCount val="5"/>
                <c:pt idx="0" formatCode="dd/m/yyyy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Stacked Column Chart'!$L$25:$P$25</c:f>
              <c:numCache>
                <c:formatCode>General</c:formatCode>
                <c:ptCount val="5"/>
                <c:pt idx="0">
                  <c:v>7.35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ED5-43F7-8698-DD957D1E2CBC}"/>
            </c:ext>
          </c:extLst>
        </c:ser>
        <c:ser>
          <c:idx val="2"/>
          <c:order val="2"/>
          <c:tx>
            <c:v>Research and Design</c:v>
          </c:tx>
          <c:spPr>
            <a:solidFill>
              <a:srgbClr val="FF9900"/>
            </a:solidFill>
          </c:spPr>
          <c:invertIfNegative val="1"/>
          <c:cat>
            <c:numRef>
              <c:f>'WBS F Vs A Stacked Column Chart'!$L$2:$P$2</c:f>
              <c:numCache>
                <c:formatCode>m/d/yyyy</c:formatCode>
                <c:ptCount val="5"/>
                <c:pt idx="0" formatCode="dd/m/yyyy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Stacked Column Chart'!$L$32:$P$32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ED5-43F7-8698-DD957D1E2CBC}"/>
            </c:ext>
          </c:extLst>
        </c:ser>
        <c:ser>
          <c:idx val="3"/>
          <c:order val="3"/>
          <c:tx>
            <c:v>Development</c:v>
          </c:tx>
          <c:spPr>
            <a:solidFill>
              <a:srgbClr val="109618"/>
            </a:solidFill>
          </c:spPr>
          <c:invertIfNegative val="1"/>
          <c:cat>
            <c:numRef>
              <c:f>'WBS F Vs A Stacked Column Chart'!$L$2:$P$2</c:f>
              <c:numCache>
                <c:formatCode>m/d/yyyy</c:formatCode>
                <c:ptCount val="5"/>
                <c:pt idx="0" formatCode="dd/m/yyyy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Stacked Column Chart'!$L$41:$P$41</c:f>
              <c:numCache>
                <c:formatCode>General</c:formatCode>
                <c:ptCount val="5"/>
                <c:pt idx="0">
                  <c:v>49.5</c:v>
                </c:pt>
                <c:pt idx="1">
                  <c:v>55.47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ED5-43F7-8698-DD957D1E2CBC}"/>
            </c:ext>
          </c:extLst>
        </c:ser>
        <c:ser>
          <c:idx val="4"/>
          <c:order val="4"/>
          <c:tx>
            <c:v>Meetings</c:v>
          </c:tx>
          <c:invertIfNegative val="0"/>
          <c:cat>
            <c:numRef>
              <c:f>'WBS F Vs A Stacked Column Chart'!$L$2:$P$2</c:f>
              <c:numCache>
                <c:formatCode>m/d/yyyy</c:formatCode>
                <c:ptCount val="5"/>
                <c:pt idx="0" formatCode="dd/m/yyyy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Stacked Column Chart'!$L$3:$P$3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5-43F7-8698-DD957D1E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659260"/>
        <c:axId val="527610989"/>
      </c:barChart>
      <c:dateAx>
        <c:axId val="83765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dd/m/yyyy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527610989"/>
        <c:crosses val="autoZero"/>
        <c:auto val="1"/>
        <c:lblOffset val="100"/>
        <c:baseTimeUnit val="days"/>
        <c:minorUnit val="7"/>
        <c:minorTimeUnit val="days"/>
      </c:dateAx>
      <c:valAx>
        <c:axId val="527610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Net forecast hours (hrs)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376592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Indicating Adherence of the Team to the Forecast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'WBS F Vs A Cluster Column Chart'!$C$5:$G$5</c:f>
              <c:numCache>
                <c:formatCode>d/m/yyyy</c:formatCode>
                <c:ptCount val="5"/>
                <c:pt idx="0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Cluster Column Chart'!$C$7:$G$7</c:f>
              <c:numCache>
                <c:formatCode>0.00</c:formatCode>
                <c:ptCount val="5"/>
                <c:pt idx="0">
                  <c:v>48</c:v>
                </c:pt>
                <c:pt idx="1">
                  <c:v>26</c:v>
                </c:pt>
                <c:pt idx="2">
                  <c:v>21.5</c:v>
                </c:pt>
                <c:pt idx="3">
                  <c:v>150.25</c:v>
                </c:pt>
                <c:pt idx="4">
                  <c:v>242.25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1C0-8035-30B6DA08BE02}"/>
            </c:ext>
          </c:extLst>
        </c:ser>
        <c:ser>
          <c:idx val="1"/>
          <c:order val="1"/>
          <c:tx>
            <c:v>Forecast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'WBS F Vs A Cluster Column Chart'!$C$6:$G$6</c:f>
              <c:numCache>
                <c:formatCode>General</c:formatCode>
                <c:ptCount val="5"/>
                <c:pt idx="0">
                  <c:v>72.849999999999994</c:v>
                </c:pt>
                <c:pt idx="1">
                  <c:v>91.57</c:v>
                </c:pt>
                <c:pt idx="2">
                  <c:v>69.7</c:v>
                </c:pt>
                <c:pt idx="3">
                  <c:v>84.8</c:v>
                </c:pt>
                <c:pt idx="4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1C0-8035-30B6DA08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978912"/>
        <c:axId val="364972768"/>
      </c:barChart>
      <c:dateAx>
        <c:axId val="364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Commencing Date of The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/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727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649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78912"/>
        <c:crossesAt val="4322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1</xdr:row>
      <xdr:rowOff>133350</xdr:rowOff>
    </xdr:from>
    <xdr:ext cx="5715000" cy="3657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257175</xdr:colOff>
      <xdr:row>20</xdr:row>
      <xdr:rowOff>190500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776286</xdr:colOff>
      <xdr:row>10</xdr:row>
      <xdr:rowOff>66675</xdr:rowOff>
    </xdr:from>
    <xdr:to>
      <xdr:col>7</xdr:col>
      <xdr:colOff>933449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ECF1F-79B9-4912-94EA-54AAB2066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89" t="s">
        <v>0</v>
      </c>
      <c r="B1" s="287" t="s">
        <v>1</v>
      </c>
      <c r="C1" s="275" t="s">
        <v>2</v>
      </c>
      <c r="D1" s="281" t="s">
        <v>3</v>
      </c>
      <c r="E1" s="281" t="s">
        <v>4</v>
      </c>
      <c r="F1" s="281" t="s">
        <v>5</v>
      </c>
      <c r="G1" s="281" t="s">
        <v>6</v>
      </c>
      <c r="H1" s="281" t="s">
        <v>7</v>
      </c>
      <c r="I1" s="281" t="s">
        <v>8</v>
      </c>
      <c r="J1" s="285" t="s">
        <v>9</v>
      </c>
      <c r="K1" s="283" t="s">
        <v>10</v>
      </c>
      <c r="L1" s="277" t="s">
        <v>11</v>
      </c>
      <c r="M1" s="27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78"/>
      <c r="B2" s="288"/>
      <c r="C2" s="276"/>
      <c r="D2" s="282"/>
      <c r="E2" s="282"/>
      <c r="F2" s="282"/>
      <c r="G2" s="282"/>
      <c r="H2" s="282"/>
      <c r="I2" s="282"/>
      <c r="J2" s="286"/>
      <c r="K2" s="284"/>
      <c r="L2" s="278"/>
      <c r="M2" s="28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0.5</v>
      </c>
      <c r="D3" s="5">
        <f t="shared" si="0"/>
        <v>2</v>
      </c>
      <c r="E3" s="5">
        <f t="shared" si="0"/>
        <v>0.5</v>
      </c>
      <c r="F3" s="5">
        <f t="shared" si="0"/>
        <v>0.5</v>
      </c>
      <c r="G3" s="5">
        <f t="shared" si="0"/>
        <v>0.5</v>
      </c>
      <c r="H3" s="5">
        <f t="shared" si="0"/>
        <v>0</v>
      </c>
      <c r="I3" s="5">
        <f t="shared" si="0"/>
        <v>0.5</v>
      </c>
      <c r="J3" s="6">
        <f t="shared" si="0"/>
        <v>0.5</v>
      </c>
      <c r="K3" s="7">
        <f t="shared" ref="K3:K11" si="1">SUM(C3:J3)</f>
        <v>5</v>
      </c>
      <c r="L3" s="8">
        <f>SUM(L4:L6)</f>
        <v>16</v>
      </c>
      <c r="M3" s="9">
        <f>IF(ISNUMBER(L3),IF(L3&gt;0,ROUND((K3-L3)/L3, 4),"+"),"N/A")</f>
        <v>-0.6875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6">
        <v>0.5</v>
      </c>
      <c r="D4" s="18">
        <v>0.5</v>
      </c>
      <c r="E4" s="20">
        <v>0.5</v>
      </c>
      <c r="F4" s="18">
        <v>0.5</v>
      </c>
      <c r="G4" s="21">
        <v>0.5</v>
      </c>
      <c r="H4" s="26" t="s">
        <v>14</v>
      </c>
      <c r="I4" s="14">
        <v>0.5</v>
      </c>
      <c r="J4" s="14">
        <v>0.5</v>
      </c>
      <c r="K4" s="17">
        <f t="shared" si="1"/>
        <v>3.5</v>
      </c>
      <c r="L4" s="28">
        <v>8</v>
      </c>
      <c r="M4" s="22">
        <f t="shared" ref="M4:M55" si="2">IF(ISNUMBER(L4),IF(L4&gt;0,ROUND((K4-L4)/L4, 4),IF(K4=0, 0,"+")),"N/A")</f>
        <v>-0.5625</v>
      </c>
    </row>
    <row r="5" spans="1:26" ht="15.75" customHeight="1" x14ac:dyDescent="0.2">
      <c r="A5" s="23" t="s">
        <v>15</v>
      </c>
      <c r="B5" s="24" t="s">
        <v>16</v>
      </c>
      <c r="C5" s="32"/>
      <c r="D5" s="36">
        <v>1.5</v>
      </c>
      <c r="E5" s="38" t="s">
        <v>14</v>
      </c>
      <c r="F5" s="38" t="s">
        <v>14</v>
      </c>
      <c r="G5" s="38" t="s">
        <v>14</v>
      </c>
      <c r="H5" s="38" t="s">
        <v>14</v>
      </c>
      <c r="I5" s="38" t="s">
        <v>14</v>
      </c>
      <c r="J5" s="40" t="s">
        <v>14</v>
      </c>
      <c r="K5" s="30">
        <f t="shared" si="1"/>
        <v>1.5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26" t="s">
        <v>14</v>
      </c>
      <c r="I6" s="26" t="s">
        <v>14</v>
      </c>
      <c r="J6" s="39" t="s">
        <v>14</v>
      </c>
      <c r="K6" s="41">
        <f t="shared" si="1"/>
        <v>0</v>
      </c>
      <c r="L6" s="42">
        <v>8</v>
      </c>
      <c r="M6" s="43">
        <f t="shared" si="2"/>
        <v>-1</v>
      </c>
    </row>
    <row r="7" spans="1:26" ht="15.75" customHeight="1" x14ac:dyDescent="0.2">
      <c r="A7" s="44">
        <v>2</v>
      </c>
      <c r="B7" s="45" t="s">
        <v>18</v>
      </c>
      <c r="C7" s="47">
        <f t="shared" ref="C7:J7" si="3">SUM(C8,C13,C17:C23)</f>
        <v>0</v>
      </c>
      <c r="D7" s="48">
        <f t="shared" si="3"/>
        <v>0</v>
      </c>
      <c r="E7" s="48">
        <f t="shared" si="3"/>
        <v>0</v>
      </c>
      <c r="F7" s="48">
        <f t="shared" si="3"/>
        <v>0</v>
      </c>
      <c r="G7" s="48">
        <f t="shared" si="3"/>
        <v>0</v>
      </c>
      <c r="H7" s="48">
        <f t="shared" si="3"/>
        <v>0</v>
      </c>
      <c r="I7" s="48">
        <f t="shared" si="3"/>
        <v>0</v>
      </c>
      <c r="J7" s="48">
        <f t="shared" si="3"/>
        <v>0</v>
      </c>
      <c r="K7" s="49">
        <f t="shared" si="1"/>
        <v>0</v>
      </c>
      <c r="L7" s="50">
        <f>SUM(L8,L13,L17:L23)</f>
        <v>0</v>
      </c>
      <c r="M7" s="51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si="1"/>
        <v>0</v>
      </c>
      <c r="L8" s="58">
        <f>SUM(L9:L11)</f>
        <v>0</v>
      </c>
      <c r="M8" s="59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1"/>
        <v>0</v>
      </c>
      <c r="L9" s="28" t="s">
        <v>14</v>
      </c>
      <c r="M9" s="22" t="str">
        <f t="shared" si="2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1"/>
        <v>0</v>
      </c>
      <c r="L10" s="28" t="s">
        <v>14</v>
      </c>
      <c r="M10" s="22" t="str">
        <f t="shared" si="2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1"/>
        <v>0</v>
      </c>
      <c r="L11" s="28" t="s">
        <v>14</v>
      </c>
      <c r="M11" s="22" t="str">
        <f t="shared" si="2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2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J13" si="5">SUM(C14:C23)</f>
        <v>0</v>
      </c>
      <c r="D13" s="55">
        <f t="shared" si="5"/>
        <v>0</v>
      </c>
      <c r="E13" s="55">
        <f t="shared" si="5"/>
        <v>0</v>
      </c>
      <c r="F13" s="55">
        <f t="shared" si="5"/>
        <v>0</v>
      </c>
      <c r="G13" s="55">
        <f t="shared" si="5"/>
        <v>0</v>
      </c>
      <c r="H13" s="55">
        <f t="shared" si="5"/>
        <v>0</v>
      </c>
      <c r="I13" s="55">
        <f t="shared" si="5"/>
        <v>0</v>
      </c>
      <c r="J13" s="56">
        <f t="shared" si="5"/>
        <v>0</v>
      </c>
      <c r="K13" s="57">
        <f t="shared" ref="K13:K15" si="6">SUM(C13:J13)</f>
        <v>0</v>
      </c>
      <c r="L13" s="58">
        <f>SUM(L14:L15)</f>
        <v>0</v>
      </c>
      <c r="M13" s="59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3" t="s">
        <v>14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si="6"/>
        <v>0</v>
      </c>
      <c r="L14" s="28" t="s">
        <v>14</v>
      </c>
      <c r="M14" s="22" t="str">
        <f t="shared" si="2"/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3" t="s">
        <v>14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6"/>
        <v>0</v>
      </c>
      <c r="L15" s="28" t="s">
        <v>14</v>
      </c>
      <c r="M15" s="22" t="str">
        <f t="shared" si="2"/>
        <v>N/A</v>
      </c>
    </row>
    <row r="16" spans="1:26" ht="15.7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 t="str">
        <f t="shared" si="2"/>
        <v>N/A</v>
      </c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3"/>
      <c r="F17" s="63"/>
      <c r="G17" s="63"/>
      <c r="H17" s="63"/>
      <c r="I17" s="63" t="s">
        <v>14</v>
      </c>
      <c r="J17" s="64" t="s">
        <v>14</v>
      </c>
      <c r="K17" s="30">
        <f t="shared" ref="K17:K23" si="7">SUM(C17:J17)</f>
        <v>0</v>
      </c>
      <c r="L17" s="28" t="s">
        <v>14</v>
      </c>
      <c r="M17" s="22" t="str">
        <f t="shared" si="2"/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3"/>
      <c r="F18" s="63"/>
      <c r="G18" s="63"/>
      <c r="H18" s="63"/>
      <c r="I18" s="63" t="s">
        <v>14</v>
      </c>
      <c r="J18" s="64" t="s">
        <v>14</v>
      </c>
      <c r="K18" s="30">
        <f t="shared" si="7"/>
        <v>0</v>
      </c>
      <c r="L18" s="28" t="s">
        <v>14</v>
      </c>
      <c r="M18" s="22" t="str">
        <f t="shared" si="2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7"/>
        <v>0</v>
      </c>
      <c r="L19" s="28" t="s">
        <v>14</v>
      </c>
      <c r="M19" s="22" t="str">
        <f t="shared" si="2"/>
        <v>N/A</v>
      </c>
    </row>
    <row r="20" spans="1:26" ht="15.75" customHeight="1" x14ac:dyDescent="0.2">
      <c r="A20" s="60">
        <v>2.6</v>
      </c>
      <c r="B20" s="61" t="s">
        <v>34</v>
      </c>
      <c r="C20" s="62"/>
      <c r="D20" s="66"/>
      <c r="E20" s="66"/>
      <c r="F20" s="66"/>
      <c r="G20" s="63"/>
      <c r="H20" s="63"/>
      <c r="I20" s="69"/>
      <c r="J20" s="64"/>
      <c r="K20" s="30">
        <f t="shared" si="7"/>
        <v>0</v>
      </c>
      <c r="L20" s="28" t="s">
        <v>14</v>
      </c>
      <c r="M20" s="22" t="str">
        <f t="shared" si="2"/>
        <v>N/A</v>
      </c>
    </row>
    <row r="21" spans="1:26" ht="15.75" customHeight="1" x14ac:dyDescent="0.2">
      <c r="A21" s="60">
        <v>2.7</v>
      </c>
      <c r="B21" s="61" t="s">
        <v>35</v>
      </c>
      <c r="C21" s="62" t="s">
        <v>14</v>
      </c>
      <c r="D21" s="63" t="s">
        <v>14</v>
      </c>
      <c r="E21" s="63" t="s">
        <v>14</v>
      </c>
      <c r="F21" s="63" t="s">
        <v>14</v>
      </c>
      <c r="G21" s="63" t="s">
        <v>14</v>
      </c>
      <c r="H21" s="63" t="s">
        <v>14</v>
      </c>
      <c r="I21" s="63" t="s">
        <v>14</v>
      </c>
      <c r="J21" s="64" t="s">
        <v>14</v>
      </c>
      <c r="K21" s="30">
        <f t="shared" si="7"/>
        <v>0</v>
      </c>
      <c r="L21" s="28" t="s">
        <v>14</v>
      </c>
      <c r="M21" s="22" t="str">
        <f t="shared" si="2"/>
        <v>N/A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3" t="s">
        <v>14</v>
      </c>
      <c r="E22" s="63" t="s">
        <v>14</v>
      </c>
      <c r="F22" s="63" t="s">
        <v>14</v>
      </c>
      <c r="G22" s="63" t="s">
        <v>14</v>
      </c>
      <c r="H22" s="63" t="s">
        <v>14</v>
      </c>
      <c r="I22" s="63" t="s">
        <v>14</v>
      </c>
      <c r="J22" s="70">
        <v>0</v>
      </c>
      <c r="K22" s="30">
        <f t="shared" si="7"/>
        <v>0</v>
      </c>
      <c r="L22" s="28" t="s">
        <v>14</v>
      </c>
      <c r="M22" s="22" t="str">
        <f t="shared" si="2"/>
        <v>N/A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7"/>
        <v>0</v>
      </c>
      <c r="L23" s="28" t="s">
        <v>14</v>
      </c>
      <c r="M23" s="22" t="str">
        <f t="shared" si="2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 t="str">
        <f t="shared" si="2"/>
        <v>N/A</v>
      </c>
    </row>
    <row r="25" spans="1:26" ht="15.75" customHeight="1" x14ac:dyDescent="0.2">
      <c r="A25" s="78">
        <v>3</v>
      </c>
      <c r="B25" s="79" t="s">
        <v>38</v>
      </c>
      <c r="C25" s="80">
        <f t="shared" ref="C25:I25" si="8">SUM(C26:C30)</f>
        <v>0</v>
      </c>
      <c r="D25" s="81">
        <f t="shared" si="8"/>
        <v>0</v>
      </c>
      <c r="E25" s="81">
        <f t="shared" si="8"/>
        <v>1.5</v>
      </c>
      <c r="F25" s="81">
        <f t="shared" si="8"/>
        <v>0</v>
      </c>
      <c r="G25" s="81">
        <f t="shared" si="8"/>
        <v>1.5</v>
      </c>
      <c r="H25" s="81">
        <f t="shared" si="8"/>
        <v>0</v>
      </c>
      <c r="I25" s="81">
        <f t="shared" si="8"/>
        <v>20.75</v>
      </c>
      <c r="J25" s="82">
        <f>SUM(J26:J31)</f>
        <v>1.25</v>
      </c>
      <c r="K25" s="83">
        <f t="shared" ref="K25:K30" si="9">SUM(C25:J25)</f>
        <v>25</v>
      </c>
      <c r="L25" s="84">
        <f>SUM(L26:L30)</f>
        <v>7.35</v>
      </c>
      <c r="M25" s="85">
        <f t="shared" si="2"/>
        <v>2.4014000000000002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9"/>
        <v>0</v>
      </c>
      <c r="L26" s="19" t="s">
        <v>14</v>
      </c>
      <c r="M26" s="22" t="str">
        <f t="shared" si="2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3"/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9"/>
        <v>0</v>
      </c>
      <c r="L27" s="19" t="s">
        <v>14</v>
      </c>
      <c r="M27" s="22" t="str">
        <f t="shared" si="2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3" t="s">
        <v>14</v>
      </c>
      <c r="E28" s="63" t="s">
        <v>14</v>
      </c>
      <c r="F28" s="63" t="s">
        <v>14</v>
      </c>
      <c r="G28" s="63" t="s">
        <v>14</v>
      </c>
      <c r="H28" s="63" t="s">
        <v>14</v>
      </c>
      <c r="I28" s="63" t="s">
        <v>14</v>
      </c>
      <c r="J28" s="63" t="s">
        <v>14</v>
      </c>
      <c r="K28" s="30">
        <f t="shared" si="9"/>
        <v>0</v>
      </c>
      <c r="L28" s="19"/>
      <c r="M28" s="22" t="str">
        <f t="shared" si="2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86">
        <v>1.5</v>
      </c>
      <c r="F29" s="63" t="s">
        <v>14</v>
      </c>
      <c r="G29" s="86">
        <v>1.5</v>
      </c>
      <c r="H29" s="63" t="s">
        <v>14</v>
      </c>
      <c r="I29" s="86">
        <v>20.75</v>
      </c>
      <c r="J29" s="88">
        <v>1.25</v>
      </c>
      <c r="K29" s="30">
        <f t="shared" si="9"/>
        <v>25</v>
      </c>
      <c r="L29" s="19">
        <v>4</v>
      </c>
      <c r="M29" s="22">
        <f t="shared" si="2"/>
        <v>5.25</v>
      </c>
    </row>
    <row r="30" spans="1:26" ht="15.75" customHeight="1" x14ac:dyDescent="0.2">
      <c r="A30" s="60">
        <v>3.5</v>
      </c>
      <c r="B30" s="61" t="s">
        <v>43</v>
      </c>
      <c r="C30" s="62" t="s">
        <v>14</v>
      </c>
      <c r="D30" s="63" t="s">
        <v>14</v>
      </c>
      <c r="E30" s="63" t="s">
        <v>14</v>
      </c>
      <c r="F30" s="63" t="s">
        <v>14</v>
      </c>
      <c r="G30" s="63" t="s">
        <v>14</v>
      </c>
      <c r="H30" s="63" t="s">
        <v>14</v>
      </c>
      <c r="I30" s="63" t="s">
        <v>14</v>
      </c>
      <c r="J30" s="63" t="s">
        <v>14</v>
      </c>
      <c r="K30" s="30">
        <f t="shared" si="9"/>
        <v>0</v>
      </c>
      <c r="L30" s="19">
        <v>3.35</v>
      </c>
      <c r="M30" s="22">
        <f t="shared" si="2"/>
        <v>-1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 t="str">
        <f t="shared" si="2"/>
        <v>N/A</v>
      </c>
    </row>
    <row r="32" spans="1:26" ht="15.75" customHeight="1" x14ac:dyDescent="0.2">
      <c r="A32" s="78">
        <v>4</v>
      </c>
      <c r="B32" s="79" t="s">
        <v>44</v>
      </c>
      <c r="C32" s="80">
        <f t="shared" ref="C32:J32" si="10">SUM(C33:C36)</f>
        <v>0</v>
      </c>
      <c r="D32" s="81">
        <f t="shared" si="10"/>
        <v>0</v>
      </c>
      <c r="E32" s="81">
        <f t="shared" si="10"/>
        <v>0</v>
      </c>
      <c r="F32" s="81">
        <f t="shared" si="10"/>
        <v>0</v>
      </c>
      <c r="G32" s="81">
        <f t="shared" si="10"/>
        <v>0</v>
      </c>
      <c r="H32" s="81">
        <f t="shared" si="10"/>
        <v>0</v>
      </c>
      <c r="I32" s="81">
        <f t="shared" si="10"/>
        <v>0</v>
      </c>
      <c r="J32" s="82">
        <f t="shared" si="10"/>
        <v>0</v>
      </c>
      <c r="K32" s="90">
        <f t="shared" ref="K32:K35" si="11">SUM(C32:J32)</f>
        <v>0</v>
      </c>
      <c r="L32" s="84">
        <v>0</v>
      </c>
      <c r="M32" s="85">
        <f t="shared" si="2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64"/>
      <c r="K33" s="30">
        <f t="shared" si="11"/>
        <v>0</v>
      </c>
      <c r="L33" s="28" t="s">
        <v>14</v>
      </c>
      <c r="M33" s="22" t="str">
        <f t="shared" si="2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1"/>
        <v>0</v>
      </c>
      <c r="L34" s="28" t="s">
        <v>14</v>
      </c>
      <c r="M34" s="22" t="str">
        <f t="shared" si="2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1"/>
        <v>0</v>
      </c>
      <c r="L35" s="28" t="s">
        <v>14</v>
      </c>
      <c r="M35" s="22" t="str">
        <f t="shared" si="2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2">SUM(C37:C39)</f>
        <v>0</v>
      </c>
      <c r="D36" s="92">
        <f t="shared" si="12"/>
        <v>0</v>
      </c>
      <c r="E36" s="92">
        <f t="shared" si="12"/>
        <v>0</v>
      </c>
      <c r="F36" s="92">
        <f t="shared" si="12"/>
        <v>0</v>
      </c>
      <c r="G36" s="92">
        <f t="shared" si="12"/>
        <v>0</v>
      </c>
      <c r="H36" s="92">
        <f t="shared" si="12"/>
        <v>0</v>
      </c>
      <c r="I36" s="92">
        <f t="shared" si="12"/>
        <v>0</v>
      </c>
      <c r="J36" s="93">
        <f t="shared" si="12"/>
        <v>0</v>
      </c>
      <c r="K36" s="94">
        <f t="shared" si="12"/>
        <v>0</v>
      </c>
      <c r="L36" s="95">
        <v>0</v>
      </c>
      <c r="M36" s="96">
        <f t="shared" si="2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3"/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3">SUM(C37:J37)</f>
        <v>0</v>
      </c>
      <c r="L37" s="28" t="s">
        <v>14</v>
      </c>
      <c r="M37" s="22" t="str">
        <f t="shared" si="2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3"/>
        <v>0</v>
      </c>
      <c r="L38" s="28" t="s">
        <v>14</v>
      </c>
      <c r="M38" s="22" t="str">
        <f t="shared" si="2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3"/>
        <v>0</v>
      </c>
      <c r="L39" s="28" t="s">
        <v>14</v>
      </c>
      <c r="M39" s="22" t="str">
        <f t="shared" si="2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 t="str">
        <f t="shared" si="2"/>
        <v>N/A</v>
      </c>
    </row>
    <row r="41" spans="1:26" ht="15.75" customHeight="1" x14ac:dyDescent="0.2">
      <c r="A41" s="78">
        <v>5</v>
      </c>
      <c r="B41" s="79" t="s">
        <v>55</v>
      </c>
      <c r="C41" s="80">
        <f t="shared" ref="C41:J41" si="14">SUM(C42:C44)</f>
        <v>5</v>
      </c>
      <c r="D41" s="81">
        <f t="shared" si="14"/>
        <v>0</v>
      </c>
      <c r="E41" s="81">
        <f t="shared" si="14"/>
        <v>1.5</v>
      </c>
      <c r="F41" s="81">
        <f t="shared" si="14"/>
        <v>0</v>
      </c>
      <c r="G41" s="81">
        <f t="shared" si="14"/>
        <v>0</v>
      </c>
      <c r="H41" s="81">
        <f t="shared" si="14"/>
        <v>0</v>
      </c>
      <c r="I41" s="81">
        <f t="shared" si="14"/>
        <v>2.25</v>
      </c>
      <c r="J41" s="82">
        <f t="shared" si="14"/>
        <v>9.25</v>
      </c>
      <c r="K41" s="90">
        <f t="shared" ref="K41:K70" si="15">SUM(C41:J41)</f>
        <v>18</v>
      </c>
      <c r="L41" s="84">
        <f>SUM(L42:L43,L44,L51)</f>
        <v>49.5</v>
      </c>
      <c r="M41" s="99">
        <f t="shared" si="2"/>
        <v>-0.63639999999999997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2" t="s">
        <v>14</v>
      </c>
      <c r="D42" s="63" t="s">
        <v>14</v>
      </c>
      <c r="E42" s="63" t="s">
        <v>14</v>
      </c>
      <c r="F42" s="63" t="s">
        <v>14</v>
      </c>
      <c r="G42" s="63" t="s">
        <v>14</v>
      </c>
      <c r="H42" s="63" t="s">
        <v>14</v>
      </c>
      <c r="I42" s="63" t="s">
        <v>14</v>
      </c>
      <c r="J42" s="70" t="s">
        <v>14</v>
      </c>
      <c r="K42" s="30">
        <f t="shared" si="15"/>
        <v>0</v>
      </c>
      <c r="L42" s="28" t="s">
        <v>14</v>
      </c>
      <c r="M42" s="22" t="str">
        <f t="shared" si="2"/>
        <v>N/A</v>
      </c>
    </row>
    <row r="43" spans="1:26" ht="15.75" customHeight="1" x14ac:dyDescent="0.2">
      <c r="A43" s="60">
        <v>5.2</v>
      </c>
      <c r="B43" s="61" t="s">
        <v>57</v>
      </c>
      <c r="C43" s="62"/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3" t="s">
        <v>14</v>
      </c>
      <c r="K43" s="30">
        <f t="shared" si="15"/>
        <v>0</v>
      </c>
      <c r="L43" s="28" t="s">
        <v>14</v>
      </c>
      <c r="M43" s="22" t="str">
        <f t="shared" si="2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16">SUM(C45,C48,C51)</f>
        <v>5</v>
      </c>
      <c r="D44" s="103">
        <f t="shared" si="16"/>
        <v>0</v>
      </c>
      <c r="E44" s="103">
        <f t="shared" si="16"/>
        <v>1.5</v>
      </c>
      <c r="F44" s="103">
        <f t="shared" si="16"/>
        <v>0</v>
      </c>
      <c r="G44" s="103">
        <f t="shared" si="16"/>
        <v>0</v>
      </c>
      <c r="H44" s="103">
        <f t="shared" si="16"/>
        <v>0</v>
      </c>
      <c r="I44" s="103">
        <f t="shared" si="16"/>
        <v>2.25</v>
      </c>
      <c r="J44" s="104">
        <f t="shared" si="16"/>
        <v>9.25</v>
      </c>
      <c r="K44" s="105">
        <f t="shared" si="15"/>
        <v>18</v>
      </c>
      <c r="L44" s="106">
        <f>SUM(L45,L48)</f>
        <v>15.469999999999999</v>
      </c>
      <c r="M44" s="107">
        <f t="shared" si="2"/>
        <v>0.16350000000000001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17">SUM(C46:C47)</f>
        <v>0</v>
      </c>
      <c r="D45" s="92">
        <f t="shared" si="17"/>
        <v>0</v>
      </c>
      <c r="E45" s="92">
        <f t="shared" si="17"/>
        <v>0</v>
      </c>
      <c r="F45" s="92">
        <f t="shared" si="17"/>
        <v>0</v>
      </c>
      <c r="G45" s="92">
        <f t="shared" si="17"/>
        <v>0</v>
      </c>
      <c r="H45" s="92">
        <f t="shared" si="17"/>
        <v>0</v>
      </c>
      <c r="I45" s="92">
        <f t="shared" si="17"/>
        <v>0</v>
      </c>
      <c r="J45" s="93">
        <f t="shared" si="17"/>
        <v>0</v>
      </c>
      <c r="K45" s="94">
        <f t="shared" si="15"/>
        <v>0</v>
      </c>
      <c r="L45" s="95">
        <f>SUM(L46:L47)</f>
        <v>9.17</v>
      </c>
      <c r="M45" s="59">
        <f t="shared" si="2"/>
        <v>-1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3" t="s">
        <v>14</v>
      </c>
      <c r="D46" s="63" t="s">
        <v>14</v>
      </c>
      <c r="E46" s="63" t="s">
        <v>14</v>
      </c>
      <c r="F46" s="63" t="s">
        <v>14</v>
      </c>
      <c r="G46" s="63" t="s">
        <v>14</v>
      </c>
      <c r="H46" s="63" t="s">
        <v>14</v>
      </c>
      <c r="I46" s="63" t="s">
        <v>14</v>
      </c>
      <c r="J46" s="64" t="s">
        <v>14</v>
      </c>
      <c r="K46" s="30">
        <f t="shared" si="15"/>
        <v>0</v>
      </c>
      <c r="L46" s="28" t="s">
        <v>14</v>
      </c>
      <c r="M46" s="22" t="str">
        <f t="shared" si="2"/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5"/>
        <v>0</v>
      </c>
      <c r="L47" s="19">
        <v>9.17</v>
      </c>
      <c r="M47" s="22">
        <f t="shared" si="2"/>
        <v>-1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18">SUM(C49:C50)</f>
        <v>5</v>
      </c>
      <c r="D48" s="111">
        <f t="shared" si="18"/>
        <v>0</v>
      </c>
      <c r="E48" s="111">
        <f t="shared" si="18"/>
        <v>1.5</v>
      </c>
      <c r="F48" s="111">
        <f t="shared" si="18"/>
        <v>0</v>
      </c>
      <c r="G48" s="111">
        <f t="shared" si="18"/>
        <v>0</v>
      </c>
      <c r="H48" s="111">
        <f t="shared" si="18"/>
        <v>0</v>
      </c>
      <c r="I48" s="111">
        <f t="shared" si="18"/>
        <v>2.25</v>
      </c>
      <c r="J48" s="112">
        <f t="shared" si="18"/>
        <v>9.25</v>
      </c>
      <c r="K48" s="113">
        <f t="shared" si="15"/>
        <v>18</v>
      </c>
      <c r="L48" s="114">
        <f>SUM(L49:L50)</f>
        <v>6.3</v>
      </c>
      <c r="M48" s="59">
        <f t="shared" si="2"/>
        <v>1.8571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3" t="s">
        <v>14</v>
      </c>
      <c r="E49" s="63" t="s">
        <v>14</v>
      </c>
      <c r="F49" s="65" t="s">
        <v>14</v>
      </c>
      <c r="G49" s="65" t="s">
        <v>14</v>
      </c>
      <c r="H49" s="63" t="s">
        <v>14</v>
      </c>
      <c r="I49" s="63" t="s">
        <v>14</v>
      </c>
      <c r="J49" s="63" t="s">
        <v>14</v>
      </c>
      <c r="K49" s="30">
        <f t="shared" si="15"/>
        <v>0</v>
      </c>
      <c r="L49" s="28" t="s">
        <v>14</v>
      </c>
      <c r="M49" s="22" t="str">
        <f t="shared" si="2"/>
        <v>N/A</v>
      </c>
    </row>
    <row r="50" spans="1:26" ht="15.75" customHeight="1" x14ac:dyDescent="0.2">
      <c r="A50" s="60" t="s">
        <v>69</v>
      </c>
      <c r="B50" s="61" t="s">
        <v>70</v>
      </c>
      <c r="C50" s="115">
        <v>5</v>
      </c>
      <c r="D50" s="63" t="s">
        <v>14</v>
      </c>
      <c r="E50" s="86">
        <v>1.5</v>
      </c>
      <c r="F50" s="63" t="s">
        <v>14</v>
      </c>
      <c r="G50" s="63" t="s">
        <v>14</v>
      </c>
      <c r="H50" s="63" t="s">
        <v>14</v>
      </c>
      <c r="I50" s="86">
        <v>2.25</v>
      </c>
      <c r="J50" s="88">
        <v>9.25</v>
      </c>
      <c r="K50" s="30">
        <f t="shared" si="15"/>
        <v>18</v>
      </c>
      <c r="L50" s="19">
        <v>6.3</v>
      </c>
      <c r="M50" s="22">
        <f t="shared" si="2"/>
        <v>1.8571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19">SUM(C52:C54)</f>
        <v>0</v>
      </c>
      <c r="D51" s="111">
        <f t="shared" si="19"/>
        <v>0</v>
      </c>
      <c r="E51" s="111">
        <f t="shared" si="19"/>
        <v>0</v>
      </c>
      <c r="F51" s="111">
        <f t="shared" si="19"/>
        <v>0</v>
      </c>
      <c r="G51" s="111">
        <f t="shared" si="19"/>
        <v>0</v>
      </c>
      <c r="H51" s="111">
        <f t="shared" si="19"/>
        <v>0</v>
      </c>
      <c r="I51" s="111">
        <f t="shared" si="19"/>
        <v>0</v>
      </c>
      <c r="J51" s="112">
        <f t="shared" si="19"/>
        <v>0</v>
      </c>
      <c r="K51" s="110">
        <f t="shared" si="15"/>
        <v>0</v>
      </c>
      <c r="L51" s="111">
        <f>SUM(L52:L54)</f>
        <v>34.03</v>
      </c>
      <c r="M51" s="59">
        <f t="shared" si="2"/>
        <v>-1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5"/>
        <v>0</v>
      </c>
      <c r="L52" s="19">
        <v>4.43</v>
      </c>
      <c r="M52" s="22">
        <f t="shared" si="2"/>
        <v>-1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3" t="s">
        <v>14</v>
      </c>
      <c r="K53" s="30">
        <f t="shared" si="15"/>
        <v>0</v>
      </c>
      <c r="L53" s="19">
        <v>29.6</v>
      </c>
      <c r="M53" s="22">
        <f t="shared" si="2"/>
        <v>-1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5"/>
        <v>0</v>
      </c>
      <c r="L54" s="28" t="s">
        <v>14</v>
      </c>
      <c r="M54" s="22" t="str">
        <f t="shared" si="2"/>
        <v>N/A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>
        <f t="shared" si="15"/>
        <v>0</v>
      </c>
      <c r="L55" s="77"/>
      <c r="M55" s="43" t="str">
        <f t="shared" si="2"/>
        <v>N/A</v>
      </c>
    </row>
    <row r="56" spans="1:26" ht="15.75" customHeight="1" x14ac:dyDescent="0.2">
      <c r="A56" s="117">
        <v>6</v>
      </c>
      <c r="B56" s="119" t="s">
        <v>78</v>
      </c>
      <c r="C56" s="121">
        <f t="shared" ref="C56:J56" si="20">SUM(C57:C70)</f>
        <v>5</v>
      </c>
      <c r="D56" s="123">
        <f t="shared" si="20"/>
        <v>0</v>
      </c>
      <c r="E56" s="123">
        <f t="shared" si="20"/>
        <v>3</v>
      </c>
      <c r="F56" s="123">
        <f t="shared" si="20"/>
        <v>0</v>
      </c>
      <c r="G56" s="123">
        <f t="shared" si="20"/>
        <v>1.5</v>
      </c>
      <c r="H56" s="123">
        <f t="shared" si="20"/>
        <v>0</v>
      </c>
      <c r="I56" s="123">
        <f t="shared" si="20"/>
        <v>23</v>
      </c>
      <c r="J56" s="125">
        <f t="shared" si="20"/>
        <v>10.5</v>
      </c>
      <c r="K56" s="127">
        <f t="shared" si="15"/>
        <v>43</v>
      </c>
      <c r="L56" s="128">
        <v>0</v>
      </c>
      <c r="M56" s="51" t="str">
        <f>IF(ISNUMBER(L56),IF(L56&gt;0,ROUND((K56-L56)/L56, 4),IF(K56=0, 0,"-")),"N/A")</f>
        <v>-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15"/>
        <v>0</v>
      </c>
      <c r="L57" s="28" t="s">
        <v>14</v>
      </c>
      <c r="M57" s="22" t="str">
        <f t="shared" ref="M57:M74" si="21">IF(ISNUMBER(L57),IF(L57&gt;0,ROUND((K57-L57)/L57, 4),IF(K57=0, 0,"+")),"N/A")</f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3" t="s">
        <v>14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15"/>
        <v>0</v>
      </c>
      <c r="L58" s="28" t="s">
        <v>14</v>
      </c>
      <c r="M58" s="22" t="str">
        <f t="shared" si="21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15"/>
        <v>0</v>
      </c>
      <c r="L59" s="28" t="s">
        <v>14</v>
      </c>
      <c r="M59" s="22" t="str">
        <f t="shared" si="21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15"/>
        <v>0</v>
      </c>
      <c r="L60" s="28" t="s">
        <v>14</v>
      </c>
      <c r="M60" s="22" t="str">
        <f t="shared" si="21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15"/>
        <v>0</v>
      </c>
      <c r="L61" s="28" t="s">
        <v>14</v>
      </c>
      <c r="M61" s="22" t="str">
        <f t="shared" si="21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15"/>
        <v>0</v>
      </c>
      <c r="L62" s="28" t="s">
        <v>14</v>
      </c>
      <c r="M62" s="22" t="str">
        <f t="shared" si="21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15"/>
        <v>0</v>
      </c>
      <c r="L63" s="28" t="s">
        <v>14</v>
      </c>
      <c r="M63" s="22" t="str">
        <f t="shared" si="21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3" t="s">
        <v>14</v>
      </c>
      <c r="K64" s="30">
        <f t="shared" si="15"/>
        <v>0</v>
      </c>
      <c r="L64" s="28" t="s">
        <v>14</v>
      </c>
      <c r="M64" s="22" t="str">
        <f t="shared" si="21"/>
        <v>N/A</v>
      </c>
    </row>
    <row r="65" spans="1:13" ht="15.75" customHeight="1" x14ac:dyDescent="0.2">
      <c r="A65" s="60">
        <v>6.9</v>
      </c>
      <c r="B65" s="61" t="s">
        <v>87</v>
      </c>
      <c r="C65" s="63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3" t="s">
        <v>14</v>
      </c>
      <c r="K65" s="30">
        <f t="shared" si="15"/>
        <v>0</v>
      </c>
      <c r="L65" s="28" t="s">
        <v>14</v>
      </c>
      <c r="M65" s="22" t="str">
        <f t="shared" si="21"/>
        <v>N/A</v>
      </c>
    </row>
    <row r="66" spans="1:13" ht="15.75" customHeight="1" x14ac:dyDescent="0.2">
      <c r="A66" s="60">
        <v>6.1</v>
      </c>
      <c r="B66" s="61" t="s">
        <v>88</v>
      </c>
      <c r="C66" s="67">
        <v>5</v>
      </c>
      <c r="D66" s="63" t="s">
        <v>14</v>
      </c>
      <c r="E66" s="65">
        <v>1.5</v>
      </c>
      <c r="F66" s="63" t="s">
        <v>14</v>
      </c>
      <c r="G66" s="63" t="s">
        <v>14</v>
      </c>
      <c r="H66" s="63" t="s">
        <v>14</v>
      </c>
      <c r="I66" s="65">
        <v>2.25</v>
      </c>
      <c r="J66" s="65">
        <v>9.25</v>
      </c>
      <c r="K66" s="30">
        <f t="shared" si="15"/>
        <v>18</v>
      </c>
      <c r="L66" s="28" t="s">
        <v>14</v>
      </c>
      <c r="M66" s="22" t="str">
        <f t="shared" si="21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86">
        <v>1.5</v>
      </c>
      <c r="F67" s="63" t="s">
        <v>14</v>
      </c>
      <c r="G67" s="86">
        <v>1.5</v>
      </c>
      <c r="H67" s="63" t="s">
        <v>14</v>
      </c>
      <c r="I67" s="86">
        <v>20.75</v>
      </c>
      <c r="J67" s="88">
        <v>1.25</v>
      </c>
      <c r="K67" s="30">
        <f t="shared" si="15"/>
        <v>25</v>
      </c>
      <c r="L67" s="28" t="s">
        <v>14</v>
      </c>
      <c r="M67" s="22" t="str">
        <f t="shared" si="21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3" t="s">
        <v>14</v>
      </c>
      <c r="F68" s="63" t="s">
        <v>14</v>
      </c>
      <c r="G68" s="63" t="s">
        <v>14</v>
      </c>
      <c r="H68" s="63" t="s">
        <v>14</v>
      </c>
      <c r="I68" s="63" t="s">
        <v>14</v>
      </c>
      <c r="J68" s="64" t="s">
        <v>14</v>
      </c>
      <c r="K68" s="30">
        <f t="shared" si="15"/>
        <v>0</v>
      </c>
      <c r="L68" s="28" t="s">
        <v>14</v>
      </c>
      <c r="M68" s="22" t="str">
        <f t="shared" si="21"/>
        <v>N/A</v>
      </c>
    </row>
    <row r="69" spans="1:13" ht="15.75" customHeight="1" x14ac:dyDescent="0.2">
      <c r="A69" s="60">
        <v>6.13</v>
      </c>
      <c r="B69" s="61" t="s">
        <v>91</v>
      </c>
      <c r="C69" s="62" t="s">
        <v>14</v>
      </c>
      <c r="D69" s="63" t="s">
        <v>14</v>
      </c>
      <c r="E69" s="63" t="s">
        <v>14</v>
      </c>
      <c r="F69" s="63" t="s">
        <v>14</v>
      </c>
      <c r="G69" s="63" t="s">
        <v>14</v>
      </c>
      <c r="H69" s="63" t="s">
        <v>14</v>
      </c>
      <c r="I69" s="63" t="s">
        <v>14</v>
      </c>
      <c r="J69" s="64" t="s">
        <v>14</v>
      </c>
      <c r="K69" s="30">
        <f t="shared" si="15"/>
        <v>0</v>
      </c>
      <c r="L69" s="28" t="s">
        <v>14</v>
      </c>
      <c r="M69" s="22" t="str">
        <f t="shared" si="21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30" t="s">
        <v>14</v>
      </c>
      <c r="E70" s="130" t="s">
        <v>14</v>
      </c>
      <c r="F70" s="130" t="s">
        <v>14</v>
      </c>
      <c r="G70" s="130" t="s">
        <v>14</v>
      </c>
      <c r="H70" s="130" t="s">
        <v>14</v>
      </c>
      <c r="I70" s="130" t="s">
        <v>14</v>
      </c>
      <c r="J70" s="131" t="s">
        <v>14</v>
      </c>
      <c r="K70" s="41">
        <f t="shared" si="15"/>
        <v>0</v>
      </c>
      <c r="L70" s="77" t="s">
        <v>14</v>
      </c>
      <c r="M70" s="43" t="str">
        <f t="shared" si="21"/>
        <v>N/A</v>
      </c>
    </row>
    <row r="71" spans="1:13" ht="15.75" customHeight="1" x14ac:dyDescent="0.2">
      <c r="A71" s="290" t="s">
        <v>93</v>
      </c>
      <c r="B71" s="291"/>
      <c r="C71" s="132"/>
      <c r="D71" s="133"/>
      <c r="E71" s="133"/>
      <c r="F71" s="133"/>
      <c r="G71" s="133"/>
      <c r="H71" s="133"/>
      <c r="I71" s="133"/>
      <c r="J71" s="134"/>
      <c r="K71" s="136">
        <f t="shared" ref="K71:L71" si="22">SUM(K3,K7,K25,K32,K41)</f>
        <v>48</v>
      </c>
      <c r="L71" s="138">
        <f t="shared" si="22"/>
        <v>72.849999999999994</v>
      </c>
      <c r="M71" s="140">
        <f t="shared" si="21"/>
        <v>-0.34110000000000001</v>
      </c>
    </row>
    <row r="72" spans="1:13" ht="15.75" customHeight="1" x14ac:dyDescent="0.2">
      <c r="A72" s="292" t="s">
        <v>94</v>
      </c>
      <c r="B72" s="293"/>
      <c r="C72" s="141">
        <f>SUM(C41,C32,C25,C7,C3)</f>
        <v>5.5</v>
      </c>
      <c r="D72" s="142">
        <f t="shared" ref="D72:J72" si="23">SUM(D3,D7,D25,D32,D41)</f>
        <v>2</v>
      </c>
      <c r="E72" s="142">
        <f t="shared" si="23"/>
        <v>3.5</v>
      </c>
      <c r="F72" s="142">
        <f t="shared" si="23"/>
        <v>0.5</v>
      </c>
      <c r="G72" s="142">
        <f t="shared" si="23"/>
        <v>2</v>
      </c>
      <c r="H72" s="142">
        <f t="shared" si="23"/>
        <v>0</v>
      </c>
      <c r="I72" s="142">
        <f t="shared" si="23"/>
        <v>23.5</v>
      </c>
      <c r="J72" s="142">
        <f t="shared" si="23"/>
        <v>11</v>
      </c>
      <c r="K72" s="144">
        <f t="shared" ref="K72:K73" si="24">SUM(C72:J72)</f>
        <v>48</v>
      </c>
      <c r="L72" s="145"/>
      <c r="M72" s="146" t="str">
        <f t="shared" si="21"/>
        <v>N/A</v>
      </c>
    </row>
    <row r="73" spans="1:13" ht="15.75" customHeight="1" x14ac:dyDescent="0.2">
      <c r="A73" s="271" t="s">
        <v>95</v>
      </c>
      <c r="B73" s="272"/>
      <c r="C73" s="151">
        <v>18.2</v>
      </c>
      <c r="D73" s="148">
        <v>7.1</v>
      </c>
      <c r="E73" s="149">
        <v>27.2</v>
      </c>
      <c r="F73" s="149">
        <v>8.48</v>
      </c>
      <c r="G73" s="149">
        <v>18</v>
      </c>
      <c r="H73" s="149">
        <v>20.3</v>
      </c>
      <c r="I73" s="148">
        <v>24.6</v>
      </c>
      <c r="J73" s="152">
        <v>8.6</v>
      </c>
      <c r="K73" s="144">
        <f t="shared" si="24"/>
        <v>132.47999999999999</v>
      </c>
      <c r="L73" s="145"/>
      <c r="M73" s="146" t="str">
        <f t="shared" si="21"/>
        <v>N/A</v>
      </c>
    </row>
    <row r="74" spans="1:13" ht="15.75" customHeight="1" x14ac:dyDescent="0.2">
      <c r="A74" s="273" t="s">
        <v>12</v>
      </c>
      <c r="B74" s="274"/>
      <c r="C74" s="153">
        <f t="shared" ref="C74:K74" si="25">((C72-C73)/C73)</f>
        <v>-0.69780219780219777</v>
      </c>
      <c r="D74" s="154">
        <f t="shared" si="25"/>
        <v>-0.71830985915492951</v>
      </c>
      <c r="E74" s="154">
        <f t="shared" si="25"/>
        <v>-0.87132352941176472</v>
      </c>
      <c r="F74" s="154">
        <f t="shared" si="25"/>
        <v>-0.94103773584905659</v>
      </c>
      <c r="G74" s="154">
        <f t="shared" si="25"/>
        <v>-0.88888888888888884</v>
      </c>
      <c r="H74" s="154">
        <f t="shared" si="25"/>
        <v>-1</v>
      </c>
      <c r="I74" s="154">
        <f t="shared" si="25"/>
        <v>-4.4715447154471601E-2</v>
      </c>
      <c r="J74" s="155">
        <f t="shared" si="25"/>
        <v>0.27906976744186052</v>
      </c>
      <c r="K74" s="158">
        <f t="shared" si="25"/>
        <v>-0.6376811594202898</v>
      </c>
      <c r="L74" s="157"/>
      <c r="M74" s="159" t="str">
        <f t="shared" si="21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A72:B72"/>
    <mergeCell ref="A73:B73"/>
    <mergeCell ref="A74:B74"/>
    <mergeCell ref="C1:C2"/>
    <mergeCell ref="L1:L2"/>
    <mergeCell ref="M1:M2"/>
    <mergeCell ref="H1:H2"/>
    <mergeCell ref="G1:G2"/>
    <mergeCell ref="D1:D2"/>
    <mergeCell ref="I1:I2"/>
    <mergeCell ref="E1:E2"/>
    <mergeCell ref="K1:K2"/>
    <mergeCell ref="J1:J2"/>
    <mergeCell ref="F1:F2"/>
    <mergeCell ref="B1:B2"/>
    <mergeCell ref="A1:A2"/>
    <mergeCell ref="A71:B7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sqref="A1:A2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89" t="s">
        <v>0</v>
      </c>
      <c r="B1" s="287" t="s">
        <v>1</v>
      </c>
      <c r="C1" s="275" t="s">
        <v>2</v>
      </c>
      <c r="D1" s="281" t="s">
        <v>3</v>
      </c>
      <c r="E1" s="281" t="s">
        <v>4</v>
      </c>
      <c r="F1" s="281" t="s">
        <v>5</v>
      </c>
      <c r="G1" s="281" t="s">
        <v>6</v>
      </c>
      <c r="H1" s="281" t="s">
        <v>7</v>
      </c>
      <c r="I1" s="281" t="s">
        <v>8</v>
      </c>
      <c r="J1" s="285" t="s">
        <v>9</v>
      </c>
      <c r="K1" s="283" t="s">
        <v>10</v>
      </c>
      <c r="L1" s="277" t="s">
        <v>11</v>
      </c>
      <c r="M1" s="27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78"/>
      <c r="B2" s="288"/>
      <c r="C2" s="276"/>
      <c r="D2" s="282"/>
      <c r="E2" s="282"/>
      <c r="F2" s="282"/>
      <c r="G2" s="282"/>
      <c r="H2" s="282"/>
      <c r="I2" s="282"/>
      <c r="J2" s="286"/>
      <c r="K2" s="284"/>
      <c r="L2" s="278"/>
      <c r="M2" s="28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2.25</v>
      </c>
      <c r="E3" s="5">
        <f t="shared" si="0"/>
        <v>0.75</v>
      </c>
      <c r="F3" s="5">
        <f t="shared" si="0"/>
        <v>0.75</v>
      </c>
      <c r="G3" s="5">
        <f t="shared" si="0"/>
        <v>0.75</v>
      </c>
      <c r="H3" s="5">
        <f t="shared" si="0"/>
        <v>0.75</v>
      </c>
      <c r="I3" s="5">
        <f t="shared" si="0"/>
        <v>0.75</v>
      </c>
      <c r="J3" s="6">
        <f t="shared" si="0"/>
        <v>0.75</v>
      </c>
      <c r="K3" s="7">
        <f t="shared" ref="K3:K6" si="1">SUM(C3:J3)</f>
        <v>6.75</v>
      </c>
      <c r="L3" s="8">
        <f>SUM(L4:L6)</f>
        <v>16</v>
      </c>
      <c r="M3" s="9">
        <f>IF(ISNUMBER(L3),IF(L3&gt;0,ROUND((K3-L3)/L3, 4),"+"),"N/A")</f>
        <v>-0.57809999999999995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>
        <v>0.75</v>
      </c>
      <c r="E4" s="14">
        <v>0.75</v>
      </c>
      <c r="F4" s="14">
        <v>0.75</v>
      </c>
      <c r="G4" s="14">
        <v>0.75</v>
      </c>
      <c r="H4" s="14">
        <v>0.75</v>
      </c>
      <c r="I4" s="14">
        <v>0.75</v>
      </c>
      <c r="J4" s="14">
        <v>0.75</v>
      </c>
      <c r="K4" s="17">
        <f t="shared" si="1"/>
        <v>5.25</v>
      </c>
      <c r="L4" s="19">
        <v>8</v>
      </c>
      <c r="M4" s="22">
        <f t="shared" ref="M4:M6" si="2">IF(ISNUMBER(L4),IF(L4&gt;0,ROUND((K4-L4)/L4, 4),IF(K4=0, 0,"+")),"N/A")</f>
        <v>-0.34379999999999999</v>
      </c>
    </row>
    <row r="5" spans="1:26" ht="15.75" customHeight="1" x14ac:dyDescent="0.2">
      <c r="A5" s="23" t="s">
        <v>15</v>
      </c>
      <c r="B5" s="24" t="s">
        <v>16</v>
      </c>
      <c r="C5" s="25" t="s">
        <v>14</v>
      </c>
      <c r="D5" s="27">
        <v>1.5</v>
      </c>
      <c r="E5" s="15" t="s">
        <v>14</v>
      </c>
      <c r="F5" s="15" t="s">
        <v>14</v>
      </c>
      <c r="G5" s="15" t="s">
        <v>14</v>
      </c>
      <c r="H5" s="15" t="s">
        <v>14</v>
      </c>
      <c r="I5" s="15" t="s">
        <v>14</v>
      </c>
      <c r="J5" s="29" t="s">
        <v>14</v>
      </c>
      <c r="K5" s="30">
        <f t="shared" si="1"/>
        <v>1.5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37" t="s">
        <v>14</v>
      </c>
      <c r="I6" s="26" t="s">
        <v>14</v>
      </c>
      <c r="J6" s="39" t="s">
        <v>14</v>
      </c>
      <c r="K6" s="41">
        <f t="shared" si="1"/>
        <v>0</v>
      </c>
      <c r="L6" s="46">
        <v>8</v>
      </c>
      <c r="M6" s="43">
        <f t="shared" si="2"/>
        <v>-1</v>
      </c>
    </row>
    <row r="7" spans="1:26" ht="15.75" customHeight="1" x14ac:dyDescent="0.2">
      <c r="A7" s="44">
        <v>2</v>
      </c>
      <c r="B7" s="45" t="s">
        <v>18</v>
      </c>
      <c r="C7" s="47">
        <f t="shared" ref="C7:L7" si="3">SUM(C8,C13,C17:C23)</f>
        <v>0</v>
      </c>
      <c r="D7" s="48">
        <f t="shared" si="3"/>
        <v>1</v>
      </c>
      <c r="E7" s="48">
        <f t="shared" si="3"/>
        <v>0</v>
      </c>
      <c r="F7" s="48">
        <f t="shared" si="3"/>
        <v>0</v>
      </c>
      <c r="G7" s="48">
        <f t="shared" si="3"/>
        <v>0</v>
      </c>
      <c r="H7" s="48">
        <f t="shared" si="3"/>
        <v>0</v>
      </c>
      <c r="I7" s="48">
        <f t="shared" si="3"/>
        <v>0</v>
      </c>
      <c r="J7" s="48">
        <f t="shared" si="3"/>
        <v>0</v>
      </c>
      <c r="K7" s="49">
        <f t="shared" si="3"/>
        <v>1</v>
      </c>
      <c r="L7" s="50">
        <f t="shared" si="3"/>
        <v>0</v>
      </c>
      <c r="M7" s="51" t="str">
        <f>IF(ISNUMBER(L7),IF(L7&gt;0,ROUND((K7-L7)/L7, 4),IF(K7=0, 0,"-")),"N/A")</f>
        <v>-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ref="K8:K11" si="5">SUM(C8:J8)</f>
        <v>0</v>
      </c>
      <c r="L8" s="58">
        <f>SUM(L9:L11)</f>
        <v>0</v>
      </c>
      <c r="M8" s="59">
        <f t="shared" ref="M8:M12" si="6">IF(ISNUMBER(L8),IF(L8&gt;0,ROUND((K8-L8)/L8, 4),IF(K8=0, 0,"+")),"N/A")</f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5"/>
        <v>0</v>
      </c>
      <c r="L9" s="28" t="s">
        <v>14</v>
      </c>
      <c r="M9" s="22" t="str">
        <f t="shared" si="6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5"/>
        <v>0</v>
      </c>
      <c r="L10" s="28" t="s">
        <v>14</v>
      </c>
      <c r="M10" s="22" t="str">
        <f t="shared" si="6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5"/>
        <v>0</v>
      </c>
      <c r="L11" s="28" t="s">
        <v>14</v>
      </c>
      <c r="M11" s="22" t="str">
        <f t="shared" si="6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6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L13" si="7">SUM(C14:C15)</f>
        <v>0</v>
      </c>
      <c r="D13" s="55">
        <f t="shared" si="7"/>
        <v>1</v>
      </c>
      <c r="E13" s="55">
        <f t="shared" si="7"/>
        <v>0</v>
      </c>
      <c r="F13" s="55">
        <f t="shared" si="7"/>
        <v>0</v>
      </c>
      <c r="G13" s="55">
        <f t="shared" si="7"/>
        <v>0</v>
      </c>
      <c r="H13" s="55">
        <f t="shared" si="7"/>
        <v>0</v>
      </c>
      <c r="I13" s="55">
        <f t="shared" si="7"/>
        <v>0</v>
      </c>
      <c r="J13" s="55">
        <f t="shared" si="7"/>
        <v>0</v>
      </c>
      <c r="K13" s="57">
        <f t="shared" si="7"/>
        <v>1</v>
      </c>
      <c r="L13" s="58">
        <f t="shared" si="7"/>
        <v>0</v>
      </c>
      <c r="M13" s="59" t="str">
        <f>IF(ISNUMBER(L13),IF(L13&gt;0,ROUND((K13-L13)/L13, 4),IF(K13=0, 0,"-")),"N/A")</f>
        <v>-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5">
        <v>1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ref="K14:K15" si="8">SUM(C14:J14)</f>
        <v>1</v>
      </c>
      <c r="L14" s="28" t="s">
        <v>14</v>
      </c>
      <c r="M14" s="22" t="str">
        <f t="shared" ref="M14:M15" si="9">IF(ISNUMBER(L14),IF(L14&gt;0,ROUND((K14-L14)/L14, 4),IF(K14=0, 0,"+")),"N/A")</f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3" t="s">
        <v>14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8"/>
        <v>0</v>
      </c>
      <c r="L15" s="28" t="s">
        <v>14</v>
      </c>
      <c r="M15" s="22" t="str">
        <f t="shared" si="9"/>
        <v>N/A</v>
      </c>
    </row>
    <row r="16" spans="1:26" ht="8.2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/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5" t="s">
        <v>14</v>
      </c>
      <c r="F17" s="65" t="s">
        <v>14</v>
      </c>
      <c r="G17" s="65" t="s">
        <v>14</v>
      </c>
      <c r="H17" s="65" t="s">
        <v>14</v>
      </c>
      <c r="I17" s="63" t="s">
        <v>14</v>
      </c>
      <c r="J17" s="64" t="s">
        <v>14</v>
      </c>
      <c r="K17" s="30">
        <f t="shared" ref="K17:K23" si="10">SUM(C17:J17)</f>
        <v>0</v>
      </c>
      <c r="L17" s="28" t="s">
        <v>14</v>
      </c>
      <c r="M17" s="22" t="str">
        <f t="shared" ref="M17:M43" si="11">IF(ISNUMBER(L17),IF(L17&gt;0,ROUND((K17-L17)/L17, 4),IF(K17=0, 0,"+")),"N/A")</f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5" t="s">
        <v>14</v>
      </c>
      <c r="F18" s="65" t="s">
        <v>14</v>
      </c>
      <c r="G18" s="65" t="s">
        <v>14</v>
      </c>
      <c r="H18" s="65" t="s">
        <v>14</v>
      </c>
      <c r="I18" s="63" t="s">
        <v>14</v>
      </c>
      <c r="J18" s="64" t="s">
        <v>14</v>
      </c>
      <c r="K18" s="30">
        <f t="shared" si="10"/>
        <v>0</v>
      </c>
      <c r="L18" s="28" t="s">
        <v>14</v>
      </c>
      <c r="M18" s="22" t="str">
        <f t="shared" si="11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10"/>
        <v>0</v>
      </c>
      <c r="L19" s="28" t="s">
        <v>14</v>
      </c>
      <c r="M19" s="22" t="str">
        <f t="shared" si="11"/>
        <v>N/A</v>
      </c>
    </row>
    <row r="20" spans="1:26" ht="15.75" customHeight="1" x14ac:dyDescent="0.2">
      <c r="A20" s="60">
        <v>2.6</v>
      </c>
      <c r="B20" s="61" t="s">
        <v>34</v>
      </c>
      <c r="C20" s="67" t="s">
        <v>14</v>
      </c>
      <c r="D20" s="68" t="s">
        <v>14</v>
      </c>
      <c r="E20" s="68" t="s">
        <v>14</v>
      </c>
      <c r="F20" s="68" t="s">
        <v>14</v>
      </c>
      <c r="G20" s="65" t="s">
        <v>14</v>
      </c>
      <c r="H20" s="65" t="s">
        <v>14</v>
      </c>
      <c r="I20" s="36" t="s">
        <v>14</v>
      </c>
      <c r="J20" s="70" t="s">
        <v>14</v>
      </c>
      <c r="K20" s="30">
        <f t="shared" si="10"/>
        <v>0</v>
      </c>
      <c r="L20" s="28" t="s">
        <v>14</v>
      </c>
      <c r="M20" s="22" t="str">
        <f t="shared" si="11"/>
        <v>N/A</v>
      </c>
    </row>
    <row r="21" spans="1:26" ht="15.75" customHeight="1" x14ac:dyDescent="0.2">
      <c r="A21" s="60">
        <v>2.7</v>
      </c>
      <c r="B21" s="61" t="s">
        <v>35</v>
      </c>
      <c r="C21" s="62" t="s">
        <v>14</v>
      </c>
      <c r="D21" s="63" t="s">
        <v>14</v>
      </c>
      <c r="E21" s="63" t="s">
        <v>14</v>
      </c>
      <c r="F21" s="63" t="s">
        <v>14</v>
      </c>
      <c r="G21" s="63" t="s">
        <v>14</v>
      </c>
      <c r="H21" s="63" t="s">
        <v>14</v>
      </c>
      <c r="I21" s="63" t="s">
        <v>14</v>
      </c>
      <c r="J21" s="64" t="s">
        <v>14</v>
      </c>
      <c r="K21" s="30">
        <f t="shared" si="10"/>
        <v>0</v>
      </c>
      <c r="L21" s="28" t="s">
        <v>14</v>
      </c>
      <c r="M21" s="22" t="str">
        <f t="shared" si="11"/>
        <v>N/A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3" t="s">
        <v>14</v>
      </c>
      <c r="E22" s="63" t="s">
        <v>14</v>
      </c>
      <c r="F22" s="63" t="s">
        <v>14</v>
      </c>
      <c r="G22" s="63" t="s">
        <v>14</v>
      </c>
      <c r="H22" s="63" t="s">
        <v>14</v>
      </c>
      <c r="I22" s="63" t="s">
        <v>14</v>
      </c>
      <c r="J22" s="64" t="s">
        <v>14</v>
      </c>
      <c r="K22" s="30">
        <f t="shared" si="10"/>
        <v>0</v>
      </c>
      <c r="L22" s="28" t="s">
        <v>14</v>
      </c>
      <c r="M22" s="22" t="str">
        <f t="shared" si="11"/>
        <v>N/A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10"/>
        <v>0</v>
      </c>
      <c r="L23" s="28" t="s">
        <v>14</v>
      </c>
      <c r="M23" s="22" t="str">
        <f t="shared" si="11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 t="str">
        <f t="shared" si="11"/>
        <v>N/A</v>
      </c>
    </row>
    <row r="25" spans="1:26" ht="15.75" customHeight="1" x14ac:dyDescent="0.2">
      <c r="A25" s="78">
        <v>3</v>
      </c>
      <c r="B25" s="79" t="s">
        <v>38</v>
      </c>
      <c r="C25" s="80">
        <f t="shared" ref="C25:I25" si="12">SUM(C26:C30)</f>
        <v>0</v>
      </c>
      <c r="D25" s="81">
        <f t="shared" si="12"/>
        <v>0</v>
      </c>
      <c r="E25" s="81">
        <f t="shared" si="12"/>
        <v>0</v>
      </c>
      <c r="F25" s="81">
        <f t="shared" si="12"/>
        <v>0</v>
      </c>
      <c r="G25" s="81">
        <f t="shared" si="12"/>
        <v>0</v>
      </c>
      <c r="H25" s="81">
        <f t="shared" si="12"/>
        <v>0</v>
      </c>
      <c r="I25" s="81">
        <f t="shared" si="12"/>
        <v>0.25</v>
      </c>
      <c r="J25" s="82">
        <f>SUM(J26:J31)</f>
        <v>0</v>
      </c>
      <c r="K25" s="83">
        <f t="shared" ref="K25:K30" si="13">SUM(C25:J25)</f>
        <v>0.25</v>
      </c>
      <c r="L25" s="84">
        <f>SUM(L26:L30)</f>
        <v>20.100000000000001</v>
      </c>
      <c r="M25" s="85">
        <f t="shared" si="11"/>
        <v>-0.98760000000000003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13"/>
        <v>0</v>
      </c>
      <c r="L26" s="19" t="s">
        <v>14</v>
      </c>
      <c r="M26" s="22" t="str">
        <f t="shared" si="11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5" t="s">
        <v>14</v>
      </c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13"/>
        <v>0</v>
      </c>
      <c r="L27" s="19" t="s">
        <v>14</v>
      </c>
      <c r="M27" s="22" t="str">
        <f t="shared" si="11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5" t="s">
        <v>14</v>
      </c>
      <c r="E28" s="63" t="s">
        <v>14</v>
      </c>
      <c r="F28" s="63" t="s">
        <v>14</v>
      </c>
      <c r="G28" s="65" t="s">
        <v>14</v>
      </c>
      <c r="H28" s="63" t="s">
        <v>14</v>
      </c>
      <c r="I28" s="63" t="s">
        <v>14</v>
      </c>
      <c r="J28" s="64" t="s">
        <v>14</v>
      </c>
      <c r="K28" s="30">
        <f t="shared" si="13"/>
        <v>0</v>
      </c>
      <c r="L28" s="19" t="s">
        <v>14</v>
      </c>
      <c r="M28" s="22" t="str">
        <f t="shared" si="11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63" t="s">
        <v>14</v>
      </c>
      <c r="F29" s="63" t="s">
        <v>14</v>
      </c>
      <c r="G29" s="63" t="s">
        <v>14</v>
      </c>
      <c r="H29" s="65" t="s">
        <v>14</v>
      </c>
      <c r="I29" s="65" t="s">
        <v>14</v>
      </c>
      <c r="J29" s="64" t="s">
        <v>14</v>
      </c>
      <c r="K29" s="30">
        <f t="shared" si="13"/>
        <v>0</v>
      </c>
      <c r="L29" s="19" t="s">
        <v>14</v>
      </c>
      <c r="M29" s="22" t="str">
        <f t="shared" si="11"/>
        <v>N/A</v>
      </c>
    </row>
    <row r="30" spans="1:26" ht="15.75" customHeight="1" x14ac:dyDescent="0.2">
      <c r="A30" s="60">
        <v>3.5</v>
      </c>
      <c r="B30" s="61" t="s">
        <v>43</v>
      </c>
      <c r="C30" s="62" t="s">
        <v>14</v>
      </c>
      <c r="D30" s="63" t="s">
        <v>14</v>
      </c>
      <c r="E30" s="63" t="s">
        <v>14</v>
      </c>
      <c r="F30" s="63" t="s">
        <v>14</v>
      </c>
      <c r="G30" s="63" t="s">
        <v>14</v>
      </c>
      <c r="H30" s="63" t="s">
        <v>14</v>
      </c>
      <c r="I30" s="87">
        <v>0.25</v>
      </c>
      <c r="J30" s="64" t="s">
        <v>14</v>
      </c>
      <c r="K30" s="30">
        <f t="shared" si="13"/>
        <v>0.25</v>
      </c>
      <c r="L30" s="19">
        <v>20.100000000000001</v>
      </c>
      <c r="M30" s="22">
        <f t="shared" si="11"/>
        <v>-0.98760000000000003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 t="str">
        <f t="shared" si="11"/>
        <v>N/A</v>
      </c>
    </row>
    <row r="32" spans="1:26" ht="15.75" customHeight="1" x14ac:dyDescent="0.2">
      <c r="A32" s="78">
        <v>4</v>
      </c>
      <c r="B32" s="79" t="s">
        <v>44</v>
      </c>
      <c r="C32" s="80">
        <f t="shared" ref="C32:J32" si="14">SUM(C33:C36)</f>
        <v>0</v>
      </c>
      <c r="D32" s="81">
        <f t="shared" si="14"/>
        <v>0</v>
      </c>
      <c r="E32" s="81">
        <f t="shared" si="14"/>
        <v>0</v>
      </c>
      <c r="F32" s="81">
        <f t="shared" si="14"/>
        <v>0</v>
      </c>
      <c r="G32" s="81">
        <f t="shared" si="14"/>
        <v>0</v>
      </c>
      <c r="H32" s="81">
        <f t="shared" si="14"/>
        <v>0</v>
      </c>
      <c r="I32" s="81">
        <f t="shared" si="14"/>
        <v>0</v>
      </c>
      <c r="J32" s="82">
        <f t="shared" si="14"/>
        <v>0</v>
      </c>
      <c r="K32" s="90">
        <f t="shared" ref="K32:K35" si="15">SUM(C32:J32)</f>
        <v>0</v>
      </c>
      <c r="L32" s="84">
        <v>0</v>
      </c>
      <c r="M32" s="85">
        <f t="shared" si="11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64"/>
      <c r="K33" s="30">
        <f t="shared" si="15"/>
        <v>0</v>
      </c>
      <c r="L33" s="28" t="s">
        <v>14</v>
      </c>
      <c r="M33" s="22" t="str">
        <f t="shared" si="11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5"/>
        <v>0</v>
      </c>
      <c r="L34" s="28" t="s">
        <v>14</v>
      </c>
      <c r="M34" s="22" t="str">
        <f t="shared" si="11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5"/>
        <v>0</v>
      </c>
      <c r="L35" s="28" t="s">
        <v>14</v>
      </c>
      <c r="M35" s="22" t="str">
        <f t="shared" si="11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6">SUM(C37:C39)</f>
        <v>0</v>
      </c>
      <c r="D36" s="92">
        <f t="shared" si="16"/>
        <v>0</v>
      </c>
      <c r="E36" s="92">
        <f t="shared" si="16"/>
        <v>0</v>
      </c>
      <c r="F36" s="92">
        <f t="shared" si="16"/>
        <v>0</v>
      </c>
      <c r="G36" s="92">
        <f t="shared" si="16"/>
        <v>0</v>
      </c>
      <c r="H36" s="92">
        <f t="shared" si="16"/>
        <v>0</v>
      </c>
      <c r="I36" s="92">
        <f t="shared" si="16"/>
        <v>0</v>
      </c>
      <c r="J36" s="93">
        <f t="shared" si="16"/>
        <v>0</v>
      </c>
      <c r="K36" s="94">
        <f t="shared" si="16"/>
        <v>0</v>
      </c>
      <c r="L36" s="95">
        <v>0</v>
      </c>
      <c r="M36" s="96">
        <f t="shared" si="11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5" t="s">
        <v>14</v>
      </c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7">SUM(C37:J37)</f>
        <v>0</v>
      </c>
      <c r="L37" s="28" t="s">
        <v>14</v>
      </c>
      <c r="M37" s="22" t="str">
        <f t="shared" si="11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7"/>
        <v>0</v>
      </c>
      <c r="L38" s="28" t="s">
        <v>14</v>
      </c>
      <c r="M38" s="22" t="str">
        <f t="shared" si="11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7"/>
        <v>0</v>
      </c>
      <c r="L39" s="28" t="s">
        <v>14</v>
      </c>
      <c r="M39" s="22" t="str">
        <f t="shared" si="11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 t="str">
        <f t="shared" si="11"/>
        <v>N/A</v>
      </c>
    </row>
    <row r="41" spans="1:26" ht="15.75" customHeight="1" x14ac:dyDescent="0.2">
      <c r="A41" s="78">
        <v>5</v>
      </c>
      <c r="B41" s="79" t="s">
        <v>55</v>
      </c>
      <c r="C41" s="80">
        <f t="shared" ref="C41:J41" si="18">SUM(C42:C44)</f>
        <v>12</v>
      </c>
      <c r="D41" s="81">
        <f t="shared" si="18"/>
        <v>4</v>
      </c>
      <c r="E41" s="81">
        <f t="shared" si="18"/>
        <v>0</v>
      </c>
      <c r="F41" s="81">
        <f t="shared" si="18"/>
        <v>0</v>
      </c>
      <c r="G41" s="81">
        <f t="shared" si="18"/>
        <v>0</v>
      </c>
      <c r="H41" s="81">
        <f t="shared" si="18"/>
        <v>0</v>
      </c>
      <c r="I41" s="81">
        <f t="shared" si="18"/>
        <v>0</v>
      </c>
      <c r="J41" s="82">
        <f t="shared" si="18"/>
        <v>2</v>
      </c>
      <c r="K41" s="90">
        <f t="shared" ref="K41:K70" si="19">SUM(C41:J41)</f>
        <v>18</v>
      </c>
      <c r="L41" s="84">
        <f>SUM(L42:L43,L44,L51)</f>
        <v>55.47</v>
      </c>
      <c r="M41" s="99">
        <f t="shared" si="11"/>
        <v>-0.67549999999999999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7">
        <v>0.75</v>
      </c>
      <c r="D42" s="63" t="s">
        <v>14</v>
      </c>
      <c r="E42" s="63" t="s">
        <v>14</v>
      </c>
      <c r="F42" s="63" t="s">
        <v>14</v>
      </c>
      <c r="G42" s="63" t="s">
        <v>14</v>
      </c>
      <c r="H42" s="63" t="s">
        <v>14</v>
      </c>
      <c r="I42" s="63" t="s">
        <v>14</v>
      </c>
      <c r="J42" s="64" t="s">
        <v>14</v>
      </c>
      <c r="K42" s="30">
        <f t="shared" si="19"/>
        <v>0.75</v>
      </c>
      <c r="L42" s="28" t="s">
        <v>14</v>
      </c>
      <c r="M42" s="22" t="str">
        <f t="shared" si="11"/>
        <v>N/A</v>
      </c>
    </row>
    <row r="43" spans="1:26" ht="15.75" customHeight="1" x14ac:dyDescent="0.2">
      <c r="A43" s="60">
        <v>5.2</v>
      </c>
      <c r="B43" s="61" t="s">
        <v>57</v>
      </c>
      <c r="C43" s="62" t="s">
        <v>14</v>
      </c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4" t="s">
        <v>14</v>
      </c>
      <c r="K43" s="30">
        <f t="shared" si="19"/>
        <v>0</v>
      </c>
      <c r="L43" s="28" t="s">
        <v>14</v>
      </c>
      <c r="M43" s="22" t="str">
        <f t="shared" si="11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20">SUM(C45,C48,C51)</f>
        <v>11.25</v>
      </c>
      <c r="D44" s="103">
        <f t="shared" si="20"/>
        <v>4</v>
      </c>
      <c r="E44" s="103">
        <f t="shared" si="20"/>
        <v>0</v>
      </c>
      <c r="F44" s="103">
        <f t="shared" si="20"/>
        <v>0</v>
      </c>
      <c r="G44" s="103">
        <f t="shared" si="20"/>
        <v>0</v>
      </c>
      <c r="H44" s="103">
        <f t="shared" si="20"/>
        <v>0</v>
      </c>
      <c r="I44" s="103">
        <f t="shared" si="20"/>
        <v>0</v>
      </c>
      <c r="J44" s="104">
        <f t="shared" si="20"/>
        <v>2</v>
      </c>
      <c r="K44" s="105">
        <f t="shared" si="19"/>
        <v>17.25</v>
      </c>
      <c r="L44" s="106">
        <f>SUM(L45,L48)</f>
        <v>0</v>
      </c>
      <c r="M44" s="107" t="str">
        <f>IF(ISNUMBER(L44),IF(L44&gt;0,ROUND((K44-L44)/L44, 4),IF(K44=0, 0,"-")),"N/A")</f>
        <v>-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21">SUM(C46:C47)</f>
        <v>0</v>
      </c>
      <c r="D45" s="92">
        <f t="shared" si="21"/>
        <v>0</v>
      </c>
      <c r="E45" s="92">
        <f t="shared" si="21"/>
        <v>0</v>
      </c>
      <c r="F45" s="92">
        <f t="shared" si="21"/>
        <v>0</v>
      </c>
      <c r="G45" s="92">
        <f t="shared" si="21"/>
        <v>0</v>
      </c>
      <c r="H45" s="92">
        <f t="shared" si="21"/>
        <v>0</v>
      </c>
      <c r="I45" s="92">
        <f t="shared" si="21"/>
        <v>0</v>
      </c>
      <c r="J45" s="93">
        <f t="shared" si="21"/>
        <v>0</v>
      </c>
      <c r="K45" s="94">
        <f t="shared" si="19"/>
        <v>0</v>
      </c>
      <c r="L45" s="95">
        <f>SUM(L46:L47)</f>
        <v>0</v>
      </c>
      <c r="M45" s="59">
        <f t="shared" ref="M45:M47" si="22">IF(ISNUMBER(L45),IF(L45&gt;0,ROUND((K45-L45)/L45, 4),IF(K45=0, 0,"+")),"N/A")</f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3" t="s">
        <v>14</v>
      </c>
      <c r="D46" s="63" t="s">
        <v>14</v>
      </c>
      <c r="E46" s="63" t="s">
        <v>14</v>
      </c>
      <c r="F46" s="63" t="s">
        <v>14</v>
      </c>
      <c r="G46" s="65" t="s">
        <v>14</v>
      </c>
      <c r="H46" s="63" t="s">
        <v>14</v>
      </c>
      <c r="I46" s="63" t="s">
        <v>14</v>
      </c>
      <c r="J46" s="64" t="s">
        <v>14</v>
      </c>
      <c r="K46" s="30">
        <f t="shared" si="19"/>
        <v>0</v>
      </c>
      <c r="L46" s="28" t="s">
        <v>14</v>
      </c>
      <c r="M46" s="22" t="str">
        <f t="shared" si="22"/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9"/>
        <v>0</v>
      </c>
      <c r="L47" s="28" t="s">
        <v>14</v>
      </c>
      <c r="M47" s="22" t="str">
        <f t="shared" si="22"/>
        <v>N/A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23">SUM(C49:C50)</f>
        <v>11.25</v>
      </c>
      <c r="D48" s="111">
        <f t="shared" si="23"/>
        <v>4</v>
      </c>
      <c r="E48" s="111">
        <f t="shared" si="23"/>
        <v>0</v>
      </c>
      <c r="F48" s="111">
        <f t="shared" si="23"/>
        <v>0</v>
      </c>
      <c r="G48" s="111">
        <f t="shared" si="23"/>
        <v>0</v>
      </c>
      <c r="H48" s="111">
        <f t="shared" si="23"/>
        <v>0</v>
      </c>
      <c r="I48" s="111">
        <f t="shared" si="23"/>
        <v>0</v>
      </c>
      <c r="J48" s="112">
        <f t="shared" si="23"/>
        <v>2</v>
      </c>
      <c r="K48" s="113">
        <f t="shared" si="19"/>
        <v>17.25</v>
      </c>
      <c r="L48" s="114">
        <f>SUM(L49:L50)</f>
        <v>0</v>
      </c>
      <c r="M48" s="59" t="str">
        <f>IF(ISNUMBER(L48),IF(L48&gt;0,ROUND((K48-L48)/L48, 4),IF(K48=0, 0,"-")),"N/A")</f>
        <v>-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3" t="s">
        <v>14</v>
      </c>
      <c r="E49" s="63" t="s">
        <v>14</v>
      </c>
      <c r="F49" s="63" t="s">
        <v>14</v>
      </c>
      <c r="G49" s="63" t="s">
        <v>14</v>
      </c>
      <c r="H49" s="63" t="s">
        <v>14</v>
      </c>
      <c r="I49" s="63" t="s">
        <v>14</v>
      </c>
      <c r="J49" s="63" t="s">
        <v>14</v>
      </c>
      <c r="K49" s="30">
        <f t="shared" si="19"/>
        <v>0</v>
      </c>
      <c r="L49" s="28" t="s">
        <v>14</v>
      </c>
      <c r="M49" s="22" t="str">
        <f t="shared" ref="M49:M55" si="24">IF(ISNUMBER(L49),IF(L49&gt;0,ROUND((K49-L49)/L49, 4),IF(K49=0, 0,"+")),"N/A")</f>
        <v>N/A</v>
      </c>
    </row>
    <row r="50" spans="1:26" ht="15.75" customHeight="1" x14ac:dyDescent="0.2">
      <c r="A50" s="60" t="s">
        <v>69</v>
      </c>
      <c r="B50" s="61" t="s">
        <v>70</v>
      </c>
      <c r="C50" s="115">
        <v>11.25</v>
      </c>
      <c r="D50" s="86">
        <v>4</v>
      </c>
      <c r="E50" s="63" t="s">
        <v>14</v>
      </c>
      <c r="F50" s="63" t="s">
        <v>14</v>
      </c>
      <c r="G50" s="63" t="s">
        <v>14</v>
      </c>
      <c r="H50" s="63" t="s">
        <v>14</v>
      </c>
      <c r="I50" s="63" t="s">
        <v>14</v>
      </c>
      <c r="J50" s="88">
        <v>2</v>
      </c>
      <c r="K50" s="30">
        <f t="shared" si="19"/>
        <v>17.25</v>
      </c>
      <c r="L50" s="28" t="s">
        <v>14</v>
      </c>
      <c r="M50" s="22" t="str">
        <f t="shared" si="24"/>
        <v>N/A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25">SUM(C52:C54)</f>
        <v>0</v>
      </c>
      <c r="D51" s="111">
        <f t="shared" si="25"/>
        <v>0</v>
      </c>
      <c r="E51" s="111">
        <f t="shared" si="25"/>
        <v>0</v>
      </c>
      <c r="F51" s="111">
        <f t="shared" si="25"/>
        <v>0</v>
      </c>
      <c r="G51" s="111">
        <f t="shared" si="25"/>
        <v>0</v>
      </c>
      <c r="H51" s="111">
        <f t="shared" si="25"/>
        <v>0</v>
      </c>
      <c r="I51" s="111">
        <f t="shared" si="25"/>
        <v>0</v>
      </c>
      <c r="J51" s="112">
        <f t="shared" si="25"/>
        <v>0</v>
      </c>
      <c r="K51" s="110">
        <f t="shared" si="19"/>
        <v>0</v>
      </c>
      <c r="L51" s="111">
        <f>SUM(L52:L54)</f>
        <v>55.47</v>
      </c>
      <c r="M51" s="59">
        <f t="shared" si="24"/>
        <v>-1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9"/>
        <v>0</v>
      </c>
      <c r="L52" s="19">
        <v>9.57</v>
      </c>
      <c r="M52" s="22">
        <f t="shared" si="24"/>
        <v>-1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3" t="s">
        <v>14</v>
      </c>
      <c r="K53" s="30">
        <f t="shared" si="19"/>
        <v>0</v>
      </c>
      <c r="L53" s="19">
        <v>44.4</v>
      </c>
      <c r="M53" s="22">
        <f t="shared" si="24"/>
        <v>-1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9"/>
        <v>0</v>
      </c>
      <c r="L54" s="19">
        <v>1.5</v>
      </c>
      <c r="M54" s="22">
        <f t="shared" si="24"/>
        <v>-1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>
        <f t="shared" si="19"/>
        <v>0</v>
      </c>
      <c r="L55" s="77"/>
      <c r="M55" s="43" t="str">
        <f t="shared" si="24"/>
        <v>N/A</v>
      </c>
    </row>
    <row r="56" spans="1:26" ht="15.75" customHeight="1" x14ac:dyDescent="0.2">
      <c r="A56" s="44">
        <v>6</v>
      </c>
      <c r="B56" s="45" t="s">
        <v>78</v>
      </c>
      <c r="C56" s="118">
        <f t="shared" ref="C56:J56" si="26">SUM(C57:C70)</f>
        <v>13</v>
      </c>
      <c r="D56" s="120">
        <f t="shared" si="26"/>
        <v>4</v>
      </c>
      <c r="E56" s="120">
        <f t="shared" si="26"/>
        <v>0</v>
      </c>
      <c r="F56" s="120">
        <f t="shared" si="26"/>
        <v>0</v>
      </c>
      <c r="G56" s="120">
        <f t="shared" si="26"/>
        <v>0</v>
      </c>
      <c r="H56" s="120">
        <f t="shared" si="26"/>
        <v>0</v>
      </c>
      <c r="I56" s="120">
        <f t="shared" si="26"/>
        <v>8.25</v>
      </c>
      <c r="J56" s="122">
        <f t="shared" si="26"/>
        <v>6.5</v>
      </c>
      <c r="K56" s="124">
        <f t="shared" si="19"/>
        <v>31.75</v>
      </c>
      <c r="L56" s="126">
        <v>0</v>
      </c>
      <c r="M56" s="51" t="str">
        <f>IF(ISNUMBER(L56),IF(L56&gt;0,ROUND((K56-L56)/L56, 4),IF(K56=0, 0,"-")),"N/A")</f>
        <v>-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19"/>
        <v>0</v>
      </c>
      <c r="L57" s="28" t="s">
        <v>14</v>
      </c>
      <c r="M57" s="22" t="str">
        <f t="shared" ref="M57:M74" si="27">IF(ISNUMBER(L57),IF(L57&gt;0,ROUND((K57-L57)/L57, 4),IF(K57=0, 0,"+")),"N/A")</f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3" t="s">
        <v>14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19"/>
        <v>0</v>
      </c>
      <c r="L58" s="28" t="s">
        <v>14</v>
      </c>
      <c r="M58" s="22" t="str">
        <f t="shared" si="27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19"/>
        <v>0</v>
      </c>
      <c r="L59" s="28" t="s">
        <v>14</v>
      </c>
      <c r="M59" s="22" t="str">
        <f t="shared" si="27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19"/>
        <v>0</v>
      </c>
      <c r="L60" s="28" t="s">
        <v>14</v>
      </c>
      <c r="M60" s="22" t="str">
        <f t="shared" si="27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19"/>
        <v>0</v>
      </c>
      <c r="L61" s="28" t="s">
        <v>14</v>
      </c>
      <c r="M61" s="22" t="str">
        <f t="shared" si="27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19"/>
        <v>0</v>
      </c>
      <c r="L62" s="28" t="s">
        <v>14</v>
      </c>
      <c r="M62" s="22" t="str">
        <f t="shared" si="27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19"/>
        <v>0</v>
      </c>
      <c r="L63" s="28" t="s">
        <v>14</v>
      </c>
      <c r="M63" s="22" t="str">
        <f t="shared" si="27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4" t="s">
        <v>14</v>
      </c>
      <c r="K64" s="30">
        <f t="shared" si="19"/>
        <v>0</v>
      </c>
      <c r="L64" s="28" t="s">
        <v>14</v>
      </c>
      <c r="M64" s="22" t="str">
        <f t="shared" si="27"/>
        <v>N/A</v>
      </c>
    </row>
    <row r="65" spans="1:13" ht="15.75" customHeight="1" x14ac:dyDescent="0.2">
      <c r="A65" s="60">
        <v>6.9</v>
      </c>
      <c r="B65" s="61" t="s">
        <v>87</v>
      </c>
      <c r="C65" s="63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3" t="s">
        <v>14</v>
      </c>
      <c r="K65" s="30">
        <f t="shared" si="19"/>
        <v>0</v>
      </c>
      <c r="L65" s="28" t="s">
        <v>14</v>
      </c>
      <c r="M65" s="22" t="str">
        <f t="shared" si="27"/>
        <v>N/A</v>
      </c>
    </row>
    <row r="66" spans="1:13" ht="15.75" customHeight="1" x14ac:dyDescent="0.2">
      <c r="A66" s="60">
        <v>6.1</v>
      </c>
      <c r="B66" s="61" t="s">
        <v>88</v>
      </c>
      <c r="C66" s="67">
        <v>13</v>
      </c>
      <c r="D66" s="65">
        <v>4</v>
      </c>
      <c r="E66" s="63" t="s">
        <v>14</v>
      </c>
      <c r="F66" s="63" t="s">
        <v>14</v>
      </c>
      <c r="G66" s="63" t="s">
        <v>14</v>
      </c>
      <c r="H66" s="63" t="s">
        <v>14</v>
      </c>
      <c r="I66" s="65">
        <v>8</v>
      </c>
      <c r="J66" s="65">
        <v>6.5</v>
      </c>
      <c r="K66" s="30">
        <f t="shared" si="19"/>
        <v>31.5</v>
      </c>
      <c r="L66" s="28" t="s">
        <v>14</v>
      </c>
      <c r="M66" s="22" t="str">
        <f t="shared" si="27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63" t="s">
        <v>14</v>
      </c>
      <c r="F67" s="63" t="s">
        <v>14</v>
      </c>
      <c r="G67" s="63" t="s">
        <v>14</v>
      </c>
      <c r="H67" s="63" t="s">
        <v>14</v>
      </c>
      <c r="I67" s="63" t="s">
        <v>14</v>
      </c>
      <c r="J67" s="64" t="s">
        <v>14</v>
      </c>
      <c r="K67" s="30">
        <f t="shared" si="19"/>
        <v>0</v>
      </c>
      <c r="L67" s="28" t="s">
        <v>14</v>
      </c>
      <c r="M67" s="22" t="str">
        <f t="shared" si="27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3" t="s">
        <v>14</v>
      </c>
      <c r="F68" s="63" t="s">
        <v>14</v>
      </c>
      <c r="G68" s="63" t="s">
        <v>14</v>
      </c>
      <c r="H68" s="63" t="s">
        <v>14</v>
      </c>
      <c r="I68" s="87">
        <v>0.25</v>
      </c>
      <c r="J68" s="64" t="s">
        <v>14</v>
      </c>
      <c r="K68" s="30">
        <f t="shared" si="19"/>
        <v>0.25</v>
      </c>
      <c r="L68" s="28" t="s">
        <v>14</v>
      </c>
      <c r="M68" s="22" t="str">
        <f t="shared" si="27"/>
        <v>N/A</v>
      </c>
    </row>
    <row r="69" spans="1:13" ht="15.75" customHeight="1" x14ac:dyDescent="0.2">
      <c r="A69" s="60">
        <v>6.13</v>
      </c>
      <c r="B69" s="61" t="s">
        <v>91</v>
      </c>
      <c r="C69" s="62" t="s">
        <v>14</v>
      </c>
      <c r="D69" s="63" t="s">
        <v>14</v>
      </c>
      <c r="E69" s="63" t="s">
        <v>14</v>
      </c>
      <c r="F69" s="63" t="s">
        <v>14</v>
      </c>
      <c r="G69" s="63" t="s">
        <v>14</v>
      </c>
      <c r="H69" s="63" t="s">
        <v>14</v>
      </c>
      <c r="I69" s="63" t="s">
        <v>14</v>
      </c>
      <c r="J69" s="64" t="s">
        <v>14</v>
      </c>
      <c r="K69" s="30">
        <f t="shared" si="19"/>
        <v>0</v>
      </c>
      <c r="L69" s="28" t="s">
        <v>14</v>
      </c>
      <c r="M69" s="22" t="str">
        <f t="shared" si="27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30" t="s">
        <v>14</v>
      </c>
      <c r="E70" s="130" t="s">
        <v>14</v>
      </c>
      <c r="F70" s="130" t="s">
        <v>14</v>
      </c>
      <c r="G70" s="130" t="s">
        <v>14</v>
      </c>
      <c r="H70" s="130" t="s">
        <v>14</v>
      </c>
      <c r="I70" s="130" t="s">
        <v>14</v>
      </c>
      <c r="J70" s="131" t="s">
        <v>14</v>
      </c>
      <c r="K70" s="41">
        <f t="shared" si="19"/>
        <v>0</v>
      </c>
      <c r="L70" s="77" t="s">
        <v>14</v>
      </c>
      <c r="M70" s="43" t="str">
        <f t="shared" si="27"/>
        <v>N/A</v>
      </c>
    </row>
    <row r="71" spans="1:13" ht="15.75" customHeight="1" x14ac:dyDescent="0.2">
      <c r="A71" s="290" t="s">
        <v>93</v>
      </c>
      <c r="B71" s="291"/>
      <c r="C71" s="132"/>
      <c r="D71" s="133"/>
      <c r="E71" s="133"/>
      <c r="F71" s="133"/>
      <c r="G71" s="133"/>
      <c r="H71" s="133"/>
      <c r="I71" s="133"/>
      <c r="J71" s="134"/>
      <c r="K71" s="135">
        <f t="shared" ref="K71:L71" si="28">SUM(K3,K7,K25,K32,K41)</f>
        <v>26</v>
      </c>
      <c r="L71" s="137">
        <f t="shared" si="28"/>
        <v>91.57</v>
      </c>
      <c r="M71" s="139">
        <f t="shared" si="27"/>
        <v>-0.71609999999999996</v>
      </c>
    </row>
    <row r="72" spans="1:13" ht="15.75" customHeight="1" x14ac:dyDescent="0.2">
      <c r="A72" s="292" t="s">
        <v>94</v>
      </c>
      <c r="B72" s="293"/>
      <c r="C72" s="141">
        <f>SUM(C41,C32,C25,C7,C3)</f>
        <v>12</v>
      </c>
      <c r="D72" s="142">
        <f t="shared" ref="D72:J72" si="29">SUM(D41,D25,D32,D7,D3)</f>
        <v>7.25</v>
      </c>
      <c r="E72" s="142">
        <f t="shared" si="29"/>
        <v>0.75</v>
      </c>
      <c r="F72" s="142">
        <f t="shared" si="29"/>
        <v>0.75</v>
      </c>
      <c r="G72" s="142">
        <f t="shared" si="29"/>
        <v>0.75</v>
      </c>
      <c r="H72" s="142">
        <f t="shared" si="29"/>
        <v>0.75</v>
      </c>
      <c r="I72" s="142">
        <f t="shared" si="29"/>
        <v>1</v>
      </c>
      <c r="J72" s="142">
        <f t="shared" si="29"/>
        <v>2.75</v>
      </c>
      <c r="K72" s="143">
        <f t="shared" ref="K72:K73" si="30">SUM(C72:J72)</f>
        <v>26</v>
      </c>
      <c r="L72" s="145"/>
      <c r="M72" s="146" t="str">
        <f t="shared" si="27"/>
        <v>N/A</v>
      </c>
    </row>
    <row r="73" spans="1:13" ht="15.75" customHeight="1" x14ac:dyDescent="0.2">
      <c r="A73" s="271" t="s">
        <v>95</v>
      </c>
      <c r="B73" s="272"/>
      <c r="C73" s="147">
        <v>12</v>
      </c>
      <c r="D73" s="148">
        <v>6.68</v>
      </c>
      <c r="E73" s="148">
        <v>28.1</v>
      </c>
      <c r="F73" s="149">
        <v>8.48</v>
      </c>
      <c r="G73" s="149">
        <v>18</v>
      </c>
      <c r="H73" s="148">
        <v>18.600000000000001</v>
      </c>
      <c r="I73" s="148">
        <v>13.4</v>
      </c>
      <c r="J73" s="150">
        <v>7.88</v>
      </c>
      <c r="K73" s="143">
        <f t="shared" si="30"/>
        <v>113.14000000000001</v>
      </c>
      <c r="L73" s="145"/>
      <c r="M73" s="146" t="str">
        <f t="shared" si="27"/>
        <v>N/A</v>
      </c>
    </row>
    <row r="74" spans="1:13" ht="15.75" customHeight="1" x14ac:dyDescent="0.2">
      <c r="A74" s="273" t="s">
        <v>12</v>
      </c>
      <c r="B74" s="274"/>
      <c r="C74" s="153">
        <f t="shared" ref="C74:K74" si="31">((C72-C73)/C73)</f>
        <v>0</v>
      </c>
      <c r="D74" s="154">
        <f t="shared" si="31"/>
        <v>8.5329341317365318E-2</v>
      </c>
      <c r="E74" s="154">
        <f t="shared" si="31"/>
        <v>-0.9733096085409253</v>
      </c>
      <c r="F74" s="154">
        <f t="shared" si="31"/>
        <v>-0.91155660377358494</v>
      </c>
      <c r="G74" s="154">
        <f t="shared" si="31"/>
        <v>-0.95833333333333337</v>
      </c>
      <c r="H74" s="154">
        <f t="shared" si="31"/>
        <v>-0.95967741935483875</v>
      </c>
      <c r="I74" s="154">
        <f t="shared" si="31"/>
        <v>-0.92537313432835822</v>
      </c>
      <c r="J74" s="155">
        <f t="shared" si="31"/>
        <v>-0.65101522842639592</v>
      </c>
      <c r="K74" s="156">
        <f t="shared" si="31"/>
        <v>-0.77019621707618879</v>
      </c>
      <c r="L74" s="157"/>
      <c r="M74" s="159" t="str">
        <f t="shared" si="27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L1:L2"/>
    <mergeCell ref="M1:M2"/>
    <mergeCell ref="H1:H2"/>
    <mergeCell ref="G1:G2"/>
    <mergeCell ref="I1:I2"/>
    <mergeCell ref="A74:B74"/>
    <mergeCell ref="C1:C2"/>
    <mergeCell ref="D1:D2"/>
    <mergeCell ref="E1:E2"/>
    <mergeCell ref="K1:K2"/>
    <mergeCell ref="J1:J2"/>
    <mergeCell ref="F1:F2"/>
    <mergeCell ref="B1:B2"/>
    <mergeCell ref="A1:A2"/>
    <mergeCell ref="A71:B71"/>
    <mergeCell ref="A72:B72"/>
    <mergeCell ref="A73:B7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89" t="s">
        <v>0</v>
      </c>
      <c r="B1" s="287" t="s">
        <v>1</v>
      </c>
      <c r="C1" s="275" t="s">
        <v>2</v>
      </c>
      <c r="D1" s="281" t="s">
        <v>3</v>
      </c>
      <c r="E1" s="281" t="s">
        <v>4</v>
      </c>
      <c r="F1" s="281" t="s">
        <v>5</v>
      </c>
      <c r="G1" s="281" t="s">
        <v>6</v>
      </c>
      <c r="H1" s="281" t="s">
        <v>7</v>
      </c>
      <c r="I1" s="281" t="s">
        <v>8</v>
      </c>
      <c r="J1" s="285" t="s">
        <v>9</v>
      </c>
      <c r="K1" s="283" t="s">
        <v>10</v>
      </c>
      <c r="L1" s="277" t="s">
        <v>11</v>
      </c>
      <c r="M1" s="27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78"/>
      <c r="B2" s="288"/>
      <c r="C2" s="276"/>
      <c r="D2" s="282"/>
      <c r="E2" s="282"/>
      <c r="F2" s="282"/>
      <c r="G2" s="282"/>
      <c r="H2" s="282"/>
      <c r="I2" s="282"/>
      <c r="J2" s="286"/>
      <c r="K2" s="284"/>
      <c r="L2" s="278"/>
      <c r="M2" s="28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6">
        <f t="shared" si="0"/>
        <v>0</v>
      </c>
      <c r="K3" s="7">
        <f t="shared" ref="K3:K6" si="1">SUM(C3:J3)</f>
        <v>0</v>
      </c>
      <c r="L3" s="8">
        <f>SUM(L4:L6)</f>
        <v>16</v>
      </c>
      <c r="M3" s="9">
        <f>IF(ISNUMBER(L3),IF(L3&gt;0,ROUND((K3-L3)/L3, 4),"+"),"N/A")</f>
        <v>-1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5" t="s">
        <v>14</v>
      </c>
      <c r="D4" s="15" t="s">
        <v>14</v>
      </c>
      <c r="E4" s="15" t="s">
        <v>14</v>
      </c>
      <c r="F4" s="15" t="s">
        <v>14</v>
      </c>
      <c r="G4" s="15" t="s">
        <v>14</v>
      </c>
      <c r="H4" s="15" t="s">
        <v>14</v>
      </c>
      <c r="I4" s="15" t="s">
        <v>14</v>
      </c>
      <c r="J4" s="15" t="s">
        <v>14</v>
      </c>
      <c r="K4" s="17">
        <f t="shared" si="1"/>
        <v>0</v>
      </c>
      <c r="L4" s="19">
        <v>8</v>
      </c>
      <c r="M4" s="22">
        <f t="shared" ref="M4:M15" si="2">IF(ISNUMBER(L4),IF(L4&gt;0,ROUND((K4-L4)/L4, 4),IF(K4=0, 0,"+")),"N/A")</f>
        <v>-1</v>
      </c>
    </row>
    <row r="5" spans="1:26" ht="15.75" customHeight="1" x14ac:dyDescent="0.2">
      <c r="A5" s="23" t="s">
        <v>15</v>
      </c>
      <c r="B5" s="24" t="s">
        <v>16</v>
      </c>
      <c r="C5" s="25" t="s">
        <v>14</v>
      </c>
      <c r="D5" s="15" t="s">
        <v>14</v>
      </c>
      <c r="E5" s="15" t="s">
        <v>14</v>
      </c>
      <c r="F5" s="15" t="s">
        <v>14</v>
      </c>
      <c r="G5" s="15" t="s">
        <v>14</v>
      </c>
      <c r="H5" s="15" t="s">
        <v>14</v>
      </c>
      <c r="I5" s="15" t="s">
        <v>14</v>
      </c>
      <c r="J5" s="29" t="s">
        <v>14</v>
      </c>
      <c r="K5" s="30">
        <f t="shared" si="1"/>
        <v>0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37" t="s">
        <v>14</v>
      </c>
      <c r="I6" s="26" t="s">
        <v>14</v>
      </c>
      <c r="J6" s="39" t="s">
        <v>14</v>
      </c>
      <c r="K6" s="41">
        <f t="shared" si="1"/>
        <v>0</v>
      </c>
      <c r="L6" s="46">
        <v>8</v>
      </c>
      <c r="M6" s="43">
        <f t="shared" si="2"/>
        <v>-1</v>
      </c>
    </row>
    <row r="7" spans="1:26" ht="15.75" customHeight="1" x14ac:dyDescent="0.2">
      <c r="A7" s="44">
        <v>2</v>
      </c>
      <c r="B7" s="45" t="s">
        <v>18</v>
      </c>
      <c r="C7" s="47">
        <f t="shared" ref="C7:L7" si="3">SUM(C8,C13,C17:C23)</f>
        <v>0</v>
      </c>
      <c r="D7" s="48">
        <f t="shared" si="3"/>
        <v>0</v>
      </c>
      <c r="E7" s="48">
        <f t="shared" si="3"/>
        <v>0</v>
      </c>
      <c r="F7" s="48">
        <f t="shared" si="3"/>
        <v>0</v>
      </c>
      <c r="G7" s="48">
        <f t="shared" si="3"/>
        <v>0</v>
      </c>
      <c r="H7" s="48">
        <f t="shared" si="3"/>
        <v>0</v>
      </c>
      <c r="I7" s="48">
        <f t="shared" si="3"/>
        <v>0</v>
      </c>
      <c r="J7" s="48">
        <f t="shared" si="3"/>
        <v>0</v>
      </c>
      <c r="K7" s="49">
        <f t="shared" si="3"/>
        <v>0</v>
      </c>
      <c r="L7" s="50">
        <f t="shared" si="3"/>
        <v>26.1</v>
      </c>
      <c r="M7" s="51">
        <f t="shared" si="2"/>
        <v>-1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ref="K8:K11" si="5">SUM(C8:J8)</f>
        <v>0</v>
      </c>
      <c r="L8" s="58">
        <f>SUM(L9:L11)</f>
        <v>0</v>
      </c>
      <c r="M8" s="59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5"/>
        <v>0</v>
      </c>
      <c r="L9" s="28" t="s">
        <v>14</v>
      </c>
      <c r="M9" s="22" t="str">
        <f t="shared" si="2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5"/>
        <v>0</v>
      </c>
      <c r="L10" s="28" t="s">
        <v>14</v>
      </c>
      <c r="M10" s="22" t="str">
        <f t="shared" si="2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5"/>
        <v>0</v>
      </c>
      <c r="L11" s="28" t="s">
        <v>14</v>
      </c>
      <c r="M11" s="22" t="str">
        <f t="shared" si="2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2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L13" si="6">SUM(C14:C15)</f>
        <v>0</v>
      </c>
      <c r="D13" s="55">
        <f t="shared" si="6"/>
        <v>0</v>
      </c>
      <c r="E13" s="55">
        <f t="shared" si="6"/>
        <v>0</v>
      </c>
      <c r="F13" s="55">
        <f t="shared" si="6"/>
        <v>0</v>
      </c>
      <c r="G13" s="55">
        <f t="shared" si="6"/>
        <v>0</v>
      </c>
      <c r="H13" s="55">
        <f t="shared" si="6"/>
        <v>0</v>
      </c>
      <c r="I13" s="55">
        <f t="shared" si="6"/>
        <v>0</v>
      </c>
      <c r="J13" s="55">
        <f t="shared" si="6"/>
        <v>0</v>
      </c>
      <c r="K13" s="57">
        <f t="shared" si="6"/>
        <v>0</v>
      </c>
      <c r="L13" s="58">
        <f t="shared" si="6"/>
        <v>0</v>
      </c>
      <c r="M13" s="59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3" t="s">
        <v>14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ref="K14:K15" si="7">SUM(C14:J14)</f>
        <v>0</v>
      </c>
      <c r="L14" s="28" t="s">
        <v>14</v>
      </c>
      <c r="M14" s="22" t="str">
        <f t="shared" si="2"/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3" t="s">
        <v>14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7"/>
        <v>0</v>
      </c>
      <c r="L15" s="28" t="s">
        <v>14</v>
      </c>
      <c r="M15" s="22" t="str">
        <f t="shared" si="2"/>
        <v>N/A</v>
      </c>
    </row>
    <row r="16" spans="1:26" ht="8.2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/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5" t="s">
        <v>14</v>
      </c>
      <c r="F17" s="65" t="s">
        <v>14</v>
      </c>
      <c r="G17" s="65" t="s">
        <v>14</v>
      </c>
      <c r="H17" s="65" t="s">
        <v>14</v>
      </c>
      <c r="I17" s="63" t="s">
        <v>14</v>
      </c>
      <c r="J17" s="64" t="s">
        <v>14</v>
      </c>
      <c r="K17" s="30">
        <f t="shared" ref="K17:K23" si="8">SUM(C17:J17)</f>
        <v>0</v>
      </c>
      <c r="L17" s="28" t="s">
        <v>14</v>
      </c>
      <c r="M17" s="22" t="str">
        <f t="shared" ref="M17:M43" si="9">IF(ISNUMBER(L17),IF(L17&gt;0,ROUND((K17-L17)/L17, 4),IF(K17=0, 0,"+")),"N/A")</f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5" t="s">
        <v>14</v>
      </c>
      <c r="F18" s="65" t="s">
        <v>14</v>
      </c>
      <c r="G18" s="65" t="s">
        <v>14</v>
      </c>
      <c r="H18" s="65" t="s">
        <v>14</v>
      </c>
      <c r="I18" s="63" t="s">
        <v>14</v>
      </c>
      <c r="J18" s="64" t="s">
        <v>14</v>
      </c>
      <c r="K18" s="30">
        <f t="shared" si="8"/>
        <v>0</v>
      </c>
      <c r="L18" s="28" t="s">
        <v>14</v>
      </c>
      <c r="M18" s="22" t="str">
        <f t="shared" si="9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8"/>
        <v>0</v>
      </c>
      <c r="L19" s="28" t="s">
        <v>14</v>
      </c>
      <c r="M19" s="22" t="str">
        <f t="shared" si="9"/>
        <v>N/A</v>
      </c>
    </row>
    <row r="20" spans="1:26" ht="15.75" customHeight="1" x14ac:dyDescent="0.2">
      <c r="A20" s="60">
        <v>2.6</v>
      </c>
      <c r="B20" s="61" t="s">
        <v>34</v>
      </c>
      <c r="C20" s="67" t="s">
        <v>14</v>
      </c>
      <c r="D20" s="68" t="s">
        <v>14</v>
      </c>
      <c r="E20" s="68" t="s">
        <v>14</v>
      </c>
      <c r="F20" s="68" t="s">
        <v>14</v>
      </c>
      <c r="G20" s="65" t="s">
        <v>14</v>
      </c>
      <c r="H20" s="65" t="s">
        <v>14</v>
      </c>
      <c r="I20" s="36" t="s">
        <v>14</v>
      </c>
      <c r="J20" s="70" t="s">
        <v>14</v>
      </c>
      <c r="K20" s="30">
        <f t="shared" si="8"/>
        <v>0</v>
      </c>
      <c r="L20" s="28" t="s">
        <v>14</v>
      </c>
      <c r="M20" s="22" t="str">
        <f t="shared" si="9"/>
        <v>N/A</v>
      </c>
    </row>
    <row r="21" spans="1:26" ht="15.75" customHeight="1" x14ac:dyDescent="0.2">
      <c r="A21" s="60">
        <v>2.7</v>
      </c>
      <c r="B21" s="61" t="s">
        <v>35</v>
      </c>
      <c r="C21" s="62" t="s">
        <v>14</v>
      </c>
      <c r="D21" s="63" t="s">
        <v>14</v>
      </c>
      <c r="E21" s="63" t="s">
        <v>14</v>
      </c>
      <c r="F21" s="63" t="s">
        <v>14</v>
      </c>
      <c r="G21" s="63" t="s">
        <v>14</v>
      </c>
      <c r="H21" s="63" t="s">
        <v>14</v>
      </c>
      <c r="I21" s="63" t="s">
        <v>14</v>
      </c>
      <c r="J21" s="64" t="s">
        <v>14</v>
      </c>
      <c r="K21" s="30">
        <f t="shared" si="8"/>
        <v>0</v>
      </c>
      <c r="L21" s="19">
        <v>26.1</v>
      </c>
      <c r="M21" s="22">
        <f t="shared" si="9"/>
        <v>-1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3" t="s">
        <v>14</v>
      </c>
      <c r="E22" s="63" t="s">
        <v>14</v>
      </c>
      <c r="F22" s="63" t="s">
        <v>14</v>
      </c>
      <c r="G22" s="63" t="s">
        <v>14</v>
      </c>
      <c r="H22" s="63" t="s">
        <v>14</v>
      </c>
      <c r="I22" s="63" t="s">
        <v>14</v>
      </c>
      <c r="J22" s="64" t="s">
        <v>14</v>
      </c>
      <c r="K22" s="30">
        <f t="shared" si="8"/>
        <v>0</v>
      </c>
      <c r="L22" s="28" t="s">
        <v>14</v>
      </c>
      <c r="M22" s="22" t="str">
        <f t="shared" si="9"/>
        <v>N/A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8"/>
        <v>0</v>
      </c>
      <c r="L23" s="28" t="s">
        <v>14</v>
      </c>
      <c r="M23" s="22" t="str">
        <f t="shared" si="9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 t="str">
        <f t="shared" si="9"/>
        <v>N/A</v>
      </c>
    </row>
    <row r="25" spans="1:26" ht="15.75" customHeight="1" x14ac:dyDescent="0.2">
      <c r="A25" s="78">
        <v>3</v>
      </c>
      <c r="B25" s="79" t="s">
        <v>38</v>
      </c>
      <c r="C25" s="80">
        <f t="shared" ref="C25:I25" si="10">SUM(C26:C30)</f>
        <v>0</v>
      </c>
      <c r="D25" s="81">
        <f t="shared" si="10"/>
        <v>0</v>
      </c>
      <c r="E25" s="81">
        <f t="shared" si="10"/>
        <v>0</v>
      </c>
      <c r="F25" s="81">
        <f t="shared" si="10"/>
        <v>3</v>
      </c>
      <c r="G25" s="81">
        <f t="shared" si="10"/>
        <v>0</v>
      </c>
      <c r="H25" s="81">
        <f t="shared" si="10"/>
        <v>0</v>
      </c>
      <c r="I25" s="81">
        <f t="shared" si="10"/>
        <v>4.75</v>
      </c>
      <c r="J25" s="82">
        <f>SUM(J26:J31)</f>
        <v>0</v>
      </c>
      <c r="K25" s="83">
        <f t="shared" ref="K25:K30" si="11">SUM(C25:J25)</f>
        <v>7.75</v>
      </c>
      <c r="L25" s="84">
        <f>SUM(L26:L30)</f>
        <v>20.100000000000001</v>
      </c>
      <c r="M25" s="85">
        <f t="shared" si="9"/>
        <v>-0.61439999999999995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11"/>
        <v>0</v>
      </c>
      <c r="L26" s="19" t="s">
        <v>14</v>
      </c>
      <c r="M26" s="22" t="str">
        <f t="shared" si="9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5" t="s">
        <v>14</v>
      </c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11"/>
        <v>0</v>
      </c>
      <c r="L27" s="19" t="s">
        <v>14</v>
      </c>
      <c r="M27" s="22" t="str">
        <f t="shared" si="9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5" t="s">
        <v>14</v>
      </c>
      <c r="E28" s="63" t="s">
        <v>14</v>
      </c>
      <c r="F28" s="63" t="s">
        <v>14</v>
      </c>
      <c r="G28" s="65" t="s">
        <v>14</v>
      </c>
      <c r="H28" s="63" t="s">
        <v>14</v>
      </c>
      <c r="I28" s="63" t="s">
        <v>14</v>
      </c>
      <c r="J28" s="64" t="s">
        <v>14</v>
      </c>
      <c r="K28" s="30">
        <f t="shared" si="11"/>
        <v>0</v>
      </c>
      <c r="L28" s="19" t="s">
        <v>14</v>
      </c>
      <c r="M28" s="22" t="str">
        <f t="shared" si="9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63" t="s">
        <v>14</v>
      </c>
      <c r="F29" s="63" t="s">
        <v>14</v>
      </c>
      <c r="G29" s="63" t="s">
        <v>14</v>
      </c>
      <c r="H29" s="65" t="s">
        <v>14</v>
      </c>
      <c r="I29" s="65" t="s">
        <v>14</v>
      </c>
      <c r="J29" s="64" t="s">
        <v>14</v>
      </c>
      <c r="K29" s="30">
        <f t="shared" si="11"/>
        <v>0</v>
      </c>
      <c r="L29" s="19" t="s">
        <v>14</v>
      </c>
      <c r="M29" s="22" t="str">
        <f t="shared" si="9"/>
        <v>N/A</v>
      </c>
    </row>
    <row r="30" spans="1:26" ht="15.75" customHeight="1" x14ac:dyDescent="0.2">
      <c r="A30" s="60">
        <v>3.5</v>
      </c>
      <c r="B30" s="61" t="s">
        <v>43</v>
      </c>
      <c r="C30" s="62" t="s">
        <v>14</v>
      </c>
      <c r="D30" s="63" t="s">
        <v>14</v>
      </c>
      <c r="E30" s="63" t="s">
        <v>14</v>
      </c>
      <c r="F30" s="65">
        <v>3</v>
      </c>
      <c r="G30" s="63" t="s">
        <v>14</v>
      </c>
      <c r="H30" s="63" t="s">
        <v>14</v>
      </c>
      <c r="I30" s="87">
        <v>4.75</v>
      </c>
      <c r="J30" s="64" t="s">
        <v>14</v>
      </c>
      <c r="K30" s="30">
        <f t="shared" si="11"/>
        <v>7.75</v>
      </c>
      <c r="L30" s="19">
        <v>20.100000000000001</v>
      </c>
      <c r="M30" s="22">
        <f t="shared" si="9"/>
        <v>-0.61439999999999995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 t="str">
        <f t="shared" si="9"/>
        <v>N/A</v>
      </c>
    </row>
    <row r="32" spans="1:26" ht="15.75" customHeight="1" x14ac:dyDescent="0.2">
      <c r="A32" s="78">
        <v>4</v>
      </c>
      <c r="B32" s="79" t="s">
        <v>44</v>
      </c>
      <c r="C32" s="80">
        <f t="shared" ref="C32:J32" si="12">SUM(C33:C36)</f>
        <v>0</v>
      </c>
      <c r="D32" s="81">
        <f t="shared" si="12"/>
        <v>0</v>
      </c>
      <c r="E32" s="81">
        <f t="shared" si="12"/>
        <v>0</v>
      </c>
      <c r="F32" s="81">
        <f t="shared" si="12"/>
        <v>0</v>
      </c>
      <c r="G32" s="81">
        <f t="shared" si="12"/>
        <v>0</v>
      </c>
      <c r="H32" s="81">
        <f t="shared" si="12"/>
        <v>0</v>
      </c>
      <c r="I32" s="81">
        <f t="shared" si="12"/>
        <v>0</v>
      </c>
      <c r="J32" s="82">
        <f t="shared" si="12"/>
        <v>0</v>
      </c>
      <c r="K32" s="90">
        <f t="shared" ref="K32:K35" si="13">SUM(C32:J32)</f>
        <v>0</v>
      </c>
      <c r="L32" s="84">
        <v>0</v>
      </c>
      <c r="M32" s="85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64"/>
      <c r="K33" s="30">
        <f t="shared" si="13"/>
        <v>0</v>
      </c>
      <c r="L33" s="28" t="s">
        <v>14</v>
      </c>
      <c r="M33" s="22" t="str">
        <f t="shared" si="9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3"/>
        <v>0</v>
      </c>
      <c r="L34" s="28" t="s">
        <v>14</v>
      </c>
      <c r="M34" s="22" t="str">
        <f t="shared" si="9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3"/>
        <v>0</v>
      </c>
      <c r="L35" s="28" t="s">
        <v>14</v>
      </c>
      <c r="M35" s="22" t="str">
        <f t="shared" si="9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4">SUM(C37:C39)</f>
        <v>0</v>
      </c>
      <c r="D36" s="92">
        <f t="shared" si="14"/>
        <v>0</v>
      </c>
      <c r="E36" s="92">
        <f t="shared" si="14"/>
        <v>0</v>
      </c>
      <c r="F36" s="92">
        <f t="shared" si="14"/>
        <v>0</v>
      </c>
      <c r="G36" s="92">
        <f t="shared" si="14"/>
        <v>0</v>
      </c>
      <c r="H36" s="92">
        <f t="shared" si="14"/>
        <v>0</v>
      </c>
      <c r="I36" s="92">
        <f t="shared" si="14"/>
        <v>0</v>
      </c>
      <c r="J36" s="93">
        <f t="shared" si="14"/>
        <v>0</v>
      </c>
      <c r="K36" s="94">
        <f t="shared" si="14"/>
        <v>0</v>
      </c>
      <c r="L36" s="95">
        <v>0</v>
      </c>
      <c r="M36" s="96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5" t="s">
        <v>14</v>
      </c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5">SUM(C37:J37)</f>
        <v>0</v>
      </c>
      <c r="L37" s="28" t="s">
        <v>14</v>
      </c>
      <c r="M37" s="22" t="str">
        <f t="shared" si="9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5"/>
        <v>0</v>
      </c>
      <c r="L38" s="28" t="s">
        <v>14</v>
      </c>
      <c r="M38" s="22" t="str">
        <f t="shared" si="9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5"/>
        <v>0</v>
      </c>
      <c r="L39" s="28" t="s">
        <v>14</v>
      </c>
      <c r="M39" s="22" t="str">
        <f t="shared" si="9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 t="str">
        <f t="shared" si="9"/>
        <v>N/A</v>
      </c>
    </row>
    <row r="41" spans="1:26" ht="15.75" customHeight="1" x14ac:dyDescent="0.2">
      <c r="A41" s="78">
        <v>5</v>
      </c>
      <c r="B41" s="79" t="s">
        <v>55</v>
      </c>
      <c r="C41" s="80">
        <f t="shared" ref="C41:J41" si="16">SUM(C42:C44)</f>
        <v>5.5</v>
      </c>
      <c r="D41" s="81">
        <f t="shared" si="16"/>
        <v>0</v>
      </c>
      <c r="E41" s="81">
        <f t="shared" si="16"/>
        <v>5.25</v>
      </c>
      <c r="F41" s="81">
        <f t="shared" si="16"/>
        <v>0</v>
      </c>
      <c r="G41" s="81">
        <f t="shared" si="16"/>
        <v>3</v>
      </c>
      <c r="H41" s="81">
        <f t="shared" si="16"/>
        <v>0</v>
      </c>
      <c r="I41" s="81">
        <f t="shared" si="16"/>
        <v>0</v>
      </c>
      <c r="J41" s="82">
        <f t="shared" si="16"/>
        <v>0</v>
      </c>
      <c r="K41" s="90">
        <f t="shared" ref="K41:K70" si="17">SUM(C41:J41)</f>
        <v>13.75</v>
      </c>
      <c r="L41" s="84">
        <f>SUM(L42:L43,L44,L51)</f>
        <v>7.5</v>
      </c>
      <c r="M41" s="99">
        <f t="shared" si="9"/>
        <v>0.83330000000000004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5">
        <v>4.5</v>
      </c>
      <c r="D42" s="63" t="s">
        <v>14</v>
      </c>
      <c r="E42" s="63" t="s">
        <v>14</v>
      </c>
      <c r="F42" s="63" t="s">
        <v>14</v>
      </c>
      <c r="G42" s="63" t="s">
        <v>14</v>
      </c>
      <c r="H42" s="63" t="s">
        <v>14</v>
      </c>
      <c r="I42" s="63" t="s">
        <v>14</v>
      </c>
      <c r="J42" s="64" t="s">
        <v>14</v>
      </c>
      <c r="K42" s="30">
        <f t="shared" si="17"/>
        <v>4.5</v>
      </c>
      <c r="L42" s="28" t="s">
        <v>14</v>
      </c>
      <c r="M42" s="22" t="str">
        <f t="shared" si="9"/>
        <v>N/A</v>
      </c>
    </row>
    <row r="43" spans="1:26" ht="15.75" customHeight="1" x14ac:dyDescent="0.2">
      <c r="A43" s="60">
        <v>5.2</v>
      </c>
      <c r="B43" s="61" t="s">
        <v>57</v>
      </c>
      <c r="C43" s="62" t="s">
        <v>14</v>
      </c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4" t="s">
        <v>14</v>
      </c>
      <c r="K43" s="30">
        <f t="shared" si="17"/>
        <v>0</v>
      </c>
      <c r="L43" s="28" t="s">
        <v>14</v>
      </c>
      <c r="M43" s="22" t="str">
        <f t="shared" si="9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18">SUM(C45,C48,C51)</f>
        <v>1</v>
      </c>
      <c r="D44" s="103">
        <f t="shared" si="18"/>
        <v>0</v>
      </c>
      <c r="E44" s="103">
        <f t="shared" si="18"/>
        <v>5.25</v>
      </c>
      <c r="F44" s="103">
        <f t="shared" si="18"/>
        <v>0</v>
      </c>
      <c r="G44" s="103">
        <f t="shared" si="18"/>
        <v>3</v>
      </c>
      <c r="H44" s="103">
        <f t="shared" si="18"/>
        <v>0</v>
      </c>
      <c r="I44" s="103">
        <f t="shared" si="18"/>
        <v>0</v>
      </c>
      <c r="J44" s="104">
        <f t="shared" si="18"/>
        <v>0</v>
      </c>
      <c r="K44" s="105">
        <f t="shared" si="17"/>
        <v>9.25</v>
      </c>
      <c r="L44" s="106">
        <f>SUM(L45,L48)</f>
        <v>0</v>
      </c>
      <c r="M44" s="107" t="str">
        <f>IF(ISNUMBER(L44),IF(L44&gt;0,ROUND((K44-L44)/L44, 4),IF(K44=0, 0,"-")),"N/A")</f>
        <v>-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19">SUM(C46:C47)</f>
        <v>0</v>
      </c>
      <c r="D45" s="92">
        <f t="shared" si="19"/>
        <v>0</v>
      </c>
      <c r="E45" s="92">
        <f t="shared" si="19"/>
        <v>0</v>
      </c>
      <c r="F45" s="92">
        <f t="shared" si="19"/>
        <v>0</v>
      </c>
      <c r="G45" s="92">
        <f t="shared" si="19"/>
        <v>0</v>
      </c>
      <c r="H45" s="92">
        <f t="shared" si="19"/>
        <v>0</v>
      </c>
      <c r="I45" s="92">
        <f t="shared" si="19"/>
        <v>0</v>
      </c>
      <c r="J45" s="93">
        <f t="shared" si="19"/>
        <v>0</v>
      </c>
      <c r="K45" s="94">
        <f t="shared" si="17"/>
        <v>0</v>
      </c>
      <c r="L45" s="95">
        <f>SUM(L46)</f>
        <v>0</v>
      </c>
      <c r="M45" s="59">
        <f>IF(ISNUMBER(L45),IF(L45&gt;0,ROUND((K45-L45)/L45, 4),IF(K45=0, 0,"+")),"N/A")</f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3" t="s">
        <v>14</v>
      </c>
      <c r="D46" s="63" t="s">
        <v>14</v>
      </c>
      <c r="E46" s="63" t="s">
        <v>14</v>
      </c>
      <c r="F46" s="63" t="s">
        <v>14</v>
      </c>
      <c r="G46" s="65" t="s">
        <v>14</v>
      </c>
      <c r="H46" s="63" t="s">
        <v>14</v>
      </c>
      <c r="I46" s="63" t="s">
        <v>14</v>
      </c>
      <c r="J46" s="64" t="s">
        <v>14</v>
      </c>
      <c r="K46" s="30">
        <f t="shared" si="17"/>
        <v>0</v>
      </c>
      <c r="L46" s="28" t="s">
        <v>14</v>
      </c>
      <c r="M46" s="22" t="str">
        <f>IF(ISNUMBER(#REF!),IF(#REF!&gt;0,ROUND((K46-#REF!)/#REF!, 4),IF(K46=0, 0,"+")),"N/A")</f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7"/>
        <v>0</v>
      </c>
      <c r="M47" s="22" t="str">
        <f>IF(ISNUMBER(L46),IF(L46&gt;0,ROUND((K47-L46)/L46, 4),IF(K47=0, 0,"+")),"N/A")</f>
        <v>N/A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20">SUM(C49:C50)</f>
        <v>1</v>
      </c>
      <c r="D48" s="111">
        <f t="shared" si="20"/>
        <v>0</v>
      </c>
      <c r="E48" s="111">
        <f t="shared" si="20"/>
        <v>5.25</v>
      </c>
      <c r="F48" s="111">
        <f t="shared" si="20"/>
        <v>0</v>
      </c>
      <c r="G48" s="111">
        <f t="shared" si="20"/>
        <v>3</v>
      </c>
      <c r="H48" s="111">
        <f t="shared" si="20"/>
        <v>0</v>
      </c>
      <c r="I48" s="111">
        <f t="shared" si="20"/>
        <v>0</v>
      </c>
      <c r="J48" s="112">
        <f t="shared" si="20"/>
        <v>0</v>
      </c>
      <c r="K48" s="113">
        <f t="shared" si="17"/>
        <v>9.25</v>
      </c>
      <c r="L48" s="114">
        <f>SUM(L49:L50)</f>
        <v>0</v>
      </c>
      <c r="M48" s="59" t="str">
        <f>IF(ISNUMBER(L48),IF(L48&gt;0,ROUND((K48-L48)/L48, 4),IF(K48=0, 0,"-")),"N/A")</f>
        <v>-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3" t="s">
        <v>14</v>
      </c>
      <c r="E49" s="63" t="s">
        <v>14</v>
      </c>
      <c r="F49" s="63" t="s">
        <v>14</v>
      </c>
      <c r="G49" s="63" t="s">
        <v>14</v>
      </c>
      <c r="H49" s="63" t="s">
        <v>14</v>
      </c>
      <c r="I49" s="63" t="s">
        <v>14</v>
      </c>
      <c r="J49" s="63" t="s">
        <v>14</v>
      </c>
      <c r="K49" s="30">
        <f t="shared" si="17"/>
        <v>0</v>
      </c>
      <c r="L49" s="28" t="s">
        <v>14</v>
      </c>
      <c r="M49" s="22" t="str">
        <f t="shared" ref="M49:M55" si="21">IF(ISNUMBER(L49),IF(L49&gt;0,ROUND((K49-L49)/L49, 4),IF(K49=0, 0,"+")),"N/A")</f>
        <v>N/A</v>
      </c>
    </row>
    <row r="50" spans="1:26" ht="15.75" customHeight="1" x14ac:dyDescent="0.2">
      <c r="A50" s="60" t="s">
        <v>69</v>
      </c>
      <c r="B50" s="61" t="s">
        <v>70</v>
      </c>
      <c r="C50" s="65">
        <v>1</v>
      </c>
      <c r="D50" s="63" t="s">
        <v>14</v>
      </c>
      <c r="E50" s="65">
        <v>5.25</v>
      </c>
      <c r="F50" s="63" t="s">
        <v>14</v>
      </c>
      <c r="G50" s="65">
        <v>3</v>
      </c>
      <c r="H50" s="63" t="s">
        <v>14</v>
      </c>
      <c r="I50" s="63" t="s">
        <v>14</v>
      </c>
      <c r="J50" s="63" t="s">
        <v>14</v>
      </c>
      <c r="K50" s="30">
        <f t="shared" si="17"/>
        <v>9.25</v>
      </c>
      <c r="L50" s="28" t="s">
        <v>14</v>
      </c>
      <c r="M50" s="22" t="str">
        <f t="shared" si="21"/>
        <v>N/A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22">SUM(C52:C54)</f>
        <v>0</v>
      </c>
      <c r="D51" s="111">
        <f t="shared" si="22"/>
        <v>0</v>
      </c>
      <c r="E51" s="111">
        <f t="shared" si="22"/>
        <v>0</v>
      </c>
      <c r="F51" s="111">
        <f t="shared" si="22"/>
        <v>0</v>
      </c>
      <c r="G51" s="111">
        <f t="shared" si="22"/>
        <v>0</v>
      </c>
      <c r="H51" s="111">
        <f t="shared" si="22"/>
        <v>0</v>
      </c>
      <c r="I51" s="111">
        <f t="shared" si="22"/>
        <v>0</v>
      </c>
      <c r="J51" s="112">
        <f t="shared" si="22"/>
        <v>0</v>
      </c>
      <c r="K51" s="110">
        <f t="shared" si="17"/>
        <v>0</v>
      </c>
      <c r="L51" s="111">
        <f>SUM(L52:L54)</f>
        <v>7.5</v>
      </c>
      <c r="M51" s="59">
        <f t="shared" si="21"/>
        <v>-1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7"/>
        <v>0</v>
      </c>
      <c r="L52" s="28" t="s">
        <v>14</v>
      </c>
      <c r="M52" s="22" t="str">
        <f t="shared" si="21"/>
        <v>N/A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3" t="s">
        <v>14</v>
      </c>
      <c r="K53" s="30">
        <f t="shared" si="17"/>
        <v>0</v>
      </c>
      <c r="L53" s="28" t="s">
        <v>14</v>
      </c>
      <c r="M53" s="22" t="str">
        <f t="shared" si="21"/>
        <v>N/A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7"/>
        <v>0</v>
      </c>
      <c r="L54" s="19">
        <v>7.5</v>
      </c>
      <c r="M54" s="22">
        <f t="shared" si="21"/>
        <v>-1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>
        <f t="shared" si="17"/>
        <v>0</v>
      </c>
      <c r="L55" s="77"/>
      <c r="M55" s="43" t="str">
        <f t="shared" si="21"/>
        <v>N/A</v>
      </c>
    </row>
    <row r="56" spans="1:26" ht="15.75" customHeight="1" x14ac:dyDescent="0.2">
      <c r="A56" s="44">
        <v>6</v>
      </c>
      <c r="B56" s="45" t="s">
        <v>78</v>
      </c>
      <c r="C56" s="118">
        <f t="shared" ref="C56:J56" si="23">SUM(C57:C70)</f>
        <v>5.5</v>
      </c>
      <c r="D56" s="120">
        <f t="shared" si="23"/>
        <v>0</v>
      </c>
      <c r="E56" s="120">
        <f t="shared" si="23"/>
        <v>5.25</v>
      </c>
      <c r="F56" s="120">
        <f t="shared" si="23"/>
        <v>3</v>
      </c>
      <c r="G56" s="120">
        <f t="shared" si="23"/>
        <v>3</v>
      </c>
      <c r="H56" s="120">
        <f t="shared" si="23"/>
        <v>0</v>
      </c>
      <c r="I56" s="120">
        <f t="shared" si="23"/>
        <v>4.75</v>
      </c>
      <c r="J56" s="122">
        <f t="shared" si="23"/>
        <v>0</v>
      </c>
      <c r="K56" s="124">
        <f t="shared" si="17"/>
        <v>21.5</v>
      </c>
      <c r="L56" s="126">
        <v>0</v>
      </c>
      <c r="M56" s="51" t="str">
        <f>IF(ISNUMBER(L56),IF(L56&gt;0,ROUND((K56-L56)/L56, 4),IF(K56=0, 0,"-")),"N/A")</f>
        <v>-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17"/>
        <v>0</v>
      </c>
      <c r="L57" s="28" t="s">
        <v>14</v>
      </c>
      <c r="M57" s="22" t="str">
        <f t="shared" ref="M57:M74" si="24">IF(ISNUMBER(L57),IF(L57&gt;0,ROUND((K57-L57)/L57, 4),IF(K57=0, 0,"+")),"N/A")</f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3" t="s">
        <v>14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17"/>
        <v>0</v>
      </c>
      <c r="L58" s="28" t="s">
        <v>14</v>
      </c>
      <c r="M58" s="22" t="str">
        <f t="shared" si="24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17"/>
        <v>0</v>
      </c>
      <c r="L59" s="28" t="s">
        <v>14</v>
      </c>
      <c r="M59" s="22" t="str">
        <f t="shared" si="24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17"/>
        <v>0</v>
      </c>
      <c r="L60" s="28" t="s">
        <v>14</v>
      </c>
      <c r="M60" s="22" t="str">
        <f t="shared" si="24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17"/>
        <v>0</v>
      </c>
      <c r="L61" s="28" t="s">
        <v>14</v>
      </c>
      <c r="M61" s="22" t="str">
        <f t="shared" si="24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17"/>
        <v>0</v>
      </c>
      <c r="L62" s="28" t="s">
        <v>14</v>
      </c>
      <c r="M62" s="22" t="str">
        <f t="shared" si="24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17"/>
        <v>0</v>
      </c>
      <c r="L63" s="28" t="s">
        <v>14</v>
      </c>
      <c r="M63" s="22" t="str">
        <f t="shared" si="24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4" t="s">
        <v>14</v>
      </c>
      <c r="K64" s="30">
        <f t="shared" si="17"/>
        <v>0</v>
      </c>
      <c r="L64" s="28" t="s">
        <v>14</v>
      </c>
      <c r="M64" s="22" t="str">
        <f t="shared" si="24"/>
        <v>N/A</v>
      </c>
    </row>
    <row r="65" spans="1:13" ht="15.75" customHeight="1" x14ac:dyDescent="0.2">
      <c r="A65" s="60">
        <v>6.9</v>
      </c>
      <c r="B65" s="61" t="s">
        <v>87</v>
      </c>
      <c r="C65" s="63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3" t="s">
        <v>14</v>
      </c>
      <c r="K65" s="30">
        <f t="shared" si="17"/>
        <v>0</v>
      </c>
      <c r="L65" s="28" t="s">
        <v>14</v>
      </c>
      <c r="M65" s="22" t="str">
        <f t="shared" si="24"/>
        <v>N/A</v>
      </c>
    </row>
    <row r="66" spans="1:13" ht="15.75" customHeight="1" x14ac:dyDescent="0.2">
      <c r="A66" s="60">
        <v>6.1</v>
      </c>
      <c r="B66" s="61" t="s">
        <v>88</v>
      </c>
      <c r="C66" s="67">
        <v>5.5</v>
      </c>
      <c r="D66" s="63" t="s">
        <v>14</v>
      </c>
      <c r="E66" s="65">
        <v>5.25</v>
      </c>
      <c r="F66" s="63" t="s">
        <v>14</v>
      </c>
      <c r="G66" s="65">
        <v>3</v>
      </c>
      <c r="H66" s="63" t="s">
        <v>14</v>
      </c>
      <c r="I66" s="63" t="s">
        <v>14</v>
      </c>
      <c r="J66" s="63" t="s">
        <v>14</v>
      </c>
      <c r="K66" s="30">
        <f t="shared" si="17"/>
        <v>13.75</v>
      </c>
      <c r="L66" s="28" t="s">
        <v>14</v>
      </c>
      <c r="M66" s="22" t="str">
        <f t="shared" si="24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63" t="s">
        <v>14</v>
      </c>
      <c r="F67" s="63" t="s">
        <v>14</v>
      </c>
      <c r="G67" s="63" t="s">
        <v>14</v>
      </c>
      <c r="H67" s="63" t="s">
        <v>14</v>
      </c>
      <c r="I67" s="63" t="s">
        <v>14</v>
      </c>
      <c r="J67" s="64" t="s">
        <v>14</v>
      </c>
      <c r="K67" s="30">
        <f t="shared" si="17"/>
        <v>0</v>
      </c>
      <c r="L67" s="28" t="s">
        <v>14</v>
      </c>
      <c r="M67" s="22" t="str">
        <f t="shared" si="24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3" t="s">
        <v>14</v>
      </c>
      <c r="F68" s="65">
        <v>3</v>
      </c>
      <c r="G68" s="63" t="s">
        <v>14</v>
      </c>
      <c r="H68" s="63" t="s">
        <v>14</v>
      </c>
      <c r="I68" s="87">
        <v>4.75</v>
      </c>
      <c r="J68" s="64" t="s">
        <v>14</v>
      </c>
      <c r="K68" s="30">
        <f t="shared" si="17"/>
        <v>7.75</v>
      </c>
      <c r="L68" s="28" t="s">
        <v>14</v>
      </c>
      <c r="M68" s="22" t="str">
        <f t="shared" si="24"/>
        <v>N/A</v>
      </c>
    </row>
    <row r="69" spans="1:13" ht="15.75" customHeight="1" x14ac:dyDescent="0.2">
      <c r="A69" s="60">
        <v>6.13</v>
      </c>
      <c r="B69" s="61" t="s">
        <v>91</v>
      </c>
      <c r="C69" s="62" t="s">
        <v>14</v>
      </c>
      <c r="D69" s="63" t="s">
        <v>14</v>
      </c>
      <c r="E69" s="63" t="s">
        <v>14</v>
      </c>
      <c r="F69" s="63" t="s">
        <v>14</v>
      </c>
      <c r="G69" s="63" t="s">
        <v>14</v>
      </c>
      <c r="H69" s="63" t="s">
        <v>14</v>
      </c>
      <c r="I69" s="63" t="s">
        <v>14</v>
      </c>
      <c r="J69" s="64" t="s">
        <v>14</v>
      </c>
      <c r="K69" s="30">
        <f t="shared" si="17"/>
        <v>0</v>
      </c>
      <c r="L69" s="28" t="s">
        <v>14</v>
      </c>
      <c r="M69" s="22" t="str">
        <f t="shared" si="24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30" t="s">
        <v>14</v>
      </c>
      <c r="E70" s="130" t="s">
        <v>14</v>
      </c>
      <c r="F70" s="130" t="s">
        <v>14</v>
      </c>
      <c r="G70" s="130" t="s">
        <v>14</v>
      </c>
      <c r="H70" s="130" t="s">
        <v>14</v>
      </c>
      <c r="I70" s="130" t="s">
        <v>14</v>
      </c>
      <c r="J70" s="131" t="s">
        <v>14</v>
      </c>
      <c r="K70" s="41">
        <f t="shared" si="17"/>
        <v>0</v>
      </c>
      <c r="L70" s="77" t="s">
        <v>14</v>
      </c>
      <c r="M70" s="43" t="str">
        <f t="shared" si="24"/>
        <v>N/A</v>
      </c>
    </row>
    <row r="71" spans="1:13" ht="15.75" customHeight="1" x14ac:dyDescent="0.2">
      <c r="A71" s="290" t="s">
        <v>93</v>
      </c>
      <c r="B71" s="291"/>
      <c r="C71" s="132"/>
      <c r="D71" s="133"/>
      <c r="E71" s="133"/>
      <c r="F71" s="133"/>
      <c r="G71" s="133"/>
      <c r="H71" s="133"/>
      <c r="I71" s="133"/>
      <c r="J71" s="134"/>
      <c r="K71" s="135">
        <f t="shared" ref="K71:L71" si="25">SUM(K3,K7,K25,K32,K41)</f>
        <v>21.5</v>
      </c>
      <c r="L71" s="137">
        <f t="shared" si="25"/>
        <v>69.7</v>
      </c>
      <c r="M71" s="139">
        <f t="shared" si="24"/>
        <v>-0.6915</v>
      </c>
    </row>
    <row r="72" spans="1:13" ht="15.75" customHeight="1" x14ac:dyDescent="0.2">
      <c r="A72" s="292" t="s">
        <v>94</v>
      </c>
      <c r="B72" s="293"/>
      <c r="C72" s="141">
        <f>SUM(C41,C32,C25,C7,C3)</f>
        <v>5.5</v>
      </c>
      <c r="D72" s="142">
        <f t="shared" ref="D72:J72" si="26">SUM(D41,D25,D32,D7,D3)</f>
        <v>0</v>
      </c>
      <c r="E72" s="142">
        <f t="shared" si="26"/>
        <v>5.25</v>
      </c>
      <c r="F72" s="142">
        <f t="shared" si="26"/>
        <v>3</v>
      </c>
      <c r="G72" s="142">
        <f t="shared" si="26"/>
        <v>3</v>
      </c>
      <c r="H72" s="142">
        <f t="shared" si="26"/>
        <v>0</v>
      </c>
      <c r="I72" s="142">
        <f t="shared" si="26"/>
        <v>4.75</v>
      </c>
      <c r="J72" s="142">
        <f t="shared" si="26"/>
        <v>0</v>
      </c>
      <c r="K72" s="143">
        <f t="shared" ref="K72:K73" si="27">SUM(C72:J72)</f>
        <v>21.5</v>
      </c>
      <c r="L72" s="145"/>
      <c r="M72" s="146" t="str">
        <f t="shared" si="24"/>
        <v>N/A</v>
      </c>
    </row>
    <row r="73" spans="1:13" ht="15.75" customHeight="1" x14ac:dyDescent="0.2">
      <c r="A73" s="271" t="s">
        <v>95</v>
      </c>
      <c r="B73" s="272"/>
      <c r="C73" s="147">
        <v>12</v>
      </c>
      <c r="D73" s="148">
        <v>6.68</v>
      </c>
      <c r="E73" s="148">
        <v>28.1</v>
      </c>
      <c r="F73" s="149">
        <v>8.48</v>
      </c>
      <c r="G73" s="149">
        <v>18</v>
      </c>
      <c r="H73" s="148">
        <v>18.600000000000001</v>
      </c>
      <c r="I73" s="148">
        <v>13.4</v>
      </c>
      <c r="J73" s="150">
        <v>7.88</v>
      </c>
      <c r="K73" s="143">
        <f t="shared" si="27"/>
        <v>113.14000000000001</v>
      </c>
      <c r="L73" s="145"/>
      <c r="M73" s="146" t="str">
        <f t="shared" si="24"/>
        <v>N/A</v>
      </c>
    </row>
    <row r="74" spans="1:13" ht="15.75" customHeight="1" x14ac:dyDescent="0.2">
      <c r="A74" s="273" t="s">
        <v>12</v>
      </c>
      <c r="B74" s="274"/>
      <c r="C74" s="153">
        <f t="shared" ref="C74:K74" si="28">((C72-C73)/C73)</f>
        <v>-0.54166666666666663</v>
      </c>
      <c r="D74" s="154">
        <f t="shared" si="28"/>
        <v>-1</v>
      </c>
      <c r="E74" s="154">
        <f t="shared" si="28"/>
        <v>-0.81316725978647686</v>
      </c>
      <c r="F74" s="154">
        <f t="shared" si="28"/>
        <v>-0.64622641509433965</v>
      </c>
      <c r="G74" s="154">
        <f t="shared" si="28"/>
        <v>-0.83333333333333337</v>
      </c>
      <c r="H74" s="154">
        <f t="shared" si="28"/>
        <v>-1</v>
      </c>
      <c r="I74" s="154">
        <f t="shared" si="28"/>
        <v>-0.64552238805970152</v>
      </c>
      <c r="J74" s="155">
        <f t="shared" si="28"/>
        <v>-1</v>
      </c>
      <c r="K74" s="156">
        <f t="shared" si="28"/>
        <v>-0.80996994873607919</v>
      </c>
      <c r="L74" s="157"/>
      <c r="M74" s="159" t="str">
        <f t="shared" si="24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K1:K2"/>
    <mergeCell ref="J1:J2"/>
    <mergeCell ref="L1:L2"/>
    <mergeCell ref="M1:M2"/>
    <mergeCell ref="F1:F2"/>
    <mergeCell ref="A74:B74"/>
    <mergeCell ref="C1:C2"/>
    <mergeCell ref="H1:H2"/>
    <mergeCell ref="G1:G2"/>
    <mergeCell ref="I1:I2"/>
    <mergeCell ref="D1:D2"/>
    <mergeCell ref="E1:E2"/>
    <mergeCell ref="B1:B2"/>
    <mergeCell ref="A1:A2"/>
    <mergeCell ref="A71:B71"/>
    <mergeCell ref="A72:B72"/>
    <mergeCell ref="A73:B7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89" t="s">
        <v>0</v>
      </c>
      <c r="B1" s="287" t="s">
        <v>1</v>
      </c>
      <c r="C1" s="275" t="s">
        <v>2</v>
      </c>
      <c r="D1" s="281" t="s">
        <v>3</v>
      </c>
      <c r="E1" s="281" t="s">
        <v>4</v>
      </c>
      <c r="F1" s="281" t="s">
        <v>5</v>
      </c>
      <c r="G1" s="281" t="s">
        <v>6</v>
      </c>
      <c r="H1" s="281" t="s">
        <v>7</v>
      </c>
      <c r="I1" s="281" t="s">
        <v>8</v>
      </c>
      <c r="J1" s="285" t="s">
        <v>9</v>
      </c>
      <c r="K1" s="283" t="s">
        <v>10</v>
      </c>
      <c r="L1" s="277" t="s">
        <v>11</v>
      </c>
      <c r="M1" s="27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78"/>
      <c r="B2" s="288"/>
      <c r="C2" s="276"/>
      <c r="D2" s="282"/>
      <c r="E2" s="282"/>
      <c r="F2" s="282"/>
      <c r="G2" s="282"/>
      <c r="H2" s="282"/>
      <c r="I2" s="282"/>
      <c r="J2" s="286"/>
      <c r="K2" s="284"/>
      <c r="L2" s="278"/>
      <c r="M2" s="28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0.75</v>
      </c>
      <c r="D3" s="5">
        <f t="shared" si="0"/>
        <v>1.75</v>
      </c>
      <c r="E3" s="5">
        <f t="shared" si="0"/>
        <v>0.75</v>
      </c>
      <c r="F3" s="5">
        <f t="shared" si="0"/>
        <v>0.75</v>
      </c>
      <c r="G3" s="5">
        <f t="shared" si="0"/>
        <v>0.75</v>
      </c>
      <c r="H3" s="5">
        <f t="shared" si="0"/>
        <v>0.75</v>
      </c>
      <c r="I3" s="5">
        <f t="shared" si="0"/>
        <v>0.75</v>
      </c>
      <c r="J3" s="6">
        <f t="shared" si="0"/>
        <v>0</v>
      </c>
      <c r="K3" s="7">
        <f t="shared" ref="K3:K6" si="1">SUM(C3:J3)</f>
        <v>6.25</v>
      </c>
      <c r="L3" s="8">
        <f>SUM(L4:L6)</f>
        <v>16</v>
      </c>
      <c r="M3" s="9">
        <f>IF(ISNUMBER(L3),IF(L3&gt;0,ROUND((K3-L3)/L3, 4),"+"),"N/A")</f>
        <v>-0.60940000000000005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62">
        <v>0.75</v>
      </c>
      <c r="D4" s="162">
        <v>0.75</v>
      </c>
      <c r="E4" s="162">
        <v>0.75</v>
      </c>
      <c r="F4" s="162">
        <v>0.75</v>
      </c>
      <c r="G4" s="162">
        <v>0.75</v>
      </c>
      <c r="H4" s="162">
        <v>0.75</v>
      </c>
      <c r="I4" s="162">
        <v>0.75</v>
      </c>
      <c r="J4" s="162"/>
      <c r="K4" s="17">
        <f t="shared" si="1"/>
        <v>5.25</v>
      </c>
      <c r="L4" s="19">
        <v>8</v>
      </c>
      <c r="M4" s="22">
        <f t="shared" ref="M4:M12" si="2">IF(ISNUMBER(L4),IF(L4&gt;0,ROUND((K4-L4)/L4, 4),IF(K4=0, 0,"+")),"N/A")</f>
        <v>-0.34379999999999999</v>
      </c>
    </row>
    <row r="5" spans="1:26" ht="15.75" customHeight="1" x14ac:dyDescent="0.2">
      <c r="A5" s="23" t="s">
        <v>15</v>
      </c>
      <c r="B5" s="24" t="s">
        <v>16</v>
      </c>
      <c r="C5" s="25" t="s">
        <v>14</v>
      </c>
      <c r="D5" s="162">
        <v>1</v>
      </c>
      <c r="E5" s="15" t="s">
        <v>14</v>
      </c>
      <c r="F5" s="15" t="s">
        <v>14</v>
      </c>
      <c r="G5" s="15" t="s">
        <v>14</v>
      </c>
      <c r="H5" s="15" t="s">
        <v>14</v>
      </c>
      <c r="I5" s="15" t="s">
        <v>14</v>
      </c>
      <c r="J5" s="29" t="s">
        <v>14</v>
      </c>
      <c r="K5" s="30">
        <f t="shared" si="1"/>
        <v>1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37" t="s">
        <v>14</v>
      </c>
      <c r="I6" s="26" t="s">
        <v>14</v>
      </c>
      <c r="J6" s="39" t="s">
        <v>14</v>
      </c>
      <c r="K6" s="41">
        <f t="shared" si="1"/>
        <v>0</v>
      </c>
      <c r="L6" s="46">
        <v>8</v>
      </c>
      <c r="M6" s="43">
        <f t="shared" si="2"/>
        <v>-1</v>
      </c>
    </row>
    <row r="7" spans="1:26" ht="15.75" customHeight="1" x14ac:dyDescent="0.2">
      <c r="A7" s="44">
        <v>2</v>
      </c>
      <c r="B7" s="45" t="s">
        <v>18</v>
      </c>
      <c r="C7" s="47">
        <f t="shared" ref="C7:L7" si="3">SUM(C8,C13,C17:C23)</f>
        <v>0</v>
      </c>
      <c r="D7" s="48">
        <f t="shared" si="3"/>
        <v>2</v>
      </c>
      <c r="E7" s="48">
        <f t="shared" si="3"/>
        <v>0</v>
      </c>
      <c r="F7" s="48">
        <f t="shared" si="3"/>
        <v>0</v>
      </c>
      <c r="G7" s="48">
        <f t="shared" si="3"/>
        <v>0</v>
      </c>
      <c r="H7" s="48">
        <f t="shared" si="3"/>
        <v>0</v>
      </c>
      <c r="I7" s="48">
        <f t="shared" si="3"/>
        <v>0</v>
      </c>
      <c r="J7" s="48">
        <f t="shared" si="3"/>
        <v>0</v>
      </c>
      <c r="K7" s="49">
        <f t="shared" si="3"/>
        <v>2</v>
      </c>
      <c r="L7" s="50">
        <f t="shared" si="3"/>
        <v>45.3</v>
      </c>
      <c r="M7" s="51">
        <f t="shared" si="2"/>
        <v>-0.95579999999999998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ref="K8:K11" si="5">SUM(C8:J8)</f>
        <v>0</v>
      </c>
      <c r="L8" s="58">
        <f>SUM(L9:L11)</f>
        <v>0</v>
      </c>
      <c r="M8" s="59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5"/>
        <v>0</v>
      </c>
      <c r="L9" s="28" t="s">
        <v>14</v>
      </c>
      <c r="M9" s="22" t="str">
        <f t="shared" si="2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5"/>
        <v>0</v>
      </c>
      <c r="L10" s="28" t="s">
        <v>14</v>
      </c>
      <c r="M10" s="22" t="str">
        <f t="shared" si="2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5"/>
        <v>0</v>
      </c>
      <c r="L11" s="28" t="s">
        <v>14</v>
      </c>
      <c r="M11" s="22" t="str">
        <f t="shared" si="2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2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L13" si="6">SUM(C14:C15)</f>
        <v>0</v>
      </c>
      <c r="D13" s="55">
        <f t="shared" si="6"/>
        <v>2</v>
      </c>
      <c r="E13" s="55">
        <f t="shared" si="6"/>
        <v>0</v>
      </c>
      <c r="F13" s="55">
        <f t="shared" si="6"/>
        <v>0</v>
      </c>
      <c r="G13" s="55">
        <f t="shared" si="6"/>
        <v>0</v>
      </c>
      <c r="H13" s="55">
        <f t="shared" si="6"/>
        <v>0</v>
      </c>
      <c r="I13" s="55">
        <f t="shared" si="6"/>
        <v>0</v>
      </c>
      <c r="J13" s="55">
        <f t="shared" si="6"/>
        <v>0</v>
      </c>
      <c r="K13" s="57">
        <f t="shared" si="6"/>
        <v>2</v>
      </c>
      <c r="L13" s="58">
        <f t="shared" si="6"/>
        <v>0</v>
      </c>
      <c r="M13" s="59" t="str">
        <f>IF(ISNUMBER(L13),IF(L13&gt;0,ROUND((K13-L13)/L13, 4),IF(K13=0, 0,"-")),"N/A")</f>
        <v>-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3" t="s">
        <v>14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ref="K14:K15" si="7">SUM(C14:J14)</f>
        <v>0</v>
      </c>
      <c r="L14" s="28" t="s">
        <v>14</v>
      </c>
      <c r="M14" s="22" t="str">
        <f t="shared" ref="M14:M15" si="8">IF(ISNUMBER(L14),IF(L14&gt;0,ROUND((K14-L14)/L14, 4),IF(K14=0, 0,"+")),"N/A")</f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5">
        <v>2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7"/>
        <v>2</v>
      </c>
      <c r="L15" s="28" t="s">
        <v>14</v>
      </c>
      <c r="M15" s="22" t="str">
        <f t="shared" si="8"/>
        <v>N/A</v>
      </c>
    </row>
    <row r="16" spans="1:26" ht="11.2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/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5" t="s">
        <v>14</v>
      </c>
      <c r="F17" s="65" t="s">
        <v>14</v>
      </c>
      <c r="G17" s="65" t="s">
        <v>14</v>
      </c>
      <c r="H17" s="65" t="s">
        <v>14</v>
      </c>
      <c r="I17" s="63" t="s">
        <v>14</v>
      </c>
      <c r="J17" s="64" t="s">
        <v>14</v>
      </c>
      <c r="K17" s="30">
        <f t="shared" ref="K17:K23" si="9">SUM(C17:J17)</f>
        <v>0</v>
      </c>
      <c r="L17" s="28" t="s">
        <v>14</v>
      </c>
      <c r="M17" s="22" t="str">
        <f t="shared" ref="M17:M43" si="10">IF(ISNUMBER(L17),IF(L17&gt;0,ROUND((K17-L17)/L17, 4),IF(K17=0, 0,"+")),"N/A")</f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5" t="s">
        <v>14</v>
      </c>
      <c r="F18" s="65" t="s">
        <v>14</v>
      </c>
      <c r="G18" s="65" t="s">
        <v>14</v>
      </c>
      <c r="H18" s="65" t="s">
        <v>14</v>
      </c>
      <c r="I18" s="63" t="s">
        <v>14</v>
      </c>
      <c r="J18" s="64" t="s">
        <v>14</v>
      </c>
      <c r="K18" s="30">
        <f t="shared" si="9"/>
        <v>0</v>
      </c>
      <c r="L18" s="28" t="s">
        <v>14</v>
      </c>
      <c r="M18" s="22" t="str">
        <f t="shared" si="10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9"/>
        <v>0</v>
      </c>
      <c r="L19" s="28" t="s">
        <v>14</v>
      </c>
      <c r="M19" s="22" t="str">
        <f t="shared" si="10"/>
        <v>N/A</v>
      </c>
    </row>
    <row r="20" spans="1:26" ht="15.75" customHeight="1" x14ac:dyDescent="0.2">
      <c r="A20" s="60">
        <v>2.6</v>
      </c>
      <c r="B20" s="61" t="s">
        <v>34</v>
      </c>
      <c r="C20" s="67" t="s">
        <v>14</v>
      </c>
      <c r="D20" s="68" t="s">
        <v>14</v>
      </c>
      <c r="E20" s="68" t="s">
        <v>14</v>
      </c>
      <c r="F20" s="68" t="s">
        <v>14</v>
      </c>
      <c r="G20" s="65" t="s">
        <v>14</v>
      </c>
      <c r="H20" s="65" t="s">
        <v>14</v>
      </c>
      <c r="I20" s="36" t="s">
        <v>14</v>
      </c>
      <c r="J20" s="70" t="s">
        <v>14</v>
      </c>
      <c r="K20" s="30">
        <f t="shared" si="9"/>
        <v>0</v>
      </c>
      <c r="L20" s="28" t="s">
        <v>14</v>
      </c>
      <c r="M20" s="22" t="str">
        <f t="shared" si="10"/>
        <v>N/A</v>
      </c>
    </row>
    <row r="21" spans="1:26" ht="15.75" customHeight="1" x14ac:dyDescent="0.2">
      <c r="A21" s="60">
        <v>2.7</v>
      </c>
      <c r="B21" s="61" t="s">
        <v>35</v>
      </c>
      <c r="C21" s="62" t="s">
        <v>14</v>
      </c>
      <c r="D21" s="63" t="s">
        <v>14</v>
      </c>
      <c r="E21" s="63" t="s">
        <v>14</v>
      </c>
      <c r="F21" s="63" t="s">
        <v>14</v>
      </c>
      <c r="G21" s="63" t="s">
        <v>14</v>
      </c>
      <c r="H21" s="63" t="s">
        <v>14</v>
      </c>
      <c r="I21" s="63" t="s">
        <v>14</v>
      </c>
      <c r="J21" s="64" t="s">
        <v>14</v>
      </c>
      <c r="K21" s="30">
        <f t="shared" si="9"/>
        <v>0</v>
      </c>
      <c r="L21" s="19">
        <v>36.229999999999997</v>
      </c>
      <c r="M21" s="22">
        <f t="shared" si="10"/>
        <v>-1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3" t="s">
        <v>14</v>
      </c>
      <c r="E22" s="63" t="s">
        <v>14</v>
      </c>
      <c r="F22" s="63" t="s">
        <v>14</v>
      </c>
      <c r="G22" s="63" t="s">
        <v>14</v>
      </c>
      <c r="H22" s="63" t="s">
        <v>14</v>
      </c>
      <c r="I22" s="63" t="s">
        <v>14</v>
      </c>
      <c r="J22" s="64" t="s">
        <v>14</v>
      </c>
      <c r="K22" s="30">
        <f t="shared" si="9"/>
        <v>0</v>
      </c>
      <c r="L22" s="19">
        <v>9.07</v>
      </c>
      <c r="M22" s="22">
        <f t="shared" si="10"/>
        <v>-1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9"/>
        <v>0</v>
      </c>
      <c r="L23" s="28" t="s">
        <v>14</v>
      </c>
      <c r="M23" s="22" t="str">
        <f t="shared" si="10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 t="str">
        <f t="shared" si="10"/>
        <v>N/A</v>
      </c>
    </row>
    <row r="25" spans="1:26" ht="15.75" customHeight="1" x14ac:dyDescent="0.2">
      <c r="A25" s="78">
        <v>3</v>
      </c>
      <c r="B25" s="79" t="s">
        <v>38</v>
      </c>
      <c r="C25" s="80">
        <f t="shared" ref="C25:I25" si="11">SUM(C26:C30)</f>
        <v>0.25</v>
      </c>
      <c r="D25" s="81">
        <f t="shared" si="11"/>
        <v>0</v>
      </c>
      <c r="E25" s="81">
        <f t="shared" si="11"/>
        <v>0.5</v>
      </c>
      <c r="F25" s="81">
        <f t="shared" si="11"/>
        <v>8.25</v>
      </c>
      <c r="G25" s="81">
        <f t="shared" si="11"/>
        <v>0</v>
      </c>
      <c r="H25" s="81">
        <f t="shared" si="11"/>
        <v>1.5</v>
      </c>
      <c r="I25" s="81">
        <f t="shared" si="11"/>
        <v>31.5</v>
      </c>
      <c r="J25" s="82">
        <f>SUM(J26:J31)</f>
        <v>1.5</v>
      </c>
      <c r="K25" s="83">
        <f t="shared" ref="K25:K30" si="12">SUM(C25:J25)</f>
        <v>43.5</v>
      </c>
      <c r="L25" s="84">
        <f>SUM(L26:L30)</f>
        <v>16</v>
      </c>
      <c r="M25" s="85">
        <f t="shared" si="10"/>
        <v>1.7188000000000001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12"/>
        <v>0</v>
      </c>
      <c r="L26" s="19" t="s">
        <v>14</v>
      </c>
      <c r="M26" s="22" t="str">
        <f t="shared" si="10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5" t="s">
        <v>14</v>
      </c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12"/>
        <v>0</v>
      </c>
      <c r="L27" s="19" t="s">
        <v>14</v>
      </c>
      <c r="M27" s="22" t="str">
        <f t="shared" si="10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5" t="s">
        <v>14</v>
      </c>
      <c r="E28" s="63" t="s">
        <v>14</v>
      </c>
      <c r="F28" s="63" t="s">
        <v>14</v>
      </c>
      <c r="G28" s="65" t="s">
        <v>14</v>
      </c>
      <c r="H28" s="63" t="s">
        <v>14</v>
      </c>
      <c r="I28" s="63" t="s">
        <v>14</v>
      </c>
      <c r="J28" s="64" t="s">
        <v>14</v>
      </c>
      <c r="K28" s="30">
        <f t="shared" si="12"/>
        <v>0</v>
      </c>
      <c r="L28" s="19" t="s">
        <v>14</v>
      </c>
      <c r="M28" s="22" t="str">
        <f t="shared" si="10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63" t="s">
        <v>14</v>
      </c>
      <c r="F29" s="63" t="s">
        <v>14</v>
      </c>
      <c r="G29" s="63" t="s">
        <v>14</v>
      </c>
      <c r="H29" s="65" t="s">
        <v>14</v>
      </c>
      <c r="I29" s="65" t="s">
        <v>14</v>
      </c>
      <c r="J29" s="64" t="s">
        <v>14</v>
      </c>
      <c r="K29" s="30">
        <f t="shared" si="12"/>
        <v>0</v>
      </c>
      <c r="L29" s="19" t="s">
        <v>14</v>
      </c>
      <c r="M29" s="22" t="str">
        <f t="shared" si="10"/>
        <v>N/A</v>
      </c>
    </row>
    <row r="30" spans="1:26" ht="15.75" customHeight="1" x14ac:dyDescent="0.2">
      <c r="A30" s="60">
        <v>3.5</v>
      </c>
      <c r="B30" s="61" t="s">
        <v>43</v>
      </c>
      <c r="C30" s="67">
        <v>0.25</v>
      </c>
      <c r="D30" s="63" t="s">
        <v>14</v>
      </c>
      <c r="E30" s="65">
        <v>0.5</v>
      </c>
      <c r="F30" s="65">
        <v>8.25</v>
      </c>
      <c r="G30" s="63" t="s">
        <v>14</v>
      </c>
      <c r="H30" s="65">
        <v>1.5</v>
      </c>
      <c r="I30" s="65">
        <v>31.5</v>
      </c>
      <c r="J30" s="70">
        <v>1.5</v>
      </c>
      <c r="K30" s="30">
        <f t="shared" si="12"/>
        <v>43.5</v>
      </c>
      <c r="L30" s="19">
        <v>16</v>
      </c>
      <c r="M30" s="22">
        <f t="shared" si="10"/>
        <v>1.7188000000000001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 t="str">
        <f t="shared" si="10"/>
        <v>N/A</v>
      </c>
    </row>
    <row r="32" spans="1:26" ht="15.75" customHeight="1" x14ac:dyDescent="0.2">
      <c r="A32" s="78">
        <v>4</v>
      </c>
      <c r="B32" s="79" t="s">
        <v>44</v>
      </c>
      <c r="C32" s="80">
        <f t="shared" ref="C32:J32" si="13">SUM(C33:C36)</f>
        <v>0</v>
      </c>
      <c r="D32" s="81">
        <f t="shared" si="13"/>
        <v>0</v>
      </c>
      <c r="E32" s="81">
        <f t="shared" si="13"/>
        <v>0</v>
      </c>
      <c r="F32" s="81">
        <f t="shared" si="13"/>
        <v>0</v>
      </c>
      <c r="G32" s="81">
        <f t="shared" si="13"/>
        <v>0</v>
      </c>
      <c r="H32" s="81">
        <f t="shared" si="13"/>
        <v>0</v>
      </c>
      <c r="I32" s="81">
        <f t="shared" si="13"/>
        <v>0</v>
      </c>
      <c r="J32" s="82">
        <f t="shared" si="13"/>
        <v>10.25</v>
      </c>
      <c r="K32" s="90">
        <f t="shared" ref="K32:K35" si="14">SUM(C32:J32)</f>
        <v>10.25</v>
      </c>
      <c r="L32" s="84">
        <v>0</v>
      </c>
      <c r="M32" s="85" t="str">
        <f t="shared" si="10"/>
        <v>+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70">
        <v>10.25</v>
      </c>
      <c r="K33" s="30">
        <f t="shared" si="14"/>
        <v>10.25</v>
      </c>
      <c r="L33" s="28" t="s">
        <v>14</v>
      </c>
      <c r="M33" s="22" t="str">
        <f t="shared" si="10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4"/>
        <v>0</v>
      </c>
      <c r="L34" s="28" t="s">
        <v>14</v>
      </c>
      <c r="M34" s="22" t="str">
        <f t="shared" si="10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4"/>
        <v>0</v>
      </c>
      <c r="L35" s="28" t="s">
        <v>14</v>
      </c>
      <c r="M35" s="22" t="str">
        <f t="shared" si="10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5">SUM(C37:C39)</f>
        <v>0</v>
      </c>
      <c r="D36" s="92">
        <f t="shared" si="15"/>
        <v>0</v>
      </c>
      <c r="E36" s="92">
        <f t="shared" si="15"/>
        <v>0</v>
      </c>
      <c r="F36" s="92">
        <f t="shared" si="15"/>
        <v>0</v>
      </c>
      <c r="G36" s="92">
        <f t="shared" si="15"/>
        <v>0</v>
      </c>
      <c r="H36" s="92">
        <f t="shared" si="15"/>
        <v>0</v>
      </c>
      <c r="I36" s="92">
        <f t="shared" si="15"/>
        <v>0</v>
      </c>
      <c r="J36" s="93">
        <f t="shared" si="15"/>
        <v>0</v>
      </c>
      <c r="K36" s="94">
        <f t="shared" si="15"/>
        <v>0</v>
      </c>
      <c r="L36" s="95">
        <v>0</v>
      </c>
      <c r="M36" s="96">
        <f t="shared" si="10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5" t="s">
        <v>14</v>
      </c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6">SUM(C37:J37)</f>
        <v>0</v>
      </c>
      <c r="L37" s="28" t="s">
        <v>14</v>
      </c>
      <c r="M37" s="22" t="str">
        <f t="shared" si="10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6"/>
        <v>0</v>
      </c>
      <c r="L38" s="28" t="s">
        <v>14</v>
      </c>
      <c r="M38" s="22" t="str">
        <f t="shared" si="10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6"/>
        <v>0</v>
      </c>
      <c r="L39" s="28" t="s">
        <v>14</v>
      </c>
      <c r="M39" s="22" t="str">
        <f t="shared" si="10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 t="str">
        <f t="shared" si="10"/>
        <v>N/A</v>
      </c>
    </row>
    <row r="41" spans="1:26" ht="15.75" customHeight="1" x14ac:dyDescent="0.2">
      <c r="A41" s="78">
        <v>5</v>
      </c>
      <c r="B41" s="79" t="s">
        <v>55</v>
      </c>
      <c r="C41" s="80">
        <f t="shared" ref="C41:J41" si="17">SUM(C42:C44)</f>
        <v>8.5</v>
      </c>
      <c r="D41" s="81">
        <f t="shared" si="17"/>
        <v>5.75</v>
      </c>
      <c r="E41" s="81">
        <f t="shared" si="17"/>
        <v>35.75</v>
      </c>
      <c r="F41" s="81">
        <f t="shared" si="17"/>
        <v>1.75</v>
      </c>
      <c r="G41" s="81">
        <f t="shared" si="17"/>
        <v>18.75</v>
      </c>
      <c r="H41" s="81">
        <f t="shared" si="17"/>
        <v>2.5</v>
      </c>
      <c r="I41" s="81">
        <f t="shared" si="17"/>
        <v>0</v>
      </c>
      <c r="J41" s="82">
        <f t="shared" si="17"/>
        <v>15.25</v>
      </c>
      <c r="K41" s="90">
        <f t="shared" ref="K41:K70" si="18">SUM(C41:J41)</f>
        <v>88.25</v>
      </c>
      <c r="L41" s="84">
        <f>SUM(L42:L43,L44,L51)</f>
        <v>7.5</v>
      </c>
      <c r="M41" s="99">
        <f t="shared" si="10"/>
        <v>10.7667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5">
        <v>1.75</v>
      </c>
      <c r="D42" s="63" t="s">
        <v>14</v>
      </c>
      <c r="E42" s="63" t="s">
        <v>14</v>
      </c>
      <c r="F42" s="65">
        <v>1.75</v>
      </c>
      <c r="G42" s="65">
        <v>1.75</v>
      </c>
      <c r="H42" s="63" t="s">
        <v>14</v>
      </c>
      <c r="I42" s="63" t="s">
        <v>14</v>
      </c>
      <c r="J42" s="64" t="s">
        <v>14</v>
      </c>
      <c r="K42" s="30">
        <f t="shared" si="18"/>
        <v>5.25</v>
      </c>
      <c r="L42" s="28" t="s">
        <v>14</v>
      </c>
      <c r="M42" s="22" t="str">
        <f t="shared" si="10"/>
        <v>N/A</v>
      </c>
    </row>
    <row r="43" spans="1:26" ht="15.75" customHeight="1" x14ac:dyDescent="0.2">
      <c r="A43" s="60">
        <v>5.2</v>
      </c>
      <c r="B43" s="61" t="s">
        <v>57</v>
      </c>
      <c r="C43" s="62" t="s">
        <v>14</v>
      </c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4" t="s">
        <v>14</v>
      </c>
      <c r="K43" s="30">
        <f t="shared" si="18"/>
        <v>0</v>
      </c>
      <c r="L43" s="28" t="s">
        <v>14</v>
      </c>
      <c r="M43" s="22" t="str">
        <f t="shared" si="10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19">SUM(C45,C48,C51)</f>
        <v>6.75</v>
      </c>
      <c r="D44" s="103">
        <f t="shared" si="19"/>
        <v>5.75</v>
      </c>
      <c r="E44" s="103">
        <f t="shared" si="19"/>
        <v>35.75</v>
      </c>
      <c r="F44" s="103">
        <f t="shared" si="19"/>
        <v>0</v>
      </c>
      <c r="G44" s="103">
        <f t="shared" si="19"/>
        <v>17</v>
      </c>
      <c r="H44" s="103">
        <f t="shared" si="19"/>
        <v>2.5</v>
      </c>
      <c r="I44" s="103">
        <f t="shared" si="19"/>
        <v>0</v>
      </c>
      <c r="J44" s="104">
        <f t="shared" si="19"/>
        <v>15.25</v>
      </c>
      <c r="K44" s="105">
        <f t="shared" si="18"/>
        <v>83</v>
      </c>
      <c r="L44" s="106">
        <f>SUM(L45,L48)</f>
        <v>0</v>
      </c>
      <c r="M44" s="107" t="str">
        <f>IF(ISNUMBER(L44),IF(L44&gt;0,ROUND((K44-L44)/L44, 4),IF(K44=0, 0,"-")),"N/A")</f>
        <v>-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20">SUM(C46:C47)</f>
        <v>0</v>
      </c>
      <c r="D45" s="92">
        <f t="shared" si="20"/>
        <v>0</v>
      </c>
      <c r="E45" s="92">
        <f t="shared" si="20"/>
        <v>0</v>
      </c>
      <c r="F45" s="92">
        <f t="shared" si="20"/>
        <v>0</v>
      </c>
      <c r="G45" s="92">
        <f t="shared" si="20"/>
        <v>0</v>
      </c>
      <c r="H45" s="92">
        <f t="shared" si="20"/>
        <v>0</v>
      </c>
      <c r="I45" s="92">
        <f t="shared" si="20"/>
        <v>0</v>
      </c>
      <c r="J45" s="93">
        <f t="shared" si="20"/>
        <v>0</v>
      </c>
      <c r="K45" s="94">
        <f t="shared" si="18"/>
        <v>0</v>
      </c>
      <c r="L45" s="95">
        <f>SUM(L46:L47)</f>
        <v>0</v>
      </c>
      <c r="M45" s="59">
        <f t="shared" ref="M45:M47" si="21">IF(ISNUMBER(L45),IF(L45&gt;0,ROUND((K45-L45)/L45, 4),IF(K45=0, 0,"+")),"N/A")</f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3" t="s">
        <v>14</v>
      </c>
      <c r="D46" s="63" t="s">
        <v>14</v>
      </c>
      <c r="E46" s="63" t="s">
        <v>14</v>
      </c>
      <c r="F46" s="63" t="s">
        <v>14</v>
      </c>
      <c r="G46" s="65" t="s">
        <v>14</v>
      </c>
      <c r="H46" s="63" t="s">
        <v>14</v>
      </c>
      <c r="I46" s="63" t="s">
        <v>14</v>
      </c>
      <c r="J46" s="64" t="s">
        <v>14</v>
      </c>
      <c r="K46" s="30">
        <f t="shared" si="18"/>
        <v>0</v>
      </c>
      <c r="L46" s="28" t="s">
        <v>14</v>
      </c>
      <c r="M46" s="22" t="str">
        <f t="shared" si="21"/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8"/>
        <v>0</v>
      </c>
      <c r="L47" s="28" t="s">
        <v>14</v>
      </c>
      <c r="M47" s="22" t="str">
        <f t="shared" si="21"/>
        <v>N/A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22">SUM(C49:C50)</f>
        <v>6.75</v>
      </c>
      <c r="D48" s="111">
        <f t="shared" si="22"/>
        <v>5.75</v>
      </c>
      <c r="E48" s="111">
        <f t="shared" si="22"/>
        <v>35.75</v>
      </c>
      <c r="F48" s="111">
        <f t="shared" si="22"/>
        <v>0</v>
      </c>
      <c r="G48" s="111">
        <f t="shared" si="22"/>
        <v>17</v>
      </c>
      <c r="H48" s="111">
        <f t="shared" si="22"/>
        <v>2.5</v>
      </c>
      <c r="I48" s="111">
        <f t="shared" si="22"/>
        <v>0</v>
      </c>
      <c r="J48" s="112">
        <f t="shared" si="22"/>
        <v>15.25</v>
      </c>
      <c r="K48" s="113">
        <f t="shared" si="18"/>
        <v>83</v>
      </c>
      <c r="L48" s="114">
        <f>SUM(L49:L50)</f>
        <v>0</v>
      </c>
      <c r="M48" s="59" t="str">
        <f>IF(ISNUMBER(L48),IF(L48&gt;0,ROUND((K48-L48)/L48, 4),IF(K48=0, 0,"-")),"N/A")</f>
        <v>-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3" t="s">
        <v>14</v>
      </c>
      <c r="E49" s="63" t="s">
        <v>14</v>
      </c>
      <c r="F49" s="63" t="s">
        <v>14</v>
      </c>
      <c r="G49" s="63" t="s">
        <v>14</v>
      </c>
      <c r="H49" s="63" t="s">
        <v>14</v>
      </c>
      <c r="I49" s="63" t="s">
        <v>14</v>
      </c>
      <c r="J49" s="63" t="s">
        <v>14</v>
      </c>
      <c r="K49" s="30">
        <f t="shared" si="18"/>
        <v>0</v>
      </c>
      <c r="L49" s="28" t="s">
        <v>14</v>
      </c>
      <c r="M49" s="22" t="str">
        <f t="shared" ref="M49:M55" si="23">IF(ISNUMBER(L49),IF(L49&gt;0,ROUND((K49-L49)/L49, 4),IF(K49=0, 0,"+")),"N/A")</f>
        <v>N/A</v>
      </c>
    </row>
    <row r="50" spans="1:26" ht="15.75" customHeight="1" x14ac:dyDescent="0.2">
      <c r="A50" s="60" t="s">
        <v>69</v>
      </c>
      <c r="B50" s="61" t="s">
        <v>70</v>
      </c>
      <c r="C50" s="65">
        <v>6.75</v>
      </c>
      <c r="D50" s="65">
        <v>5.75</v>
      </c>
      <c r="E50" s="65">
        <v>35.75</v>
      </c>
      <c r="F50" s="63" t="s">
        <v>14</v>
      </c>
      <c r="G50" s="65">
        <v>17</v>
      </c>
      <c r="H50" s="65">
        <v>2.5</v>
      </c>
      <c r="I50" s="63" t="s">
        <v>14</v>
      </c>
      <c r="J50" s="65">
        <v>15.25</v>
      </c>
      <c r="K50" s="30">
        <f t="shared" si="18"/>
        <v>83</v>
      </c>
      <c r="L50" s="28" t="s">
        <v>14</v>
      </c>
      <c r="M50" s="22" t="str">
        <f t="shared" si="23"/>
        <v>N/A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24">SUM(C52:C54)</f>
        <v>0</v>
      </c>
      <c r="D51" s="111">
        <f t="shared" si="24"/>
        <v>0</v>
      </c>
      <c r="E51" s="111">
        <f t="shared" si="24"/>
        <v>0</v>
      </c>
      <c r="F51" s="111">
        <f t="shared" si="24"/>
        <v>0</v>
      </c>
      <c r="G51" s="111">
        <f t="shared" si="24"/>
        <v>0</v>
      </c>
      <c r="H51" s="111">
        <f t="shared" si="24"/>
        <v>0</v>
      </c>
      <c r="I51" s="111">
        <f t="shared" si="24"/>
        <v>0</v>
      </c>
      <c r="J51" s="112">
        <f t="shared" si="24"/>
        <v>0</v>
      </c>
      <c r="K51" s="110">
        <f t="shared" si="18"/>
        <v>0</v>
      </c>
      <c r="L51" s="111">
        <f>SUM(L52:L54)</f>
        <v>7.5</v>
      </c>
      <c r="M51" s="59">
        <f t="shared" si="23"/>
        <v>-1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8"/>
        <v>0</v>
      </c>
      <c r="L52" s="28" t="s">
        <v>14</v>
      </c>
      <c r="M52" s="22" t="str">
        <f t="shared" si="23"/>
        <v>N/A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3" t="s">
        <v>14</v>
      </c>
      <c r="K53" s="30">
        <f t="shared" si="18"/>
        <v>0</v>
      </c>
      <c r="L53" s="28" t="s">
        <v>14</v>
      </c>
      <c r="M53" s="22" t="str">
        <f t="shared" si="23"/>
        <v>N/A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8"/>
        <v>0</v>
      </c>
      <c r="L54" s="19">
        <v>7.5</v>
      </c>
      <c r="M54" s="22">
        <f t="shared" si="23"/>
        <v>-1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>
        <f t="shared" si="18"/>
        <v>0</v>
      </c>
      <c r="L55" s="77"/>
      <c r="M55" s="43" t="str">
        <f t="shared" si="23"/>
        <v>N/A</v>
      </c>
    </row>
    <row r="56" spans="1:26" ht="15.75" customHeight="1" x14ac:dyDescent="0.2">
      <c r="A56" s="44">
        <v>6</v>
      </c>
      <c r="B56" s="45" t="s">
        <v>78</v>
      </c>
      <c r="C56" s="118">
        <f t="shared" ref="C56:J56" si="25">SUM(C57:C70)</f>
        <v>8.5</v>
      </c>
      <c r="D56" s="120">
        <f t="shared" si="25"/>
        <v>7.75</v>
      </c>
      <c r="E56" s="120">
        <f t="shared" si="25"/>
        <v>36.25</v>
      </c>
      <c r="F56" s="120">
        <f t="shared" si="25"/>
        <v>8.25</v>
      </c>
      <c r="G56" s="120">
        <f t="shared" si="25"/>
        <v>18.75</v>
      </c>
      <c r="H56" s="120">
        <f t="shared" si="25"/>
        <v>4</v>
      </c>
      <c r="I56" s="120">
        <f t="shared" si="25"/>
        <v>31.5</v>
      </c>
      <c r="J56" s="122">
        <f t="shared" si="25"/>
        <v>27</v>
      </c>
      <c r="K56" s="124">
        <f t="shared" si="18"/>
        <v>142</v>
      </c>
      <c r="L56" s="126">
        <v>0</v>
      </c>
      <c r="M56" s="51" t="str">
        <f>IF(ISNUMBER(L56),IF(L56&gt;0,ROUND((K56-L56)/L56, 4),IF(K56=0, 0,"-")),"N/A")</f>
        <v>-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18"/>
        <v>0</v>
      </c>
      <c r="L57" s="28" t="s">
        <v>14</v>
      </c>
      <c r="M57" s="22" t="str">
        <f t="shared" ref="M57:M74" si="26">IF(ISNUMBER(L57),IF(L57&gt;0,ROUND((K57-L57)/L57, 4),IF(K57=0, 0,"+")),"N/A")</f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5">
        <v>2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18"/>
        <v>2</v>
      </c>
      <c r="L58" s="28" t="s">
        <v>14</v>
      </c>
      <c r="M58" s="22" t="str">
        <f t="shared" si="26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18"/>
        <v>0</v>
      </c>
      <c r="L59" s="28" t="s">
        <v>14</v>
      </c>
      <c r="M59" s="22" t="str">
        <f t="shared" si="26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18"/>
        <v>0</v>
      </c>
      <c r="L60" s="28" t="s">
        <v>14</v>
      </c>
      <c r="M60" s="22" t="str">
        <f t="shared" si="26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18"/>
        <v>0</v>
      </c>
      <c r="L61" s="28" t="s">
        <v>14</v>
      </c>
      <c r="M61" s="22" t="str">
        <f t="shared" si="26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18"/>
        <v>0</v>
      </c>
      <c r="L62" s="28" t="s">
        <v>14</v>
      </c>
      <c r="M62" s="22" t="str">
        <f t="shared" si="26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18"/>
        <v>0</v>
      </c>
      <c r="L63" s="28" t="s">
        <v>14</v>
      </c>
      <c r="M63" s="22" t="str">
        <f t="shared" si="26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4" t="s">
        <v>14</v>
      </c>
      <c r="K64" s="30">
        <f t="shared" si="18"/>
        <v>0</v>
      </c>
      <c r="L64" s="28" t="s">
        <v>14</v>
      </c>
      <c r="M64" s="22" t="str">
        <f t="shared" si="26"/>
        <v>N/A</v>
      </c>
    </row>
    <row r="65" spans="1:13" ht="15.75" customHeight="1" x14ac:dyDescent="0.2">
      <c r="A65" s="60">
        <v>6.9</v>
      </c>
      <c r="B65" s="61" t="s">
        <v>87</v>
      </c>
      <c r="C65" s="63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3" t="s">
        <v>14</v>
      </c>
      <c r="K65" s="30">
        <f t="shared" si="18"/>
        <v>0</v>
      </c>
      <c r="L65" s="28" t="s">
        <v>14</v>
      </c>
      <c r="M65" s="22" t="str">
        <f t="shared" si="26"/>
        <v>N/A</v>
      </c>
    </row>
    <row r="66" spans="1:13" ht="15.75" customHeight="1" x14ac:dyDescent="0.2">
      <c r="A66" s="60">
        <v>6.1</v>
      </c>
      <c r="B66" s="61" t="s">
        <v>88</v>
      </c>
      <c r="C66" s="65">
        <v>8.5</v>
      </c>
      <c r="D66" s="65">
        <v>5.75</v>
      </c>
      <c r="E66" s="65">
        <v>35.75</v>
      </c>
      <c r="F66" s="63" t="s">
        <v>14</v>
      </c>
      <c r="G66" s="65">
        <v>18.75</v>
      </c>
      <c r="H66" s="65">
        <v>2.5</v>
      </c>
      <c r="I66" s="63" t="s">
        <v>14</v>
      </c>
      <c r="J66" s="65">
        <v>15.25</v>
      </c>
      <c r="K66" s="30">
        <f t="shared" si="18"/>
        <v>86.5</v>
      </c>
      <c r="L66" s="28" t="s">
        <v>14</v>
      </c>
      <c r="M66" s="22" t="str">
        <f t="shared" si="26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63" t="s">
        <v>14</v>
      </c>
      <c r="F67" s="63" t="s">
        <v>14</v>
      </c>
      <c r="G67" s="63" t="s">
        <v>14</v>
      </c>
      <c r="H67" s="63" t="s">
        <v>14</v>
      </c>
      <c r="I67" s="63" t="s">
        <v>14</v>
      </c>
      <c r="J67" s="64" t="s">
        <v>14</v>
      </c>
      <c r="K67" s="30">
        <f t="shared" si="18"/>
        <v>0</v>
      </c>
      <c r="L67" s="28" t="s">
        <v>14</v>
      </c>
      <c r="M67" s="22" t="str">
        <f t="shared" si="26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5">
        <v>0.5</v>
      </c>
      <c r="F68" s="65">
        <v>8.25</v>
      </c>
      <c r="G68" s="65"/>
      <c r="H68" s="65">
        <v>1.5</v>
      </c>
      <c r="I68" s="65">
        <v>31.5</v>
      </c>
      <c r="J68" s="70">
        <v>11.75</v>
      </c>
      <c r="K68" s="30">
        <f t="shared" si="18"/>
        <v>53.5</v>
      </c>
      <c r="L68" s="28" t="s">
        <v>14</v>
      </c>
      <c r="M68" s="22" t="str">
        <f t="shared" si="26"/>
        <v>N/A</v>
      </c>
    </row>
    <row r="69" spans="1:13" ht="15.75" customHeight="1" x14ac:dyDescent="0.2">
      <c r="A69" s="60">
        <v>6.13</v>
      </c>
      <c r="B69" s="61" t="s">
        <v>91</v>
      </c>
      <c r="C69" s="62" t="s">
        <v>14</v>
      </c>
      <c r="D69" s="63" t="s">
        <v>14</v>
      </c>
      <c r="E69" s="63" t="s">
        <v>14</v>
      </c>
      <c r="F69" s="63" t="s">
        <v>14</v>
      </c>
      <c r="G69" s="63" t="s">
        <v>14</v>
      </c>
      <c r="H69" s="63" t="s">
        <v>14</v>
      </c>
      <c r="I69" s="63" t="s">
        <v>14</v>
      </c>
      <c r="J69" s="64" t="s">
        <v>14</v>
      </c>
      <c r="K69" s="30">
        <f t="shared" si="18"/>
        <v>0</v>
      </c>
      <c r="L69" s="28" t="s">
        <v>14</v>
      </c>
      <c r="M69" s="22" t="str">
        <f t="shared" si="26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30" t="s">
        <v>14</v>
      </c>
      <c r="E70" s="130" t="s">
        <v>14</v>
      </c>
      <c r="F70" s="130" t="s">
        <v>14</v>
      </c>
      <c r="G70" s="130" t="s">
        <v>14</v>
      </c>
      <c r="H70" s="130" t="s">
        <v>14</v>
      </c>
      <c r="I70" s="130" t="s">
        <v>14</v>
      </c>
      <c r="J70" s="131" t="s">
        <v>14</v>
      </c>
      <c r="K70" s="41">
        <f t="shared" si="18"/>
        <v>0</v>
      </c>
      <c r="L70" s="77" t="s">
        <v>14</v>
      </c>
      <c r="M70" s="43" t="str">
        <f t="shared" si="26"/>
        <v>N/A</v>
      </c>
    </row>
    <row r="71" spans="1:13" ht="15.75" customHeight="1" x14ac:dyDescent="0.2">
      <c r="A71" s="290" t="s">
        <v>93</v>
      </c>
      <c r="B71" s="291"/>
      <c r="C71" s="132"/>
      <c r="D71" s="133"/>
      <c r="E71" s="133"/>
      <c r="F71" s="133"/>
      <c r="G71" s="133"/>
      <c r="H71" s="133"/>
      <c r="I71" s="133"/>
      <c r="J71" s="134"/>
      <c r="K71" s="135">
        <f t="shared" ref="K71:L71" si="27">SUM(K3,K7,K25,K32,K41)</f>
        <v>150.25</v>
      </c>
      <c r="L71" s="137">
        <f t="shared" si="27"/>
        <v>84.8</v>
      </c>
      <c r="M71" s="139">
        <f t="shared" si="26"/>
        <v>0.77180000000000004</v>
      </c>
    </row>
    <row r="72" spans="1:13" ht="15.75" customHeight="1" x14ac:dyDescent="0.2">
      <c r="A72" s="292" t="s">
        <v>94</v>
      </c>
      <c r="B72" s="293"/>
      <c r="C72" s="141">
        <f>SUM(C41,C32,C25,C7,C3)</f>
        <v>9.5</v>
      </c>
      <c r="D72" s="142">
        <f t="shared" ref="D72:J72" si="28">SUM(D41,D25,D32,D7,D3)</f>
        <v>9.5</v>
      </c>
      <c r="E72" s="142">
        <f t="shared" si="28"/>
        <v>37</v>
      </c>
      <c r="F72" s="142">
        <f t="shared" si="28"/>
        <v>10.75</v>
      </c>
      <c r="G72" s="142">
        <f t="shared" si="28"/>
        <v>19.5</v>
      </c>
      <c r="H72" s="142">
        <f t="shared" si="28"/>
        <v>4.75</v>
      </c>
      <c r="I72" s="142">
        <f t="shared" si="28"/>
        <v>32.25</v>
      </c>
      <c r="J72" s="142">
        <f t="shared" si="28"/>
        <v>27</v>
      </c>
      <c r="K72" s="143">
        <f t="shared" ref="K72:K73" si="29">SUM(C72:J72)</f>
        <v>150.25</v>
      </c>
      <c r="L72" s="145"/>
      <c r="M72" s="146" t="str">
        <f t="shared" si="26"/>
        <v>N/A</v>
      </c>
    </row>
    <row r="73" spans="1:13" ht="15.75" customHeight="1" x14ac:dyDescent="0.2">
      <c r="A73" s="271" t="s">
        <v>95</v>
      </c>
      <c r="B73" s="272"/>
      <c r="C73" s="147">
        <v>12</v>
      </c>
      <c r="D73" s="148">
        <v>6.68</v>
      </c>
      <c r="E73" s="148">
        <v>28.1</v>
      </c>
      <c r="F73" s="149">
        <v>8.48</v>
      </c>
      <c r="G73" s="149">
        <v>18</v>
      </c>
      <c r="H73" s="148">
        <v>18.600000000000001</v>
      </c>
      <c r="I73" s="148">
        <v>13.4</v>
      </c>
      <c r="J73" s="150">
        <v>7.88</v>
      </c>
      <c r="K73" s="143">
        <f t="shared" si="29"/>
        <v>113.14000000000001</v>
      </c>
      <c r="L73" s="145"/>
      <c r="M73" s="146" t="str">
        <f t="shared" si="26"/>
        <v>N/A</v>
      </c>
    </row>
    <row r="74" spans="1:13" ht="15.75" customHeight="1" x14ac:dyDescent="0.2">
      <c r="A74" s="273" t="s">
        <v>12</v>
      </c>
      <c r="B74" s="274"/>
      <c r="C74" s="153">
        <f t="shared" ref="C74:K74" si="30">((C72-C73)/C73)</f>
        <v>-0.20833333333333334</v>
      </c>
      <c r="D74" s="154">
        <f t="shared" si="30"/>
        <v>0.42215568862275454</v>
      </c>
      <c r="E74" s="154">
        <f t="shared" si="30"/>
        <v>0.31672597864768676</v>
      </c>
      <c r="F74" s="154">
        <f t="shared" si="30"/>
        <v>0.26768867924528295</v>
      </c>
      <c r="G74" s="154">
        <f t="shared" si="30"/>
        <v>8.3333333333333329E-2</v>
      </c>
      <c r="H74" s="154">
        <f t="shared" si="30"/>
        <v>-0.7446236559139785</v>
      </c>
      <c r="I74" s="154">
        <f t="shared" si="30"/>
        <v>1.4067164179104479</v>
      </c>
      <c r="J74" s="155">
        <f t="shared" si="30"/>
        <v>2.4263959390862944</v>
      </c>
      <c r="K74" s="156">
        <f t="shared" si="30"/>
        <v>0.32800070708856266</v>
      </c>
      <c r="L74" s="157"/>
      <c r="M74" s="159" t="str">
        <f t="shared" si="26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M1:M2"/>
    <mergeCell ref="H1:H2"/>
    <mergeCell ref="G1:G2"/>
    <mergeCell ref="I1:I2"/>
    <mergeCell ref="D1:D2"/>
    <mergeCell ref="E1:E2"/>
    <mergeCell ref="F1:F2"/>
    <mergeCell ref="A74:B74"/>
    <mergeCell ref="C1:C2"/>
    <mergeCell ref="K1:K2"/>
    <mergeCell ref="J1:J2"/>
    <mergeCell ref="L1:L2"/>
    <mergeCell ref="B1:B2"/>
    <mergeCell ref="A1:A2"/>
    <mergeCell ref="A71:B71"/>
    <mergeCell ref="A72:B72"/>
    <mergeCell ref="A73:B7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opLeftCell="A25" workbookViewId="0">
      <selection activeCell="M42" sqref="M42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89" t="s">
        <v>0</v>
      </c>
      <c r="B1" s="287" t="s">
        <v>1</v>
      </c>
      <c r="C1" s="275" t="s">
        <v>2</v>
      </c>
      <c r="D1" s="281" t="s">
        <v>3</v>
      </c>
      <c r="E1" s="281" t="s">
        <v>4</v>
      </c>
      <c r="F1" s="281" t="s">
        <v>5</v>
      </c>
      <c r="G1" s="281" t="s">
        <v>6</v>
      </c>
      <c r="H1" s="281" t="s">
        <v>7</v>
      </c>
      <c r="I1" s="281" t="s">
        <v>8</v>
      </c>
      <c r="J1" s="285" t="s">
        <v>9</v>
      </c>
      <c r="K1" s="283" t="s">
        <v>10</v>
      </c>
      <c r="L1" s="277" t="s">
        <v>11</v>
      </c>
      <c r="M1" s="27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78"/>
      <c r="B2" s="288"/>
      <c r="C2" s="276"/>
      <c r="D2" s="282"/>
      <c r="E2" s="282"/>
      <c r="F2" s="282"/>
      <c r="G2" s="282"/>
      <c r="H2" s="282"/>
      <c r="I2" s="282"/>
      <c r="J2" s="286"/>
      <c r="K2" s="284"/>
      <c r="L2" s="278"/>
      <c r="M2" s="28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0.75</v>
      </c>
      <c r="D3" s="5">
        <f t="shared" si="0"/>
        <v>1.25</v>
      </c>
      <c r="E3" s="5">
        <f t="shared" si="0"/>
        <v>0.75</v>
      </c>
      <c r="F3" s="5">
        <f t="shared" si="0"/>
        <v>0</v>
      </c>
      <c r="G3" s="5">
        <f t="shared" si="0"/>
        <v>0.75</v>
      </c>
      <c r="H3" s="5">
        <f t="shared" si="0"/>
        <v>1.25</v>
      </c>
      <c r="I3" s="5">
        <f t="shared" si="0"/>
        <v>0.5</v>
      </c>
      <c r="J3" s="6">
        <f t="shared" si="0"/>
        <v>1.25</v>
      </c>
      <c r="K3" s="7">
        <f t="shared" ref="K3:K6" si="1">SUM(C3:J3)</f>
        <v>6.5</v>
      </c>
      <c r="L3" s="8">
        <f>SUM(L4:L6)</f>
        <v>16</v>
      </c>
      <c r="M3" s="9">
        <f>IF(ISNUMBER(L3),IF(L3&gt;0,ROUND((K3-L3)/L3, 4),"+"),"N/A")</f>
        <v>-0.59379999999999999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62">
        <v>0.75</v>
      </c>
      <c r="D4" s="162">
        <v>1.25</v>
      </c>
      <c r="E4" s="162">
        <v>0.75</v>
      </c>
      <c r="F4" s="15" t="s">
        <v>14</v>
      </c>
      <c r="G4" s="162">
        <v>0.75</v>
      </c>
      <c r="H4" s="162">
        <v>1.25</v>
      </c>
      <c r="I4" s="162">
        <v>0.5</v>
      </c>
      <c r="J4" s="162">
        <v>1.25</v>
      </c>
      <c r="K4" s="17">
        <f t="shared" si="1"/>
        <v>6.5</v>
      </c>
      <c r="L4" s="19">
        <v>8</v>
      </c>
      <c r="M4" s="22">
        <f t="shared" ref="M4:M12" si="2">IF(ISNUMBER(L4),IF(L4&gt;0,ROUND((K4-L4)/L4, 4),IF(K4=0, 0,"+")),"N/A")</f>
        <v>-0.1875</v>
      </c>
    </row>
    <row r="5" spans="1:26" ht="15.75" customHeight="1" x14ac:dyDescent="0.2">
      <c r="A5" s="23" t="s">
        <v>15</v>
      </c>
      <c r="B5" s="24" t="s">
        <v>16</v>
      </c>
      <c r="C5" s="25" t="s">
        <v>14</v>
      </c>
      <c r="D5" s="15" t="s">
        <v>14</v>
      </c>
      <c r="E5" s="15" t="s">
        <v>14</v>
      </c>
      <c r="F5" s="15" t="s">
        <v>14</v>
      </c>
      <c r="G5" s="15" t="s">
        <v>14</v>
      </c>
      <c r="H5" s="15" t="s">
        <v>14</v>
      </c>
      <c r="I5" s="15" t="s">
        <v>14</v>
      </c>
      <c r="J5" s="29" t="s">
        <v>14</v>
      </c>
      <c r="K5" s="30">
        <f t="shared" si="1"/>
        <v>0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37" t="s">
        <v>14</v>
      </c>
      <c r="I6" s="26" t="s">
        <v>14</v>
      </c>
      <c r="J6" s="39" t="s">
        <v>14</v>
      </c>
      <c r="K6" s="41">
        <f t="shared" si="1"/>
        <v>0</v>
      </c>
      <c r="L6" s="46">
        <v>8</v>
      </c>
      <c r="M6" s="43">
        <f t="shared" si="2"/>
        <v>-1</v>
      </c>
    </row>
    <row r="7" spans="1:26" ht="15.75" customHeight="1" x14ac:dyDescent="0.2">
      <c r="A7" s="44">
        <v>2</v>
      </c>
      <c r="B7" s="45" t="s">
        <v>18</v>
      </c>
      <c r="C7" s="47">
        <f t="shared" ref="C7:L7" si="3">SUM(C8,C13,C17:C23)</f>
        <v>6.25</v>
      </c>
      <c r="D7" s="48">
        <f t="shared" si="3"/>
        <v>7.75</v>
      </c>
      <c r="E7" s="48">
        <f t="shared" si="3"/>
        <v>0</v>
      </c>
      <c r="F7" s="48">
        <f t="shared" si="3"/>
        <v>8</v>
      </c>
      <c r="G7" s="48">
        <f t="shared" si="3"/>
        <v>6.5</v>
      </c>
      <c r="H7" s="48">
        <f t="shared" si="3"/>
        <v>9.75</v>
      </c>
      <c r="I7" s="48">
        <f t="shared" si="3"/>
        <v>10.5</v>
      </c>
      <c r="J7" s="48">
        <f t="shared" si="3"/>
        <v>14</v>
      </c>
      <c r="K7" s="49">
        <f t="shared" si="3"/>
        <v>62.75</v>
      </c>
      <c r="L7" s="50">
        <f t="shared" si="3"/>
        <v>79.5</v>
      </c>
      <c r="M7" s="51">
        <f t="shared" si="2"/>
        <v>-0.2107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ref="K8:K11" si="5">SUM(C8:J8)</f>
        <v>0</v>
      </c>
      <c r="L8" s="58">
        <f>SUM(L9:L11)</f>
        <v>0</v>
      </c>
      <c r="M8" s="59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5"/>
        <v>0</v>
      </c>
      <c r="L9" s="28" t="s">
        <v>14</v>
      </c>
      <c r="M9" s="22" t="str">
        <f t="shared" si="2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5"/>
        <v>0</v>
      </c>
      <c r="L10" s="28" t="s">
        <v>14</v>
      </c>
      <c r="M10" s="22" t="str">
        <f t="shared" si="2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5"/>
        <v>0</v>
      </c>
      <c r="L11" s="28" t="s">
        <v>14</v>
      </c>
      <c r="M11" s="22" t="str">
        <f t="shared" si="2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2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L13" si="6">SUM(C14:C15)</f>
        <v>0</v>
      </c>
      <c r="D13" s="55">
        <f t="shared" si="6"/>
        <v>0.75</v>
      </c>
      <c r="E13" s="55">
        <f t="shared" si="6"/>
        <v>0</v>
      </c>
      <c r="F13" s="55">
        <f t="shared" si="6"/>
        <v>0</v>
      </c>
      <c r="G13" s="55">
        <f t="shared" si="6"/>
        <v>0</v>
      </c>
      <c r="H13" s="55">
        <f t="shared" si="6"/>
        <v>0</v>
      </c>
      <c r="I13" s="55">
        <f t="shared" si="6"/>
        <v>0</v>
      </c>
      <c r="J13" s="55">
        <f t="shared" si="6"/>
        <v>0</v>
      </c>
      <c r="K13" s="57">
        <f t="shared" si="6"/>
        <v>0.75</v>
      </c>
      <c r="L13" s="58">
        <f t="shared" si="6"/>
        <v>0</v>
      </c>
      <c r="M13" s="59" t="str">
        <f>IF(ISNUMBER(L13),IF(L13&gt;0,ROUND((K13-L13)/L13, 4),IF(K13=0, 0,"-")),"N/A")</f>
        <v>-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3" t="s">
        <v>14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ref="K14:K15" si="7">SUM(C14:J14)</f>
        <v>0</v>
      </c>
      <c r="L14" s="28" t="s">
        <v>14</v>
      </c>
      <c r="M14" s="22" t="str">
        <f t="shared" ref="M14:M15" si="8">IF(ISNUMBER(L14),IF(L14&gt;0,ROUND((K14-L14)/L14, 4),IF(K14=0, 0,"+")),"N/A")</f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5">
        <v>0.75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7"/>
        <v>0.75</v>
      </c>
      <c r="L15" s="28" t="s">
        <v>14</v>
      </c>
      <c r="M15" s="22" t="str">
        <f t="shared" si="8"/>
        <v>N/A</v>
      </c>
    </row>
    <row r="16" spans="1:26" ht="8.2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/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5" t="s">
        <v>14</v>
      </c>
      <c r="F17" s="65" t="s">
        <v>14</v>
      </c>
      <c r="G17" s="65" t="s">
        <v>14</v>
      </c>
      <c r="H17" s="65" t="s">
        <v>14</v>
      </c>
      <c r="I17" s="63" t="s">
        <v>14</v>
      </c>
      <c r="J17" s="64" t="s">
        <v>14</v>
      </c>
      <c r="K17" s="30">
        <f t="shared" ref="K17:K23" si="9">SUM(C17:J17)</f>
        <v>0</v>
      </c>
      <c r="L17" s="28" t="s">
        <v>14</v>
      </c>
      <c r="M17" s="22" t="str">
        <f t="shared" ref="M17:M40" si="10">IF(ISNUMBER(L17),IF(L17&gt;0,ROUND((K17-L17)/L17, 4),IF(K17=0, 0,"+")),"N/A")</f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5" t="s">
        <v>14</v>
      </c>
      <c r="F18" s="65" t="s">
        <v>14</v>
      </c>
      <c r="G18" s="65" t="s">
        <v>14</v>
      </c>
      <c r="H18" s="65" t="s">
        <v>14</v>
      </c>
      <c r="I18" s="63" t="s">
        <v>14</v>
      </c>
      <c r="J18" s="64" t="s">
        <v>14</v>
      </c>
      <c r="K18" s="30">
        <f t="shared" si="9"/>
        <v>0</v>
      </c>
      <c r="L18" s="28" t="s">
        <v>14</v>
      </c>
      <c r="M18" s="22" t="str">
        <f t="shared" si="10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9"/>
        <v>0</v>
      </c>
      <c r="L19" s="28" t="s">
        <v>14</v>
      </c>
      <c r="M19" s="22" t="str">
        <f t="shared" si="10"/>
        <v>N/A</v>
      </c>
    </row>
    <row r="20" spans="1:26" ht="15.75" customHeight="1" x14ac:dyDescent="0.2">
      <c r="A20" s="60">
        <v>2.6</v>
      </c>
      <c r="B20" s="61" t="s">
        <v>34</v>
      </c>
      <c r="C20" s="67" t="s">
        <v>14</v>
      </c>
      <c r="D20" s="68" t="s">
        <v>14</v>
      </c>
      <c r="E20" s="68" t="s">
        <v>14</v>
      </c>
      <c r="F20" s="68" t="s">
        <v>14</v>
      </c>
      <c r="G20" s="65" t="s">
        <v>14</v>
      </c>
      <c r="H20" s="65" t="s">
        <v>14</v>
      </c>
      <c r="I20" s="36" t="s">
        <v>14</v>
      </c>
      <c r="J20" s="70" t="s">
        <v>14</v>
      </c>
      <c r="K20" s="30">
        <f t="shared" si="9"/>
        <v>0</v>
      </c>
      <c r="L20" s="28" t="s">
        <v>14</v>
      </c>
      <c r="M20" s="22" t="str">
        <f t="shared" si="10"/>
        <v>N/A</v>
      </c>
    </row>
    <row r="21" spans="1:26" ht="15.75" customHeight="1" x14ac:dyDescent="0.2">
      <c r="A21" s="60">
        <v>2.7</v>
      </c>
      <c r="B21" s="61" t="s">
        <v>35</v>
      </c>
      <c r="C21" s="67">
        <v>6.25</v>
      </c>
      <c r="D21" s="65">
        <v>4.5</v>
      </c>
      <c r="E21" s="63" t="s">
        <v>14</v>
      </c>
      <c r="F21" s="65">
        <v>6</v>
      </c>
      <c r="G21" s="65">
        <v>6.5</v>
      </c>
      <c r="H21" s="65">
        <v>2.5</v>
      </c>
      <c r="I21" s="65">
        <v>10.5</v>
      </c>
      <c r="J21" s="70">
        <v>14</v>
      </c>
      <c r="K21" s="30">
        <f t="shared" si="9"/>
        <v>50.25</v>
      </c>
      <c r="L21" s="19">
        <v>34.200000000000003</v>
      </c>
      <c r="M21" s="22">
        <f t="shared" si="10"/>
        <v>0.46929999999999999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5">
        <v>2.5</v>
      </c>
      <c r="E22" s="63" t="s">
        <v>14</v>
      </c>
      <c r="F22" s="65">
        <v>2</v>
      </c>
      <c r="G22" s="63" t="s">
        <v>14</v>
      </c>
      <c r="H22" s="65">
        <v>7.25</v>
      </c>
      <c r="I22" s="63" t="s">
        <v>14</v>
      </c>
      <c r="J22" s="64" t="s">
        <v>14</v>
      </c>
      <c r="K22" s="30">
        <f t="shared" si="9"/>
        <v>11.75</v>
      </c>
      <c r="L22" s="19">
        <v>45.3</v>
      </c>
      <c r="M22" s="22">
        <f t="shared" si="10"/>
        <v>-0.74060000000000004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9"/>
        <v>0</v>
      </c>
      <c r="L23" s="28" t="s">
        <v>14</v>
      </c>
      <c r="M23" s="22" t="str">
        <f t="shared" si="10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 t="str">
        <f t="shared" si="10"/>
        <v>N/A</v>
      </c>
    </row>
    <row r="25" spans="1:26" ht="15.75" customHeight="1" x14ac:dyDescent="0.2">
      <c r="A25" s="78">
        <v>3</v>
      </c>
      <c r="B25" s="79" t="s">
        <v>38</v>
      </c>
      <c r="C25" s="80">
        <f t="shared" ref="C25:I25" si="11">SUM(C26:C30)</f>
        <v>0</v>
      </c>
      <c r="D25" s="81">
        <f t="shared" si="11"/>
        <v>0</v>
      </c>
      <c r="E25" s="81">
        <f t="shared" si="11"/>
        <v>0</v>
      </c>
      <c r="F25" s="81">
        <f t="shared" si="11"/>
        <v>2</v>
      </c>
      <c r="G25" s="81">
        <f t="shared" si="11"/>
        <v>0</v>
      </c>
      <c r="H25" s="81">
        <f t="shared" si="11"/>
        <v>0</v>
      </c>
      <c r="I25" s="81">
        <f t="shared" si="11"/>
        <v>17.25</v>
      </c>
      <c r="J25" s="82">
        <f>SUM(J26:J31)</f>
        <v>0</v>
      </c>
      <c r="K25" s="83">
        <f t="shared" ref="K25:K30" si="12">SUM(C25:J25)</f>
        <v>19.25</v>
      </c>
      <c r="L25" s="84">
        <f>SUM(L26:L30)</f>
        <v>16</v>
      </c>
      <c r="M25" s="85">
        <f t="shared" si="10"/>
        <v>0.2031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12"/>
        <v>0</v>
      </c>
      <c r="L26" s="19" t="s">
        <v>14</v>
      </c>
      <c r="M26" s="22" t="str">
        <f t="shared" si="10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5" t="s">
        <v>14</v>
      </c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12"/>
        <v>0</v>
      </c>
      <c r="L27" s="19" t="s">
        <v>14</v>
      </c>
      <c r="M27" s="22" t="str">
        <f t="shared" si="10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5" t="s">
        <v>14</v>
      </c>
      <c r="E28" s="63" t="s">
        <v>14</v>
      </c>
      <c r="F28" s="63" t="s">
        <v>14</v>
      </c>
      <c r="G28" s="65" t="s">
        <v>14</v>
      </c>
      <c r="H28" s="63" t="s">
        <v>14</v>
      </c>
      <c r="I28" s="63" t="s">
        <v>14</v>
      </c>
      <c r="J28" s="64" t="s">
        <v>14</v>
      </c>
      <c r="K28" s="30">
        <f t="shared" si="12"/>
        <v>0</v>
      </c>
      <c r="L28" s="19" t="s">
        <v>14</v>
      </c>
      <c r="M28" s="22" t="str">
        <f t="shared" si="10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63" t="s">
        <v>14</v>
      </c>
      <c r="F29" s="63" t="s">
        <v>14</v>
      </c>
      <c r="G29" s="63" t="s">
        <v>14</v>
      </c>
      <c r="H29" s="65" t="s">
        <v>14</v>
      </c>
      <c r="I29" s="65" t="s">
        <v>14</v>
      </c>
      <c r="J29" s="64" t="s">
        <v>14</v>
      </c>
      <c r="K29" s="30">
        <f t="shared" si="12"/>
        <v>0</v>
      </c>
      <c r="L29" s="19" t="s">
        <v>14</v>
      </c>
      <c r="M29" s="22" t="str">
        <f t="shared" si="10"/>
        <v>N/A</v>
      </c>
    </row>
    <row r="30" spans="1:26" ht="15.75" customHeight="1" x14ac:dyDescent="0.2">
      <c r="A30" s="60">
        <v>3.5</v>
      </c>
      <c r="B30" s="61" t="s">
        <v>43</v>
      </c>
      <c r="C30" s="63" t="s">
        <v>14</v>
      </c>
      <c r="D30" s="63" t="s">
        <v>14</v>
      </c>
      <c r="E30" s="63" t="s">
        <v>14</v>
      </c>
      <c r="F30" s="65">
        <v>2</v>
      </c>
      <c r="G30" s="63" t="s">
        <v>14</v>
      </c>
      <c r="H30" s="63" t="s">
        <v>14</v>
      </c>
      <c r="I30" s="65">
        <v>17.25</v>
      </c>
      <c r="J30" s="63" t="s">
        <v>14</v>
      </c>
      <c r="K30" s="30">
        <f t="shared" si="12"/>
        <v>19.25</v>
      </c>
      <c r="L30" s="19">
        <v>16</v>
      </c>
      <c r="M30" s="22">
        <f t="shared" si="10"/>
        <v>0.2031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 t="str">
        <f t="shared" si="10"/>
        <v>N/A</v>
      </c>
    </row>
    <row r="32" spans="1:26" ht="15.75" customHeight="1" x14ac:dyDescent="0.2">
      <c r="A32" s="78">
        <v>4</v>
      </c>
      <c r="B32" s="79" t="s">
        <v>44</v>
      </c>
      <c r="C32" s="80">
        <f t="shared" ref="C32:J32" si="13">SUM(C33:C36)</f>
        <v>0</v>
      </c>
      <c r="D32" s="81">
        <f t="shared" si="13"/>
        <v>0</v>
      </c>
      <c r="E32" s="81">
        <f t="shared" si="13"/>
        <v>0</v>
      </c>
      <c r="F32" s="81">
        <f t="shared" si="13"/>
        <v>0</v>
      </c>
      <c r="G32" s="81">
        <f t="shared" si="13"/>
        <v>0</v>
      </c>
      <c r="H32" s="81">
        <f t="shared" si="13"/>
        <v>0</v>
      </c>
      <c r="I32" s="81">
        <f t="shared" si="13"/>
        <v>0</v>
      </c>
      <c r="J32" s="82">
        <f t="shared" si="13"/>
        <v>0</v>
      </c>
      <c r="K32" s="90">
        <f t="shared" ref="K32:K35" si="14">SUM(C32:J32)</f>
        <v>0</v>
      </c>
      <c r="L32" s="84">
        <v>0</v>
      </c>
      <c r="M32" s="85">
        <f t="shared" si="10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63" t="s">
        <v>14</v>
      </c>
      <c r="K33" s="30">
        <f t="shared" si="14"/>
        <v>0</v>
      </c>
      <c r="L33" s="28" t="s">
        <v>14</v>
      </c>
      <c r="M33" s="22" t="str">
        <f t="shared" si="10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4"/>
        <v>0</v>
      </c>
      <c r="L34" s="28" t="s">
        <v>14</v>
      </c>
      <c r="M34" s="22" t="str">
        <f t="shared" si="10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4"/>
        <v>0</v>
      </c>
      <c r="L35" s="28" t="s">
        <v>14</v>
      </c>
      <c r="M35" s="22" t="str">
        <f t="shared" si="10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5">SUM(C37:C39)</f>
        <v>0</v>
      </c>
      <c r="D36" s="92">
        <f t="shared" si="15"/>
        <v>0</v>
      </c>
      <c r="E36" s="92">
        <f t="shared" si="15"/>
        <v>0</v>
      </c>
      <c r="F36" s="92">
        <f t="shared" si="15"/>
        <v>0</v>
      </c>
      <c r="G36" s="92">
        <f t="shared" si="15"/>
        <v>0</v>
      </c>
      <c r="H36" s="92">
        <f t="shared" si="15"/>
        <v>0</v>
      </c>
      <c r="I36" s="92">
        <f t="shared" si="15"/>
        <v>0</v>
      </c>
      <c r="J36" s="93">
        <f t="shared" si="15"/>
        <v>0</v>
      </c>
      <c r="K36" s="94">
        <f t="shared" si="15"/>
        <v>0</v>
      </c>
      <c r="L36" s="95">
        <v>0</v>
      </c>
      <c r="M36" s="96">
        <f t="shared" si="10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5" t="s">
        <v>14</v>
      </c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6">SUM(C37:J37)</f>
        <v>0</v>
      </c>
      <c r="L37" s="28" t="s">
        <v>14</v>
      </c>
      <c r="M37" s="22" t="str">
        <f t="shared" si="10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6"/>
        <v>0</v>
      </c>
      <c r="L38" s="28" t="s">
        <v>14</v>
      </c>
      <c r="M38" s="22" t="str">
        <f t="shared" si="10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6"/>
        <v>0</v>
      </c>
      <c r="L39" s="28" t="s">
        <v>14</v>
      </c>
      <c r="M39" s="22" t="str">
        <f t="shared" si="10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 t="str">
        <f t="shared" si="10"/>
        <v>N/A</v>
      </c>
    </row>
    <row r="41" spans="1:26" ht="15.75" customHeight="1" x14ac:dyDescent="0.2">
      <c r="A41" s="78">
        <v>5</v>
      </c>
      <c r="B41" s="79" t="s">
        <v>55</v>
      </c>
      <c r="C41" s="80">
        <f t="shared" ref="C41:J41" si="17">SUM(C42:C44)</f>
        <v>5</v>
      </c>
      <c r="D41" s="81">
        <f t="shared" si="17"/>
        <v>13.25</v>
      </c>
      <c r="E41" s="81">
        <f t="shared" si="17"/>
        <v>40</v>
      </c>
      <c r="F41" s="81">
        <f t="shared" si="17"/>
        <v>6</v>
      </c>
      <c r="G41" s="81">
        <f t="shared" si="17"/>
        <v>31.75</v>
      </c>
      <c r="H41" s="81">
        <f t="shared" si="17"/>
        <v>2</v>
      </c>
      <c r="I41" s="81">
        <f t="shared" si="17"/>
        <v>33.25</v>
      </c>
      <c r="J41" s="82">
        <f t="shared" si="17"/>
        <v>22.5</v>
      </c>
      <c r="K41" s="90">
        <f t="shared" ref="K41:K70" si="18">SUM(C41:J41)</f>
        <v>153.75</v>
      </c>
      <c r="L41" s="84">
        <f>SUM(L42:L43,L44,L51)</f>
        <v>3.5</v>
      </c>
      <c r="M41" s="163">
        <f>IF(ISNUMBER(L41),IF(L41&gt;0,ROUND((K41-L41)/L41,4),IF(K41=0, 0,"+")),"N/A")</f>
        <v>42.928600000000003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3" t="s">
        <v>14</v>
      </c>
      <c r="D42" s="63" t="s">
        <v>14</v>
      </c>
      <c r="E42" s="63" t="s">
        <v>14</v>
      </c>
      <c r="F42" s="63" t="s">
        <v>14</v>
      </c>
      <c r="G42" s="65">
        <v>5.25</v>
      </c>
      <c r="H42" s="63" t="s">
        <v>14</v>
      </c>
      <c r="I42" s="63" t="s">
        <v>14</v>
      </c>
      <c r="J42" s="64" t="s">
        <v>14</v>
      </c>
      <c r="K42" s="30">
        <f t="shared" si="18"/>
        <v>5.25</v>
      </c>
      <c r="L42" s="19" t="s">
        <v>14</v>
      </c>
      <c r="M42" s="22" t="str">
        <f t="shared" ref="M42:M43" si="19">IF(ISNUMBER(L42),IF(L42&gt;0,ROUND((K42-L42)/L42, 4),IF(K42=0, 0,"+")),"N/A")</f>
        <v>N/A</v>
      </c>
    </row>
    <row r="43" spans="1:26" ht="15.75" customHeight="1" x14ac:dyDescent="0.2">
      <c r="A43" s="60">
        <v>5.2</v>
      </c>
      <c r="B43" s="61" t="s">
        <v>57</v>
      </c>
      <c r="C43" s="62" t="s">
        <v>14</v>
      </c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4" t="s">
        <v>14</v>
      </c>
      <c r="K43" s="30">
        <f t="shared" si="18"/>
        <v>0</v>
      </c>
      <c r="L43" s="28" t="s">
        <v>14</v>
      </c>
      <c r="M43" s="22" t="str">
        <f t="shared" si="19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20">SUM(C45,C48,C51)</f>
        <v>5</v>
      </c>
      <c r="D44" s="103">
        <f t="shared" si="20"/>
        <v>13.25</v>
      </c>
      <c r="E44" s="103">
        <f t="shared" si="20"/>
        <v>40</v>
      </c>
      <c r="F44" s="103">
        <f t="shared" si="20"/>
        <v>6</v>
      </c>
      <c r="G44" s="103">
        <f t="shared" si="20"/>
        <v>26.5</v>
      </c>
      <c r="H44" s="103">
        <f t="shared" si="20"/>
        <v>2</v>
      </c>
      <c r="I44" s="103">
        <f t="shared" si="20"/>
        <v>33.25</v>
      </c>
      <c r="J44" s="104">
        <f t="shared" si="20"/>
        <v>22.5</v>
      </c>
      <c r="K44" s="105">
        <f t="shared" si="18"/>
        <v>148.5</v>
      </c>
      <c r="L44" s="106">
        <f>SUM(L45,L48)</f>
        <v>0</v>
      </c>
      <c r="M44" s="107" t="str">
        <f>IF(ISNUMBER(L44),IF(L44&gt;0,ROUND((K44-L44)/L44, 4),IF(K44=0, 0,"-")),"N/A")</f>
        <v>-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21">SUM(C46:C47)</f>
        <v>0</v>
      </c>
      <c r="D45" s="92">
        <f t="shared" si="21"/>
        <v>0</v>
      </c>
      <c r="E45" s="92">
        <f t="shared" si="21"/>
        <v>0</v>
      </c>
      <c r="F45" s="92">
        <f t="shared" si="21"/>
        <v>0</v>
      </c>
      <c r="G45" s="92">
        <f t="shared" si="21"/>
        <v>0</v>
      </c>
      <c r="H45" s="92">
        <f t="shared" si="21"/>
        <v>0</v>
      </c>
      <c r="I45" s="92">
        <f t="shared" si="21"/>
        <v>0</v>
      </c>
      <c r="J45" s="93">
        <f t="shared" si="21"/>
        <v>0</v>
      </c>
      <c r="K45" s="94">
        <f t="shared" si="18"/>
        <v>0</v>
      </c>
      <c r="L45" s="95">
        <f>SUM(L46:L47)</f>
        <v>0</v>
      </c>
      <c r="M45" s="59">
        <f t="shared" ref="M45:M47" si="22">IF(ISNUMBER(L45),IF(L45&gt;0,ROUND((K45-L45)/L45, 4),IF(K45=0, 0,"+")),"N/A")</f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3" t="s">
        <v>14</v>
      </c>
      <c r="D46" s="63" t="s">
        <v>14</v>
      </c>
      <c r="E46" s="63" t="s">
        <v>14</v>
      </c>
      <c r="F46" s="63" t="s">
        <v>14</v>
      </c>
      <c r="G46" s="65" t="s">
        <v>14</v>
      </c>
      <c r="H46" s="63" t="s">
        <v>14</v>
      </c>
      <c r="I46" s="63" t="s">
        <v>14</v>
      </c>
      <c r="J46" s="64" t="s">
        <v>14</v>
      </c>
      <c r="K46" s="30">
        <f t="shared" si="18"/>
        <v>0</v>
      </c>
      <c r="L46" s="28" t="s">
        <v>14</v>
      </c>
      <c r="M46" s="22" t="str">
        <f t="shared" si="22"/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8"/>
        <v>0</v>
      </c>
      <c r="L47" s="28" t="s">
        <v>14</v>
      </c>
      <c r="M47" s="22" t="str">
        <f t="shared" si="22"/>
        <v>N/A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23">SUM(C49:C50)</f>
        <v>5</v>
      </c>
      <c r="D48" s="111">
        <f t="shared" si="23"/>
        <v>13.25</v>
      </c>
      <c r="E48" s="111">
        <f t="shared" si="23"/>
        <v>40</v>
      </c>
      <c r="F48" s="111">
        <f t="shared" si="23"/>
        <v>6</v>
      </c>
      <c r="G48" s="111">
        <f t="shared" si="23"/>
        <v>26.5</v>
      </c>
      <c r="H48" s="111">
        <f t="shared" si="23"/>
        <v>2</v>
      </c>
      <c r="I48" s="111">
        <f t="shared" si="23"/>
        <v>33.25</v>
      </c>
      <c r="J48" s="112">
        <f t="shared" si="23"/>
        <v>22.5</v>
      </c>
      <c r="K48" s="113">
        <f t="shared" si="18"/>
        <v>148.5</v>
      </c>
      <c r="L48" s="114">
        <f>SUM(L49:L50)</f>
        <v>0</v>
      </c>
      <c r="M48" s="59" t="str">
        <f>IF(ISNUMBER(L48),IF(L48&gt;0,ROUND((K48-L48)/L48, 4),IF(K48=0, 0,"-")),"N/A")</f>
        <v>-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3" t="s">
        <v>14</v>
      </c>
      <c r="E49" s="63" t="s">
        <v>14</v>
      </c>
      <c r="F49" s="63" t="s">
        <v>14</v>
      </c>
      <c r="G49" s="63" t="s">
        <v>14</v>
      </c>
      <c r="H49" s="63" t="s">
        <v>14</v>
      </c>
      <c r="I49" s="63" t="s">
        <v>14</v>
      </c>
      <c r="J49" s="63" t="s">
        <v>14</v>
      </c>
      <c r="K49" s="30">
        <f t="shared" si="18"/>
        <v>0</v>
      </c>
      <c r="L49" s="28" t="s">
        <v>14</v>
      </c>
      <c r="M49" s="22" t="str">
        <f t="shared" ref="M49:M55" si="24">IF(ISNUMBER(L49),IF(L49&gt;0,ROUND((K49-L49)/L49, 4),IF(K49=0, 0,"+")),"N/A")</f>
        <v>N/A</v>
      </c>
    </row>
    <row r="50" spans="1:26" ht="15.75" customHeight="1" x14ac:dyDescent="0.2">
      <c r="A50" s="60" t="s">
        <v>69</v>
      </c>
      <c r="B50" s="61" t="s">
        <v>70</v>
      </c>
      <c r="C50" s="65">
        <v>5</v>
      </c>
      <c r="D50" s="65">
        <v>13.25</v>
      </c>
      <c r="E50" s="65">
        <v>40</v>
      </c>
      <c r="F50" s="65">
        <v>6</v>
      </c>
      <c r="G50" s="65">
        <v>26.5</v>
      </c>
      <c r="H50" s="65">
        <v>2</v>
      </c>
      <c r="I50" s="65">
        <v>33.25</v>
      </c>
      <c r="J50" s="65">
        <v>22.5</v>
      </c>
      <c r="K50" s="30">
        <f t="shared" si="18"/>
        <v>148.5</v>
      </c>
      <c r="L50" s="28" t="s">
        <v>14</v>
      </c>
      <c r="M50" s="22" t="str">
        <f t="shared" si="24"/>
        <v>N/A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25">SUM(C52:C54)</f>
        <v>0</v>
      </c>
      <c r="D51" s="111">
        <f t="shared" si="25"/>
        <v>0</v>
      </c>
      <c r="E51" s="111">
        <f t="shared" si="25"/>
        <v>0</v>
      </c>
      <c r="F51" s="111">
        <f t="shared" si="25"/>
        <v>0</v>
      </c>
      <c r="G51" s="111">
        <f t="shared" si="25"/>
        <v>0</v>
      </c>
      <c r="H51" s="111">
        <f t="shared" si="25"/>
        <v>0</v>
      </c>
      <c r="I51" s="111">
        <f t="shared" si="25"/>
        <v>0</v>
      </c>
      <c r="J51" s="112">
        <f t="shared" si="25"/>
        <v>0</v>
      </c>
      <c r="K51" s="110">
        <f t="shared" si="18"/>
        <v>0</v>
      </c>
      <c r="L51" s="111">
        <f>SUM(L52:L54)</f>
        <v>3.5</v>
      </c>
      <c r="M51" s="59">
        <f t="shared" si="24"/>
        <v>-1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8"/>
        <v>0</v>
      </c>
      <c r="L52" s="28" t="s">
        <v>14</v>
      </c>
      <c r="M52" s="22" t="str">
        <f t="shared" si="24"/>
        <v>N/A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3" t="s">
        <v>14</v>
      </c>
      <c r="K53" s="30">
        <f t="shared" si="18"/>
        <v>0</v>
      </c>
      <c r="L53" s="28" t="s">
        <v>14</v>
      </c>
      <c r="M53" s="22" t="str">
        <f t="shared" si="24"/>
        <v>N/A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8"/>
        <v>0</v>
      </c>
      <c r="L54" s="19">
        <v>3.5</v>
      </c>
      <c r="M54" s="22">
        <f t="shared" si="24"/>
        <v>-1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>
        <f t="shared" si="18"/>
        <v>0</v>
      </c>
      <c r="L55" s="77"/>
      <c r="M55" s="43" t="str">
        <f t="shared" si="24"/>
        <v>N/A</v>
      </c>
    </row>
    <row r="56" spans="1:26" ht="15.75" customHeight="1" x14ac:dyDescent="0.2">
      <c r="A56" s="44">
        <v>6</v>
      </c>
      <c r="B56" s="45" t="s">
        <v>78</v>
      </c>
      <c r="C56" s="118">
        <f t="shared" ref="C56:J56" si="26">SUM(C57:C70)</f>
        <v>11.25</v>
      </c>
      <c r="D56" s="120">
        <f t="shared" si="26"/>
        <v>20.25</v>
      </c>
      <c r="E56" s="120">
        <f t="shared" si="26"/>
        <v>40</v>
      </c>
      <c r="F56" s="120">
        <f t="shared" si="26"/>
        <v>16</v>
      </c>
      <c r="G56" s="120">
        <f t="shared" si="26"/>
        <v>38.25</v>
      </c>
      <c r="H56" s="120">
        <f t="shared" si="26"/>
        <v>11.75</v>
      </c>
      <c r="I56" s="120">
        <f t="shared" si="26"/>
        <v>61</v>
      </c>
      <c r="J56" s="122">
        <f t="shared" si="26"/>
        <v>37</v>
      </c>
      <c r="K56" s="124">
        <f t="shared" si="18"/>
        <v>235.5</v>
      </c>
      <c r="L56" s="126">
        <v>0</v>
      </c>
      <c r="M56" s="51" t="str">
        <f>IF(ISNUMBER(L56),IF(L56&gt;0,ROUND((K56-L56)/L56, 4),IF(K56=0, 0,"-")),"N/A")</f>
        <v>-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18"/>
        <v>0</v>
      </c>
      <c r="L57" s="28" t="s">
        <v>14</v>
      </c>
      <c r="M57" s="22" t="str">
        <f t="shared" ref="M57:M74" si="27">IF(ISNUMBER(L57),IF(L57&gt;0,ROUND((K57-L57)/L57, 4),IF(K57=0, 0,"+")),"N/A")</f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3" t="s">
        <v>14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18"/>
        <v>0</v>
      </c>
      <c r="L58" s="28" t="s">
        <v>14</v>
      </c>
      <c r="M58" s="22" t="str">
        <f t="shared" si="27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18"/>
        <v>0</v>
      </c>
      <c r="L59" s="28" t="s">
        <v>14</v>
      </c>
      <c r="M59" s="22" t="str">
        <f t="shared" si="27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18"/>
        <v>0</v>
      </c>
      <c r="L60" s="28" t="s">
        <v>14</v>
      </c>
      <c r="M60" s="22" t="str">
        <f t="shared" si="27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18"/>
        <v>0</v>
      </c>
      <c r="L61" s="28" t="s">
        <v>14</v>
      </c>
      <c r="M61" s="22" t="str">
        <f t="shared" si="27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18"/>
        <v>0</v>
      </c>
      <c r="L62" s="28" t="s">
        <v>14</v>
      </c>
      <c r="M62" s="22" t="str">
        <f t="shared" si="27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18"/>
        <v>0</v>
      </c>
      <c r="L63" s="28" t="s">
        <v>14</v>
      </c>
      <c r="M63" s="22" t="str">
        <f t="shared" si="27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4" t="s">
        <v>14</v>
      </c>
      <c r="K64" s="30">
        <f t="shared" si="18"/>
        <v>0</v>
      </c>
      <c r="L64" s="28" t="s">
        <v>14</v>
      </c>
      <c r="M64" s="22" t="str">
        <f t="shared" si="27"/>
        <v>N/A</v>
      </c>
    </row>
    <row r="65" spans="1:13" ht="15.75" customHeight="1" x14ac:dyDescent="0.2">
      <c r="A65" s="60">
        <v>6.9</v>
      </c>
      <c r="B65" s="61" t="s">
        <v>87</v>
      </c>
      <c r="C65" s="63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3" t="s">
        <v>14</v>
      </c>
      <c r="K65" s="30">
        <f t="shared" si="18"/>
        <v>0</v>
      </c>
      <c r="L65" s="28" t="s">
        <v>14</v>
      </c>
      <c r="M65" s="22" t="str">
        <f t="shared" si="27"/>
        <v>N/A</v>
      </c>
    </row>
    <row r="66" spans="1:13" ht="15.75" customHeight="1" x14ac:dyDescent="0.2">
      <c r="A66" s="60">
        <v>6.1</v>
      </c>
      <c r="B66" s="61" t="s">
        <v>88</v>
      </c>
      <c r="C66" s="65">
        <v>5</v>
      </c>
      <c r="D66" s="65">
        <v>13.25</v>
      </c>
      <c r="E66" s="65">
        <v>40</v>
      </c>
      <c r="F66" s="65">
        <v>6</v>
      </c>
      <c r="G66" s="65">
        <v>31.75</v>
      </c>
      <c r="H66" s="65">
        <v>2</v>
      </c>
      <c r="I66" s="65">
        <v>33.25</v>
      </c>
      <c r="J66" s="65">
        <v>22.5</v>
      </c>
      <c r="K66" s="30">
        <f t="shared" si="18"/>
        <v>153.75</v>
      </c>
      <c r="L66" s="28" t="s">
        <v>14</v>
      </c>
      <c r="M66" s="22" t="str">
        <f t="shared" si="27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63" t="s">
        <v>14</v>
      </c>
      <c r="F67" s="63" t="s">
        <v>14</v>
      </c>
      <c r="G67" s="63" t="s">
        <v>14</v>
      </c>
      <c r="H67" s="63" t="s">
        <v>14</v>
      </c>
      <c r="I67" s="63" t="s">
        <v>14</v>
      </c>
      <c r="J67" s="64" t="s">
        <v>14</v>
      </c>
      <c r="K67" s="30">
        <f t="shared" si="18"/>
        <v>0</v>
      </c>
      <c r="L67" s="28" t="s">
        <v>14</v>
      </c>
      <c r="M67" s="22" t="str">
        <f t="shared" si="27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3" t="s">
        <v>14</v>
      </c>
      <c r="F68" s="65">
        <v>2</v>
      </c>
      <c r="G68" s="65"/>
      <c r="H68" s="63" t="s">
        <v>14</v>
      </c>
      <c r="I68" s="65">
        <v>17.25</v>
      </c>
      <c r="J68" s="70">
        <v>14.5</v>
      </c>
      <c r="K68" s="30">
        <f t="shared" si="18"/>
        <v>33.75</v>
      </c>
      <c r="L68" s="28" t="s">
        <v>14</v>
      </c>
      <c r="M68" s="22" t="str">
        <f t="shared" si="27"/>
        <v>N/A</v>
      </c>
    </row>
    <row r="69" spans="1:13" ht="15.75" customHeight="1" x14ac:dyDescent="0.2">
      <c r="A69" s="60">
        <v>6.13</v>
      </c>
      <c r="B69" s="61" t="s">
        <v>91</v>
      </c>
      <c r="C69" s="67">
        <v>6.25</v>
      </c>
      <c r="D69" s="65">
        <v>4.5</v>
      </c>
      <c r="E69" s="63" t="s">
        <v>14</v>
      </c>
      <c r="F69" s="65">
        <v>6</v>
      </c>
      <c r="G69" s="65">
        <v>6.5</v>
      </c>
      <c r="H69" s="65">
        <v>2.5</v>
      </c>
      <c r="I69" s="65">
        <v>10.5</v>
      </c>
      <c r="J69" s="64" t="s">
        <v>14</v>
      </c>
      <c r="K69" s="30">
        <f t="shared" si="18"/>
        <v>36.25</v>
      </c>
      <c r="L69" s="28" t="s">
        <v>14</v>
      </c>
      <c r="M69" s="22" t="str">
        <f t="shared" si="27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64">
        <v>2.5</v>
      </c>
      <c r="E70" s="130" t="s">
        <v>14</v>
      </c>
      <c r="F70" s="164">
        <v>2</v>
      </c>
      <c r="G70" s="130" t="s">
        <v>14</v>
      </c>
      <c r="H70" s="164">
        <v>7.25</v>
      </c>
      <c r="I70" s="130" t="s">
        <v>14</v>
      </c>
      <c r="J70" s="131" t="s">
        <v>14</v>
      </c>
      <c r="K70" s="41">
        <f t="shared" si="18"/>
        <v>11.75</v>
      </c>
      <c r="L70" s="77" t="s">
        <v>14</v>
      </c>
      <c r="M70" s="43" t="str">
        <f t="shared" si="27"/>
        <v>N/A</v>
      </c>
    </row>
    <row r="71" spans="1:13" ht="15.75" customHeight="1" x14ac:dyDescent="0.2">
      <c r="A71" s="290" t="s">
        <v>93</v>
      </c>
      <c r="B71" s="291"/>
      <c r="C71" s="132"/>
      <c r="D71" s="133"/>
      <c r="E71" s="133"/>
      <c r="F71" s="133"/>
      <c r="G71" s="133"/>
      <c r="H71" s="133"/>
      <c r="I71" s="133"/>
      <c r="J71" s="134"/>
      <c r="K71" s="135">
        <f t="shared" ref="K71:L71" si="28">SUM(K3,K7,K25,K32,K41)</f>
        <v>242.25</v>
      </c>
      <c r="L71" s="137">
        <f t="shared" si="28"/>
        <v>115</v>
      </c>
      <c r="M71" s="139">
        <f t="shared" si="27"/>
        <v>1.1065</v>
      </c>
    </row>
    <row r="72" spans="1:13" ht="15.75" customHeight="1" x14ac:dyDescent="0.2">
      <c r="A72" s="292" t="s">
        <v>94</v>
      </c>
      <c r="B72" s="293"/>
      <c r="C72" s="141">
        <f>SUM(C41,C32,C25,C7,C3)</f>
        <v>12</v>
      </c>
      <c r="D72" s="142">
        <f t="shared" ref="D72:J72" si="29">SUM(D41,D25,D32,D7,D3)</f>
        <v>22.25</v>
      </c>
      <c r="E72" s="142">
        <f t="shared" si="29"/>
        <v>40.75</v>
      </c>
      <c r="F72" s="142">
        <f t="shared" si="29"/>
        <v>16</v>
      </c>
      <c r="G72" s="142">
        <f t="shared" si="29"/>
        <v>39</v>
      </c>
      <c r="H72" s="142">
        <f t="shared" si="29"/>
        <v>13</v>
      </c>
      <c r="I72" s="142">
        <f t="shared" si="29"/>
        <v>61.5</v>
      </c>
      <c r="J72" s="142">
        <f t="shared" si="29"/>
        <v>37.75</v>
      </c>
      <c r="K72" s="143">
        <f t="shared" ref="K72:K73" si="30">SUM(C72:J72)</f>
        <v>242.25</v>
      </c>
      <c r="L72" s="145"/>
      <c r="M72" s="146" t="str">
        <f t="shared" si="27"/>
        <v>N/A</v>
      </c>
    </row>
    <row r="73" spans="1:13" ht="15.75" customHeight="1" x14ac:dyDescent="0.2">
      <c r="A73" s="271" t="s">
        <v>95</v>
      </c>
      <c r="B73" s="272"/>
      <c r="C73" s="147">
        <v>12</v>
      </c>
      <c r="D73" s="148">
        <v>6.68</v>
      </c>
      <c r="E73" s="148">
        <v>28.1</v>
      </c>
      <c r="F73" s="149">
        <v>8.48</v>
      </c>
      <c r="G73" s="149">
        <v>18</v>
      </c>
      <c r="H73" s="148">
        <v>18.600000000000001</v>
      </c>
      <c r="I73" s="148">
        <v>13.4</v>
      </c>
      <c r="J73" s="150">
        <v>7.88</v>
      </c>
      <c r="K73" s="143">
        <f t="shared" si="30"/>
        <v>113.14000000000001</v>
      </c>
      <c r="L73" s="145"/>
      <c r="M73" s="146" t="str">
        <f t="shared" si="27"/>
        <v>N/A</v>
      </c>
    </row>
    <row r="74" spans="1:13" ht="15.75" customHeight="1" x14ac:dyDescent="0.2">
      <c r="A74" s="273" t="s">
        <v>12</v>
      </c>
      <c r="B74" s="274"/>
      <c r="C74" s="153">
        <f t="shared" ref="C74:K74" si="31">((C72-C73)/C73)</f>
        <v>0</v>
      </c>
      <c r="D74" s="154">
        <f t="shared" si="31"/>
        <v>2.3308383233532934</v>
      </c>
      <c r="E74" s="154">
        <f t="shared" si="31"/>
        <v>0.45017793594306044</v>
      </c>
      <c r="F74" s="154">
        <f t="shared" si="31"/>
        <v>0.88679245283018859</v>
      </c>
      <c r="G74" s="154">
        <f t="shared" si="31"/>
        <v>1.1666666666666667</v>
      </c>
      <c r="H74" s="154">
        <f t="shared" si="31"/>
        <v>-0.30107526881720437</v>
      </c>
      <c r="I74" s="154">
        <f t="shared" si="31"/>
        <v>3.58955223880597</v>
      </c>
      <c r="J74" s="155">
        <f t="shared" si="31"/>
        <v>3.7906091370558377</v>
      </c>
      <c r="K74" s="156">
        <f t="shared" si="31"/>
        <v>1.141152554357433</v>
      </c>
      <c r="L74" s="157"/>
      <c r="M74" s="159" t="str">
        <f t="shared" si="27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K1:K2"/>
    <mergeCell ref="J1:J2"/>
    <mergeCell ref="L1:L2"/>
    <mergeCell ref="M1:M2"/>
    <mergeCell ref="G1:G2"/>
    <mergeCell ref="A74:B74"/>
    <mergeCell ref="C1:C2"/>
    <mergeCell ref="H1:H2"/>
    <mergeCell ref="I1:I2"/>
    <mergeCell ref="D1:D2"/>
    <mergeCell ref="E1:E2"/>
    <mergeCell ref="F1:F2"/>
    <mergeCell ref="B1:B2"/>
    <mergeCell ref="A1:A2"/>
    <mergeCell ref="A71:B71"/>
    <mergeCell ref="A72:B72"/>
    <mergeCell ref="A73:B7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topLeftCell="L15" zoomScale="106" zoomScaleNormal="106" workbookViewId="0">
      <selection activeCell="Z19" sqref="Z19"/>
    </sheetView>
  </sheetViews>
  <sheetFormatPr defaultColWidth="14.42578125" defaultRowHeight="15" customHeight="1" x14ac:dyDescent="0.2"/>
  <cols>
    <col min="1" max="1" width="6.85546875" customWidth="1"/>
    <col min="2" max="2" width="38.140625" customWidth="1"/>
    <col min="3" max="3" width="5.5703125" bestFit="1" customWidth="1"/>
    <col min="4" max="4" width="7.28515625" bestFit="1" customWidth="1"/>
    <col min="5" max="7" width="10.140625" bestFit="1" customWidth="1"/>
    <col min="8" max="8" width="7" customWidth="1"/>
    <col min="9" max="10" width="5.140625" customWidth="1"/>
    <col min="11" max="11" width="38.140625" customWidth="1"/>
    <col min="12" max="12" width="10.85546875" customWidth="1"/>
    <col min="13" max="13" width="10.140625" bestFit="1" customWidth="1"/>
    <col min="14" max="14" width="10.28515625" bestFit="1" customWidth="1"/>
    <col min="15" max="16" width="10.140625" bestFit="1" customWidth="1"/>
    <col min="17" max="17" width="7.5703125" customWidth="1"/>
  </cols>
  <sheetData>
    <row r="1" spans="1:28" ht="15.75" customHeight="1" x14ac:dyDescent="0.2">
      <c r="A1" s="294" t="s">
        <v>96</v>
      </c>
      <c r="B1" s="295"/>
      <c r="C1" s="295"/>
      <c r="D1" s="295"/>
      <c r="E1" s="295"/>
      <c r="F1" s="295"/>
      <c r="G1" s="295"/>
      <c r="H1" s="296"/>
      <c r="K1" s="165" t="s">
        <v>97</v>
      </c>
      <c r="L1" s="166"/>
      <c r="M1" s="166"/>
      <c r="N1" s="166"/>
      <c r="O1" s="166"/>
      <c r="Q1" s="167"/>
    </row>
    <row r="2" spans="1:28" ht="15.75" customHeight="1" x14ac:dyDescent="0.2">
      <c r="A2" s="168" t="s">
        <v>0</v>
      </c>
      <c r="B2" s="169" t="s">
        <v>98</v>
      </c>
      <c r="C2" s="170">
        <v>43220</v>
      </c>
      <c r="D2" s="170">
        <v>43227</v>
      </c>
      <c r="E2" s="171">
        <v>43234</v>
      </c>
      <c r="F2" s="172">
        <v>43241</v>
      </c>
      <c r="G2" s="172">
        <v>43248</v>
      </c>
      <c r="H2" s="173" t="s">
        <v>99</v>
      </c>
      <c r="K2" s="168" t="s">
        <v>98</v>
      </c>
      <c r="L2" s="270">
        <v>43220</v>
      </c>
      <c r="M2" s="171">
        <v>43227</v>
      </c>
      <c r="N2" s="171">
        <v>43234</v>
      </c>
      <c r="O2" s="172">
        <v>43241</v>
      </c>
      <c r="P2" s="172">
        <v>43248</v>
      </c>
      <c r="Q2" s="173" t="s">
        <v>99</v>
      </c>
    </row>
    <row r="3" spans="1:28" ht="15.75" customHeight="1" x14ac:dyDescent="0.2">
      <c r="A3" s="174">
        <v>1</v>
      </c>
      <c r="B3" s="175" t="s">
        <v>13</v>
      </c>
      <c r="C3" s="176">
        <f>'Week 17 30-04'!K3</f>
        <v>5</v>
      </c>
      <c r="D3" s="176">
        <f>'Week 18 7-05'!K3</f>
        <v>6.75</v>
      </c>
      <c r="E3" s="176">
        <f>'Week 19 14-05'!K3</f>
        <v>0</v>
      </c>
      <c r="F3" s="177">
        <f>'Week 20 21-05'!K3</f>
        <v>6.25</v>
      </c>
      <c r="G3" s="177">
        <f>'Week 21 28-05'!K3</f>
        <v>6.5</v>
      </c>
      <c r="H3" s="178">
        <f>SUM(C3:G3)</f>
        <v>24.5</v>
      </c>
      <c r="I3" s="179"/>
      <c r="J3" s="179"/>
      <c r="K3" s="180" t="s">
        <v>13</v>
      </c>
      <c r="L3" s="176">
        <f>'Week 17 30-04'!L3</f>
        <v>16</v>
      </c>
      <c r="M3" s="176">
        <f>'Week 18 7-05'!L3</f>
        <v>16</v>
      </c>
      <c r="N3" s="176">
        <f>'Week 19 14-05'!L3</f>
        <v>16</v>
      </c>
      <c r="O3" s="176">
        <f>'Week 20 21-05'!L3</f>
        <v>16</v>
      </c>
      <c r="P3" s="176">
        <f>'Week 20 21-05'!L3</f>
        <v>16</v>
      </c>
      <c r="Q3" s="178">
        <f>SUM(L3:P3)</f>
        <v>80</v>
      </c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</row>
    <row r="4" spans="1:28" ht="15.75" customHeight="1" x14ac:dyDescent="0.2">
      <c r="A4" s="181">
        <v>1.1000000000000001</v>
      </c>
      <c r="B4" s="182" t="s">
        <v>13</v>
      </c>
      <c r="C4">
        <f>'Week 17 30-04'!K4</f>
        <v>3.5</v>
      </c>
      <c r="D4">
        <f>'Week 18 7-05'!K4</f>
        <v>5.25</v>
      </c>
      <c r="E4" s="258">
        <f>'Week 19 14-05'!K4</f>
        <v>0</v>
      </c>
      <c r="F4" s="259">
        <f>'Week 20 21-05'!K4</f>
        <v>5.25</v>
      </c>
      <c r="G4" s="260">
        <f>'Week 21 28-05'!K4</f>
        <v>6.5</v>
      </c>
      <c r="H4" s="261">
        <f>SUM(C4:G4)</f>
        <v>20.5</v>
      </c>
      <c r="K4" s="185" t="s">
        <v>13</v>
      </c>
      <c r="L4">
        <f>'Week 17 30-04'!L4</f>
        <v>8</v>
      </c>
      <c r="M4">
        <f>'Week 18 7-05'!L4</f>
        <v>8</v>
      </c>
      <c r="N4">
        <f>'Week 19 14-05'!L4</f>
        <v>8</v>
      </c>
      <c r="O4" s="268">
        <f>'Week 20 21-05'!L4</f>
        <v>8</v>
      </c>
      <c r="P4" s="268">
        <f>'Week 20 21-05'!L4</f>
        <v>8</v>
      </c>
      <c r="Q4" s="184">
        <f>SUM(L4:P4)</f>
        <v>40</v>
      </c>
    </row>
    <row r="5" spans="1:28" ht="15.75" customHeight="1" x14ac:dyDescent="0.2">
      <c r="A5" s="181" t="s">
        <v>15</v>
      </c>
      <c r="B5" s="182" t="s">
        <v>16</v>
      </c>
      <c r="C5">
        <f>'Week 17 30-04'!K5</f>
        <v>1.5</v>
      </c>
      <c r="D5">
        <f>'Week 18 7-05'!K5</f>
        <v>1.5</v>
      </c>
      <c r="E5" s="258">
        <f>'Week 19 14-05'!K5</f>
        <v>0</v>
      </c>
      <c r="F5" s="259">
        <f>'Week 20 21-05'!K5</f>
        <v>1</v>
      </c>
      <c r="G5" s="260">
        <f>'Week 21 28-05'!K5</f>
        <v>0</v>
      </c>
      <c r="H5" s="261">
        <f>SUM(C5:G5)</f>
        <v>4</v>
      </c>
      <c r="K5" s="185" t="s">
        <v>16</v>
      </c>
      <c r="L5" t="str">
        <f>'Week 17 30-04'!L5</f>
        <v>-</v>
      </c>
      <c r="M5" t="str">
        <f>'Week 18 7-05'!L5</f>
        <v>-</v>
      </c>
      <c r="N5" t="str">
        <f>'Week 19 14-05'!L5</f>
        <v>-</v>
      </c>
      <c r="O5" s="268" t="str">
        <f>'Week 20 21-05'!L5</f>
        <v>-</v>
      </c>
      <c r="P5" s="268" t="str">
        <f>'Week 20 21-05'!L5</f>
        <v>-</v>
      </c>
      <c r="Q5" s="184">
        <f t="shared" ref="Q5:Q6" si="0">SUM(L5:P5)</f>
        <v>0</v>
      </c>
    </row>
    <row r="6" spans="1:28" ht="15.75" customHeight="1" x14ac:dyDescent="0.2">
      <c r="A6" s="181">
        <v>1.2</v>
      </c>
      <c r="B6" s="182" t="s">
        <v>17</v>
      </c>
      <c r="C6">
        <f>'Week 17 30-04'!K6</f>
        <v>0</v>
      </c>
      <c r="D6">
        <f>'Week 18 7-05'!K6</f>
        <v>0</v>
      </c>
      <c r="E6" s="258">
        <f>'Week 19 14-05'!K6</f>
        <v>0</v>
      </c>
      <c r="F6" s="259">
        <f>'Week 20 21-05'!K6</f>
        <v>0</v>
      </c>
      <c r="G6" s="260">
        <f>'Week 21 28-05'!K6</f>
        <v>0</v>
      </c>
      <c r="H6" s="261">
        <f t="shared" ref="H6:H11" si="1">SUM(C6:E6)</f>
        <v>0</v>
      </c>
      <c r="K6" s="185" t="s">
        <v>17</v>
      </c>
      <c r="L6">
        <f>'Week 17 30-04'!L6</f>
        <v>8</v>
      </c>
      <c r="M6">
        <f>'Week 18 7-05'!L6</f>
        <v>8</v>
      </c>
      <c r="N6">
        <f>'Week 19 14-05'!L6</f>
        <v>8</v>
      </c>
      <c r="O6" s="268">
        <f>'Week 20 21-05'!L6</f>
        <v>8</v>
      </c>
      <c r="P6" s="268">
        <f>'Week 20 21-05'!L6</f>
        <v>8</v>
      </c>
      <c r="Q6" s="184">
        <f t="shared" si="0"/>
        <v>40</v>
      </c>
      <c r="R6" s="186"/>
    </row>
    <row r="7" spans="1:28" ht="15.75" customHeight="1" x14ac:dyDescent="0.2">
      <c r="A7" s="187">
        <v>2</v>
      </c>
      <c r="B7" s="188" t="s">
        <v>18</v>
      </c>
      <c r="C7" s="189">
        <f>'Week 17 30-04'!K7</f>
        <v>0</v>
      </c>
      <c r="D7" s="189">
        <f>'Week 18 7-05'!K7</f>
        <v>1</v>
      </c>
      <c r="E7" s="189">
        <f>'Week 19 14-05'!K7</f>
        <v>0</v>
      </c>
      <c r="F7" s="190">
        <f>'Week 20 21-05'!K7</f>
        <v>2</v>
      </c>
      <c r="G7" s="190">
        <f>'Week 21 28-05'!K7</f>
        <v>62.75</v>
      </c>
      <c r="H7" s="191">
        <f>SUM(C7:G7)</f>
        <v>65.75</v>
      </c>
      <c r="K7" s="192" t="s">
        <v>18</v>
      </c>
      <c r="L7" s="189">
        <f>'Week 17 30-04'!L7</f>
        <v>0</v>
      </c>
      <c r="M7" s="189">
        <f>'Week 18 7-05'!L7</f>
        <v>0</v>
      </c>
      <c r="N7" s="189">
        <f>'Week 19 14-05'!L7</f>
        <v>26.1</v>
      </c>
      <c r="O7" s="189">
        <f>'Week 20 21-05'!L7</f>
        <v>45.3</v>
      </c>
      <c r="P7" s="189">
        <f>'Week 20 21-05'!L7</f>
        <v>45.3</v>
      </c>
      <c r="Q7" s="191">
        <f>SUM(L7:P7)</f>
        <v>116.7</v>
      </c>
    </row>
    <row r="8" spans="1:28" ht="15.75" customHeight="1" x14ac:dyDescent="0.2">
      <c r="A8" s="193">
        <v>2.1</v>
      </c>
      <c r="B8" s="194" t="s">
        <v>19</v>
      </c>
      <c r="C8" s="195">
        <f>'Week 17 30-04'!K8</f>
        <v>0</v>
      </c>
      <c r="D8" s="195">
        <f>'Week 18 7-05'!K8</f>
        <v>0</v>
      </c>
      <c r="E8" s="195">
        <f>'Week 19 14-05'!K8</f>
        <v>0</v>
      </c>
      <c r="F8" s="196">
        <f>'Week 20 21-05'!K8</f>
        <v>0</v>
      </c>
      <c r="G8" s="197">
        <f>'Week 21 28-05'!K8</f>
        <v>0</v>
      </c>
      <c r="H8" s="198">
        <f t="shared" si="1"/>
        <v>0</v>
      </c>
      <c r="K8" s="199" t="s">
        <v>19</v>
      </c>
      <c r="L8" s="195">
        <f>'Week 17 30-04'!L8</f>
        <v>0</v>
      </c>
      <c r="M8" s="195">
        <f>'Week 18 7-05'!L8</f>
        <v>0</v>
      </c>
      <c r="N8" s="195">
        <f>'Week 19 14-05'!L8</f>
        <v>0</v>
      </c>
      <c r="O8" s="200">
        <f>'Week 20 21-05'!L8</f>
        <v>0</v>
      </c>
      <c r="P8" s="201">
        <f>'Week 20 21-05'!L8</f>
        <v>0</v>
      </c>
      <c r="Q8" s="198">
        <f t="shared" ref="Q8" si="2">SUM(L8:N8)</f>
        <v>0</v>
      </c>
    </row>
    <row r="9" spans="1:28" ht="15.75" customHeight="1" x14ac:dyDescent="0.2">
      <c r="A9" s="181" t="s">
        <v>20</v>
      </c>
      <c r="B9" s="182" t="s">
        <v>21</v>
      </c>
      <c r="C9">
        <f>'Week 17 30-04'!K9</f>
        <v>0</v>
      </c>
      <c r="D9">
        <f>'Week 18 7-05'!K9</f>
        <v>0</v>
      </c>
      <c r="E9" s="258">
        <f>'Week 19 14-05'!K9</f>
        <v>0</v>
      </c>
      <c r="F9" s="262">
        <f>'Week 20 21-05'!K9</f>
        <v>0</v>
      </c>
      <c r="G9" s="260">
        <f>'Week 21 28-05'!K9</f>
        <v>0</v>
      </c>
      <c r="H9" s="261">
        <f t="shared" si="1"/>
        <v>0</v>
      </c>
      <c r="K9" s="185" t="s">
        <v>21</v>
      </c>
      <c r="L9" t="str">
        <f>'Week 17 30-04'!L9</f>
        <v>-</v>
      </c>
      <c r="M9" t="str">
        <f>'Week 18 7-05'!L9</f>
        <v>-</v>
      </c>
      <c r="N9" t="str">
        <f>'Week 19 14-05'!L9</f>
        <v>-</v>
      </c>
      <c r="O9" s="268" t="str">
        <f>'Week 20 21-05'!L9</f>
        <v>-</v>
      </c>
      <c r="P9" s="268" t="str">
        <f>'Week 20 21-05'!L9</f>
        <v>-</v>
      </c>
      <c r="Q9" s="184">
        <f t="shared" ref="Q9:Q11" si="3">SUM(L9:P9)</f>
        <v>0</v>
      </c>
    </row>
    <row r="10" spans="1:28" ht="15.75" customHeight="1" x14ac:dyDescent="0.2">
      <c r="A10" s="181" t="s">
        <v>22</v>
      </c>
      <c r="B10" s="182" t="s">
        <v>23</v>
      </c>
      <c r="C10">
        <f>'Week 17 30-04'!K10</f>
        <v>0</v>
      </c>
      <c r="D10">
        <f>'Week 18 7-05'!K10</f>
        <v>0</v>
      </c>
      <c r="E10" s="258">
        <f>'Week 19 14-05'!K10</f>
        <v>0</v>
      </c>
      <c r="F10" s="262">
        <f>'Week 20 21-05'!K10</f>
        <v>0</v>
      </c>
      <c r="G10" s="260">
        <f>'Week 21 28-05'!K10</f>
        <v>0</v>
      </c>
      <c r="H10" s="261">
        <f t="shared" si="1"/>
        <v>0</v>
      </c>
      <c r="K10" s="185" t="s">
        <v>23</v>
      </c>
      <c r="L10" t="str">
        <f>'Week 17 30-04'!L10</f>
        <v>-</v>
      </c>
      <c r="M10" t="str">
        <f>'Week 18 7-05'!L10</f>
        <v>-</v>
      </c>
      <c r="N10" t="str">
        <f>'Week 19 14-05'!L10</f>
        <v>-</v>
      </c>
      <c r="O10" s="268" t="str">
        <f>'Week 20 21-05'!L10</f>
        <v>-</v>
      </c>
      <c r="P10" s="268" t="str">
        <f>'Week 20 21-05'!L10</f>
        <v>-</v>
      </c>
      <c r="Q10" s="184">
        <f t="shared" si="3"/>
        <v>0</v>
      </c>
    </row>
    <row r="11" spans="1:28" ht="15.75" customHeight="1" x14ac:dyDescent="0.2">
      <c r="A11" s="181" t="s">
        <v>24</v>
      </c>
      <c r="B11" s="182" t="s">
        <v>25</v>
      </c>
      <c r="C11">
        <f>'Week 17 30-04'!K11</f>
        <v>0</v>
      </c>
      <c r="D11">
        <f>'Week 18 7-05'!K11</f>
        <v>0</v>
      </c>
      <c r="E11" s="258">
        <f>'Week 19 14-05'!K11</f>
        <v>0</v>
      </c>
      <c r="F11" s="262">
        <f>'Week 20 21-05'!K11</f>
        <v>0</v>
      </c>
      <c r="G11" s="260">
        <f>'Week 21 28-05'!K11</f>
        <v>0</v>
      </c>
      <c r="H11" s="261">
        <f t="shared" si="1"/>
        <v>0</v>
      </c>
      <c r="K11" s="185" t="s">
        <v>25</v>
      </c>
      <c r="L11" t="str">
        <f>'Week 17 30-04'!L11</f>
        <v>-</v>
      </c>
      <c r="M11" t="str">
        <f>'Week 18 7-05'!L11</f>
        <v>-</v>
      </c>
      <c r="N11" t="str">
        <f>'Week 19 14-05'!L11</f>
        <v>-</v>
      </c>
      <c r="O11" s="268" t="str">
        <f>'Week 20 21-05'!L11</f>
        <v>-</v>
      </c>
      <c r="P11" s="268" t="str">
        <f>'Week 20 21-05'!L11</f>
        <v>-</v>
      </c>
      <c r="Q11" s="184">
        <f t="shared" si="3"/>
        <v>0</v>
      </c>
    </row>
    <row r="12" spans="1:28" ht="15.75" customHeight="1" x14ac:dyDescent="0.2">
      <c r="A12" s="181"/>
      <c r="B12" s="182"/>
      <c r="E12" s="258"/>
      <c r="F12" s="259"/>
      <c r="G12" s="260"/>
      <c r="H12" s="261"/>
      <c r="K12" s="185"/>
      <c r="L12">
        <f>'Week 17 30-04'!L12</f>
        <v>0</v>
      </c>
      <c r="M12">
        <f>'Week 18 7-05'!L12</f>
        <v>0</v>
      </c>
      <c r="N12">
        <f>'Week 19 14-05'!L12</f>
        <v>0</v>
      </c>
      <c r="O12" s="268">
        <f>'Week 20 21-05'!L12</f>
        <v>0</v>
      </c>
      <c r="P12" s="268">
        <f>'Week 20 21-05'!L12</f>
        <v>0</v>
      </c>
      <c r="Q12" s="184"/>
    </row>
    <row r="13" spans="1:28" ht="15.75" customHeight="1" x14ac:dyDescent="0.2">
      <c r="A13" s="193">
        <v>2.2000000000000002</v>
      </c>
      <c r="B13" s="194" t="s">
        <v>26</v>
      </c>
      <c r="C13" s="195">
        <f>'Week 17 30-04'!K13</f>
        <v>0</v>
      </c>
      <c r="D13" s="195">
        <f>'Week 18 7-05'!K13</f>
        <v>1</v>
      </c>
      <c r="E13" s="195">
        <f>'Week 19 14-05'!K13</f>
        <v>0</v>
      </c>
      <c r="F13" s="196">
        <f>'Week 20 21-05'!K13</f>
        <v>2</v>
      </c>
      <c r="G13" s="197">
        <f>'Week 21 28-05'!K13</f>
        <v>0.75</v>
      </c>
      <c r="H13" s="198">
        <f>SUM(C13:G13)</f>
        <v>3.75</v>
      </c>
      <c r="K13" s="199" t="s">
        <v>26</v>
      </c>
      <c r="L13" s="195">
        <f>'Week 17 30-04'!L13</f>
        <v>0</v>
      </c>
      <c r="M13" s="195">
        <f>'Week 18 7-05'!L13</f>
        <v>0</v>
      </c>
      <c r="N13" s="195">
        <f>'Week 19 14-05'!L13</f>
        <v>0</v>
      </c>
      <c r="O13" s="200">
        <f>'Week 20 21-05'!L13</f>
        <v>0</v>
      </c>
      <c r="P13" s="201">
        <f>'Week 20 21-05'!L13</f>
        <v>0</v>
      </c>
      <c r="Q13" s="198">
        <f t="shared" ref="Q13" si="4">SUM(L13:N13)</f>
        <v>0</v>
      </c>
    </row>
    <row r="14" spans="1:28" ht="15.75" customHeight="1" x14ac:dyDescent="0.2">
      <c r="A14" s="181" t="s">
        <v>27</v>
      </c>
      <c r="B14" s="182" t="s">
        <v>28</v>
      </c>
      <c r="C14">
        <f>'Week 17 30-04'!K14</f>
        <v>0</v>
      </c>
      <c r="D14">
        <f>'Week 18 7-05'!K14</f>
        <v>1</v>
      </c>
      <c r="E14" s="258">
        <f>'Week 19 14-05'!K14</f>
        <v>0</v>
      </c>
      <c r="F14" s="262">
        <f>'Week 20 21-05'!K14</f>
        <v>0</v>
      </c>
      <c r="G14" s="260">
        <f>'Week 21 28-05'!K14</f>
        <v>0</v>
      </c>
      <c r="H14" s="261">
        <f t="shared" ref="H14:H23" si="5">SUM(C14:G14)</f>
        <v>1</v>
      </c>
      <c r="K14" s="185" t="s">
        <v>28</v>
      </c>
      <c r="L14" t="str">
        <f>'Week 17 30-04'!L14</f>
        <v>-</v>
      </c>
      <c r="M14" t="str">
        <f>'Week 18 7-05'!L14</f>
        <v>-</v>
      </c>
      <c r="N14" t="str">
        <f>'Week 19 14-05'!L14</f>
        <v>-</v>
      </c>
      <c r="O14" s="268" t="str">
        <f>'Week 20 21-05'!L14</f>
        <v>-</v>
      </c>
      <c r="P14" s="268" t="str">
        <f>'Week 20 21-05'!L14</f>
        <v>-</v>
      </c>
      <c r="Q14" s="184">
        <f t="shared" ref="Q14:Q23" si="6">SUM(L14:P14)</f>
        <v>0</v>
      </c>
    </row>
    <row r="15" spans="1:28" ht="15.75" customHeight="1" x14ac:dyDescent="0.2">
      <c r="A15" s="181" t="s">
        <v>29</v>
      </c>
      <c r="B15" s="182" t="s">
        <v>30</v>
      </c>
      <c r="C15">
        <f>'Week 17 30-04'!K15</f>
        <v>0</v>
      </c>
      <c r="D15">
        <f>'Week 18 7-05'!K15</f>
        <v>0</v>
      </c>
      <c r="E15" s="258">
        <f>'Week 19 14-05'!K15</f>
        <v>0</v>
      </c>
      <c r="F15" s="262">
        <f>'Week 20 21-05'!K15</f>
        <v>2</v>
      </c>
      <c r="G15" s="260">
        <f>'Week 21 28-05'!K15</f>
        <v>0.75</v>
      </c>
      <c r="H15" s="261">
        <f t="shared" si="5"/>
        <v>2.75</v>
      </c>
      <c r="K15" s="185" t="s">
        <v>30</v>
      </c>
      <c r="L15" t="str">
        <f>'Week 17 30-04'!L15</f>
        <v>-</v>
      </c>
      <c r="M15" t="str">
        <f>'Week 18 7-05'!L15</f>
        <v>-</v>
      </c>
      <c r="N15" t="str">
        <f>'Week 19 14-05'!L15</f>
        <v>-</v>
      </c>
      <c r="O15" s="268" t="str">
        <f>'Week 20 21-05'!L15</f>
        <v>-</v>
      </c>
      <c r="P15" s="268" t="str">
        <f>'Week 20 21-05'!L15</f>
        <v>-</v>
      </c>
      <c r="Q15" s="184">
        <f t="shared" si="6"/>
        <v>0</v>
      </c>
    </row>
    <row r="16" spans="1:28" ht="15.75" customHeight="1" x14ac:dyDescent="0.2">
      <c r="A16" s="181"/>
      <c r="B16" s="182"/>
      <c r="C16">
        <f>'Week 17 30-04'!K16</f>
        <v>0</v>
      </c>
      <c r="D16">
        <f>'Week 18 7-05'!K16</f>
        <v>0</v>
      </c>
      <c r="E16" s="258">
        <f>'Week 19 14-05'!K16</f>
        <v>0</v>
      </c>
      <c r="F16" s="262">
        <f>'Week 20 21-05'!K16</f>
        <v>0</v>
      </c>
      <c r="G16" s="260">
        <f>'Week 21 28-05'!K16</f>
        <v>0</v>
      </c>
      <c r="H16" s="261">
        <f t="shared" si="5"/>
        <v>0</v>
      </c>
      <c r="K16" s="185"/>
      <c r="L16">
        <f>'Week 17 30-04'!L16</f>
        <v>0</v>
      </c>
      <c r="M16">
        <f>'Week 18 7-05'!L16</f>
        <v>0</v>
      </c>
      <c r="N16">
        <f>'Week 19 14-05'!L16</f>
        <v>0</v>
      </c>
      <c r="O16" s="268">
        <f>'Week 20 21-05'!L16</f>
        <v>0</v>
      </c>
      <c r="P16" s="268">
        <f>'Week 20 21-05'!L16</f>
        <v>0</v>
      </c>
      <c r="Q16" s="184">
        <f t="shared" si="6"/>
        <v>0</v>
      </c>
    </row>
    <row r="17" spans="1:17" ht="15.75" customHeight="1" x14ac:dyDescent="0.2">
      <c r="A17" s="181">
        <v>2.2999999999999998</v>
      </c>
      <c r="B17" s="182" t="s">
        <v>31</v>
      </c>
      <c r="C17">
        <f>'Week 17 30-04'!K17</f>
        <v>0</v>
      </c>
      <c r="D17">
        <f>'Week 18 7-05'!K17</f>
        <v>0</v>
      </c>
      <c r="E17" s="258">
        <f>'Week 19 14-05'!K17</f>
        <v>0</v>
      </c>
      <c r="F17" s="262">
        <f>'Week 20 21-05'!K17</f>
        <v>0</v>
      </c>
      <c r="G17" s="260">
        <f>'Week 21 28-05'!K17</f>
        <v>0</v>
      </c>
      <c r="H17" s="261">
        <f t="shared" si="5"/>
        <v>0</v>
      </c>
      <c r="K17" s="185" t="s">
        <v>31</v>
      </c>
      <c r="L17" t="str">
        <f>'Week 17 30-04'!L17</f>
        <v>-</v>
      </c>
      <c r="M17" t="str">
        <f>'Week 18 7-05'!L17</f>
        <v>-</v>
      </c>
      <c r="N17" t="str">
        <f>'Week 19 14-05'!L17</f>
        <v>-</v>
      </c>
      <c r="O17" s="268" t="str">
        <f>'Week 20 21-05'!L17</f>
        <v>-</v>
      </c>
      <c r="P17" s="268" t="str">
        <f>'Week 20 21-05'!L17</f>
        <v>-</v>
      </c>
      <c r="Q17" s="184">
        <f t="shared" si="6"/>
        <v>0</v>
      </c>
    </row>
    <row r="18" spans="1:17" ht="15.75" customHeight="1" x14ac:dyDescent="0.2">
      <c r="A18" s="181">
        <v>2.4</v>
      </c>
      <c r="B18" s="182" t="s">
        <v>32</v>
      </c>
      <c r="C18">
        <f>'Week 17 30-04'!K18</f>
        <v>0</v>
      </c>
      <c r="D18">
        <f>'Week 18 7-05'!K18</f>
        <v>0</v>
      </c>
      <c r="E18" s="258">
        <f>'Week 19 14-05'!K18</f>
        <v>0</v>
      </c>
      <c r="F18" s="262">
        <f>'Week 20 21-05'!K18</f>
        <v>0</v>
      </c>
      <c r="G18" s="260">
        <f>'Week 21 28-05'!K18</f>
        <v>0</v>
      </c>
      <c r="H18" s="261">
        <f t="shared" si="5"/>
        <v>0</v>
      </c>
      <c r="K18" s="185" t="s">
        <v>32</v>
      </c>
      <c r="L18" t="str">
        <f>'Week 17 30-04'!L18</f>
        <v>-</v>
      </c>
      <c r="M18" t="str">
        <f>'Week 18 7-05'!L18</f>
        <v>-</v>
      </c>
      <c r="N18" t="str">
        <f>'Week 19 14-05'!L18</f>
        <v>-</v>
      </c>
      <c r="O18" s="268" t="str">
        <f>'Week 20 21-05'!L18</f>
        <v>-</v>
      </c>
      <c r="P18" s="268" t="str">
        <f>'Week 20 21-05'!L18</f>
        <v>-</v>
      </c>
      <c r="Q18" s="184">
        <f t="shared" si="6"/>
        <v>0</v>
      </c>
    </row>
    <row r="19" spans="1:17" ht="15.75" customHeight="1" x14ac:dyDescent="0.2">
      <c r="A19" s="181">
        <v>2.5</v>
      </c>
      <c r="B19" s="182" t="s">
        <v>33</v>
      </c>
      <c r="C19">
        <f>'Week 17 30-04'!K19</f>
        <v>0</v>
      </c>
      <c r="D19">
        <f>'Week 18 7-05'!K19</f>
        <v>0</v>
      </c>
      <c r="E19" s="258">
        <f>'Week 19 14-05'!K19</f>
        <v>0</v>
      </c>
      <c r="F19" s="262">
        <f>'Week 20 21-05'!K19</f>
        <v>0</v>
      </c>
      <c r="G19" s="260">
        <f>'Week 21 28-05'!K19</f>
        <v>0</v>
      </c>
      <c r="H19" s="261">
        <f t="shared" si="5"/>
        <v>0</v>
      </c>
      <c r="K19" s="185" t="s">
        <v>33</v>
      </c>
      <c r="L19" t="str">
        <f>'Week 17 30-04'!L19</f>
        <v>-</v>
      </c>
      <c r="M19" t="str">
        <f>'Week 18 7-05'!L19</f>
        <v>-</v>
      </c>
      <c r="N19" t="str">
        <f>'Week 19 14-05'!L19</f>
        <v>-</v>
      </c>
      <c r="O19" s="268" t="str">
        <f>'Week 20 21-05'!L19</f>
        <v>-</v>
      </c>
      <c r="P19" s="268" t="str">
        <f>'Week 20 21-05'!L19</f>
        <v>-</v>
      </c>
      <c r="Q19" s="184">
        <f t="shared" si="6"/>
        <v>0</v>
      </c>
    </row>
    <row r="20" spans="1:17" ht="15.75" customHeight="1" x14ac:dyDescent="0.2">
      <c r="A20" s="181">
        <v>2.6</v>
      </c>
      <c r="B20" s="182" t="s">
        <v>34</v>
      </c>
      <c r="C20">
        <f>'Week 17 30-04'!K20</f>
        <v>0</v>
      </c>
      <c r="D20">
        <f>'Week 18 7-05'!K20</f>
        <v>0</v>
      </c>
      <c r="E20" s="258">
        <f>'Week 19 14-05'!K20</f>
        <v>0</v>
      </c>
      <c r="F20" s="262">
        <f>'Week 20 21-05'!K20</f>
        <v>0</v>
      </c>
      <c r="G20" s="260">
        <f>'Week 21 28-05'!K20</f>
        <v>0</v>
      </c>
      <c r="H20" s="261">
        <f t="shared" si="5"/>
        <v>0</v>
      </c>
      <c r="K20" s="185" t="s">
        <v>34</v>
      </c>
      <c r="L20" t="str">
        <f>'Week 17 30-04'!L20</f>
        <v>-</v>
      </c>
      <c r="M20" t="str">
        <f>'Week 18 7-05'!L20</f>
        <v>-</v>
      </c>
      <c r="N20" t="str">
        <f>'Week 19 14-05'!L20</f>
        <v>-</v>
      </c>
      <c r="O20" s="268" t="str">
        <f>'Week 20 21-05'!L20</f>
        <v>-</v>
      </c>
      <c r="P20" s="268" t="str">
        <f>'Week 20 21-05'!L20</f>
        <v>-</v>
      </c>
      <c r="Q20" s="184">
        <f t="shared" si="6"/>
        <v>0</v>
      </c>
    </row>
    <row r="21" spans="1:17" ht="15.75" customHeight="1" x14ac:dyDescent="0.2">
      <c r="A21" s="181">
        <v>2.7</v>
      </c>
      <c r="B21" s="182" t="s">
        <v>35</v>
      </c>
      <c r="C21">
        <f>'Week 17 30-04'!K21</f>
        <v>0</v>
      </c>
      <c r="D21">
        <f>'Week 18 7-05'!K21</f>
        <v>0</v>
      </c>
      <c r="E21" s="258">
        <f>'Week 19 14-05'!K21</f>
        <v>0</v>
      </c>
      <c r="F21" s="262">
        <f>'Week 20 21-05'!K21</f>
        <v>0</v>
      </c>
      <c r="G21" s="260">
        <f>'Week 21 28-05'!K21</f>
        <v>50.25</v>
      </c>
      <c r="H21" s="261">
        <f>SUM(C21:G21)</f>
        <v>50.25</v>
      </c>
      <c r="K21" s="185" t="s">
        <v>35</v>
      </c>
      <c r="L21" t="str">
        <f>'Week 17 30-04'!L21</f>
        <v>-</v>
      </c>
      <c r="M21" t="str">
        <f>'Week 18 7-05'!L21</f>
        <v>-</v>
      </c>
      <c r="N21">
        <f>'Week 19 14-05'!L21</f>
        <v>26.1</v>
      </c>
      <c r="O21" s="268">
        <f>'Week 20 21-05'!L21</f>
        <v>36.229999999999997</v>
      </c>
      <c r="P21" s="268">
        <f>'Week 20 21-05'!L21</f>
        <v>36.229999999999997</v>
      </c>
      <c r="Q21" s="184">
        <f t="shared" si="6"/>
        <v>98.56</v>
      </c>
    </row>
    <row r="22" spans="1:17" ht="15.75" customHeight="1" x14ac:dyDescent="0.2">
      <c r="A22" s="181">
        <v>2.8</v>
      </c>
      <c r="B22" s="182" t="s">
        <v>36</v>
      </c>
      <c r="C22">
        <f>'Week 17 30-04'!K22</f>
        <v>0</v>
      </c>
      <c r="D22">
        <f>'Week 18 7-05'!K22</f>
        <v>0</v>
      </c>
      <c r="E22" s="258">
        <f>'Week 19 14-05'!K22</f>
        <v>0</v>
      </c>
      <c r="F22" s="262">
        <f>'Week 20 21-05'!K22</f>
        <v>0</v>
      </c>
      <c r="G22" s="260">
        <f>'Week 21 28-05'!K22</f>
        <v>11.75</v>
      </c>
      <c r="H22" s="261">
        <f t="shared" si="5"/>
        <v>11.75</v>
      </c>
      <c r="K22" s="185" t="s">
        <v>36</v>
      </c>
      <c r="L22" t="str">
        <f>'Week 17 30-04'!L22</f>
        <v>-</v>
      </c>
      <c r="M22" t="str">
        <f>'Week 18 7-05'!L22</f>
        <v>-</v>
      </c>
      <c r="N22" t="str">
        <f>'Week 19 14-05'!L22</f>
        <v>-</v>
      </c>
      <c r="O22" s="268">
        <f>'Week 20 21-05'!L22</f>
        <v>9.07</v>
      </c>
      <c r="P22" s="268">
        <f>'Week 20 21-05'!L22</f>
        <v>9.07</v>
      </c>
      <c r="Q22" s="184">
        <f t="shared" si="6"/>
        <v>18.14</v>
      </c>
    </row>
    <row r="23" spans="1:17" ht="15.75" customHeight="1" x14ac:dyDescent="0.2">
      <c r="A23" s="181">
        <v>2.9</v>
      </c>
      <c r="B23" s="182" t="s">
        <v>37</v>
      </c>
      <c r="C23">
        <f>'Week 17 30-04'!K23</f>
        <v>0</v>
      </c>
      <c r="D23">
        <f>'Week 18 7-05'!K23</f>
        <v>0</v>
      </c>
      <c r="E23" s="258">
        <f>'Week 19 14-05'!K23</f>
        <v>0</v>
      </c>
      <c r="F23" s="262">
        <f>'Week 20 21-05'!K23</f>
        <v>0</v>
      </c>
      <c r="G23" s="260">
        <f>'Week 21 28-05'!K23</f>
        <v>0</v>
      </c>
      <c r="H23" s="261">
        <f t="shared" si="5"/>
        <v>0</v>
      </c>
      <c r="K23" s="185" t="s">
        <v>37</v>
      </c>
      <c r="L23" t="str">
        <f>'Week 17 30-04'!L23</f>
        <v>-</v>
      </c>
      <c r="M23" t="str">
        <f>'Week 18 7-05'!L23</f>
        <v>-</v>
      </c>
      <c r="N23" t="str">
        <f>'Week 19 14-05'!L23</f>
        <v>-</v>
      </c>
      <c r="O23" s="268" t="str">
        <f>'Week 20 21-05'!L23</f>
        <v>-</v>
      </c>
      <c r="P23" s="268" t="str">
        <f>'Week 20 21-05'!L23</f>
        <v>-</v>
      </c>
      <c r="Q23" s="184">
        <f t="shared" si="6"/>
        <v>0</v>
      </c>
    </row>
    <row r="24" spans="1:17" ht="15.75" customHeight="1" x14ac:dyDescent="0.2">
      <c r="A24" s="181"/>
      <c r="B24" s="182"/>
      <c r="E24" s="258"/>
      <c r="F24" s="259"/>
      <c r="G24" s="260"/>
      <c r="H24" s="261"/>
      <c r="K24" s="185"/>
      <c r="L24">
        <f>'Week 17 30-04'!L24</f>
        <v>0</v>
      </c>
      <c r="M24">
        <f>'Week 18 7-05'!L24</f>
        <v>0</v>
      </c>
      <c r="N24">
        <f>'Week 19 14-05'!L24</f>
        <v>0</v>
      </c>
      <c r="O24" s="268">
        <f>'Week 20 21-05'!L24</f>
        <v>0</v>
      </c>
      <c r="P24" s="268">
        <f>'Week 20 21-05'!L24</f>
        <v>0</v>
      </c>
      <c r="Q24" s="184"/>
    </row>
    <row r="25" spans="1:17" ht="15.75" customHeight="1" x14ac:dyDescent="0.2">
      <c r="A25" s="217">
        <v>3</v>
      </c>
      <c r="B25" s="218" t="s">
        <v>38</v>
      </c>
      <c r="C25" s="219">
        <f>'Week 17 30-04'!K25</f>
        <v>25</v>
      </c>
      <c r="D25" s="219">
        <f>'Week 18 7-05'!K25</f>
        <v>0.25</v>
      </c>
      <c r="E25" s="219">
        <f>'Week 19 14-05'!K25</f>
        <v>7.75</v>
      </c>
      <c r="F25" s="219">
        <f>'Week 20 21-05'!K25</f>
        <v>43.5</v>
      </c>
      <c r="G25" s="220">
        <f>'Week 21 28-05'!K25</f>
        <v>19.25</v>
      </c>
      <c r="H25" s="221">
        <f>SUM(C25:G25)</f>
        <v>95.75</v>
      </c>
      <c r="K25" s="222" t="s">
        <v>38</v>
      </c>
      <c r="L25" s="219">
        <f>'Week 17 30-04'!L25</f>
        <v>7.35</v>
      </c>
      <c r="M25" s="219">
        <f>'Week 18 7-05'!L25</f>
        <v>20.100000000000001</v>
      </c>
      <c r="N25" s="219">
        <f>'Week 19 14-05'!L25</f>
        <v>20.100000000000001</v>
      </c>
      <c r="O25" s="219">
        <f>'Week 20 21-05'!L25</f>
        <v>16</v>
      </c>
      <c r="P25" s="219">
        <f>'Week 20 21-05'!L25</f>
        <v>16</v>
      </c>
      <c r="Q25" s="221">
        <f>SUM(L25:P25)</f>
        <v>79.550000000000011</v>
      </c>
    </row>
    <row r="26" spans="1:17" ht="15.75" customHeight="1" x14ac:dyDescent="0.2">
      <c r="A26" s="181">
        <v>3.1</v>
      </c>
      <c r="B26" s="182" t="s">
        <v>39</v>
      </c>
      <c r="C26">
        <f>'Week 17 30-04'!K26</f>
        <v>0</v>
      </c>
      <c r="D26">
        <f>'Week 18 7-05'!K26</f>
        <v>0</v>
      </c>
      <c r="E26">
        <f>'Week 19 14-05'!K26</f>
        <v>0</v>
      </c>
      <c r="F26">
        <f>'Week 20 21-05'!K26</f>
        <v>0</v>
      </c>
      <c r="G26" s="260">
        <f>'Week 21 28-05'!K26</f>
        <v>0</v>
      </c>
      <c r="H26" s="261">
        <f t="shared" ref="H26:H30" si="7">SUM(C26:G26)</f>
        <v>0</v>
      </c>
      <c r="K26" s="185" t="s">
        <v>39</v>
      </c>
      <c r="L26" t="str">
        <f>'Week 17 30-04'!L26</f>
        <v>-</v>
      </c>
      <c r="M26" t="str">
        <f>'Week 18 7-05'!L26</f>
        <v>-</v>
      </c>
      <c r="N26" t="str">
        <f>'Week 19 14-05'!L26</f>
        <v>-</v>
      </c>
      <c r="O26" s="268" t="str">
        <f>'Week 20 21-05'!L26</f>
        <v>-</v>
      </c>
      <c r="P26" s="268" t="str">
        <f>'Week 20 21-05'!L26</f>
        <v>-</v>
      </c>
      <c r="Q26" s="184">
        <f t="shared" ref="Q26:Q30" si="8">SUM(L26:P26)</f>
        <v>0</v>
      </c>
    </row>
    <row r="27" spans="1:17" ht="15.75" customHeight="1" x14ac:dyDescent="0.2">
      <c r="A27" s="181">
        <v>3.2</v>
      </c>
      <c r="B27" s="182" t="s">
        <v>40</v>
      </c>
      <c r="C27">
        <f>'Week 17 30-04'!K27</f>
        <v>0</v>
      </c>
      <c r="D27">
        <f>'Week 18 7-05'!K27</f>
        <v>0</v>
      </c>
      <c r="E27">
        <f>'Week 19 14-05'!K27</f>
        <v>0</v>
      </c>
      <c r="F27">
        <f>'Week 20 21-05'!K27</f>
        <v>0</v>
      </c>
      <c r="G27" s="260">
        <f>'Week 21 28-05'!K27</f>
        <v>0</v>
      </c>
      <c r="H27" s="261">
        <f t="shared" si="7"/>
        <v>0</v>
      </c>
      <c r="K27" s="185" t="s">
        <v>40</v>
      </c>
      <c r="L27" t="str">
        <f>'Week 17 30-04'!L27</f>
        <v>-</v>
      </c>
      <c r="M27" t="str">
        <f>'Week 18 7-05'!L27</f>
        <v>-</v>
      </c>
      <c r="N27" t="str">
        <f>'Week 19 14-05'!L27</f>
        <v>-</v>
      </c>
      <c r="O27" s="268" t="str">
        <f>'Week 20 21-05'!L27</f>
        <v>-</v>
      </c>
      <c r="P27" s="268" t="str">
        <f>'Week 20 21-05'!L27</f>
        <v>-</v>
      </c>
      <c r="Q27" s="184">
        <f t="shared" si="8"/>
        <v>0</v>
      </c>
    </row>
    <row r="28" spans="1:17" ht="15.75" customHeight="1" x14ac:dyDescent="0.2">
      <c r="A28" s="181">
        <v>3.3</v>
      </c>
      <c r="B28" s="182" t="s">
        <v>41</v>
      </c>
      <c r="C28">
        <f>'Week 17 30-04'!K28</f>
        <v>0</v>
      </c>
      <c r="D28">
        <f>'Week 18 7-05'!K28</f>
        <v>0</v>
      </c>
      <c r="E28">
        <f>'Week 19 14-05'!K28</f>
        <v>0</v>
      </c>
      <c r="F28">
        <f>'Week 20 21-05'!K28</f>
        <v>0</v>
      </c>
      <c r="G28" s="260">
        <f>'Week 21 28-05'!K28</f>
        <v>0</v>
      </c>
      <c r="H28" s="261">
        <f t="shared" si="7"/>
        <v>0</v>
      </c>
      <c r="K28" s="185" t="s">
        <v>41</v>
      </c>
      <c r="L28">
        <f>'Week 17 30-04'!L28</f>
        <v>0</v>
      </c>
      <c r="M28" t="str">
        <f>'Week 18 7-05'!L28</f>
        <v>-</v>
      </c>
      <c r="N28" t="str">
        <f>'Week 19 14-05'!L28</f>
        <v>-</v>
      </c>
      <c r="O28" s="268" t="str">
        <f>'Week 20 21-05'!L28</f>
        <v>-</v>
      </c>
      <c r="P28" s="268" t="str">
        <f>'Week 20 21-05'!L28</f>
        <v>-</v>
      </c>
      <c r="Q28" s="184">
        <f t="shared" si="8"/>
        <v>0</v>
      </c>
    </row>
    <row r="29" spans="1:17" ht="15.75" customHeight="1" x14ac:dyDescent="0.2">
      <c r="A29" s="181">
        <v>3.4</v>
      </c>
      <c r="B29" s="182" t="s">
        <v>42</v>
      </c>
      <c r="C29">
        <f>'Week 17 30-04'!K29</f>
        <v>25</v>
      </c>
      <c r="D29">
        <f>'Week 18 7-05'!K29</f>
        <v>0</v>
      </c>
      <c r="E29">
        <f>'Week 19 14-05'!K29</f>
        <v>0</v>
      </c>
      <c r="F29">
        <f>'Week 20 21-05'!K29</f>
        <v>0</v>
      </c>
      <c r="G29" s="260">
        <f>'Week 21 28-05'!K29</f>
        <v>0</v>
      </c>
      <c r="H29" s="261">
        <f t="shared" si="7"/>
        <v>25</v>
      </c>
      <c r="K29" s="185" t="s">
        <v>42</v>
      </c>
      <c r="L29">
        <f>'Week 17 30-04'!L29</f>
        <v>4</v>
      </c>
      <c r="M29" t="str">
        <f>'Week 18 7-05'!L29</f>
        <v>-</v>
      </c>
      <c r="N29" t="str">
        <f>'Week 19 14-05'!L29</f>
        <v>-</v>
      </c>
      <c r="O29" s="268" t="str">
        <f>'Week 20 21-05'!L29</f>
        <v>-</v>
      </c>
      <c r="P29" s="268" t="str">
        <f>'Week 20 21-05'!L29</f>
        <v>-</v>
      </c>
      <c r="Q29" s="184">
        <f t="shared" si="8"/>
        <v>4</v>
      </c>
    </row>
    <row r="30" spans="1:17" ht="15.75" customHeight="1" x14ac:dyDescent="0.2">
      <c r="A30" s="181">
        <v>3.5</v>
      </c>
      <c r="B30" s="182" t="s">
        <v>43</v>
      </c>
      <c r="C30">
        <f>'Week 17 30-04'!K30</f>
        <v>0</v>
      </c>
      <c r="D30">
        <f>'Week 18 7-05'!K30</f>
        <v>0.25</v>
      </c>
      <c r="E30">
        <f>'Week 19 14-05'!K30</f>
        <v>7.75</v>
      </c>
      <c r="F30">
        <f>'Week 20 21-05'!K30</f>
        <v>43.5</v>
      </c>
      <c r="G30" s="260">
        <f>'Week 21 28-05'!K30</f>
        <v>19.25</v>
      </c>
      <c r="H30" s="261">
        <f t="shared" si="7"/>
        <v>70.75</v>
      </c>
      <c r="K30" s="185" t="s">
        <v>43</v>
      </c>
      <c r="L30">
        <f>'Week 17 30-04'!L30</f>
        <v>3.35</v>
      </c>
      <c r="M30">
        <f>'Week 18 7-05'!L30</f>
        <v>20.100000000000001</v>
      </c>
      <c r="N30">
        <f>'Week 19 14-05'!L30</f>
        <v>20.100000000000001</v>
      </c>
      <c r="O30" s="268">
        <f>'Week 20 21-05'!L30</f>
        <v>16</v>
      </c>
      <c r="P30" s="268">
        <f>'Week 20 21-05'!L30</f>
        <v>16</v>
      </c>
      <c r="Q30" s="184">
        <f t="shared" si="8"/>
        <v>75.550000000000011</v>
      </c>
    </row>
    <row r="31" spans="1:17" ht="15.75" customHeight="1" x14ac:dyDescent="0.2">
      <c r="A31" s="181"/>
      <c r="B31" s="182"/>
      <c r="F31" s="183"/>
      <c r="G31" s="260"/>
      <c r="H31" s="184"/>
      <c r="K31" s="185"/>
      <c r="L31">
        <f>'Week 17 30-04'!L31</f>
        <v>0</v>
      </c>
      <c r="M31">
        <f>'Week 18 7-05'!L31</f>
        <v>0</v>
      </c>
      <c r="N31">
        <f>'Week 19 14-05'!L31</f>
        <v>0</v>
      </c>
      <c r="O31" s="268">
        <f>'Week 20 21-05'!L31</f>
        <v>0</v>
      </c>
      <c r="P31" s="268">
        <f>'Week 20 21-05'!L31</f>
        <v>0</v>
      </c>
      <c r="Q31" s="184"/>
    </row>
    <row r="32" spans="1:17" ht="15.75" customHeight="1" x14ac:dyDescent="0.2">
      <c r="A32" s="223">
        <v>4</v>
      </c>
      <c r="B32" s="224" t="s">
        <v>44</v>
      </c>
      <c r="C32" s="225">
        <f>'Week 17 30-04'!K32</f>
        <v>0</v>
      </c>
      <c r="D32" s="225">
        <f>'Week 18 7-05'!K32</f>
        <v>0</v>
      </c>
      <c r="E32" s="225">
        <f>'Week 19 14-05'!K32</f>
        <v>0</v>
      </c>
      <c r="F32" s="225">
        <f>'Week 20 21-05'!K32</f>
        <v>10.25</v>
      </c>
      <c r="G32" s="226">
        <f>'Week 21 28-05'!K32</f>
        <v>0</v>
      </c>
      <c r="H32" s="227">
        <f>SUM(C32:G32)</f>
        <v>10.25</v>
      </c>
      <c r="K32" s="228" t="s">
        <v>44</v>
      </c>
      <c r="L32" s="225">
        <f>'Week 17 30-04'!L32</f>
        <v>0</v>
      </c>
      <c r="M32" s="225">
        <f>'Week 18 7-05'!L32</f>
        <v>0</v>
      </c>
      <c r="N32" s="225">
        <f>'Week 19 14-05'!L32</f>
        <v>0</v>
      </c>
      <c r="O32" s="225">
        <f>'Week 20 21-05'!L32</f>
        <v>0</v>
      </c>
      <c r="P32" s="225">
        <f>'Week 20 21-05'!L32</f>
        <v>0</v>
      </c>
      <c r="Q32" s="227">
        <f t="shared" ref="Q32:Q36" si="9">SUM(L32:N32)</f>
        <v>0</v>
      </c>
    </row>
    <row r="33" spans="1:17" ht="15.75" customHeight="1" x14ac:dyDescent="0.2">
      <c r="A33" s="181">
        <v>4.0999999999999996</v>
      </c>
      <c r="B33" s="182" t="s">
        <v>45</v>
      </c>
      <c r="C33">
        <f>'Week 17 30-04'!K33</f>
        <v>0</v>
      </c>
      <c r="D33">
        <f>'Week 18 7-05'!K33</f>
        <v>0</v>
      </c>
      <c r="E33">
        <f>'Week 19 14-05'!K33</f>
        <v>0</v>
      </c>
      <c r="F33">
        <f>'Week 20 21-05'!K33</f>
        <v>10.25</v>
      </c>
      <c r="G33" s="260">
        <f>'Week 21 28-05'!K33</f>
        <v>0</v>
      </c>
      <c r="H33" s="261">
        <f t="shared" ref="H33:H35" si="10">SUM(C33:G33)</f>
        <v>10.25</v>
      </c>
      <c r="K33" s="185" t="s">
        <v>45</v>
      </c>
      <c r="L33" t="str">
        <f>'Week 17 30-04'!L33</f>
        <v>-</v>
      </c>
      <c r="M33" t="str">
        <f>'Week 18 7-05'!L33</f>
        <v>-</v>
      </c>
      <c r="N33" t="str">
        <f>'Week 19 14-05'!L33</f>
        <v>-</v>
      </c>
      <c r="O33" s="268" t="str">
        <f>'Week 20 21-05'!L33</f>
        <v>-</v>
      </c>
      <c r="P33" s="268" t="str">
        <f>'Week 20 21-05'!L33</f>
        <v>-</v>
      </c>
      <c r="Q33" s="184">
        <f t="shared" ref="Q33:Q35" si="11">SUM(L33:P33)</f>
        <v>0</v>
      </c>
    </row>
    <row r="34" spans="1:17" ht="15.75" customHeight="1" x14ac:dyDescent="0.2">
      <c r="A34" s="181">
        <v>4.2</v>
      </c>
      <c r="B34" s="182" t="s">
        <v>46</v>
      </c>
      <c r="C34">
        <f>'Week 17 30-04'!K34</f>
        <v>0</v>
      </c>
      <c r="D34">
        <f>'Week 18 7-05'!K34</f>
        <v>0</v>
      </c>
      <c r="E34">
        <f>'Week 19 14-05'!K34</f>
        <v>0</v>
      </c>
      <c r="F34">
        <f>'Week 20 21-05'!K34</f>
        <v>0</v>
      </c>
      <c r="G34" s="260">
        <f>'Week 21 28-05'!K34</f>
        <v>0</v>
      </c>
      <c r="H34" s="261">
        <f t="shared" si="10"/>
        <v>0</v>
      </c>
      <c r="K34" s="185" t="s">
        <v>46</v>
      </c>
      <c r="L34" t="str">
        <f>'Week 17 30-04'!L34</f>
        <v>-</v>
      </c>
      <c r="M34" t="str">
        <f>'Week 18 7-05'!L34</f>
        <v>-</v>
      </c>
      <c r="N34" t="str">
        <f>'Week 19 14-05'!L34</f>
        <v>-</v>
      </c>
      <c r="O34" s="268" t="str">
        <f>'Week 20 21-05'!L34</f>
        <v>-</v>
      </c>
      <c r="P34" s="268" t="str">
        <f>'Week 20 21-05'!L34</f>
        <v>-</v>
      </c>
      <c r="Q34" s="184">
        <f t="shared" si="11"/>
        <v>0</v>
      </c>
    </row>
    <row r="35" spans="1:17" ht="15.75" customHeight="1" x14ac:dyDescent="0.2">
      <c r="A35" s="181">
        <v>4.3</v>
      </c>
      <c r="B35" s="182" t="s">
        <v>47</v>
      </c>
      <c r="C35">
        <f>'Week 17 30-04'!K35</f>
        <v>0</v>
      </c>
      <c r="D35">
        <f>'Week 18 7-05'!K35</f>
        <v>0</v>
      </c>
      <c r="E35">
        <f>'Week 19 14-05'!K35</f>
        <v>0</v>
      </c>
      <c r="F35">
        <f>'Week 20 21-05'!K35</f>
        <v>0</v>
      </c>
      <c r="G35" s="260">
        <f>'Week 21 28-05'!K35</f>
        <v>0</v>
      </c>
      <c r="H35" s="261">
        <f t="shared" si="10"/>
        <v>0</v>
      </c>
      <c r="K35" s="185" t="s">
        <v>47</v>
      </c>
      <c r="L35" t="str">
        <f>'Week 17 30-04'!L35</f>
        <v>-</v>
      </c>
      <c r="M35" t="str">
        <f>'Week 18 7-05'!L35</f>
        <v>-</v>
      </c>
      <c r="N35" t="str">
        <f>'Week 19 14-05'!L35</f>
        <v>-</v>
      </c>
      <c r="O35" s="268" t="str">
        <f>'Week 20 21-05'!L35</f>
        <v>-</v>
      </c>
      <c r="P35" s="268" t="str">
        <f>'Week 20 21-05'!L35</f>
        <v>-</v>
      </c>
      <c r="Q35" s="184">
        <f t="shared" si="11"/>
        <v>0</v>
      </c>
    </row>
    <row r="36" spans="1:17" ht="15.75" customHeight="1" x14ac:dyDescent="0.2">
      <c r="A36" s="193">
        <v>4.4000000000000004</v>
      </c>
      <c r="B36" s="194" t="s">
        <v>48</v>
      </c>
      <c r="C36" s="195">
        <f>'Week 17 30-04'!K36</f>
        <v>0</v>
      </c>
      <c r="D36" s="195">
        <f>'Week 18 7-05'!K36</f>
        <v>0</v>
      </c>
      <c r="E36" s="195">
        <f>'Week 19 14-05'!K36</f>
        <v>0</v>
      </c>
      <c r="F36" s="195">
        <f>'Week 20 21-05'!K36</f>
        <v>0</v>
      </c>
      <c r="G36" s="197">
        <f>'Week 21 28-05'!K36</f>
        <v>0</v>
      </c>
      <c r="H36" s="198">
        <f t="shared" ref="H36" si="12">SUM(C36:E36)</f>
        <v>0</v>
      </c>
      <c r="K36" s="199" t="s">
        <v>48</v>
      </c>
      <c r="L36" s="195">
        <f>'Week 17 30-04'!L36</f>
        <v>0</v>
      </c>
      <c r="M36" s="195">
        <f>'Week 18 7-05'!L36</f>
        <v>0</v>
      </c>
      <c r="N36" s="195">
        <f>'Week 19 14-05'!L36</f>
        <v>0</v>
      </c>
      <c r="O36" s="201">
        <f>'Week 20 21-05'!L36</f>
        <v>0</v>
      </c>
      <c r="P36" s="201">
        <f>'Week 20 21-05'!L36</f>
        <v>0</v>
      </c>
      <c r="Q36" s="198">
        <f t="shared" si="9"/>
        <v>0</v>
      </c>
    </row>
    <row r="37" spans="1:17" ht="15.75" customHeight="1" x14ac:dyDescent="0.2">
      <c r="A37" s="181" t="s">
        <v>49</v>
      </c>
      <c r="B37" s="182" t="s">
        <v>50</v>
      </c>
      <c r="C37">
        <f>'Week 17 30-04'!K37</f>
        <v>0</v>
      </c>
      <c r="D37">
        <f>'Week 18 7-05'!K37</f>
        <v>0</v>
      </c>
      <c r="E37">
        <f>'Week 19 14-05'!K37</f>
        <v>0</v>
      </c>
      <c r="F37">
        <f>'Week 20 21-05'!K37</f>
        <v>0</v>
      </c>
      <c r="G37" s="260">
        <f>'Week 21 28-05'!K37</f>
        <v>0</v>
      </c>
      <c r="H37" s="261">
        <f t="shared" ref="H37:H39" si="13">SUM(C37:G37)</f>
        <v>0</v>
      </c>
      <c r="K37" s="185" t="s">
        <v>50</v>
      </c>
      <c r="L37" t="str">
        <f>'Week 17 30-04'!L37</f>
        <v>-</v>
      </c>
      <c r="M37" t="str">
        <f>'Week 18 7-05'!L37</f>
        <v>-</v>
      </c>
      <c r="N37" t="str">
        <f>'Week 19 14-05'!L37</f>
        <v>-</v>
      </c>
      <c r="O37" s="268" t="str">
        <f>'Week 20 21-05'!L37</f>
        <v>-</v>
      </c>
      <c r="P37" s="268" t="str">
        <f>'Week 20 21-05'!L37</f>
        <v>-</v>
      </c>
      <c r="Q37" s="184">
        <f t="shared" ref="Q37:Q39" si="14">SUM(L37:P37)</f>
        <v>0</v>
      </c>
    </row>
    <row r="38" spans="1:17" ht="15.75" customHeight="1" x14ac:dyDescent="0.2">
      <c r="A38" s="181" t="s">
        <v>51</v>
      </c>
      <c r="B38" s="182" t="s">
        <v>52</v>
      </c>
      <c r="C38">
        <f>'Week 17 30-04'!K38</f>
        <v>0</v>
      </c>
      <c r="D38">
        <f>'Week 18 7-05'!K38</f>
        <v>0</v>
      </c>
      <c r="E38">
        <f>'Week 19 14-05'!K38</f>
        <v>0</v>
      </c>
      <c r="F38">
        <f>'Week 20 21-05'!K38</f>
        <v>0</v>
      </c>
      <c r="G38" s="260">
        <f>'Week 21 28-05'!K38</f>
        <v>0</v>
      </c>
      <c r="H38" s="261">
        <f t="shared" si="13"/>
        <v>0</v>
      </c>
      <c r="K38" s="185" t="s">
        <v>52</v>
      </c>
      <c r="L38" t="str">
        <f>'Week 17 30-04'!L38</f>
        <v>-</v>
      </c>
      <c r="M38" t="str">
        <f>'Week 18 7-05'!L38</f>
        <v>-</v>
      </c>
      <c r="N38" t="str">
        <f>'Week 19 14-05'!L38</f>
        <v>-</v>
      </c>
      <c r="O38" s="268" t="str">
        <f>'Week 20 21-05'!L38</f>
        <v>-</v>
      </c>
      <c r="P38" s="268" t="str">
        <f>'Week 20 21-05'!L38</f>
        <v>-</v>
      </c>
      <c r="Q38" s="184">
        <f t="shared" si="14"/>
        <v>0</v>
      </c>
    </row>
    <row r="39" spans="1:17" ht="15.75" customHeight="1" x14ac:dyDescent="0.2">
      <c r="A39" s="181" t="s">
        <v>53</v>
      </c>
      <c r="B39" s="182" t="s">
        <v>54</v>
      </c>
      <c r="C39">
        <f>'Week 17 30-04'!K39</f>
        <v>0</v>
      </c>
      <c r="D39">
        <f>'Week 18 7-05'!K39</f>
        <v>0</v>
      </c>
      <c r="E39">
        <f>'Week 19 14-05'!K39</f>
        <v>0</v>
      </c>
      <c r="F39">
        <f>'Week 20 21-05'!K39</f>
        <v>0</v>
      </c>
      <c r="G39" s="260">
        <f>'Week 21 28-05'!K39</f>
        <v>0</v>
      </c>
      <c r="H39" s="261">
        <f t="shared" si="13"/>
        <v>0</v>
      </c>
      <c r="K39" s="185" t="s">
        <v>54</v>
      </c>
      <c r="L39" t="str">
        <f>'Week 17 30-04'!L39</f>
        <v>-</v>
      </c>
      <c r="M39" t="str">
        <f>'Week 18 7-05'!L39</f>
        <v>-</v>
      </c>
      <c r="N39" t="str">
        <f>'Week 19 14-05'!L39</f>
        <v>-</v>
      </c>
      <c r="O39" s="268" t="str">
        <f>'Week 20 21-05'!L39</f>
        <v>-</v>
      </c>
      <c r="P39" s="268" t="str">
        <f>'Week 20 21-05'!L39</f>
        <v>-</v>
      </c>
      <c r="Q39" s="184">
        <f t="shared" si="14"/>
        <v>0</v>
      </c>
    </row>
    <row r="40" spans="1:17" ht="15.75" customHeight="1" x14ac:dyDescent="0.2">
      <c r="A40" s="181"/>
      <c r="B40" s="182"/>
      <c r="G40" s="260"/>
      <c r="H40" s="184"/>
      <c r="K40" s="185"/>
      <c r="L40">
        <f>'Week 17 30-04'!L40</f>
        <v>0</v>
      </c>
      <c r="M40">
        <f>'Week 18 7-05'!L40</f>
        <v>0</v>
      </c>
      <c r="N40">
        <f>'Week 19 14-05'!L40</f>
        <v>0</v>
      </c>
      <c r="O40" s="268">
        <f>'Week 20 21-05'!L40</f>
        <v>0</v>
      </c>
      <c r="P40" s="268">
        <f>'Week 20 21-05'!L40</f>
        <v>0</v>
      </c>
      <c r="Q40" s="184"/>
    </row>
    <row r="41" spans="1:17" ht="15.75" customHeight="1" x14ac:dyDescent="0.2">
      <c r="A41" s="229">
        <v>5</v>
      </c>
      <c r="B41" s="230" t="s">
        <v>55</v>
      </c>
      <c r="C41" s="231">
        <f>'Week 17 30-04'!K41</f>
        <v>18</v>
      </c>
      <c r="D41" s="231">
        <f>'Week 18 7-05'!K41</f>
        <v>18</v>
      </c>
      <c r="E41" s="231">
        <f>'Week 19 14-05'!K41</f>
        <v>13.75</v>
      </c>
      <c r="F41" s="232">
        <f>'Week 20 21-05'!K41</f>
        <v>88.25</v>
      </c>
      <c r="G41" s="233">
        <f>'Week 21 28-05'!K41</f>
        <v>153.75</v>
      </c>
      <c r="H41" s="234">
        <f>SUM(C41:G41)</f>
        <v>291.75</v>
      </c>
      <c r="K41" s="235" t="s">
        <v>55</v>
      </c>
      <c r="L41" s="231">
        <f>'Week 17 30-04'!L41</f>
        <v>49.5</v>
      </c>
      <c r="M41" s="231">
        <f>'Week 18 7-05'!L41</f>
        <v>55.47</v>
      </c>
      <c r="N41" s="231">
        <f>'Week 19 14-05'!L41</f>
        <v>7.5</v>
      </c>
      <c r="O41" s="231">
        <f>'Week 20 21-05'!L41</f>
        <v>7.5</v>
      </c>
      <c r="P41" s="231">
        <f>'Week 20 21-05'!L41</f>
        <v>7.5</v>
      </c>
      <c r="Q41" s="234">
        <f>SUM(L41:P41)</f>
        <v>127.47</v>
      </c>
    </row>
    <row r="42" spans="1:17" ht="15.75" customHeight="1" x14ac:dyDescent="0.2">
      <c r="A42" s="181">
        <v>5.0999999999999996</v>
      </c>
      <c r="B42" s="182" t="s">
        <v>56</v>
      </c>
      <c r="C42">
        <f>'Week 17 30-04'!K42</f>
        <v>0</v>
      </c>
      <c r="D42">
        <f>'Week 18 7-05'!K42</f>
        <v>0.75</v>
      </c>
      <c r="E42">
        <f>'Week 19 14-05'!K42</f>
        <v>4.5</v>
      </c>
      <c r="F42">
        <f>'Week 20 21-05'!K42</f>
        <v>5.25</v>
      </c>
      <c r="G42" s="260">
        <f>'Week 21 28-05'!K42</f>
        <v>5.25</v>
      </c>
      <c r="H42" s="261">
        <f t="shared" ref="H42:H43" si="15">SUM(C42:G42)</f>
        <v>15.75</v>
      </c>
      <c r="K42" s="185" t="s">
        <v>56</v>
      </c>
      <c r="L42" t="str">
        <f>'Week 17 30-04'!L42</f>
        <v>-</v>
      </c>
      <c r="M42" t="str">
        <f>'Week 18 7-05'!L42</f>
        <v>-</v>
      </c>
      <c r="N42" t="str">
        <f>'Week 19 14-05'!L42</f>
        <v>-</v>
      </c>
      <c r="O42" s="268" t="str">
        <f>'Week 20 21-05'!L42</f>
        <v>-</v>
      </c>
      <c r="P42" s="268" t="str">
        <f>'Week 20 21-05'!L42</f>
        <v>-</v>
      </c>
      <c r="Q42" s="184">
        <f t="shared" ref="Q42:Q43" si="16">SUM(L42:P42)</f>
        <v>0</v>
      </c>
    </row>
    <row r="43" spans="1:17" ht="15.75" customHeight="1" x14ac:dyDescent="0.2">
      <c r="A43" s="181">
        <v>5.2</v>
      </c>
      <c r="B43" s="182" t="s">
        <v>57</v>
      </c>
      <c r="C43">
        <f>'Week 17 30-04'!K43</f>
        <v>0</v>
      </c>
      <c r="D43">
        <f>'Week 18 7-05'!K43</f>
        <v>0</v>
      </c>
      <c r="E43">
        <f>'Week 19 14-05'!K43</f>
        <v>0</v>
      </c>
      <c r="F43">
        <f>'Week 20 21-05'!K43</f>
        <v>0</v>
      </c>
      <c r="G43" s="260">
        <f>'Week 21 28-05'!K43</f>
        <v>0</v>
      </c>
      <c r="H43" s="261">
        <f t="shared" si="15"/>
        <v>0</v>
      </c>
      <c r="K43" s="185" t="s">
        <v>57</v>
      </c>
      <c r="L43" t="str">
        <f>'Week 17 30-04'!L43</f>
        <v>-</v>
      </c>
      <c r="M43" t="str">
        <f>'Week 18 7-05'!L43</f>
        <v>-</v>
      </c>
      <c r="N43" t="str">
        <f>'Week 19 14-05'!L43</f>
        <v>-</v>
      </c>
      <c r="O43" s="268" t="str">
        <f>'Week 20 21-05'!L43</f>
        <v>-</v>
      </c>
      <c r="P43" s="268" t="str">
        <f>'Week 20 21-05'!L43</f>
        <v>-</v>
      </c>
      <c r="Q43" s="184">
        <f t="shared" si="16"/>
        <v>0</v>
      </c>
    </row>
    <row r="44" spans="1:17" ht="15.75" customHeight="1" x14ac:dyDescent="0.2">
      <c r="A44" s="236">
        <v>5.3</v>
      </c>
      <c r="B44" s="237" t="s">
        <v>58</v>
      </c>
      <c r="C44" s="238">
        <f>'Week 17 30-04'!K44</f>
        <v>18</v>
      </c>
      <c r="D44" s="238">
        <f>'Week 18 7-05'!K44</f>
        <v>17.25</v>
      </c>
      <c r="E44" s="238">
        <f>'Week 19 14-05'!K44</f>
        <v>9.25</v>
      </c>
      <c r="F44" s="238">
        <f>'Week 20 21-05'!K44</f>
        <v>83</v>
      </c>
      <c r="G44" s="239">
        <f>'Week 21 28-05'!K44</f>
        <v>148.5</v>
      </c>
      <c r="H44" s="240">
        <f>SUM(C44:G44)</f>
        <v>276</v>
      </c>
      <c r="K44" s="241" t="s">
        <v>58</v>
      </c>
      <c r="L44" s="238">
        <f>'Week 17 30-04'!L44</f>
        <v>15.469999999999999</v>
      </c>
      <c r="M44" s="238">
        <f>'Week 18 7-05'!L44</f>
        <v>0</v>
      </c>
      <c r="N44" s="238">
        <f>'Week 19 14-05'!L44</f>
        <v>0</v>
      </c>
      <c r="O44" s="242">
        <f>'Week 20 21-05'!L44</f>
        <v>0</v>
      </c>
      <c r="P44" s="242">
        <f>'Week 20 21-05'!L44</f>
        <v>0</v>
      </c>
      <c r="Q44" s="240">
        <f>SUM(L44:P44)</f>
        <v>15.469999999999999</v>
      </c>
    </row>
    <row r="45" spans="1:17" ht="15.75" customHeight="1" x14ac:dyDescent="0.2">
      <c r="A45" s="193" t="s">
        <v>59</v>
      </c>
      <c r="B45" s="194" t="s">
        <v>60</v>
      </c>
      <c r="C45" s="195">
        <f>'Week 17 30-04'!K45</f>
        <v>0</v>
      </c>
      <c r="D45" s="195">
        <f>'Week 18 7-05'!K45</f>
        <v>0</v>
      </c>
      <c r="E45" s="195">
        <f>'Week 19 14-05'!K45</f>
        <v>0</v>
      </c>
      <c r="F45" s="195">
        <f>'Week 20 21-05'!K45</f>
        <v>0</v>
      </c>
      <c r="G45" s="266">
        <f>'Week 21 28-05'!K45</f>
        <v>0</v>
      </c>
      <c r="H45" s="267">
        <f t="shared" ref="H45:H47" si="17">SUM(C45:G45)</f>
        <v>0</v>
      </c>
      <c r="K45" s="199" t="s">
        <v>60</v>
      </c>
      <c r="L45" s="195">
        <f>'Week 17 30-04'!L45</f>
        <v>9.17</v>
      </c>
      <c r="M45" s="195">
        <f>'Week 18 7-05'!L45</f>
        <v>0</v>
      </c>
      <c r="N45" s="195">
        <f>'Week 19 14-05'!L45</f>
        <v>0</v>
      </c>
      <c r="O45" s="201">
        <f>'Week 20 21-05'!L45</f>
        <v>0</v>
      </c>
      <c r="P45" s="201">
        <f>'Week 20 21-05'!L45</f>
        <v>0</v>
      </c>
      <c r="Q45" s="198">
        <f>SUM(L45:P45)</f>
        <v>9.17</v>
      </c>
    </row>
    <row r="46" spans="1:17" ht="15.75" customHeight="1" x14ac:dyDescent="0.2">
      <c r="A46" s="181" t="s">
        <v>61</v>
      </c>
      <c r="B46" s="182" t="s">
        <v>62</v>
      </c>
      <c r="C46">
        <f>'Week 17 30-04'!K46</f>
        <v>0</v>
      </c>
      <c r="D46">
        <f>'Week 18 7-05'!K46</f>
        <v>0</v>
      </c>
      <c r="E46">
        <f>'Week 19 14-05'!K46</f>
        <v>0</v>
      </c>
      <c r="F46">
        <f>'Week 20 21-05'!K46</f>
        <v>0</v>
      </c>
      <c r="G46" s="260">
        <f>'Week 21 28-05'!K46</f>
        <v>0</v>
      </c>
      <c r="H46" s="261">
        <f t="shared" si="17"/>
        <v>0</v>
      </c>
      <c r="K46" s="185" t="s">
        <v>62</v>
      </c>
      <c r="L46" t="str">
        <f>'Week 17 30-04'!L46</f>
        <v>-</v>
      </c>
      <c r="M46" t="str">
        <f>'Week 18 7-05'!L46</f>
        <v>-</v>
      </c>
      <c r="N46">
        <f>'Week 19 14-05'!L45</f>
        <v>0</v>
      </c>
      <c r="O46" s="268" t="str">
        <f>'Week 20 21-05'!L46</f>
        <v>-</v>
      </c>
      <c r="P46" s="268" t="str">
        <f>'Week 20 21-05'!L46</f>
        <v>-</v>
      </c>
      <c r="Q46" s="184">
        <f t="shared" ref="Q46:Q54" si="18">SUM(L46:P46)</f>
        <v>0</v>
      </c>
    </row>
    <row r="47" spans="1:17" ht="15.75" customHeight="1" x14ac:dyDescent="0.2">
      <c r="A47" s="181" t="s">
        <v>63</v>
      </c>
      <c r="B47" s="182" t="s">
        <v>64</v>
      </c>
      <c r="C47">
        <f>'Week 17 30-04'!K47</f>
        <v>0</v>
      </c>
      <c r="D47">
        <f>'Week 18 7-05'!K47</f>
        <v>0</v>
      </c>
      <c r="E47">
        <f>'Week 19 14-05'!K47</f>
        <v>0</v>
      </c>
      <c r="F47">
        <f>'Week 20 21-05'!K47</f>
        <v>0</v>
      </c>
      <c r="G47" s="260">
        <f>'Week 21 28-05'!K47</f>
        <v>0</v>
      </c>
      <c r="H47" s="261">
        <f t="shared" si="17"/>
        <v>0</v>
      </c>
      <c r="K47" s="185" t="s">
        <v>64</v>
      </c>
      <c r="L47">
        <f>'Week 17 30-04'!L47</f>
        <v>9.17</v>
      </c>
      <c r="M47" t="str">
        <f>'Week 18 7-05'!L47</f>
        <v>-</v>
      </c>
      <c r="N47" t="str">
        <f>'Week 19 14-05'!L46</f>
        <v>-</v>
      </c>
      <c r="O47" s="268" t="str">
        <f>'Week 20 21-05'!L47</f>
        <v>-</v>
      </c>
      <c r="P47" s="268" t="str">
        <f>'Week 20 21-05'!L47</f>
        <v>-</v>
      </c>
      <c r="Q47" s="184">
        <f t="shared" si="18"/>
        <v>9.17</v>
      </c>
    </row>
    <row r="48" spans="1:17" ht="15.75" customHeight="1" x14ac:dyDescent="0.2">
      <c r="A48" s="193" t="s">
        <v>65</v>
      </c>
      <c r="B48" s="194" t="s">
        <v>66</v>
      </c>
      <c r="C48" s="195">
        <f>'Week 17 30-04'!K48</f>
        <v>18</v>
      </c>
      <c r="D48" s="195">
        <f>'Week 18 7-05'!K48</f>
        <v>17.25</v>
      </c>
      <c r="E48" s="195">
        <f>'Week 19 14-05'!K48</f>
        <v>9.25</v>
      </c>
      <c r="F48" s="195">
        <f>'Week 20 21-05'!K48</f>
        <v>83</v>
      </c>
      <c r="G48" s="197">
        <f>'Week 21 28-05'!K48</f>
        <v>148.5</v>
      </c>
      <c r="H48" s="198">
        <f>SUM(C48:G48)</f>
        <v>276</v>
      </c>
      <c r="K48" s="199" t="s">
        <v>66</v>
      </c>
      <c r="L48" s="195">
        <f>'Week 17 30-04'!L48</f>
        <v>6.3</v>
      </c>
      <c r="M48" s="195">
        <f>'Week 18 7-05'!L48</f>
        <v>0</v>
      </c>
      <c r="N48" s="195">
        <f>'Week 19 14-05'!L48</f>
        <v>0</v>
      </c>
      <c r="O48" s="201">
        <f>'Week 20 21-05'!L48</f>
        <v>0</v>
      </c>
      <c r="P48" s="201">
        <f>'Week 20 21-05'!L48</f>
        <v>0</v>
      </c>
      <c r="Q48" s="198">
        <f>SUM(L48:P48)</f>
        <v>6.3</v>
      </c>
    </row>
    <row r="49" spans="1:17" ht="15.75" customHeight="1" x14ac:dyDescent="0.2">
      <c r="A49" s="181" t="s">
        <v>67</v>
      </c>
      <c r="B49" s="182" t="s">
        <v>68</v>
      </c>
      <c r="C49">
        <f>'Week 17 30-04'!K49</f>
        <v>0</v>
      </c>
      <c r="D49">
        <f>'Week 18 7-05'!K49</f>
        <v>0</v>
      </c>
      <c r="E49">
        <f>'Week 19 14-05'!K49</f>
        <v>0</v>
      </c>
      <c r="F49">
        <f>'Week 20 21-05'!K49</f>
        <v>0</v>
      </c>
      <c r="G49" s="260">
        <f>'Week 21 28-05'!K49</f>
        <v>0</v>
      </c>
      <c r="H49" s="261">
        <f t="shared" ref="H49:H50" si="19">SUM(C49:G49)</f>
        <v>0</v>
      </c>
      <c r="K49" s="185" t="s">
        <v>68</v>
      </c>
      <c r="L49" t="str">
        <f>'Week 17 30-04'!L49</f>
        <v>-</v>
      </c>
      <c r="M49" t="str">
        <f>'Week 18 7-05'!L49</f>
        <v>-</v>
      </c>
      <c r="N49" t="str">
        <f>'Week 19 14-05'!L49</f>
        <v>-</v>
      </c>
      <c r="O49" s="268" t="str">
        <f>'Week 20 21-05'!L49</f>
        <v>-</v>
      </c>
      <c r="P49" s="268" t="str">
        <f>'Week 20 21-05'!L49</f>
        <v>-</v>
      </c>
      <c r="Q49" s="184">
        <f t="shared" si="18"/>
        <v>0</v>
      </c>
    </row>
    <row r="50" spans="1:17" ht="15.75" customHeight="1" x14ac:dyDescent="0.2">
      <c r="A50" s="181" t="s">
        <v>69</v>
      </c>
      <c r="B50" s="182" t="s">
        <v>70</v>
      </c>
      <c r="C50">
        <f>'Week 17 30-04'!K50</f>
        <v>18</v>
      </c>
      <c r="D50">
        <f>'Week 18 7-05'!K50</f>
        <v>17.25</v>
      </c>
      <c r="E50">
        <f>'Week 19 14-05'!K50</f>
        <v>9.25</v>
      </c>
      <c r="F50">
        <f>'Week 20 21-05'!K50</f>
        <v>83</v>
      </c>
      <c r="G50" s="260">
        <f>'Week 21 28-05'!K50</f>
        <v>148.5</v>
      </c>
      <c r="H50" s="261">
        <f t="shared" si="19"/>
        <v>276</v>
      </c>
      <c r="K50" s="185" t="s">
        <v>70</v>
      </c>
      <c r="L50">
        <f>'Week 17 30-04'!L50</f>
        <v>6.3</v>
      </c>
      <c r="M50" t="str">
        <f>'Week 18 7-05'!L50</f>
        <v>-</v>
      </c>
      <c r="N50" t="str">
        <f>'Week 19 14-05'!L50</f>
        <v>-</v>
      </c>
      <c r="O50" s="268" t="str">
        <f>'Week 20 21-05'!L50</f>
        <v>-</v>
      </c>
      <c r="P50" s="268" t="str">
        <f>'Week 20 21-05'!L50</f>
        <v>-</v>
      </c>
      <c r="Q50" s="184">
        <f t="shared" si="18"/>
        <v>6.3</v>
      </c>
    </row>
    <row r="51" spans="1:17" ht="15.75" customHeight="1" x14ac:dyDescent="0.2">
      <c r="A51" s="236">
        <v>5.4</v>
      </c>
      <c r="B51" s="237" t="s">
        <v>71</v>
      </c>
      <c r="C51" s="238">
        <f>'Week 17 30-04'!K51</f>
        <v>0</v>
      </c>
      <c r="D51" s="238">
        <f>'Week 18 7-05'!K51</f>
        <v>0</v>
      </c>
      <c r="E51" s="238">
        <f>'Week 19 14-05'!K51</f>
        <v>0</v>
      </c>
      <c r="F51" s="243">
        <f>'Week 20 21-05'!K51</f>
        <v>0</v>
      </c>
      <c r="G51" s="239">
        <f>'Week 21 28-05'!K51</f>
        <v>0</v>
      </c>
      <c r="H51" s="240">
        <f>SUM(C51:G51)</f>
        <v>0</v>
      </c>
      <c r="K51" s="241" t="s">
        <v>71</v>
      </c>
      <c r="L51" s="238">
        <f>'Week 17 30-04'!L51</f>
        <v>34.03</v>
      </c>
      <c r="M51" s="238">
        <f>'Week 18 7-05'!L51</f>
        <v>55.47</v>
      </c>
      <c r="N51" s="238">
        <f>'Week 19 14-05'!L51</f>
        <v>7.5</v>
      </c>
      <c r="O51" s="242">
        <f>'Week 20 21-05'!L51</f>
        <v>7.5</v>
      </c>
      <c r="P51" s="242">
        <f>'Week 20 21-05'!L51</f>
        <v>7.5</v>
      </c>
      <c r="Q51" s="240">
        <f>SUM(L51:P51)</f>
        <v>112</v>
      </c>
    </row>
    <row r="52" spans="1:17" ht="15.75" customHeight="1" x14ac:dyDescent="0.2">
      <c r="A52" s="181" t="s">
        <v>72</v>
      </c>
      <c r="B52" s="182" t="s">
        <v>73</v>
      </c>
      <c r="C52">
        <f>'Week 17 30-04'!K52</f>
        <v>0</v>
      </c>
      <c r="D52">
        <f>'Week 18 7-05'!K52</f>
        <v>0</v>
      </c>
      <c r="E52">
        <f>'Week 19 14-05'!K52</f>
        <v>0</v>
      </c>
      <c r="F52" s="258">
        <f>'Week 20 21-05'!K52</f>
        <v>0</v>
      </c>
      <c r="G52" s="260">
        <f>'Week 21 28-05'!K52</f>
        <v>0</v>
      </c>
      <c r="H52" s="261">
        <f t="shared" ref="H52:H54" si="20">SUM(C52:G52)</f>
        <v>0</v>
      </c>
      <c r="K52" s="185" t="s">
        <v>73</v>
      </c>
      <c r="L52">
        <f>'Week 17 30-04'!L52</f>
        <v>4.43</v>
      </c>
      <c r="M52">
        <f>'Week 18 7-05'!L52</f>
        <v>9.57</v>
      </c>
      <c r="N52" t="str">
        <f>'Week 19 14-05'!L52</f>
        <v>-</v>
      </c>
      <c r="O52" s="268" t="str">
        <f>'Week 20 21-05'!L52</f>
        <v>-</v>
      </c>
      <c r="P52" s="268" t="str">
        <f>'Week 20 21-05'!L52</f>
        <v>-</v>
      </c>
      <c r="Q52" s="184">
        <f t="shared" si="18"/>
        <v>14</v>
      </c>
    </row>
    <row r="53" spans="1:17" ht="15.75" customHeight="1" x14ac:dyDescent="0.2">
      <c r="A53" s="181" t="s">
        <v>74</v>
      </c>
      <c r="B53" s="182" t="s">
        <v>75</v>
      </c>
      <c r="C53">
        <f>'Week 17 30-04'!K53</f>
        <v>0</v>
      </c>
      <c r="D53">
        <f>'Week 18 7-05'!K53</f>
        <v>0</v>
      </c>
      <c r="E53">
        <f>'Week 19 14-05'!K53</f>
        <v>0</v>
      </c>
      <c r="F53" s="258">
        <f>'Week 20 21-05'!K53</f>
        <v>0</v>
      </c>
      <c r="G53" s="260">
        <f>'Week 21 28-05'!K53</f>
        <v>0</v>
      </c>
      <c r="H53" s="261">
        <f t="shared" si="20"/>
        <v>0</v>
      </c>
      <c r="K53" s="185" t="s">
        <v>75</v>
      </c>
      <c r="L53">
        <f>'Week 17 30-04'!L53</f>
        <v>29.6</v>
      </c>
      <c r="M53">
        <f>'Week 18 7-05'!L53</f>
        <v>44.4</v>
      </c>
      <c r="N53" t="str">
        <f>'Week 19 14-05'!L53</f>
        <v>-</v>
      </c>
      <c r="O53" s="268" t="str">
        <f>'Week 20 21-05'!L53</f>
        <v>-</v>
      </c>
      <c r="P53" s="268" t="str">
        <f>'Week 20 21-05'!L53</f>
        <v>-</v>
      </c>
      <c r="Q53" s="184">
        <f t="shared" si="18"/>
        <v>74</v>
      </c>
    </row>
    <row r="54" spans="1:17" ht="15.75" customHeight="1" x14ac:dyDescent="0.2">
      <c r="A54" s="181" t="s">
        <v>76</v>
      </c>
      <c r="B54" s="182" t="s">
        <v>77</v>
      </c>
      <c r="C54">
        <f>'Week 17 30-04'!K54</f>
        <v>0</v>
      </c>
      <c r="D54">
        <f>'Week 18 7-05'!K54</f>
        <v>0</v>
      </c>
      <c r="E54">
        <f>'Week 19 14-05'!K54</f>
        <v>0</v>
      </c>
      <c r="F54" s="258">
        <f>'Week 20 21-05'!K54</f>
        <v>0</v>
      </c>
      <c r="G54" s="260">
        <f>'Week 21 28-05'!K54</f>
        <v>0</v>
      </c>
      <c r="H54" s="261">
        <f t="shared" si="20"/>
        <v>0</v>
      </c>
      <c r="K54" s="185" t="s">
        <v>77</v>
      </c>
      <c r="L54" t="str">
        <f>'Week 17 30-04'!L54</f>
        <v>-</v>
      </c>
      <c r="M54">
        <f>'Week 18 7-05'!L54</f>
        <v>1.5</v>
      </c>
      <c r="N54">
        <f>'Week 19 14-05'!L54</f>
        <v>7.5</v>
      </c>
      <c r="O54" s="268">
        <f>'Week 20 21-05'!L54</f>
        <v>7.5</v>
      </c>
      <c r="P54" s="268">
        <f>'Week 20 21-05'!L54</f>
        <v>7.5</v>
      </c>
      <c r="Q54" s="184">
        <f t="shared" si="18"/>
        <v>24</v>
      </c>
    </row>
    <row r="55" spans="1:17" ht="15.75" customHeight="1" x14ac:dyDescent="0.2">
      <c r="A55" s="181"/>
      <c r="B55" s="182"/>
      <c r="F55" s="258">
        <f>'Week 20 21-05'!K55</f>
        <v>0</v>
      </c>
      <c r="G55" s="260">
        <f>'Week 21 28-05'!K55</f>
        <v>0</v>
      </c>
      <c r="H55" s="261"/>
      <c r="K55" s="185"/>
      <c r="L55">
        <f>'Week 17 30-04'!L55</f>
        <v>0</v>
      </c>
      <c r="M55">
        <f>'Week 18 7-05'!L55</f>
        <v>0</v>
      </c>
      <c r="N55">
        <f>'Week 19 14-05'!L55</f>
        <v>0</v>
      </c>
      <c r="O55" s="268">
        <f>'Week 20 21-05'!L55</f>
        <v>0</v>
      </c>
      <c r="P55" s="268">
        <f>'Week 20 21-05'!L55</f>
        <v>0</v>
      </c>
      <c r="Q55" s="184"/>
    </row>
    <row r="56" spans="1:17" ht="15.75" customHeight="1" x14ac:dyDescent="0.2">
      <c r="A56" s="229">
        <v>6</v>
      </c>
      <c r="B56" s="244" t="s">
        <v>78</v>
      </c>
      <c r="C56" s="245">
        <f>'Week 17 30-04'!K56</f>
        <v>43</v>
      </c>
      <c r="D56" s="245">
        <f>'Week 18 7-05'!K56</f>
        <v>31.75</v>
      </c>
      <c r="E56" s="245">
        <f>'Week 19 14-05'!K56</f>
        <v>21.5</v>
      </c>
      <c r="F56" s="246">
        <f>'Week 20 21-05'!K56</f>
        <v>142</v>
      </c>
      <c r="G56" s="247">
        <f>'Week 21 28-05'!K56</f>
        <v>235.5</v>
      </c>
      <c r="H56" s="248">
        <f>SUM(C56:G56)</f>
        <v>473.75</v>
      </c>
      <c r="K56" s="249" t="s">
        <v>78</v>
      </c>
      <c r="L56" s="245">
        <f>'Week 17 30-04'!L56</f>
        <v>0</v>
      </c>
      <c r="M56" s="245">
        <f>'Week 18 7-05'!L56</f>
        <v>0</v>
      </c>
      <c r="N56" s="245">
        <f>'Week 19 14-05'!L56</f>
        <v>0</v>
      </c>
      <c r="O56" s="250">
        <f>'Week 20 21-05'!L56</f>
        <v>0</v>
      </c>
      <c r="P56" s="250">
        <f>'Week 20 21-05'!L56</f>
        <v>0</v>
      </c>
      <c r="Q56" s="248">
        <f t="shared" ref="Q56:Q70" si="21">SUM(L56:N56)</f>
        <v>0</v>
      </c>
    </row>
    <row r="57" spans="1:17" ht="15.75" customHeight="1" x14ac:dyDescent="0.2">
      <c r="A57" s="181">
        <v>6.1</v>
      </c>
      <c r="B57" s="182" t="s">
        <v>79</v>
      </c>
      <c r="C57">
        <f>'Week 17 30-04'!K57</f>
        <v>0</v>
      </c>
      <c r="D57">
        <f>'Week 18 7-05'!K57</f>
        <v>0</v>
      </c>
      <c r="E57">
        <f>'Week 19 14-05'!K57</f>
        <v>0</v>
      </c>
      <c r="F57" s="258">
        <f>'Week 20 21-05'!K57</f>
        <v>0</v>
      </c>
      <c r="G57" s="260">
        <f>'Week 21 28-05'!K57</f>
        <v>0</v>
      </c>
      <c r="H57" s="261">
        <f t="shared" ref="H57:H69" si="22">SUM(C57:G57)</f>
        <v>0</v>
      </c>
      <c r="K57" s="185" t="s">
        <v>79</v>
      </c>
      <c r="L57" t="str">
        <f>'Week 17 30-04'!L57</f>
        <v>-</v>
      </c>
      <c r="M57" t="str">
        <f>'Week 18 7-05'!L57</f>
        <v>-</v>
      </c>
      <c r="N57" t="str">
        <f>'Week 19 14-05'!L57</f>
        <v>-</v>
      </c>
      <c r="O57" s="268" t="str">
        <f>'Week 20 21-05'!L57</f>
        <v>-</v>
      </c>
      <c r="P57" s="268" t="str">
        <f>'Week 20 21-05'!L57</f>
        <v>-</v>
      </c>
      <c r="Q57" s="184">
        <f t="shared" si="21"/>
        <v>0</v>
      </c>
    </row>
    <row r="58" spans="1:17" ht="15.75" customHeight="1" x14ac:dyDescent="0.2">
      <c r="A58" s="181">
        <v>6.2</v>
      </c>
      <c r="B58" s="182" t="s">
        <v>80</v>
      </c>
      <c r="C58">
        <f>'Week 17 30-04'!K58</f>
        <v>0</v>
      </c>
      <c r="D58">
        <f>'Week 18 7-05'!K58</f>
        <v>0</v>
      </c>
      <c r="E58">
        <f>'Week 19 14-05'!K58</f>
        <v>0</v>
      </c>
      <c r="F58" s="258">
        <f>'Week 20 21-05'!K58</f>
        <v>2</v>
      </c>
      <c r="G58" s="260">
        <f>'Week 21 28-05'!K58</f>
        <v>0</v>
      </c>
      <c r="H58" s="261">
        <f t="shared" si="22"/>
        <v>2</v>
      </c>
      <c r="K58" s="185" t="s">
        <v>80</v>
      </c>
      <c r="L58" t="str">
        <f>'Week 17 30-04'!L58</f>
        <v>-</v>
      </c>
      <c r="M58" t="str">
        <f>'Week 18 7-05'!L58</f>
        <v>-</v>
      </c>
      <c r="N58" t="str">
        <f>'Week 19 14-05'!L58</f>
        <v>-</v>
      </c>
      <c r="O58" s="268" t="str">
        <f>'Week 20 21-05'!L58</f>
        <v>-</v>
      </c>
      <c r="P58" s="268" t="str">
        <f>'Week 20 21-05'!L58</f>
        <v>-</v>
      </c>
      <c r="Q58" s="184">
        <f t="shared" si="21"/>
        <v>0</v>
      </c>
    </row>
    <row r="59" spans="1:17" ht="15.75" customHeight="1" x14ac:dyDescent="0.2">
      <c r="A59" s="181">
        <v>6.3</v>
      </c>
      <c r="B59" s="182" t="s">
        <v>81</v>
      </c>
      <c r="C59">
        <f>'Week 17 30-04'!K59</f>
        <v>0</v>
      </c>
      <c r="D59">
        <f>'Week 18 7-05'!K59</f>
        <v>0</v>
      </c>
      <c r="E59">
        <f>'Week 19 14-05'!K59</f>
        <v>0</v>
      </c>
      <c r="F59" s="258">
        <f>'Week 20 21-05'!K59</f>
        <v>0</v>
      </c>
      <c r="G59" s="260">
        <f>'Week 21 28-05'!K59</f>
        <v>0</v>
      </c>
      <c r="H59" s="261">
        <f t="shared" si="22"/>
        <v>0</v>
      </c>
      <c r="K59" s="185" t="s">
        <v>81</v>
      </c>
      <c r="L59" t="str">
        <f>'Week 17 30-04'!L59</f>
        <v>-</v>
      </c>
      <c r="M59" t="str">
        <f>'Week 18 7-05'!L59</f>
        <v>-</v>
      </c>
      <c r="N59" t="str">
        <f>'Week 19 14-05'!L59</f>
        <v>-</v>
      </c>
      <c r="O59" s="268" t="str">
        <f>'Week 20 21-05'!L59</f>
        <v>-</v>
      </c>
      <c r="P59" s="268" t="str">
        <f>'Week 20 21-05'!L59</f>
        <v>-</v>
      </c>
      <c r="Q59" s="184">
        <f t="shared" si="21"/>
        <v>0</v>
      </c>
    </row>
    <row r="60" spans="1:17" ht="15.75" customHeight="1" x14ac:dyDescent="0.2">
      <c r="A60" s="181">
        <v>6.4</v>
      </c>
      <c r="B60" s="182" t="s">
        <v>82</v>
      </c>
      <c r="C60">
        <f>'Week 17 30-04'!K60</f>
        <v>0</v>
      </c>
      <c r="D60">
        <f>'Week 18 7-05'!K60</f>
        <v>0</v>
      </c>
      <c r="E60">
        <f>'Week 19 14-05'!K60</f>
        <v>0</v>
      </c>
      <c r="F60" s="258">
        <f>'Week 20 21-05'!K60</f>
        <v>0</v>
      </c>
      <c r="G60" s="260">
        <f>'Week 21 28-05'!K60</f>
        <v>0</v>
      </c>
      <c r="H60" s="261">
        <f t="shared" si="22"/>
        <v>0</v>
      </c>
      <c r="K60" s="185" t="s">
        <v>82</v>
      </c>
      <c r="L60" t="str">
        <f>'Week 17 30-04'!L60</f>
        <v>-</v>
      </c>
      <c r="M60" t="str">
        <f>'Week 18 7-05'!L60</f>
        <v>-</v>
      </c>
      <c r="N60" t="str">
        <f>'Week 19 14-05'!L60</f>
        <v>-</v>
      </c>
      <c r="O60" s="268" t="str">
        <f>'Week 20 21-05'!L60</f>
        <v>-</v>
      </c>
      <c r="P60" s="268" t="str">
        <f>'Week 20 21-05'!L60</f>
        <v>-</v>
      </c>
      <c r="Q60" s="184">
        <f t="shared" si="21"/>
        <v>0</v>
      </c>
    </row>
    <row r="61" spans="1:17" ht="15.75" customHeight="1" x14ac:dyDescent="0.2">
      <c r="A61" s="181">
        <v>6.5</v>
      </c>
      <c r="B61" s="182" t="s">
        <v>83</v>
      </c>
      <c r="C61">
        <f>'Week 17 30-04'!K61</f>
        <v>0</v>
      </c>
      <c r="D61">
        <f>'Week 18 7-05'!K61</f>
        <v>0</v>
      </c>
      <c r="E61">
        <f>'Week 19 14-05'!K61</f>
        <v>0</v>
      </c>
      <c r="F61" s="258">
        <f>'Week 20 21-05'!K61</f>
        <v>0</v>
      </c>
      <c r="G61" s="260">
        <f>'Week 21 28-05'!K61</f>
        <v>0</v>
      </c>
      <c r="H61" s="261">
        <f t="shared" si="22"/>
        <v>0</v>
      </c>
      <c r="K61" s="185" t="s">
        <v>83</v>
      </c>
      <c r="L61" t="str">
        <f>'Week 17 30-04'!L61</f>
        <v>-</v>
      </c>
      <c r="M61" t="str">
        <f>'Week 18 7-05'!L61</f>
        <v>-</v>
      </c>
      <c r="N61" t="str">
        <f>'Week 19 14-05'!L61</f>
        <v>-</v>
      </c>
      <c r="O61" s="268" t="str">
        <f>'Week 20 21-05'!L61</f>
        <v>-</v>
      </c>
      <c r="P61" s="268" t="str">
        <f>'Week 20 21-05'!L61</f>
        <v>-</v>
      </c>
      <c r="Q61" s="184">
        <f t="shared" si="21"/>
        <v>0</v>
      </c>
    </row>
    <row r="62" spans="1:17" ht="15.75" customHeight="1" x14ac:dyDescent="0.2">
      <c r="A62" s="181">
        <v>6.6</v>
      </c>
      <c r="B62" s="182" t="s">
        <v>84</v>
      </c>
      <c r="C62">
        <f>'Week 17 30-04'!K62</f>
        <v>0</v>
      </c>
      <c r="D62">
        <f>'Week 18 7-05'!K62</f>
        <v>0</v>
      </c>
      <c r="E62">
        <f>'Week 19 14-05'!K62</f>
        <v>0</v>
      </c>
      <c r="F62" s="258">
        <f>'Week 20 21-05'!K62</f>
        <v>0</v>
      </c>
      <c r="G62" s="260">
        <f>'Week 21 28-05'!K62</f>
        <v>0</v>
      </c>
      <c r="H62" s="261">
        <f t="shared" si="22"/>
        <v>0</v>
      </c>
      <c r="K62" s="185" t="s">
        <v>84</v>
      </c>
      <c r="L62" t="str">
        <f>'Week 17 30-04'!L62</f>
        <v>-</v>
      </c>
      <c r="M62" t="str">
        <f>'Week 18 7-05'!L62</f>
        <v>-</v>
      </c>
      <c r="N62" t="str">
        <f>'Week 19 14-05'!L62</f>
        <v>-</v>
      </c>
      <c r="O62" s="268" t="str">
        <f>'Week 20 21-05'!L62</f>
        <v>-</v>
      </c>
      <c r="P62" s="268" t="str">
        <f>'Week 20 21-05'!L62</f>
        <v>-</v>
      </c>
      <c r="Q62" s="184">
        <f t="shared" si="21"/>
        <v>0</v>
      </c>
    </row>
    <row r="63" spans="1:17" ht="15.75" customHeight="1" x14ac:dyDescent="0.2">
      <c r="A63" s="181">
        <v>6.7</v>
      </c>
      <c r="B63" s="182" t="s">
        <v>85</v>
      </c>
      <c r="C63">
        <f>'Week 17 30-04'!K63</f>
        <v>0</v>
      </c>
      <c r="D63">
        <f>'Week 18 7-05'!K63</f>
        <v>0</v>
      </c>
      <c r="E63">
        <f>'Week 19 14-05'!K63</f>
        <v>0</v>
      </c>
      <c r="F63" s="258">
        <f>'Week 20 21-05'!K63</f>
        <v>0</v>
      </c>
      <c r="G63" s="260">
        <f>'Week 21 28-05'!K63</f>
        <v>0</v>
      </c>
      <c r="H63" s="261">
        <f t="shared" si="22"/>
        <v>0</v>
      </c>
      <c r="K63" s="185" t="s">
        <v>85</v>
      </c>
      <c r="L63" t="str">
        <f>'Week 17 30-04'!L63</f>
        <v>-</v>
      </c>
      <c r="M63" t="str">
        <f>'Week 18 7-05'!L63</f>
        <v>-</v>
      </c>
      <c r="N63" t="str">
        <f>'Week 19 14-05'!L63</f>
        <v>-</v>
      </c>
      <c r="O63" s="268" t="str">
        <f>'Week 20 21-05'!L63</f>
        <v>-</v>
      </c>
      <c r="P63" s="268" t="str">
        <f>'Week 20 21-05'!L63</f>
        <v>-</v>
      </c>
      <c r="Q63" s="184">
        <f t="shared" si="21"/>
        <v>0</v>
      </c>
    </row>
    <row r="64" spans="1:17" ht="15.75" customHeight="1" x14ac:dyDescent="0.2">
      <c r="A64" s="181">
        <v>6.8</v>
      </c>
      <c r="B64" s="182" t="s">
        <v>86</v>
      </c>
      <c r="C64">
        <f>'Week 17 30-04'!K64</f>
        <v>0</v>
      </c>
      <c r="D64">
        <f>'Week 18 7-05'!K64</f>
        <v>0</v>
      </c>
      <c r="E64">
        <f>'Week 19 14-05'!K64</f>
        <v>0</v>
      </c>
      <c r="F64" s="258">
        <f>'Week 20 21-05'!K64</f>
        <v>0</v>
      </c>
      <c r="G64" s="260">
        <f>'Week 21 28-05'!K64</f>
        <v>0</v>
      </c>
      <c r="H64" s="261">
        <f t="shared" si="22"/>
        <v>0</v>
      </c>
      <c r="K64" s="185" t="s">
        <v>86</v>
      </c>
      <c r="L64" t="str">
        <f>'Week 17 30-04'!L64</f>
        <v>-</v>
      </c>
      <c r="M64" t="str">
        <f>'Week 18 7-05'!L64</f>
        <v>-</v>
      </c>
      <c r="N64" t="str">
        <f>'Week 19 14-05'!L64</f>
        <v>-</v>
      </c>
      <c r="O64" s="268" t="str">
        <f>'Week 20 21-05'!L64</f>
        <v>-</v>
      </c>
      <c r="P64" s="268" t="str">
        <f>'Week 20 21-05'!L64</f>
        <v>-</v>
      </c>
      <c r="Q64" s="184">
        <f t="shared" si="21"/>
        <v>0</v>
      </c>
    </row>
    <row r="65" spans="1:17" ht="15.75" customHeight="1" x14ac:dyDescent="0.2">
      <c r="A65" s="181">
        <v>6.9</v>
      </c>
      <c r="B65" s="182" t="s">
        <v>87</v>
      </c>
      <c r="C65">
        <f>'Week 17 30-04'!K65</f>
        <v>0</v>
      </c>
      <c r="D65">
        <f>'Week 18 7-05'!K65</f>
        <v>0</v>
      </c>
      <c r="E65">
        <f>'Week 19 14-05'!K65</f>
        <v>0</v>
      </c>
      <c r="F65" s="258">
        <f>'Week 20 21-05'!K65</f>
        <v>0</v>
      </c>
      <c r="G65" s="260">
        <f>'Week 21 28-05'!K65</f>
        <v>0</v>
      </c>
      <c r="H65" s="261">
        <f t="shared" si="22"/>
        <v>0</v>
      </c>
      <c r="K65" s="185" t="s">
        <v>87</v>
      </c>
      <c r="L65" t="str">
        <f>'Week 17 30-04'!L65</f>
        <v>-</v>
      </c>
      <c r="M65" t="str">
        <f>'Week 18 7-05'!L65</f>
        <v>-</v>
      </c>
      <c r="N65" t="str">
        <f>'Week 19 14-05'!L65</f>
        <v>-</v>
      </c>
      <c r="O65" s="268" t="str">
        <f>'Week 20 21-05'!L65</f>
        <v>-</v>
      </c>
      <c r="P65" s="268" t="str">
        <f>'Week 20 21-05'!L65</f>
        <v>-</v>
      </c>
      <c r="Q65" s="184">
        <f t="shared" si="21"/>
        <v>0</v>
      </c>
    </row>
    <row r="66" spans="1:17" ht="15.75" customHeight="1" x14ac:dyDescent="0.2">
      <c r="A66" s="181">
        <v>6.1</v>
      </c>
      <c r="B66" s="182" t="s">
        <v>88</v>
      </c>
      <c r="C66">
        <f>'Week 17 30-04'!K66</f>
        <v>18</v>
      </c>
      <c r="D66">
        <f>'Week 18 7-05'!K66</f>
        <v>31.5</v>
      </c>
      <c r="E66">
        <f>'Week 19 14-05'!K66</f>
        <v>13.75</v>
      </c>
      <c r="F66" s="258">
        <f>'Week 20 21-05'!K66</f>
        <v>86.5</v>
      </c>
      <c r="G66" s="260">
        <f>'Week 21 28-05'!K66</f>
        <v>153.75</v>
      </c>
      <c r="H66" s="261">
        <f t="shared" si="22"/>
        <v>303.5</v>
      </c>
      <c r="K66" s="185" t="s">
        <v>88</v>
      </c>
      <c r="L66" t="str">
        <f>'Week 17 30-04'!L66</f>
        <v>-</v>
      </c>
      <c r="M66" t="str">
        <f>'Week 18 7-05'!L66</f>
        <v>-</v>
      </c>
      <c r="N66" t="str">
        <f>'Week 19 14-05'!L66</f>
        <v>-</v>
      </c>
      <c r="O66" s="268" t="str">
        <f>'Week 20 21-05'!L66</f>
        <v>-</v>
      </c>
      <c r="P66" s="268" t="str">
        <f>'Week 20 21-05'!L66</f>
        <v>-</v>
      </c>
      <c r="Q66" s="184">
        <f t="shared" si="21"/>
        <v>0</v>
      </c>
    </row>
    <row r="67" spans="1:17" ht="15.75" customHeight="1" x14ac:dyDescent="0.2">
      <c r="A67" s="181">
        <v>6.11</v>
      </c>
      <c r="B67" s="182" t="s">
        <v>89</v>
      </c>
      <c r="C67">
        <f>'Week 17 30-04'!K67</f>
        <v>25</v>
      </c>
      <c r="D67">
        <f>'Week 18 7-05'!K67</f>
        <v>0</v>
      </c>
      <c r="E67">
        <f>'Week 19 14-05'!K67</f>
        <v>0</v>
      </c>
      <c r="F67" s="258">
        <f>'Week 20 21-05'!K67</f>
        <v>0</v>
      </c>
      <c r="G67" s="260">
        <f>'Week 21 28-05'!K67</f>
        <v>0</v>
      </c>
      <c r="H67" s="261">
        <f t="shared" si="22"/>
        <v>25</v>
      </c>
      <c r="K67" s="185" t="s">
        <v>89</v>
      </c>
      <c r="L67" t="str">
        <f>'Week 17 30-04'!L67</f>
        <v>-</v>
      </c>
      <c r="M67" t="str">
        <f>'Week 18 7-05'!L67</f>
        <v>-</v>
      </c>
      <c r="N67" t="str">
        <f>'Week 19 14-05'!L67</f>
        <v>-</v>
      </c>
      <c r="O67" s="268" t="str">
        <f>'Week 20 21-05'!L67</f>
        <v>-</v>
      </c>
      <c r="P67" s="268" t="str">
        <f>'Week 20 21-05'!L67</f>
        <v>-</v>
      </c>
      <c r="Q67" s="184">
        <f t="shared" si="21"/>
        <v>0</v>
      </c>
    </row>
    <row r="68" spans="1:17" ht="15.75" customHeight="1" x14ac:dyDescent="0.2">
      <c r="A68" s="181">
        <v>6.12</v>
      </c>
      <c r="B68" s="182" t="s">
        <v>90</v>
      </c>
      <c r="C68">
        <f>'Week 17 30-04'!K68</f>
        <v>0</v>
      </c>
      <c r="D68">
        <f>'Week 18 7-05'!K68</f>
        <v>0.25</v>
      </c>
      <c r="E68">
        <f>'Week 19 14-05'!K68</f>
        <v>7.75</v>
      </c>
      <c r="F68" s="258">
        <f>'Week 20 21-05'!K68</f>
        <v>53.5</v>
      </c>
      <c r="G68" s="260">
        <f>'Week 21 28-05'!K68</f>
        <v>33.75</v>
      </c>
      <c r="H68" s="261">
        <f t="shared" si="22"/>
        <v>95.25</v>
      </c>
      <c r="K68" s="185" t="s">
        <v>90</v>
      </c>
      <c r="L68" t="str">
        <f>'Week 17 30-04'!L68</f>
        <v>-</v>
      </c>
      <c r="M68" t="str">
        <f>'Week 18 7-05'!L68</f>
        <v>-</v>
      </c>
      <c r="N68" t="str">
        <f>'Week 19 14-05'!L68</f>
        <v>-</v>
      </c>
      <c r="O68" s="268" t="str">
        <f>'Week 20 21-05'!L68</f>
        <v>-</v>
      </c>
      <c r="P68" s="268" t="str">
        <f>'Week 20 21-05'!L68</f>
        <v>-</v>
      </c>
      <c r="Q68" s="184">
        <f t="shared" si="21"/>
        <v>0</v>
      </c>
    </row>
    <row r="69" spans="1:17" ht="15.75" customHeight="1" x14ac:dyDescent="0.2">
      <c r="A69" s="181">
        <v>6.13</v>
      </c>
      <c r="B69" s="182" t="s">
        <v>91</v>
      </c>
      <c r="C69">
        <f>'Week 17 30-04'!K69</f>
        <v>0</v>
      </c>
      <c r="D69">
        <f>'Week 18 7-05'!K69</f>
        <v>0</v>
      </c>
      <c r="E69">
        <f>'Week 19 14-05'!K69</f>
        <v>0</v>
      </c>
      <c r="F69" s="258">
        <f>'Week 20 21-05'!K69</f>
        <v>0</v>
      </c>
      <c r="G69" s="260">
        <f>'Week 21 28-05'!K69</f>
        <v>36.25</v>
      </c>
      <c r="H69" s="261">
        <f t="shared" si="22"/>
        <v>36.25</v>
      </c>
      <c r="K69" s="185" t="s">
        <v>91</v>
      </c>
      <c r="L69" t="str">
        <f>'Week 17 30-04'!L69</f>
        <v>-</v>
      </c>
      <c r="M69" t="str">
        <f>'Week 18 7-05'!L69</f>
        <v>-</v>
      </c>
      <c r="N69" t="str">
        <f>'Week 19 14-05'!L69</f>
        <v>-</v>
      </c>
      <c r="O69" s="268" t="str">
        <f>'Week 20 21-05'!L69</f>
        <v>-</v>
      </c>
      <c r="P69" s="268" t="str">
        <f>'Week 20 21-05'!L69</f>
        <v>-</v>
      </c>
      <c r="Q69" s="184">
        <f t="shared" si="21"/>
        <v>0</v>
      </c>
    </row>
    <row r="70" spans="1:17" ht="15.75" customHeight="1" thickBot="1" x14ac:dyDescent="0.25">
      <c r="A70" s="251">
        <v>6.14</v>
      </c>
      <c r="B70" s="252" t="s">
        <v>92</v>
      </c>
      <c r="C70" s="253">
        <f>'Week 17 30-04'!K70</f>
        <v>0</v>
      </c>
      <c r="D70" s="253">
        <f>'Week 18 7-05'!K70</f>
        <v>0</v>
      </c>
      <c r="E70" s="253">
        <f>'Week 19 14-05'!K70</f>
        <v>0</v>
      </c>
      <c r="F70" s="263">
        <f>'Week 20 21-05'!K70</f>
        <v>0</v>
      </c>
      <c r="G70" s="264">
        <f>'Week 21 28-05'!K70</f>
        <v>11.75</v>
      </c>
      <c r="H70" s="265">
        <f>SUM(C70:G70)</f>
        <v>11.75</v>
      </c>
      <c r="K70" s="255" t="s">
        <v>92</v>
      </c>
      <c r="L70" s="253" t="str">
        <f>'Week 17 30-04'!L70</f>
        <v>-</v>
      </c>
      <c r="M70" s="253" t="str">
        <f>'Week 18 7-05'!L70</f>
        <v>-</v>
      </c>
      <c r="N70" s="253" t="str">
        <f>'Week 19 14-05'!L70</f>
        <v>-</v>
      </c>
      <c r="O70" s="269" t="str">
        <f>'Week 20 21-05'!L70</f>
        <v>-</v>
      </c>
      <c r="P70" s="269" t="str">
        <f>'Week 20 21-05'!L70</f>
        <v>-</v>
      </c>
      <c r="Q70" s="254">
        <f t="shared" si="21"/>
        <v>0</v>
      </c>
    </row>
    <row r="71" spans="1:17" ht="15.75" customHeight="1" x14ac:dyDescent="0.2">
      <c r="A71" s="256"/>
      <c r="B71" s="182"/>
      <c r="F71" s="183"/>
      <c r="K71" s="182"/>
    </row>
    <row r="72" spans="1:17" ht="15.75" customHeight="1" x14ac:dyDescent="0.2">
      <c r="A72" s="256"/>
      <c r="B72" s="182"/>
      <c r="F72" s="183"/>
      <c r="K72" s="182"/>
    </row>
    <row r="73" spans="1:17" ht="15.75" customHeight="1" x14ac:dyDescent="0.2">
      <c r="A73" s="256"/>
      <c r="B73" s="182"/>
      <c r="F73" s="183"/>
      <c r="K73" s="182"/>
    </row>
    <row r="74" spans="1:17" ht="15.75" customHeight="1" x14ac:dyDescent="0.2">
      <c r="A74" s="256"/>
      <c r="B74" s="182"/>
      <c r="F74" s="183"/>
      <c r="K74" s="182"/>
    </row>
    <row r="75" spans="1:17" ht="15.75" customHeight="1" x14ac:dyDescent="0.2">
      <c r="A75" s="256"/>
      <c r="B75" s="182"/>
      <c r="F75" s="183"/>
      <c r="K75" s="182"/>
    </row>
    <row r="76" spans="1:17" ht="15.75" customHeight="1" x14ac:dyDescent="0.2">
      <c r="A76" s="256"/>
      <c r="B76" s="182"/>
      <c r="F76" s="183"/>
      <c r="K76" s="182"/>
    </row>
    <row r="77" spans="1:17" ht="15.75" customHeight="1" x14ac:dyDescent="0.2">
      <c r="A77" s="256"/>
      <c r="B77" s="182"/>
      <c r="F77" s="183"/>
      <c r="K77" s="182"/>
    </row>
    <row r="78" spans="1:17" ht="15.75" customHeight="1" x14ac:dyDescent="0.2">
      <c r="A78" s="256"/>
      <c r="B78" s="182"/>
      <c r="F78" s="183"/>
      <c r="K78" s="182"/>
    </row>
    <row r="79" spans="1:17" ht="15.75" customHeight="1" x14ac:dyDescent="0.2">
      <c r="A79" s="256"/>
      <c r="B79" s="182"/>
      <c r="F79" s="183"/>
      <c r="K79" s="182"/>
    </row>
    <row r="80" spans="1:17" ht="15.75" customHeight="1" x14ac:dyDescent="0.2">
      <c r="A80" s="256"/>
      <c r="B80" s="182"/>
      <c r="F80" s="183"/>
      <c r="K80" s="182"/>
    </row>
    <row r="81" spans="1:19" ht="15.75" customHeight="1" x14ac:dyDescent="0.2">
      <c r="A81" s="256"/>
      <c r="B81" s="182"/>
      <c r="F81" s="183"/>
      <c r="K81" s="182"/>
      <c r="S81" s="257"/>
    </row>
    <row r="82" spans="1:19" ht="15.75" customHeight="1" x14ac:dyDescent="0.2">
      <c r="A82" s="256"/>
      <c r="B82" s="182"/>
      <c r="F82" s="183"/>
      <c r="K82" s="182"/>
    </row>
    <row r="83" spans="1:19" ht="15.75" customHeight="1" x14ac:dyDescent="0.2">
      <c r="A83" s="256"/>
      <c r="B83" s="182"/>
      <c r="F83" s="183"/>
      <c r="K83" s="182"/>
    </row>
    <row r="84" spans="1:19" ht="15.75" customHeight="1" x14ac:dyDescent="0.2">
      <c r="A84" s="256"/>
      <c r="B84" s="182"/>
      <c r="F84" s="183"/>
      <c r="K84" s="182"/>
    </row>
    <row r="85" spans="1:19" ht="15.75" customHeight="1" x14ac:dyDescent="0.2">
      <c r="A85" s="256"/>
      <c r="B85" s="182"/>
      <c r="F85" s="183"/>
      <c r="K85" s="182"/>
    </row>
    <row r="86" spans="1:19" ht="15.75" customHeight="1" x14ac:dyDescent="0.2">
      <c r="A86" s="256"/>
      <c r="B86" s="182"/>
      <c r="F86" s="183"/>
      <c r="K86" s="182"/>
    </row>
    <row r="87" spans="1:19" ht="15.75" customHeight="1" x14ac:dyDescent="0.2">
      <c r="A87" s="256"/>
      <c r="B87" s="182"/>
      <c r="F87" s="183"/>
      <c r="K87" s="182"/>
    </row>
    <row r="88" spans="1:19" ht="15.75" customHeight="1" x14ac:dyDescent="0.2">
      <c r="A88" s="256"/>
      <c r="B88" s="182"/>
      <c r="F88" s="183"/>
      <c r="K88" s="182"/>
    </row>
    <row r="89" spans="1:19" ht="15.75" customHeight="1" x14ac:dyDescent="0.2">
      <c r="A89" s="256"/>
      <c r="B89" s="182"/>
      <c r="F89" s="183"/>
      <c r="K89" s="182"/>
    </row>
    <row r="90" spans="1:19" ht="15.75" customHeight="1" x14ac:dyDescent="0.2">
      <c r="A90" s="256"/>
      <c r="B90" s="182"/>
      <c r="F90" s="183"/>
      <c r="K90" s="182"/>
    </row>
    <row r="91" spans="1:19" ht="15.75" customHeight="1" x14ac:dyDescent="0.2">
      <c r="A91" s="256"/>
      <c r="B91" s="182"/>
      <c r="F91" s="183"/>
      <c r="K91" s="182"/>
    </row>
    <row r="92" spans="1:19" ht="15.75" customHeight="1" x14ac:dyDescent="0.2">
      <c r="A92" s="256"/>
      <c r="B92" s="182"/>
      <c r="F92" s="183"/>
      <c r="K92" s="182"/>
    </row>
    <row r="93" spans="1:19" ht="15.75" customHeight="1" x14ac:dyDescent="0.2">
      <c r="A93" s="256"/>
      <c r="B93" s="182"/>
      <c r="F93" s="183"/>
      <c r="K93" s="182"/>
    </row>
    <row r="94" spans="1:19" ht="15.75" customHeight="1" x14ac:dyDescent="0.2">
      <c r="A94" s="256"/>
      <c r="B94" s="182"/>
      <c r="F94" s="183"/>
      <c r="K94" s="182"/>
    </row>
    <row r="95" spans="1:19" ht="15.75" customHeight="1" x14ac:dyDescent="0.2">
      <c r="A95" s="256"/>
      <c r="B95" s="182"/>
      <c r="F95" s="183"/>
      <c r="K95" s="182"/>
    </row>
    <row r="96" spans="1:19" ht="15.75" customHeight="1" x14ac:dyDescent="0.2">
      <c r="A96" s="256"/>
      <c r="B96" s="182"/>
      <c r="F96" s="183"/>
      <c r="K96" s="182"/>
    </row>
    <row r="97" spans="1:11" ht="15.75" customHeight="1" x14ac:dyDescent="0.2">
      <c r="A97" s="256"/>
      <c r="B97" s="182"/>
      <c r="F97" s="183"/>
      <c r="K97" s="182"/>
    </row>
    <row r="98" spans="1:11" ht="15.75" customHeight="1" x14ac:dyDescent="0.2">
      <c r="A98" s="256"/>
      <c r="B98" s="182"/>
      <c r="F98" s="183"/>
      <c r="K98" s="182"/>
    </row>
    <row r="99" spans="1:11" ht="15.75" customHeight="1" x14ac:dyDescent="0.2">
      <c r="A99" s="256"/>
      <c r="B99" s="182"/>
      <c r="F99" s="183"/>
      <c r="K99" s="182"/>
    </row>
    <row r="100" spans="1:11" ht="15.75" customHeight="1" x14ac:dyDescent="0.2">
      <c r="A100" s="256"/>
      <c r="B100" s="182"/>
      <c r="F100" s="183"/>
      <c r="K100" s="182"/>
    </row>
    <row r="101" spans="1:11" ht="15.75" customHeight="1" x14ac:dyDescent="0.2">
      <c r="A101" s="256"/>
      <c r="B101" s="182"/>
      <c r="F101" s="183"/>
      <c r="K101" s="182"/>
    </row>
    <row r="102" spans="1:11" ht="15.75" customHeight="1" x14ac:dyDescent="0.2">
      <c r="A102" s="256"/>
      <c r="B102" s="182"/>
      <c r="F102" s="183"/>
      <c r="K102" s="182"/>
    </row>
    <row r="103" spans="1:11" ht="15.75" customHeight="1" x14ac:dyDescent="0.2">
      <c r="A103" s="256"/>
      <c r="B103" s="182"/>
      <c r="F103" s="183"/>
      <c r="K103" s="182"/>
    </row>
    <row r="104" spans="1:11" ht="15.75" customHeight="1" x14ac:dyDescent="0.2">
      <c r="A104" s="256"/>
      <c r="B104" s="182"/>
      <c r="F104" s="183"/>
      <c r="K104" s="182"/>
    </row>
    <row r="105" spans="1:11" ht="15.75" customHeight="1" x14ac:dyDescent="0.2">
      <c r="A105" s="256"/>
      <c r="B105" s="182"/>
      <c r="F105" s="183"/>
      <c r="K105" s="182"/>
    </row>
    <row r="106" spans="1:11" ht="15.75" customHeight="1" x14ac:dyDescent="0.2">
      <c r="A106" s="256"/>
      <c r="B106" s="182"/>
      <c r="F106" s="183"/>
      <c r="K106" s="182"/>
    </row>
    <row r="107" spans="1:11" ht="15.75" customHeight="1" x14ac:dyDescent="0.2">
      <c r="A107" s="256"/>
      <c r="B107" s="182"/>
      <c r="F107" s="183"/>
      <c r="K107" s="182"/>
    </row>
    <row r="108" spans="1:11" ht="15.75" customHeight="1" x14ac:dyDescent="0.2">
      <c r="A108" s="256"/>
      <c r="B108" s="182"/>
      <c r="F108" s="183"/>
      <c r="K108" s="182"/>
    </row>
    <row r="109" spans="1:11" ht="15.75" customHeight="1" x14ac:dyDescent="0.2">
      <c r="A109" s="256"/>
      <c r="B109" s="182"/>
      <c r="F109" s="183"/>
      <c r="K109" s="182"/>
    </row>
    <row r="110" spans="1:11" ht="15.75" customHeight="1" x14ac:dyDescent="0.2">
      <c r="A110" s="256"/>
      <c r="B110" s="182"/>
      <c r="F110" s="183"/>
      <c r="K110" s="182"/>
    </row>
    <row r="111" spans="1:11" ht="15.75" customHeight="1" x14ac:dyDescent="0.2">
      <c r="A111" s="256"/>
      <c r="B111" s="182"/>
      <c r="F111" s="183"/>
      <c r="K111" s="182"/>
    </row>
    <row r="112" spans="1:11" ht="15.75" customHeight="1" x14ac:dyDescent="0.2">
      <c r="A112" s="256"/>
      <c r="B112" s="182"/>
      <c r="F112" s="183"/>
      <c r="K112" s="182"/>
    </row>
    <row r="113" spans="1:11" ht="15.75" customHeight="1" x14ac:dyDescent="0.2">
      <c r="A113" s="256"/>
      <c r="B113" s="182"/>
      <c r="F113" s="183"/>
      <c r="K113" s="182"/>
    </row>
    <row r="114" spans="1:11" ht="15.75" customHeight="1" x14ac:dyDescent="0.2">
      <c r="A114" s="256"/>
      <c r="B114" s="182"/>
      <c r="F114" s="183"/>
      <c r="K114" s="182"/>
    </row>
    <row r="115" spans="1:11" ht="15.75" customHeight="1" x14ac:dyDescent="0.2">
      <c r="A115" s="256"/>
      <c r="B115" s="182"/>
      <c r="F115" s="183"/>
      <c r="K115" s="182"/>
    </row>
    <row r="116" spans="1:11" ht="15.75" customHeight="1" x14ac:dyDescent="0.2">
      <c r="A116" s="256"/>
      <c r="B116" s="182"/>
      <c r="F116" s="183"/>
      <c r="K116" s="182"/>
    </row>
    <row r="117" spans="1:11" ht="15.75" customHeight="1" x14ac:dyDescent="0.2">
      <c r="A117" s="256"/>
      <c r="B117" s="182"/>
      <c r="F117" s="183"/>
      <c r="K117" s="182"/>
    </row>
    <row r="118" spans="1:11" ht="15.75" customHeight="1" x14ac:dyDescent="0.2">
      <c r="A118" s="256"/>
      <c r="B118" s="182"/>
      <c r="F118" s="183"/>
      <c r="K118" s="182"/>
    </row>
    <row r="119" spans="1:11" ht="15.75" customHeight="1" x14ac:dyDescent="0.2">
      <c r="A119" s="256"/>
      <c r="B119" s="182"/>
      <c r="F119" s="183"/>
      <c r="K119" s="182"/>
    </row>
    <row r="120" spans="1:11" ht="15.75" customHeight="1" x14ac:dyDescent="0.2">
      <c r="A120" s="256"/>
      <c r="B120" s="182"/>
      <c r="F120" s="183"/>
      <c r="K120" s="182"/>
    </row>
    <row r="121" spans="1:11" ht="15.75" customHeight="1" x14ac:dyDescent="0.2">
      <c r="A121" s="256"/>
      <c r="B121" s="182"/>
      <c r="F121" s="183"/>
      <c r="K121" s="182"/>
    </row>
    <row r="122" spans="1:11" ht="15.75" customHeight="1" x14ac:dyDescent="0.2">
      <c r="A122" s="256"/>
      <c r="B122" s="182"/>
      <c r="F122" s="183"/>
      <c r="K122" s="182"/>
    </row>
    <row r="123" spans="1:11" ht="15.75" customHeight="1" x14ac:dyDescent="0.2">
      <c r="A123" s="256"/>
      <c r="B123" s="182"/>
      <c r="F123" s="183"/>
      <c r="K123" s="182"/>
    </row>
    <row r="124" spans="1:11" ht="15.75" customHeight="1" x14ac:dyDescent="0.2">
      <c r="A124" s="256"/>
      <c r="B124" s="182"/>
      <c r="F124" s="183"/>
      <c r="K124" s="182"/>
    </row>
    <row r="125" spans="1:11" ht="15.75" customHeight="1" x14ac:dyDescent="0.2">
      <c r="A125" s="256"/>
      <c r="B125" s="182"/>
      <c r="F125" s="183"/>
      <c r="K125" s="182"/>
    </row>
    <row r="126" spans="1:11" ht="15.75" customHeight="1" x14ac:dyDescent="0.2">
      <c r="A126" s="256"/>
      <c r="B126" s="182"/>
      <c r="F126" s="183"/>
      <c r="K126" s="182"/>
    </row>
    <row r="127" spans="1:11" ht="15.75" customHeight="1" x14ac:dyDescent="0.2">
      <c r="A127" s="256"/>
      <c r="B127" s="182"/>
      <c r="F127" s="183"/>
      <c r="K127" s="182"/>
    </row>
    <row r="128" spans="1:11" ht="15.75" customHeight="1" x14ac:dyDescent="0.2">
      <c r="A128" s="256"/>
      <c r="B128" s="182"/>
      <c r="F128" s="183"/>
      <c r="K128" s="182"/>
    </row>
    <row r="129" spans="1:11" ht="15.75" customHeight="1" x14ac:dyDescent="0.2">
      <c r="A129" s="256"/>
      <c r="B129" s="182"/>
      <c r="F129" s="183"/>
      <c r="K129" s="182"/>
    </row>
    <row r="130" spans="1:11" ht="15.75" customHeight="1" x14ac:dyDescent="0.2">
      <c r="A130" s="256"/>
      <c r="B130" s="182"/>
      <c r="F130" s="183"/>
      <c r="K130" s="182"/>
    </row>
    <row r="131" spans="1:11" ht="15.75" customHeight="1" x14ac:dyDescent="0.2">
      <c r="A131" s="256"/>
      <c r="B131" s="182"/>
      <c r="F131" s="183"/>
      <c r="K131" s="182"/>
    </row>
    <row r="132" spans="1:11" ht="15.75" customHeight="1" x14ac:dyDescent="0.2">
      <c r="A132" s="256"/>
      <c r="B132" s="182"/>
      <c r="F132" s="183"/>
      <c r="K132" s="182"/>
    </row>
    <row r="133" spans="1:11" ht="15.75" customHeight="1" x14ac:dyDescent="0.2">
      <c r="A133" s="256"/>
      <c r="B133" s="182"/>
      <c r="F133" s="183"/>
      <c r="K133" s="182"/>
    </row>
    <row r="134" spans="1:11" ht="15.75" customHeight="1" x14ac:dyDescent="0.2">
      <c r="A134" s="256"/>
      <c r="B134" s="182"/>
      <c r="F134" s="183"/>
      <c r="K134" s="182"/>
    </row>
    <row r="135" spans="1:11" ht="15.75" customHeight="1" x14ac:dyDescent="0.2">
      <c r="A135" s="256"/>
      <c r="B135" s="182"/>
      <c r="F135" s="183"/>
      <c r="K135" s="182"/>
    </row>
    <row r="136" spans="1:11" ht="15.75" customHeight="1" x14ac:dyDescent="0.2">
      <c r="A136" s="256"/>
      <c r="B136" s="182"/>
      <c r="F136" s="183"/>
      <c r="K136" s="182"/>
    </row>
    <row r="137" spans="1:11" ht="15.75" customHeight="1" x14ac:dyDescent="0.2">
      <c r="A137" s="256"/>
      <c r="B137" s="182"/>
      <c r="F137" s="183"/>
      <c r="K137" s="182"/>
    </row>
    <row r="138" spans="1:11" ht="15.75" customHeight="1" x14ac:dyDescent="0.2">
      <c r="A138" s="256"/>
      <c r="B138" s="182"/>
      <c r="F138" s="183"/>
      <c r="K138" s="182"/>
    </row>
    <row r="139" spans="1:11" ht="15.75" customHeight="1" x14ac:dyDescent="0.2">
      <c r="A139" s="256"/>
      <c r="B139" s="182"/>
      <c r="F139" s="183"/>
      <c r="K139" s="182"/>
    </row>
    <row r="140" spans="1:11" ht="15.75" customHeight="1" x14ac:dyDescent="0.2">
      <c r="A140" s="256"/>
      <c r="B140" s="182"/>
      <c r="F140" s="183"/>
      <c r="K140" s="182"/>
    </row>
    <row r="141" spans="1:11" ht="15.75" customHeight="1" x14ac:dyDescent="0.2">
      <c r="A141" s="256"/>
      <c r="B141" s="182"/>
      <c r="F141" s="183"/>
      <c r="K141" s="182"/>
    </row>
    <row r="142" spans="1:11" ht="15.75" customHeight="1" x14ac:dyDescent="0.2">
      <c r="A142" s="256"/>
      <c r="B142" s="182"/>
      <c r="F142" s="183"/>
      <c r="K142" s="182"/>
    </row>
    <row r="143" spans="1:11" ht="15.75" customHeight="1" x14ac:dyDescent="0.2">
      <c r="A143" s="256"/>
      <c r="B143" s="182"/>
      <c r="F143" s="183"/>
      <c r="K143" s="182"/>
    </row>
    <row r="144" spans="1:11" ht="15.75" customHeight="1" x14ac:dyDescent="0.2">
      <c r="A144" s="256"/>
      <c r="B144" s="182"/>
      <c r="F144" s="183"/>
      <c r="K144" s="182"/>
    </row>
    <row r="145" spans="1:11" ht="15.75" customHeight="1" x14ac:dyDescent="0.2">
      <c r="A145" s="256"/>
      <c r="B145" s="182"/>
      <c r="F145" s="183"/>
      <c r="K145" s="182"/>
    </row>
    <row r="146" spans="1:11" ht="15.75" customHeight="1" x14ac:dyDescent="0.2">
      <c r="A146" s="256"/>
      <c r="B146" s="182"/>
      <c r="F146" s="183"/>
      <c r="K146" s="182"/>
    </row>
    <row r="147" spans="1:11" ht="15.75" customHeight="1" x14ac:dyDescent="0.2">
      <c r="A147" s="256"/>
      <c r="B147" s="182"/>
      <c r="F147" s="183"/>
      <c r="K147" s="182"/>
    </row>
    <row r="148" spans="1:11" ht="15.75" customHeight="1" x14ac:dyDescent="0.2">
      <c r="A148" s="256"/>
      <c r="B148" s="182"/>
      <c r="F148" s="183"/>
      <c r="K148" s="182"/>
    </row>
    <row r="149" spans="1:11" ht="15.75" customHeight="1" x14ac:dyDescent="0.2">
      <c r="A149" s="256"/>
      <c r="B149" s="182"/>
      <c r="F149" s="183"/>
      <c r="K149" s="182"/>
    </row>
    <row r="150" spans="1:11" ht="15.75" customHeight="1" x14ac:dyDescent="0.2">
      <c r="A150" s="256"/>
      <c r="B150" s="182"/>
      <c r="F150" s="183"/>
      <c r="K150" s="182"/>
    </row>
    <row r="151" spans="1:11" ht="15.75" customHeight="1" x14ac:dyDescent="0.2">
      <c r="A151" s="256"/>
      <c r="B151" s="182"/>
      <c r="F151" s="183"/>
      <c r="K151" s="182"/>
    </row>
    <row r="152" spans="1:11" ht="15.75" customHeight="1" x14ac:dyDescent="0.2">
      <c r="A152" s="256"/>
      <c r="B152" s="182"/>
      <c r="F152" s="183"/>
      <c r="K152" s="182"/>
    </row>
    <row r="153" spans="1:11" ht="15.75" customHeight="1" x14ac:dyDescent="0.2">
      <c r="A153" s="256"/>
      <c r="B153" s="182"/>
      <c r="F153" s="183"/>
      <c r="K153" s="182"/>
    </row>
    <row r="154" spans="1:11" ht="15.75" customHeight="1" x14ac:dyDescent="0.2">
      <c r="A154" s="256"/>
      <c r="B154" s="182"/>
      <c r="F154" s="183"/>
      <c r="K154" s="182"/>
    </row>
    <row r="155" spans="1:11" ht="15.75" customHeight="1" x14ac:dyDescent="0.2">
      <c r="A155" s="256"/>
      <c r="B155" s="182"/>
      <c r="F155" s="183"/>
      <c r="K155" s="182"/>
    </row>
    <row r="156" spans="1:11" ht="15.75" customHeight="1" x14ac:dyDescent="0.2">
      <c r="A156" s="256"/>
      <c r="B156" s="182"/>
      <c r="F156" s="183"/>
      <c r="K156" s="182"/>
    </row>
    <row r="157" spans="1:11" ht="15.75" customHeight="1" x14ac:dyDescent="0.2">
      <c r="A157" s="256"/>
      <c r="B157" s="182"/>
      <c r="F157" s="183"/>
      <c r="K157" s="182"/>
    </row>
    <row r="158" spans="1:11" ht="15.75" customHeight="1" x14ac:dyDescent="0.2">
      <c r="A158" s="256"/>
      <c r="B158" s="182"/>
      <c r="F158" s="183"/>
      <c r="K158" s="182"/>
    </row>
    <row r="159" spans="1:11" ht="15.75" customHeight="1" x14ac:dyDescent="0.2">
      <c r="A159" s="256"/>
      <c r="B159" s="182"/>
      <c r="F159" s="183"/>
      <c r="K159" s="182"/>
    </row>
    <row r="160" spans="1:11" ht="15.75" customHeight="1" x14ac:dyDescent="0.2">
      <c r="A160" s="256"/>
      <c r="B160" s="182"/>
      <c r="F160" s="183"/>
      <c r="K160" s="182"/>
    </row>
    <row r="161" spans="1:11" ht="15.75" customHeight="1" x14ac:dyDescent="0.2">
      <c r="A161" s="256"/>
      <c r="B161" s="182"/>
      <c r="F161" s="183"/>
      <c r="K161" s="182"/>
    </row>
    <row r="162" spans="1:11" ht="15.75" customHeight="1" x14ac:dyDescent="0.2">
      <c r="A162" s="256"/>
      <c r="B162" s="182"/>
      <c r="F162" s="183"/>
      <c r="K162" s="182"/>
    </row>
    <row r="163" spans="1:11" ht="15.75" customHeight="1" x14ac:dyDescent="0.2">
      <c r="A163" s="256"/>
      <c r="B163" s="182"/>
      <c r="F163" s="183"/>
      <c r="K163" s="182"/>
    </row>
    <row r="164" spans="1:11" ht="15.75" customHeight="1" x14ac:dyDescent="0.2">
      <c r="A164" s="256"/>
      <c r="B164" s="182"/>
      <c r="F164" s="183"/>
      <c r="K164" s="182"/>
    </row>
    <row r="165" spans="1:11" ht="15.75" customHeight="1" x14ac:dyDescent="0.2">
      <c r="A165" s="256"/>
      <c r="B165" s="182"/>
      <c r="F165" s="183"/>
      <c r="K165" s="182"/>
    </row>
    <row r="166" spans="1:11" ht="15.75" customHeight="1" x14ac:dyDescent="0.2">
      <c r="A166" s="256"/>
      <c r="B166" s="182"/>
      <c r="F166" s="183"/>
      <c r="K166" s="182"/>
    </row>
    <row r="167" spans="1:11" ht="15.75" customHeight="1" x14ac:dyDescent="0.2">
      <c r="A167" s="256"/>
      <c r="B167" s="182"/>
      <c r="F167" s="183"/>
      <c r="K167" s="182"/>
    </row>
    <row r="168" spans="1:11" ht="15.75" customHeight="1" x14ac:dyDescent="0.2">
      <c r="A168" s="256"/>
      <c r="B168" s="182"/>
      <c r="F168" s="183"/>
      <c r="K168" s="182"/>
    </row>
    <row r="169" spans="1:11" ht="15.75" customHeight="1" x14ac:dyDescent="0.2">
      <c r="A169" s="256"/>
      <c r="B169" s="182"/>
      <c r="F169" s="183"/>
      <c r="K169" s="182"/>
    </row>
    <row r="170" spans="1:11" ht="15.75" customHeight="1" x14ac:dyDescent="0.2">
      <c r="A170" s="256"/>
      <c r="B170" s="182"/>
      <c r="F170" s="183"/>
      <c r="K170" s="182"/>
    </row>
    <row r="171" spans="1:11" ht="15.75" customHeight="1" x14ac:dyDescent="0.2">
      <c r="A171" s="256"/>
      <c r="B171" s="182"/>
      <c r="F171" s="183"/>
      <c r="K171" s="182"/>
    </row>
    <row r="172" spans="1:11" ht="15.75" customHeight="1" x14ac:dyDescent="0.2">
      <c r="A172" s="256"/>
      <c r="B172" s="182"/>
      <c r="F172" s="183"/>
      <c r="K172" s="182"/>
    </row>
    <row r="173" spans="1:11" ht="15.75" customHeight="1" x14ac:dyDescent="0.2">
      <c r="A173" s="256"/>
      <c r="B173" s="182"/>
      <c r="F173" s="183"/>
      <c r="K173" s="182"/>
    </row>
    <row r="174" spans="1:11" ht="15.75" customHeight="1" x14ac:dyDescent="0.2">
      <c r="A174" s="256"/>
      <c r="B174" s="182"/>
      <c r="F174" s="183"/>
      <c r="K174" s="182"/>
    </row>
    <row r="175" spans="1:11" ht="15.75" customHeight="1" x14ac:dyDescent="0.2">
      <c r="A175" s="256"/>
      <c r="B175" s="182"/>
      <c r="F175" s="183"/>
      <c r="K175" s="182"/>
    </row>
    <row r="176" spans="1:11" ht="15.75" customHeight="1" x14ac:dyDescent="0.2">
      <c r="A176" s="256"/>
      <c r="B176" s="182"/>
      <c r="F176" s="183"/>
      <c r="K176" s="182"/>
    </row>
    <row r="177" spans="1:11" ht="15.75" customHeight="1" x14ac:dyDescent="0.2">
      <c r="A177" s="256"/>
      <c r="B177" s="182"/>
      <c r="F177" s="183"/>
      <c r="K177" s="182"/>
    </row>
    <row r="178" spans="1:11" ht="15.75" customHeight="1" x14ac:dyDescent="0.2">
      <c r="A178" s="256"/>
      <c r="B178" s="182"/>
      <c r="F178" s="183"/>
      <c r="K178" s="182"/>
    </row>
    <row r="179" spans="1:11" ht="15.75" customHeight="1" x14ac:dyDescent="0.2">
      <c r="A179" s="256"/>
      <c r="B179" s="182"/>
      <c r="F179" s="183"/>
      <c r="K179" s="182"/>
    </row>
    <row r="180" spans="1:11" ht="15.75" customHeight="1" x14ac:dyDescent="0.2">
      <c r="A180" s="256"/>
      <c r="B180" s="182"/>
      <c r="F180" s="183"/>
      <c r="K180" s="182"/>
    </row>
    <row r="181" spans="1:11" ht="15.75" customHeight="1" x14ac:dyDescent="0.2">
      <c r="A181" s="256"/>
      <c r="B181" s="182"/>
      <c r="F181" s="183"/>
      <c r="K181" s="182"/>
    </row>
    <row r="182" spans="1:11" ht="15.75" customHeight="1" x14ac:dyDescent="0.2">
      <c r="A182" s="256"/>
      <c r="B182" s="182"/>
      <c r="F182" s="183"/>
      <c r="K182" s="182"/>
    </row>
    <row r="183" spans="1:11" ht="15.75" customHeight="1" x14ac:dyDescent="0.2">
      <c r="A183" s="256"/>
      <c r="B183" s="182"/>
      <c r="F183" s="183"/>
      <c r="K183" s="182"/>
    </row>
    <row r="184" spans="1:11" ht="15.75" customHeight="1" x14ac:dyDescent="0.2">
      <c r="A184" s="256"/>
      <c r="B184" s="182"/>
      <c r="F184" s="183"/>
      <c r="K184" s="182"/>
    </row>
    <row r="185" spans="1:11" ht="15.75" customHeight="1" x14ac:dyDescent="0.2">
      <c r="A185" s="256"/>
      <c r="B185" s="182"/>
      <c r="F185" s="183"/>
      <c r="K185" s="182"/>
    </row>
    <row r="186" spans="1:11" ht="15.75" customHeight="1" x14ac:dyDescent="0.2">
      <c r="A186" s="256"/>
      <c r="B186" s="182"/>
      <c r="F186" s="183"/>
      <c r="K186" s="182"/>
    </row>
    <row r="187" spans="1:11" ht="15.75" customHeight="1" x14ac:dyDescent="0.2">
      <c r="A187" s="256"/>
      <c r="B187" s="182"/>
      <c r="F187" s="183"/>
      <c r="K187" s="182"/>
    </row>
    <row r="188" spans="1:11" ht="15.75" customHeight="1" x14ac:dyDescent="0.2">
      <c r="A188" s="256"/>
      <c r="B188" s="182"/>
      <c r="F188" s="183"/>
      <c r="K188" s="182"/>
    </row>
    <row r="189" spans="1:11" ht="15.75" customHeight="1" x14ac:dyDescent="0.2">
      <c r="A189" s="256"/>
      <c r="B189" s="182"/>
      <c r="F189" s="183"/>
      <c r="K189" s="182"/>
    </row>
    <row r="190" spans="1:11" ht="15.75" customHeight="1" x14ac:dyDescent="0.2">
      <c r="A190" s="256"/>
      <c r="B190" s="182"/>
      <c r="F190" s="183"/>
      <c r="K190" s="182"/>
    </row>
    <row r="191" spans="1:11" ht="15.75" customHeight="1" x14ac:dyDescent="0.2">
      <c r="A191" s="256"/>
      <c r="B191" s="182"/>
      <c r="F191" s="183"/>
      <c r="K191" s="182"/>
    </row>
    <row r="192" spans="1:11" ht="15.75" customHeight="1" x14ac:dyDescent="0.2">
      <c r="A192" s="256"/>
      <c r="B192" s="182"/>
      <c r="F192" s="183"/>
      <c r="K192" s="182"/>
    </row>
    <row r="193" spans="1:11" ht="15.75" customHeight="1" x14ac:dyDescent="0.2">
      <c r="A193" s="256"/>
      <c r="B193" s="182"/>
      <c r="F193" s="183"/>
      <c r="K193" s="182"/>
    </row>
    <row r="194" spans="1:11" ht="15.75" customHeight="1" x14ac:dyDescent="0.2">
      <c r="A194" s="256"/>
      <c r="B194" s="182"/>
      <c r="F194" s="183"/>
      <c r="K194" s="182"/>
    </row>
    <row r="195" spans="1:11" ht="15.75" customHeight="1" x14ac:dyDescent="0.2">
      <c r="A195" s="256"/>
      <c r="B195" s="182"/>
      <c r="F195" s="183"/>
      <c r="K195" s="182"/>
    </row>
    <row r="196" spans="1:11" ht="15.75" customHeight="1" x14ac:dyDescent="0.2">
      <c r="A196" s="256"/>
      <c r="B196" s="182"/>
      <c r="F196" s="183"/>
      <c r="K196" s="182"/>
    </row>
    <row r="197" spans="1:11" ht="15.75" customHeight="1" x14ac:dyDescent="0.2">
      <c r="A197" s="256"/>
      <c r="B197" s="182"/>
      <c r="F197" s="183"/>
      <c r="K197" s="182"/>
    </row>
    <row r="198" spans="1:11" ht="15.75" customHeight="1" x14ac:dyDescent="0.2">
      <c r="A198" s="256"/>
      <c r="B198" s="182"/>
      <c r="F198" s="183"/>
      <c r="K198" s="182"/>
    </row>
    <row r="199" spans="1:11" ht="15.75" customHeight="1" x14ac:dyDescent="0.2">
      <c r="A199" s="256"/>
      <c r="B199" s="182"/>
      <c r="F199" s="183"/>
      <c r="K199" s="182"/>
    </row>
    <row r="200" spans="1:11" ht="15.75" customHeight="1" x14ac:dyDescent="0.2">
      <c r="A200" s="256"/>
      <c r="B200" s="182"/>
      <c r="F200" s="183"/>
      <c r="K200" s="182"/>
    </row>
    <row r="201" spans="1:11" ht="15.75" customHeight="1" x14ac:dyDescent="0.2">
      <c r="A201" s="256"/>
      <c r="B201" s="182"/>
      <c r="F201" s="183"/>
      <c r="K201" s="182"/>
    </row>
    <row r="202" spans="1:11" ht="15.75" customHeight="1" x14ac:dyDescent="0.2">
      <c r="A202" s="256"/>
      <c r="B202" s="182"/>
      <c r="F202" s="183"/>
      <c r="K202" s="182"/>
    </row>
    <row r="203" spans="1:11" ht="15.75" customHeight="1" x14ac:dyDescent="0.2">
      <c r="A203" s="256"/>
      <c r="B203" s="182"/>
      <c r="F203" s="183"/>
      <c r="K203" s="182"/>
    </row>
    <row r="204" spans="1:11" ht="15.75" customHeight="1" x14ac:dyDescent="0.2">
      <c r="A204" s="256"/>
      <c r="B204" s="182"/>
      <c r="F204" s="183"/>
      <c r="K204" s="182"/>
    </row>
    <row r="205" spans="1:11" ht="15.75" customHeight="1" x14ac:dyDescent="0.2">
      <c r="A205" s="256"/>
      <c r="B205" s="182"/>
      <c r="F205" s="183"/>
      <c r="K205" s="182"/>
    </row>
    <row r="206" spans="1:11" ht="15.75" customHeight="1" x14ac:dyDescent="0.2">
      <c r="A206" s="256"/>
      <c r="B206" s="182"/>
      <c r="F206" s="183"/>
      <c r="K206" s="182"/>
    </row>
    <row r="207" spans="1:11" ht="15.75" customHeight="1" x14ac:dyDescent="0.2">
      <c r="A207" s="256"/>
      <c r="B207" s="182"/>
      <c r="F207" s="183"/>
      <c r="K207" s="182"/>
    </row>
    <row r="208" spans="1:11" ht="15.75" customHeight="1" x14ac:dyDescent="0.2">
      <c r="A208" s="256"/>
      <c r="B208" s="182"/>
      <c r="F208" s="183"/>
      <c r="K208" s="182"/>
    </row>
    <row r="209" spans="1:11" ht="15.75" customHeight="1" x14ac:dyDescent="0.2">
      <c r="A209" s="256"/>
      <c r="B209" s="182"/>
      <c r="F209" s="183"/>
      <c r="K209" s="182"/>
    </row>
    <row r="210" spans="1:11" ht="15.75" customHeight="1" x14ac:dyDescent="0.2">
      <c r="A210" s="256"/>
      <c r="B210" s="182"/>
      <c r="F210" s="183"/>
      <c r="K210" s="182"/>
    </row>
    <row r="211" spans="1:11" ht="15.75" customHeight="1" x14ac:dyDescent="0.2">
      <c r="A211" s="256"/>
      <c r="B211" s="182"/>
      <c r="F211" s="183"/>
      <c r="K211" s="182"/>
    </row>
    <row r="212" spans="1:11" ht="15.75" customHeight="1" x14ac:dyDescent="0.2">
      <c r="A212" s="256"/>
      <c r="B212" s="182"/>
      <c r="F212" s="183"/>
      <c r="K212" s="182"/>
    </row>
    <row r="213" spans="1:11" ht="15.75" customHeight="1" x14ac:dyDescent="0.2">
      <c r="A213" s="256"/>
      <c r="B213" s="182"/>
      <c r="F213" s="183"/>
      <c r="K213" s="182"/>
    </row>
    <row r="214" spans="1:11" ht="15.75" customHeight="1" x14ac:dyDescent="0.2">
      <c r="A214" s="256"/>
      <c r="B214" s="182"/>
      <c r="F214" s="183"/>
      <c r="K214" s="182"/>
    </row>
    <row r="215" spans="1:11" ht="15.75" customHeight="1" x14ac:dyDescent="0.2">
      <c r="A215" s="256"/>
      <c r="B215" s="182"/>
      <c r="F215" s="183"/>
      <c r="K215" s="182"/>
    </row>
    <row r="216" spans="1:11" ht="15.75" customHeight="1" x14ac:dyDescent="0.2">
      <c r="A216" s="256"/>
      <c r="B216" s="182"/>
      <c r="F216" s="183"/>
      <c r="K216" s="182"/>
    </row>
    <row r="217" spans="1:11" ht="15.75" customHeight="1" x14ac:dyDescent="0.2">
      <c r="A217" s="256"/>
      <c r="B217" s="182"/>
      <c r="F217" s="183"/>
      <c r="K217" s="182"/>
    </row>
    <row r="218" spans="1:11" ht="15.75" customHeight="1" x14ac:dyDescent="0.2">
      <c r="A218" s="256"/>
      <c r="B218" s="182"/>
      <c r="F218" s="183"/>
      <c r="K218" s="182"/>
    </row>
    <row r="219" spans="1:11" ht="15.75" customHeight="1" x14ac:dyDescent="0.2">
      <c r="A219" s="256"/>
      <c r="B219" s="182"/>
      <c r="F219" s="183"/>
      <c r="K219" s="182"/>
    </row>
    <row r="220" spans="1:11" ht="15.75" customHeight="1" x14ac:dyDescent="0.2">
      <c r="A220" s="256"/>
      <c r="B220" s="182"/>
      <c r="F220" s="183"/>
      <c r="K220" s="182"/>
    </row>
    <row r="221" spans="1:11" ht="15.75" customHeight="1" x14ac:dyDescent="0.2">
      <c r="A221" s="256"/>
      <c r="B221" s="182"/>
      <c r="F221" s="183"/>
      <c r="K221" s="182"/>
    </row>
    <row r="222" spans="1:11" ht="15.75" customHeight="1" x14ac:dyDescent="0.2">
      <c r="A222" s="256"/>
      <c r="B222" s="182"/>
      <c r="F222" s="183"/>
      <c r="K222" s="182"/>
    </row>
    <row r="223" spans="1:11" ht="15.75" customHeight="1" x14ac:dyDescent="0.2">
      <c r="A223" s="256"/>
      <c r="B223" s="182"/>
      <c r="F223" s="183"/>
      <c r="K223" s="182"/>
    </row>
    <row r="224" spans="1:11" ht="15.75" customHeight="1" x14ac:dyDescent="0.2">
      <c r="A224" s="256"/>
      <c r="B224" s="182"/>
      <c r="F224" s="183"/>
      <c r="K224" s="182"/>
    </row>
    <row r="225" spans="1:11" ht="15.75" customHeight="1" x14ac:dyDescent="0.2">
      <c r="A225" s="256"/>
      <c r="B225" s="182"/>
      <c r="F225" s="183"/>
      <c r="K225" s="182"/>
    </row>
    <row r="226" spans="1:11" ht="15.75" customHeight="1" x14ac:dyDescent="0.2">
      <c r="A226" s="256"/>
      <c r="B226" s="182"/>
      <c r="F226" s="183"/>
      <c r="K226" s="182"/>
    </row>
    <row r="227" spans="1:11" ht="15.75" customHeight="1" x14ac:dyDescent="0.2">
      <c r="A227" s="256"/>
      <c r="B227" s="182"/>
      <c r="F227" s="183"/>
      <c r="K227" s="182"/>
    </row>
    <row r="228" spans="1:11" ht="15.75" customHeight="1" x14ac:dyDescent="0.2">
      <c r="A228" s="256"/>
      <c r="B228" s="182"/>
      <c r="F228" s="183"/>
      <c r="K228" s="182"/>
    </row>
    <row r="229" spans="1:11" ht="15.75" customHeight="1" x14ac:dyDescent="0.2">
      <c r="A229" s="256"/>
      <c r="B229" s="182"/>
      <c r="F229" s="183"/>
      <c r="K229" s="182"/>
    </row>
    <row r="230" spans="1:11" ht="15.75" customHeight="1" x14ac:dyDescent="0.2">
      <c r="A230" s="256"/>
      <c r="B230" s="182"/>
      <c r="F230" s="183"/>
      <c r="K230" s="182"/>
    </row>
    <row r="231" spans="1:11" ht="15.75" customHeight="1" x14ac:dyDescent="0.2">
      <c r="A231" s="256"/>
      <c r="B231" s="182"/>
      <c r="F231" s="183"/>
      <c r="K231" s="182"/>
    </row>
    <row r="232" spans="1:11" ht="15.75" customHeight="1" x14ac:dyDescent="0.2">
      <c r="A232" s="256"/>
      <c r="B232" s="182"/>
      <c r="F232" s="183"/>
      <c r="K232" s="182"/>
    </row>
    <row r="233" spans="1:11" ht="15.75" customHeight="1" x14ac:dyDescent="0.2">
      <c r="A233" s="256"/>
      <c r="B233" s="182"/>
      <c r="F233" s="183"/>
      <c r="K233" s="182"/>
    </row>
    <row r="234" spans="1:11" ht="15.75" customHeight="1" x14ac:dyDescent="0.2">
      <c r="A234" s="256"/>
      <c r="B234" s="182"/>
      <c r="F234" s="183"/>
      <c r="K234" s="182"/>
    </row>
    <row r="235" spans="1:11" ht="15.75" customHeight="1" x14ac:dyDescent="0.2">
      <c r="A235" s="256"/>
      <c r="B235" s="182"/>
      <c r="F235" s="183"/>
      <c r="K235" s="182"/>
    </row>
    <row r="236" spans="1:11" ht="15.75" customHeight="1" x14ac:dyDescent="0.2">
      <c r="A236" s="256"/>
      <c r="B236" s="182"/>
      <c r="F236" s="183"/>
      <c r="K236" s="182"/>
    </row>
    <row r="237" spans="1:11" ht="15.75" customHeight="1" x14ac:dyDescent="0.2">
      <c r="A237" s="256"/>
      <c r="B237" s="182"/>
      <c r="F237" s="183"/>
      <c r="K237" s="182"/>
    </row>
    <row r="238" spans="1:11" ht="15.75" customHeight="1" x14ac:dyDescent="0.2">
      <c r="A238" s="256"/>
      <c r="B238" s="182"/>
      <c r="F238" s="183"/>
      <c r="K238" s="182"/>
    </row>
    <row r="239" spans="1:11" ht="15.75" customHeight="1" x14ac:dyDescent="0.2">
      <c r="A239" s="256"/>
      <c r="B239" s="182"/>
      <c r="F239" s="183"/>
      <c r="K239" s="182"/>
    </row>
    <row r="240" spans="1:11" ht="15.75" customHeight="1" x14ac:dyDescent="0.2">
      <c r="A240" s="256"/>
      <c r="B240" s="182"/>
      <c r="F240" s="183"/>
      <c r="K240" s="182"/>
    </row>
    <row r="241" spans="1:11" ht="15.75" customHeight="1" x14ac:dyDescent="0.2">
      <c r="A241" s="256"/>
      <c r="B241" s="182"/>
      <c r="F241" s="183"/>
      <c r="K241" s="182"/>
    </row>
    <row r="242" spans="1:11" ht="15.75" customHeight="1" x14ac:dyDescent="0.2">
      <c r="A242" s="256"/>
      <c r="B242" s="182"/>
      <c r="F242" s="183"/>
      <c r="K242" s="182"/>
    </row>
    <row r="243" spans="1:11" ht="15.75" customHeight="1" x14ac:dyDescent="0.2">
      <c r="A243" s="256"/>
      <c r="B243" s="182"/>
      <c r="F243" s="183"/>
      <c r="K243" s="182"/>
    </row>
    <row r="244" spans="1:11" ht="15.75" customHeight="1" x14ac:dyDescent="0.2">
      <c r="A244" s="256"/>
      <c r="B244" s="182"/>
      <c r="F244" s="183"/>
      <c r="K244" s="182"/>
    </row>
    <row r="245" spans="1:11" ht="15.75" customHeight="1" x14ac:dyDescent="0.2">
      <c r="A245" s="256"/>
      <c r="B245" s="182"/>
      <c r="F245" s="183"/>
      <c r="K245" s="182"/>
    </row>
    <row r="246" spans="1:11" ht="15.75" customHeight="1" x14ac:dyDescent="0.2">
      <c r="A246" s="256"/>
      <c r="B246" s="182"/>
      <c r="F246" s="183"/>
      <c r="K246" s="182"/>
    </row>
    <row r="247" spans="1:11" ht="15.75" customHeight="1" x14ac:dyDescent="0.2">
      <c r="A247" s="256"/>
      <c r="B247" s="182"/>
      <c r="F247" s="183"/>
      <c r="K247" s="182"/>
    </row>
    <row r="248" spans="1:11" ht="15.75" customHeight="1" x14ac:dyDescent="0.2">
      <c r="A248" s="256"/>
      <c r="B248" s="182"/>
      <c r="F248" s="183"/>
      <c r="K248" s="182"/>
    </row>
    <row r="249" spans="1:11" ht="15.75" customHeight="1" x14ac:dyDescent="0.2">
      <c r="A249" s="256"/>
      <c r="B249" s="182"/>
      <c r="F249" s="183"/>
      <c r="K249" s="182"/>
    </row>
    <row r="250" spans="1:11" ht="15.75" customHeight="1" x14ac:dyDescent="0.2">
      <c r="A250" s="256"/>
      <c r="B250" s="182"/>
      <c r="F250" s="183"/>
      <c r="K250" s="182"/>
    </row>
    <row r="251" spans="1:11" ht="15.75" customHeight="1" x14ac:dyDescent="0.2">
      <c r="A251" s="256"/>
      <c r="B251" s="182"/>
      <c r="F251" s="183"/>
      <c r="K251" s="182"/>
    </row>
    <row r="252" spans="1:11" ht="15.75" customHeight="1" x14ac:dyDescent="0.2">
      <c r="A252" s="256"/>
      <c r="B252" s="182"/>
      <c r="F252" s="183"/>
      <c r="K252" s="182"/>
    </row>
    <row r="253" spans="1:11" ht="15.75" customHeight="1" x14ac:dyDescent="0.2">
      <c r="A253" s="256"/>
      <c r="B253" s="182"/>
      <c r="F253" s="183"/>
      <c r="K253" s="182"/>
    </row>
    <row r="254" spans="1:11" ht="15.75" customHeight="1" x14ac:dyDescent="0.2">
      <c r="A254" s="256"/>
      <c r="B254" s="182"/>
      <c r="F254" s="183"/>
      <c r="K254" s="182"/>
    </row>
    <row r="255" spans="1:11" ht="15.75" customHeight="1" x14ac:dyDescent="0.2">
      <c r="A255" s="256"/>
      <c r="B255" s="182"/>
      <c r="F255" s="183"/>
      <c r="K255" s="182"/>
    </row>
    <row r="256" spans="1:11" ht="15.75" customHeight="1" x14ac:dyDescent="0.2">
      <c r="A256" s="256"/>
      <c r="B256" s="182"/>
      <c r="F256" s="183"/>
      <c r="K256" s="182"/>
    </row>
    <row r="257" spans="1:11" ht="15.75" customHeight="1" x14ac:dyDescent="0.2">
      <c r="A257" s="256"/>
      <c r="B257" s="182"/>
      <c r="F257" s="183"/>
      <c r="K257" s="182"/>
    </row>
    <row r="258" spans="1:11" ht="15.75" customHeight="1" x14ac:dyDescent="0.2">
      <c r="A258" s="256"/>
      <c r="B258" s="182"/>
      <c r="F258" s="183"/>
      <c r="K258" s="182"/>
    </row>
    <row r="259" spans="1:11" ht="15.75" customHeight="1" x14ac:dyDescent="0.2">
      <c r="A259" s="256"/>
      <c r="B259" s="182"/>
      <c r="F259" s="183"/>
      <c r="K259" s="182"/>
    </row>
    <row r="260" spans="1:11" ht="15.75" customHeight="1" x14ac:dyDescent="0.2">
      <c r="A260" s="256"/>
      <c r="B260" s="182"/>
      <c r="F260" s="183"/>
      <c r="K260" s="182"/>
    </row>
    <row r="261" spans="1:11" ht="15.75" customHeight="1" x14ac:dyDescent="0.2">
      <c r="A261" s="256"/>
      <c r="B261" s="182"/>
      <c r="F261" s="183"/>
      <c r="K261" s="182"/>
    </row>
    <row r="262" spans="1:11" ht="15.75" customHeight="1" x14ac:dyDescent="0.2">
      <c r="A262" s="256"/>
      <c r="B262" s="182"/>
      <c r="F262" s="183"/>
      <c r="K262" s="182"/>
    </row>
    <row r="263" spans="1:11" ht="15.75" customHeight="1" x14ac:dyDescent="0.2">
      <c r="A263" s="256"/>
      <c r="B263" s="182"/>
      <c r="F263" s="183"/>
      <c r="K263" s="182"/>
    </row>
    <row r="264" spans="1:11" ht="15.75" customHeight="1" x14ac:dyDescent="0.2">
      <c r="A264" s="256"/>
      <c r="B264" s="182"/>
      <c r="F264" s="183"/>
      <c r="K264" s="182"/>
    </row>
    <row r="265" spans="1:11" ht="15.75" customHeight="1" x14ac:dyDescent="0.2">
      <c r="A265" s="256"/>
      <c r="B265" s="182"/>
      <c r="F265" s="183"/>
      <c r="K265" s="182"/>
    </row>
    <row r="266" spans="1:11" ht="15.75" customHeight="1" x14ac:dyDescent="0.2">
      <c r="A266" s="256"/>
      <c r="B266" s="182"/>
      <c r="F266" s="183"/>
      <c r="K266" s="182"/>
    </row>
    <row r="267" spans="1:11" ht="15.75" customHeight="1" x14ac:dyDescent="0.2">
      <c r="A267" s="256"/>
      <c r="B267" s="182"/>
      <c r="F267" s="183"/>
      <c r="K267" s="182"/>
    </row>
    <row r="268" spans="1:11" ht="15.75" customHeight="1" x14ac:dyDescent="0.2">
      <c r="A268" s="256"/>
      <c r="B268" s="182"/>
      <c r="F268" s="183"/>
      <c r="K268" s="182"/>
    </row>
    <row r="269" spans="1:11" ht="15.75" customHeight="1" x14ac:dyDescent="0.2">
      <c r="A269" s="256"/>
      <c r="B269" s="182"/>
      <c r="F269" s="183"/>
      <c r="K269" s="182"/>
    </row>
    <row r="270" spans="1:11" ht="15.75" customHeight="1" x14ac:dyDescent="0.2">
      <c r="A270" s="256"/>
      <c r="B270" s="182"/>
      <c r="F270" s="183"/>
      <c r="K270" s="182"/>
    </row>
    <row r="271" spans="1:11" ht="15.75" customHeight="1" x14ac:dyDescent="0.2">
      <c r="A271" s="256"/>
      <c r="B271" s="182"/>
      <c r="F271" s="183"/>
      <c r="K271" s="182"/>
    </row>
    <row r="272" spans="1:11" ht="15.75" customHeight="1" x14ac:dyDescent="0.2">
      <c r="A272" s="256"/>
      <c r="B272" s="182"/>
      <c r="F272" s="183"/>
      <c r="K272" s="182"/>
    </row>
    <row r="273" spans="1:11" ht="15.75" customHeight="1" x14ac:dyDescent="0.2">
      <c r="A273" s="256"/>
      <c r="B273" s="182"/>
      <c r="F273" s="183"/>
      <c r="K273" s="182"/>
    </row>
    <row r="274" spans="1:11" ht="15.75" customHeight="1" x14ac:dyDescent="0.2">
      <c r="A274" s="256"/>
      <c r="B274" s="182"/>
      <c r="F274" s="183"/>
      <c r="K274" s="182"/>
    </row>
    <row r="275" spans="1:11" ht="15.75" customHeight="1" x14ac:dyDescent="0.2">
      <c r="A275" s="256"/>
      <c r="B275" s="182"/>
      <c r="F275" s="183"/>
      <c r="K275" s="182"/>
    </row>
    <row r="276" spans="1:11" ht="15.75" customHeight="1" x14ac:dyDescent="0.2">
      <c r="A276" s="256"/>
      <c r="B276" s="182"/>
      <c r="F276" s="183"/>
      <c r="K276" s="182"/>
    </row>
    <row r="277" spans="1:11" ht="15.75" customHeight="1" x14ac:dyDescent="0.2">
      <c r="A277" s="256"/>
      <c r="B277" s="182"/>
      <c r="F277" s="183"/>
      <c r="K277" s="182"/>
    </row>
    <row r="278" spans="1:11" ht="15.75" customHeight="1" x14ac:dyDescent="0.2">
      <c r="A278" s="256"/>
      <c r="B278" s="182"/>
      <c r="F278" s="183"/>
      <c r="K278" s="182"/>
    </row>
    <row r="279" spans="1:11" ht="15.75" customHeight="1" x14ac:dyDescent="0.2">
      <c r="A279" s="256"/>
      <c r="B279" s="182"/>
      <c r="F279" s="183"/>
      <c r="K279" s="182"/>
    </row>
    <row r="280" spans="1:11" ht="15.75" customHeight="1" x14ac:dyDescent="0.2">
      <c r="A280" s="256"/>
      <c r="B280" s="182"/>
      <c r="F280" s="183"/>
      <c r="K280" s="182"/>
    </row>
    <row r="281" spans="1:11" ht="15.75" customHeight="1" x14ac:dyDescent="0.2">
      <c r="A281" s="256"/>
      <c r="B281" s="182"/>
      <c r="F281" s="183"/>
      <c r="K281" s="182"/>
    </row>
    <row r="282" spans="1:11" ht="15.75" customHeight="1" x14ac:dyDescent="0.2">
      <c r="A282" s="256"/>
      <c r="B282" s="182"/>
      <c r="F282" s="183"/>
      <c r="K282" s="182"/>
    </row>
    <row r="283" spans="1:11" ht="15.75" customHeight="1" x14ac:dyDescent="0.2">
      <c r="A283" s="256"/>
      <c r="B283" s="182"/>
      <c r="F283" s="183"/>
      <c r="K283" s="182"/>
    </row>
    <row r="284" spans="1:11" ht="15.75" customHeight="1" x14ac:dyDescent="0.2">
      <c r="A284" s="256"/>
      <c r="B284" s="182"/>
      <c r="F284" s="183"/>
      <c r="K284" s="182"/>
    </row>
    <row r="285" spans="1:11" ht="15.75" customHeight="1" x14ac:dyDescent="0.2">
      <c r="A285" s="256"/>
      <c r="B285" s="182"/>
      <c r="F285" s="183"/>
      <c r="K285" s="182"/>
    </row>
    <row r="286" spans="1:11" ht="15.75" customHeight="1" x14ac:dyDescent="0.2">
      <c r="A286" s="256"/>
      <c r="B286" s="182"/>
      <c r="F286" s="183"/>
      <c r="K286" s="182"/>
    </row>
    <row r="287" spans="1:11" ht="15.75" customHeight="1" x14ac:dyDescent="0.2">
      <c r="A287" s="256"/>
      <c r="B287" s="182"/>
      <c r="F287" s="183"/>
      <c r="K287" s="182"/>
    </row>
    <row r="288" spans="1:11" ht="15.75" customHeight="1" x14ac:dyDescent="0.2">
      <c r="A288" s="256"/>
      <c r="B288" s="182"/>
      <c r="F288" s="183"/>
      <c r="K288" s="182"/>
    </row>
    <row r="289" spans="1:11" ht="15.75" customHeight="1" x14ac:dyDescent="0.2">
      <c r="A289" s="256"/>
      <c r="B289" s="182"/>
      <c r="F289" s="183"/>
      <c r="K289" s="182"/>
    </row>
    <row r="290" spans="1:11" ht="15.75" customHeight="1" x14ac:dyDescent="0.2">
      <c r="A290" s="256"/>
      <c r="B290" s="182"/>
      <c r="F290" s="183"/>
      <c r="K290" s="182"/>
    </row>
    <row r="291" spans="1:11" ht="15.75" customHeight="1" x14ac:dyDescent="0.2">
      <c r="A291" s="256"/>
      <c r="B291" s="182"/>
      <c r="F291" s="183"/>
      <c r="K291" s="182"/>
    </row>
    <row r="292" spans="1:11" ht="15.75" customHeight="1" x14ac:dyDescent="0.2">
      <c r="A292" s="256"/>
      <c r="B292" s="182"/>
      <c r="F292" s="183"/>
      <c r="K292" s="182"/>
    </row>
    <row r="293" spans="1:11" ht="15.75" customHeight="1" x14ac:dyDescent="0.2">
      <c r="A293" s="256"/>
      <c r="B293" s="182"/>
      <c r="F293" s="183"/>
      <c r="K293" s="182"/>
    </row>
    <row r="294" spans="1:11" ht="15.75" customHeight="1" x14ac:dyDescent="0.2">
      <c r="A294" s="256"/>
      <c r="B294" s="182"/>
      <c r="F294" s="183"/>
      <c r="K294" s="182"/>
    </row>
    <row r="295" spans="1:11" ht="15.75" customHeight="1" x14ac:dyDescent="0.2">
      <c r="A295" s="256"/>
      <c r="B295" s="182"/>
      <c r="F295" s="183"/>
      <c r="K295" s="182"/>
    </row>
    <row r="296" spans="1:11" ht="15.75" customHeight="1" x14ac:dyDescent="0.2">
      <c r="A296" s="256"/>
      <c r="B296" s="182"/>
      <c r="F296" s="183"/>
      <c r="K296" s="182"/>
    </row>
    <row r="297" spans="1:11" ht="15.75" customHeight="1" x14ac:dyDescent="0.2">
      <c r="A297" s="256"/>
      <c r="B297" s="182"/>
      <c r="F297" s="183"/>
      <c r="K297" s="182"/>
    </row>
    <row r="298" spans="1:11" ht="15.75" customHeight="1" x14ac:dyDescent="0.2">
      <c r="A298" s="256"/>
      <c r="B298" s="182"/>
      <c r="F298" s="183"/>
      <c r="K298" s="182"/>
    </row>
    <row r="299" spans="1:11" ht="15.75" customHeight="1" x14ac:dyDescent="0.2">
      <c r="A299" s="256"/>
      <c r="B299" s="182"/>
      <c r="F299" s="183"/>
      <c r="K299" s="182"/>
    </row>
    <row r="300" spans="1:11" ht="15.75" customHeight="1" x14ac:dyDescent="0.2">
      <c r="A300" s="256"/>
      <c r="B300" s="182"/>
      <c r="F300" s="183"/>
      <c r="K300" s="182"/>
    </row>
    <row r="301" spans="1:11" ht="15.75" customHeight="1" x14ac:dyDescent="0.2">
      <c r="A301" s="256"/>
      <c r="B301" s="182"/>
      <c r="F301" s="183"/>
      <c r="K301" s="182"/>
    </row>
    <row r="302" spans="1:11" ht="15.75" customHeight="1" x14ac:dyDescent="0.2">
      <c r="A302" s="256"/>
      <c r="B302" s="182"/>
      <c r="F302" s="183"/>
      <c r="K302" s="182"/>
    </row>
    <row r="303" spans="1:11" ht="15.75" customHeight="1" x14ac:dyDescent="0.2">
      <c r="A303" s="256"/>
      <c r="B303" s="182"/>
      <c r="F303" s="183"/>
      <c r="K303" s="182"/>
    </row>
    <row r="304" spans="1:11" ht="15.75" customHeight="1" x14ac:dyDescent="0.2">
      <c r="A304" s="256"/>
      <c r="B304" s="182"/>
      <c r="F304" s="183"/>
      <c r="K304" s="182"/>
    </row>
    <row r="305" spans="1:11" ht="15.75" customHeight="1" x14ac:dyDescent="0.2">
      <c r="A305" s="256"/>
      <c r="B305" s="182"/>
      <c r="F305" s="183"/>
      <c r="K305" s="182"/>
    </row>
    <row r="306" spans="1:11" ht="15.75" customHeight="1" x14ac:dyDescent="0.2">
      <c r="A306" s="256"/>
      <c r="B306" s="182"/>
      <c r="F306" s="183"/>
      <c r="K306" s="182"/>
    </row>
    <row r="307" spans="1:11" ht="15.75" customHeight="1" x14ac:dyDescent="0.2">
      <c r="A307" s="256"/>
      <c r="B307" s="182"/>
      <c r="F307" s="183"/>
      <c r="K307" s="182"/>
    </row>
    <row r="308" spans="1:11" ht="15.75" customHeight="1" x14ac:dyDescent="0.2">
      <c r="A308" s="256"/>
      <c r="B308" s="182"/>
      <c r="F308" s="183"/>
      <c r="K308" s="182"/>
    </row>
    <row r="309" spans="1:11" ht="15.75" customHeight="1" x14ac:dyDescent="0.2">
      <c r="A309" s="256"/>
      <c r="B309" s="182"/>
      <c r="F309" s="183"/>
      <c r="K309" s="182"/>
    </row>
    <row r="310" spans="1:11" ht="15.75" customHeight="1" x14ac:dyDescent="0.2">
      <c r="A310" s="256"/>
      <c r="B310" s="182"/>
      <c r="F310" s="183"/>
      <c r="K310" s="182"/>
    </row>
    <row r="311" spans="1:11" ht="15.75" customHeight="1" x14ac:dyDescent="0.2">
      <c r="A311" s="256"/>
      <c r="B311" s="182"/>
      <c r="F311" s="183"/>
      <c r="K311" s="182"/>
    </row>
    <row r="312" spans="1:11" ht="15.75" customHeight="1" x14ac:dyDescent="0.2">
      <c r="A312" s="256"/>
      <c r="B312" s="182"/>
      <c r="F312" s="183"/>
      <c r="K312" s="182"/>
    </row>
    <row r="313" spans="1:11" ht="15.75" customHeight="1" x14ac:dyDescent="0.2">
      <c r="A313" s="256"/>
      <c r="B313" s="182"/>
      <c r="F313" s="183"/>
      <c r="K313" s="182"/>
    </row>
    <row r="314" spans="1:11" ht="15.75" customHeight="1" x14ac:dyDescent="0.2">
      <c r="A314" s="256"/>
      <c r="B314" s="182"/>
      <c r="F314" s="183"/>
      <c r="K314" s="182"/>
    </row>
    <row r="315" spans="1:11" ht="15.75" customHeight="1" x14ac:dyDescent="0.2">
      <c r="A315" s="256"/>
      <c r="B315" s="182"/>
      <c r="F315" s="183"/>
      <c r="K315" s="182"/>
    </row>
    <row r="316" spans="1:11" ht="15.75" customHeight="1" x14ac:dyDescent="0.2">
      <c r="A316" s="256"/>
      <c r="B316" s="182"/>
      <c r="F316" s="183"/>
      <c r="K316" s="182"/>
    </row>
    <row r="317" spans="1:11" ht="15.75" customHeight="1" x14ac:dyDescent="0.2">
      <c r="A317" s="256"/>
      <c r="B317" s="182"/>
      <c r="F317" s="183"/>
      <c r="K317" s="182"/>
    </row>
    <row r="318" spans="1:11" ht="15.75" customHeight="1" x14ac:dyDescent="0.2">
      <c r="A318" s="256"/>
      <c r="B318" s="182"/>
      <c r="F318" s="183"/>
      <c r="K318" s="182"/>
    </row>
    <row r="319" spans="1:11" ht="15.75" customHeight="1" x14ac:dyDescent="0.2">
      <c r="A319" s="256"/>
      <c r="B319" s="182"/>
      <c r="F319" s="183"/>
      <c r="K319" s="182"/>
    </row>
    <row r="320" spans="1:11" ht="15.75" customHeight="1" x14ac:dyDescent="0.2">
      <c r="A320" s="256"/>
      <c r="B320" s="182"/>
      <c r="F320" s="183"/>
      <c r="K320" s="182"/>
    </row>
    <row r="321" spans="1:11" ht="15.75" customHeight="1" x14ac:dyDescent="0.2">
      <c r="A321" s="256"/>
      <c r="B321" s="182"/>
      <c r="F321" s="183"/>
      <c r="K321" s="182"/>
    </row>
    <row r="322" spans="1:11" ht="15.75" customHeight="1" x14ac:dyDescent="0.2">
      <c r="A322" s="256"/>
      <c r="B322" s="182"/>
      <c r="F322" s="183"/>
      <c r="K322" s="182"/>
    </row>
    <row r="323" spans="1:11" ht="15.75" customHeight="1" x14ac:dyDescent="0.2">
      <c r="A323" s="256"/>
      <c r="B323" s="182"/>
      <c r="F323" s="183"/>
      <c r="K323" s="182"/>
    </row>
    <row r="324" spans="1:11" ht="15.75" customHeight="1" x14ac:dyDescent="0.2">
      <c r="A324" s="256"/>
      <c r="B324" s="182"/>
      <c r="F324" s="183"/>
      <c r="K324" s="182"/>
    </row>
    <row r="325" spans="1:11" ht="15.75" customHeight="1" x14ac:dyDescent="0.2">
      <c r="A325" s="256"/>
      <c r="B325" s="182"/>
      <c r="F325" s="183"/>
      <c r="K325" s="182"/>
    </row>
    <row r="326" spans="1:11" ht="15.75" customHeight="1" x14ac:dyDescent="0.2">
      <c r="A326" s="256"/>
      <c r="B326" s="182"/>
      <c r="F326" s="183"/>
      <c r="K326" s="182"/>
    </row>
    <row r="327" spans="1:11" ht="15.75" customHeight="1" x14ac:dyDescent="0.2">
      <c r="A327" s="256"/>
      <c r="B327" s="182"/>
      <c r="F327" s="183"/>
      <c r="K327" s="182"/>
    </row>
    <row r="328" spans="1:11" ht="15.75" customHeight="1" x14ac:dyDescent="0.2">
      <c r="A328" s="256"/>
      <c r="B328" s="182"/>
      <c r="F328" s="183"/>
      <c r="K328" s="182"/>
    </row>
    <row r="329" spans="1:11" ht="15.75" customHeight="1" x14ac:dyDescent="0.2">
      <c r="A329" s="256"/>
      <c r="B329" s="182"/>
      <c r="F329" s="183"/>
      <c r="K329" s="182"/>
    </row>
    <row r="330" spans="1:11" ht="15.75" customHeight="1" x14ac:dyDescent="0.2">
      <c r="A330" s="256"/>
      <c r="B330" s="182"/>
      <c r="F330" s="183"/>
      <c r="K330" s="182"/>
    </row>
    <row r="331" spans="1:11" ht="15.75" customHeight="1" x14ac:dyDescent="0.2">
      <c r="A331" s="256"/>
      <c r="B331" s="182"/>
      <c r="F331" s="183"/>
      <c r="K331" s="182"/>
    </row>
    <row r="332" spans="1:11" ht="15.75" customHeight="1" x14ac:dyDescent="0.2">
      <c r="A332" s="256"/>
      <c r="B332" s="182"/>
      <c r="F332" s="183"/>
      <c r="K332" s="182"/>
    </row>
    <row r="333" spans="1:11" ht="15.75" customHeight="1" x14ac:dyDescent="0.2">
      <c r="A333" s="256"/>
      <c r="B333" s="182"/>
      <c r="F333" s="183"/>
      <c r="K333" s="182"/>
    </row>
    <row r="334" spans="1:11" ht="15.75" customHeight="1" x14ac:dyDescent="0.2">
      <c r="A334" s="256"/>
      <c r="B334" s="182"/>
      <c r="F334" s="183"/>
      <c r="K334" s="182"/>
    </row>
    <row r="335" spans="1:11" ht="15.75" customHeight="1" x14ac:dyDescent="0.2">
      <c r="A335" s="256"/>
      <c r="B335" s="182"/>
      <c r="F335" s="183"/>
      <c r="K335" s="182"/>
    </row>
    <row r="336" spans="1:11" ht="15.75" customHeight="1" x14ac:dyDescent="0.2">
      <c r="A336" s="256"/>
      <c r="B336" s="182"/>
      <c r="F336" s="183"/>
      <c r="K336" s="182"/>
    </row>
    <row r="337" spans="1:11" ht="15.75" customHeight="1" x14ac:dyDescent="0.2">
      <c r="A337" s="256"/>
      <c r="B337" s="182"/>
      <c r="F337" s="183"/>
      <c r="K337" s="182"/>
    </row>
    <row r="338" spans="1:11" ht="15.75" customHeight="1" x14ac:dyDescent="0.2">
      <c r="A338" s="256"/>
      <c r="B338" s="182"/>
      <c r="F338" s="183"/>
      <c r="K338" s="182"/>
    </row>
    <row r="339" spans="1:11" ht="15.75" customHeight="1" x14ac:dyDescent="0.2">
      <c r="A339" s="256"/>
      <c r="B339" s="182"/>
      <c r="F339" s="183"/>
      <c r="K339" s="182"/>
    </row>
    <row r="340" spans="1:11" ht="15.75" customHeight="1" x14ac:dyDescent="0.2">
      <c r="A340" s="256"/>
      <c r="B340" s="182"/>
      <c r="F340" s="183"/>
      <c r="K340" s="182"/>
    </row>
    <row r="341" spans="1:11" ht="15.75" customHeight="1" x14ac:dyDescent="0.2">
      <c r="A341" s="256"/>
      <c r="B341" s="182"/>
      <c r="F341" s="183"/>
      <c r="K341" s="182"/>
    </row>
    <row r="342" spans="1:11" ht="15.75" customHeight="1" x14ac:dyDescent="0.2">
      <c r="A342" s="256"/>
      <c r="B342" s="182"/>
      <c r="F342" s="183"/>
      <c r="K342" s="182"/>
    </row>
    <row r="343" spans="1:11" ht="15.75" customHeight="1" x14ac:dyDescent="0.2">
      <c r="A343" s="256"/>
      <c r="B343" s="182"/>
      <c r="F343" s="183"/>
      <c r="K343" s="182"/>
    </row>
    <row r="344" spans="1:11" ht="15.75" customHeight="1" x14ac:dyDescent="0.2">
      <c r="A344" s="256"/>
      <c r="B344" s="182"/>
      <c r="F344" s="183"/>
      <c r="K344" s="182"/>
    </row>
    <row r="345" spans="1:11" ht="15.75" customHeight="1" x14ac:dyDescent="0.2">
      <c r="A345" s="256"/>
      <c r="B345" s="182"/>
      <c r="F345" s="183"/>
      <c r="K345" s="182"/>
    </row>
    <row r="346" spans="1:11" ht="15.75" customHeight="1" x14ac:dyDescent="0.2">
      <c r="A346" s="256"/>
      <c r="B346" s="182"/>
      <c r="F346" s="183"/>
      <c r="K346" s="182"/>
    </row>
    <row r="347" spans="1:11" ht="15.75" customHeight="1" x14ac:dyDescent="0.2">
      <c r="A347" s="256"/>
      <c r="B347" s="182"/>
      <c r="F347" s="183"/>
      <c r="K347" s="182"/>
    </row>
    <row r="348" spans="1:11" ht="15.75" customHeight="1" x14ac:dyDescent="0.2">
      <c r="A348" s="256"/>
      <c r="B348" s="182"/>
      <c r="F348" s="183"/>
      <c r="K348" s="182"/>
    </row>
    <row r="349" spans="1:11" ht="15.75" customHeight="1" x14ac:dyDescent="0.2">
      <c r="A349" s="256"/>
      <c r="B349" s="182"/>
      <c r="F349" s="183"/>
      <c r="K349" s="182"/>
    </row>
    <row r="350" spans="1:11" ht="15.75" customHeight="1" x14ac:dyDescent="0.2">
      <c r="A350" s="256"/>
      <c r="B350" s="182"/>
      <c r="F350" s="183"/>
      <c r="K350" s="182"/>
    </row>
    <row r="351" spans="1:11" ht="15.75" customHeight="1" x14ac:dyDescent="0.2">
      <c r="A351" s="256"/>
      <c r="B351" s="182"/>
      <c r="F351" s="183"/>
      <c r="K351" s="182"/>
    </row>
    <row r="352" spans="1:11" ht="15.75" customHeight="1" x14ac:dyDescent="0.2">
      <c r="A352" s="256"/>
      <c r="B352" s="182"/>
      <c r="F352" s="183"/>
      <c r="K352" s="182"/>
    </row>
    <row r="353" spans="1:11" ht="15.75" customHeight="1" x14ac:dyDescent="0.2">
      <c r="A353" s="256"/>
      <c r="B353" s="182"/>
      <c r="F353" s="183"/>
      <c r="K353" s="182"/>
    </row>
    <row r="354" spans="1:11" ht="15.75" customHeight="1" x14ac:dyDescent="0.2">
      <c r="A354" s="256"/>
      <c r="B354" s="182"/>
      <c r="F354" s="183"/>
      <c r="K354" s="182"/>
    </row>
    <row r="355" spans="1:11" ht="15.75" customHeight="1" x14ac:dyDescent="0.2">
      <c r="A355" s="256"/>
      <c r="B355" s="182"/>
      <c r="F355" s="183"/>
      <c r="K355" s="182"/>
    </row>
    <row r="356" spans="1:11" ht="15.75" customHeight="1" x14ac:dyDescent="0.2">
      <c r="A356" s="256"/>
      <c r="B356" s="182"/>
      <c r="F356" s="183"/>
      <c r="K356" s="182"/>
    </row>
    <row r="357" spans="1:11" ht="15.75" customHeight="1" x14ac:dyDescent="0.2">
      <c r="A357" s="256"/>
      <c r="B357" s="182"/>
      <c r="F357" s="183"/>
      <c r="K357" s="182"/>
    </row>
    <row r="358" spans="1:11" ht="15.75" customHeight="1" x14ac:dyDescent="0.2">
      <c r="A358" s="256"/>
      <c r="B358" s="182"/>
      <c r="F358" s="183"/>
      <c r="K358" s="182"/>
    </row>
    <row r="359" spans="1:11" ht="15.75" customHeight="1" x14ac:dyDescent="0.2">
      <c r="A359" s="256"/>
      <c r="B359" s="182"/>
      <c r="F359" s="183"/>
      <c r="K359" s="182"/>
    </row>
    <row r="360" spans="1:11" ht="15.75" customHeight="1" x14ac:dyDescent="0.2">
      <c r="A360" s="256"/>
      <c r="B360" s="182"/>
      <c r="F360" s="183"/>
      <c r="K360" s="182"/>
    </row>
    <row r="361" spans="1:11" ht="15.75" customHeight="1" x14ac:dyDescent="0.2">
      <c r="A361" s="256"/>
      <c r="B361" s="182"/>
      <c r="F361" s="183"/>
      <c r="K361" s="182"/>
    </row>
    <row r="362" spans="1:11" ht="15.75" customHeight="1" x14ac:dyDescent="0.2">
      <c r="A362" s="256"/>
      <c r="B362" s="182"/>
      <c r="F362" s="183"/>
      <c r="K362" s="182"/>
    </row>
    <row r="363" spans="1:11" ht="15.75" customHeight="1" x14ac:dyDescent="0.2">
      <c r="A363" s="256"/>
      <c r="B363" s="182"/>
      <c r="F363" s="183"/>
      <c r="K363" s="182"/>
    </row>
    <row r="364" spans="1:11" ht="15.75" customHeight="1" x14ac:dyDescent="0.2">
      <c r="A364" s="256"/>
      <c r="B364" s="182"/>
      <c r="F364" s="183"/>
      <c r="K364" s="182"/>
    </row>
    <row r="365" spans="1:11" ht="15.75" customHeight="1" x14ac:dyDescent="0.2">
      <c r="A365" s="256"/>
      <c r="B365" s="182"/>
      <c r="F365" s="183"/>
      <c r="K365" s="182"/>
    </row>
    <row r="366" spans="1:11" ht="15.75" customHeight="1" x14ac:dyDescent="0.2">
      <c r="A366" s="256"/>
      <c r="B366" s="182"/>
      <c r="F366" s="183"/>
      <c r="K366" s="182"/>
    </row>
    <row r="367" spans="1:11" ht="15.75" customHeight="1" x14ac:dyDescent="0.2">
      <c r="A367" s="256"/>
      <c r="B367" s="182"/>
      <c r="F367" s="183"/>
      <c r="K367" s="182"/>
    </row>
    <row r="368" spans="1:11" ht="15.75" customHeight="1" x14ac:dyDescent="0.2">
      <c r="A368" s="256"/>
      <c r="B368" s="182"/>
      <c r="F368" s="183"/>
      <c r="K368" s="182"/>
    </row>
    <row r="369" spans="1:11" ht="15.75" customHeight="1" x14ac:dyDescent="0.2">
      <c r="A369" s="256"/>
      <c r="B369" s="182"/>
      <c r="F369" s="183"/>
      <c r="K369" s="182"/>
    </row>
    <row r="370" spans="1:11" ht="15.75" customHeight="1" x14ac:dyDescent="0.2">
      <c r="A370" s="256"/>
      <c r="B370" s="182"/>
      <c r="F370" s="183"/>
      <c r="K370" s="182"/>
    </row>
    <row r="371" spans="1:11" ht="15.75" customHeight="1" x14ac:dyDescent="0.2">
      <c r="A371" s="256"/>
      <c r="B371" s="182"/>
      <c r="F371" s="183"/>
      <c r="K371" s="182"/>
    </row>
    <row r="372" spans="1:11" ht="15.75" customHeight="1" x14ac:dyDescent="0.2">
      <c r="A372" s="256"/>
      <c r="B372" s="182"/>
      <c r="F372" s="183"/>
      <c r="K372" s="182"/>
    </row>
    <row r="373" spans="1:11" ht="15.75" customHeight="1" x14ac:dyDescent="0.2">
      <c r="A373" s="256"/>
      <c r="B373" s="182"/>
      <c r="F373" s="183"/>
      <c r="K373" s="182"/>
    </row>
    <row r="374" spans="1:11" ht="15.75" customHeight="1" x14ac:dyDescent="0.2">
      <c r="A374" s="256"/>
      <c r="B374" s="182"/>
      <c r="F374" s="183"/>
      <c r="K374" s="182"/>
    </row>
    <row r="375" spans="1:11" ht="15.75" customHeight="1" x14ac:dyDescent="0.2">
      <c r="A375" s="256"/>
      <c r="B375" s="182"/>
      <c r="F375" s="183"/>
      <c r="K375" s="182"/>
    </row>
    <row r="376" spans="1:11" ht="15.75" customHeight="1" x14ac:dyDescent="0.2">
      <c r="A376" s="256"/>
      <c r="B376" s="182"/>
      <c r="F376" s="183"/>
      <c r="K376" s="182"/>
    </row>
    <row r="377" spans="1:11" ht="15.75" customHeight="1" x14ac:dyDescent="0.2">
      <c r="A377" s="256"/>
      <c r="B377" s="182"/>
      <c r="F377" s="183"/>
      <c r="K377" s="182"/>
    </row>
    <row r="378" spans="1:11" ht="15.75" customHeight="1" x14ac:dyDescent="0.2">
      <c r="A378" s="256"/>
      <c r="B378" s="182"/>
      <c r="F378" s="183"/>
      <c r="K378" s="182"/>
    </row>
    <row r="379" spans="1:11" ht="15.75" customHeight="1" x14ac:dyDescent="0.2">
      <c r="A379" s="256"/>
      <c r="B379" s="182"/>
      <c r="F379" s="183"/>
      <c r="K379" s="182"/>
    </row>
    <row r="380" spans="1:11" ht="15.75" customHeight="1" x14ac:dyDescent="0.2">
      <c r="A380" s="256"/>
      <c r="B380" s="182"/>
      <c r="F380" s="183"/>
      <c r="K380" s="182"/>
    </row>
    <row r="381" spans="1:11" ht="15.75" customHeight="1" x14ac:dyDescent="0.2">
      <c r="A381" s="256"/>
      <c r="B381" s="182"/>
      <c r="F381" s="183"/>
      <c r="K381" s="182"/>
    </row>
    <row r="382" spans="1:11" ht="15.75" customHeight="1" x14ac:dyDescent="0.2">
      <c r="A382" s="256"/>
      <c r="B382" s="182"/>
      <c r="F382" s="183"/>
      <c r="K382" s="182"/>
    </row>
    <row r="383" spans="1:11" ht="15.75" customHeight="1" x14ac:dyDescent="0.2">
      <c r="A383" s="256"/>
      <c r="B383" s="182"/>
      <c r="F383" s="183"/>
      <c r="K383" s="182"/>
    </row>
    <row r="384" spans="1:11" ht="15.75" customHeight="1" x14ac:dyDescent="0.2">
      <c r="A384" s="256"/>
      <c r="B384" s="182"/>
      <c r="F384" s="183"/>
      <c r="K384" s="182"/>
    </row>
    <row r="385" spans="1:11" ht="15.75" customHeight="1" x14ac:dyDescent="0.2">
      <c r="A385" s="256"/>
      <c r="B385" s="182"/>
      <c r="F385" s="183"/>
      <c r="K385" s="182"/>
    </row>
    <row r="386" spans="1:11" ht="15.75" customHeight="1" x14ac:dyDescent="0.2">
      <c r="A386" s="256"/>
      <c r="B386" s="182"/>
      <c r="F386" s="183"/>
      <c r="K386" s="182"/>
    </row>
    <row r="387" spans="1:11" ht="15.75" customHeight="1" x14ac:dyDescent="0.2">
      <c r="A387" s="256"/>
      <c r="B387" s="182"/>
      <c r="F387" s="183"/>
      <c r="K387" s="182"/>
    </row>
    <row r="388" spans="1:11" ht="15.75" customHeight="1" x14ac:dyDescent="0.2">
      <c r="A388" s="256"/>
      <c r="B388" s="182"/>
      <c r="F388" s="183"/>
      <c r="K388" s="182"/>
    </row>
    <row r="389" spans="1:11" ht="15.75" customHeight="1" x14ac:dyDescent="0.2">
      <c r="A389" s="256"/>
      <c r="B389" s="182"/>
      <c r="F389" s="183"/>
      <c r="K389" s="182"/>
    </row>
    <row r="390" spans="1:11" ht="15.75" customHeight="1" x14ac:dyDescent="0.2">
      <c r="A390" s="256"/>
      <c r="B390" s="182"/>
      <c r="F390" s="183"/>
      <c r="K390" s="182"/>
    </row>
    <row r="391" spans="1:11" ht="15.75" customHeight="1" x14ac:dyDescent="0.2">
      <c r="A391" s="256"/>
      <c r="B391" s="182"/>
      <c r="F391" s="183"/>
      <c r="K391" s="182"/>
    </row>
    <row r="392" spans="1:11" ht="15.75" customHeight="1" x14ac:dyDescent="0.2">
      <c r="A392" s="256"/>
      <c r="B392" s="182"/>
      <c r="F392" s="183"/>
      <c r="K392" s="182"/>
    </row>
    <row r="393" spans="1:11" ht="15.75" customHeight="1" x14ac:dyDescent="0.2">
      <c r="A393" s="256"/>
      <c r="B393" s="182"/>
      <c r="F393" s="183"/>
      <c r="K393" s="182"/>
    </row>
    <row r="394" spans="1:11" ht="15.75" customHeight="1" x14ac:dyDescent="0.2">
      <c r="A394" s="256"/>
      <c r="B394" s="182"/>
      <c r="F394" s="183"/>
      <c r="K394" s="182"/>
    </row>
    <row r="395" spans="1:11" ht="15.75" customHeight="1" x14ac:dyDescent="0.2">
      <c r="A395" s="256"/>
      <c r="B395" s="182"/>
      <c r="F395" s="183"/>
      <c r="K395" s="182"/>
    </row>
    <row r="396" spans="1:11" ht="15.75" customHeight="1" x14ac:dyDescent="0.2">
      <c r="A396" s="256"/>
      <c r="B396" s="182"/>
      <c r="F396" s="183"/>
      <c r="K396" s="182"/>
    </row>
    <row r="397" spans="1:11" ht="15.75" customHeight="1" x14ac:dyDescent="0.2">
      <c r="A397" s="256"/>
      <c r="B397" s="182"/>
      <c r="F397" s="183"/>
      <c r="K397" s="182"/>
    </row>
    <row r="398" spans="1:11" ht="15.75" customHeight="1" x14ac:dyDescent="0.2">
      <c r="A398" s="256"/>
      <c r="B398" s="182"/>
      <c r="F398" s="183"/>
      <c r="K398" s="182"/>
    </row>
    <row r="399" spans="1:11" ht="15.75" customHeight="1" x14ac:dyDescent="0.2">
      <c r="A399" s="256"/>
      <c r="B399" s="182"/>
      <c r="F399" s="183"/>
      <c r="K399" s="182"/>
    </row>
    <row r="400" spans="1:11" ht="15.75" customHeight="1" x14ac:dyDescent="0.2">
      <c r="A400" s="256"/>
      <c r="B400" s="182"/>
      <c r="F400" s="183"/>
      <c r="K400" s="182"/>
    </row>
    <row r="401" spans="1:11" ht="15.75" customHeight="1" x14ac:dyDescent="0.2">
      <c r="A401" s="256"/>
      <c r="B401" s="182"/>
      <c r="F401" s="183"/>
      <c r="K401" s="182"/>
    </row>
    <row r="402" spans="1:11" ht="15.75" customHeight="1" x14ac:dyDescent="0.2">
      <c r="A402" s="256"/>
      <c r="B402" s="182"/>
      <c r="F402" s="183"/>
      <c r="K402" s="182"/>
    </row>
    <row r="403" spans="1:11" ht="15.75" customHeight="1" x14ac:dyDescent="0.2">
      <c r="A403" s="256"/>
      <c r="B403" s="182"/>
      <c r="F403" s="183"/>
      <c r="K403" s="182"/>
    </row>
    <row r="404" spans="1:11" ht="15.75" customHeight="1" x14ac:dyDescent="0.2">
      <c r="A404" s="256"/>
      <c r="B404" s="182"/>
      <c r="F404" s="183"/>
      <c r="K404" s="182"/>
    </row>
    <row r="405" spans="1:11" ht="15.75" customHeight="1" x14ac:dyDescent="0.2">
      <c r="A405" s="256"/>
      <c r="B405" s="182"/>
      <c r="F405" s="183"/>
      <c r="K405" s="182"/>
    </row>
    <row r="406" spans="1:11" ht="15.75" customHeight="1" x14ac:dyDescent="0.2">
      <c r="A406" s="256"/>
      <c r="B406" s="182"/>
      <c r="F406" s="183"/>
      <c r="K406" s="182"/>
    </row>
    <row r="407" spans="1:11" ht="15.75" customHeight="1" x14ac:dyDescent="0.2">
      <c r="A407" s="256"/>
      <c r="B407" s="182"/>
      <c r="F407" s="183"/>
      <c r="K407" s="182"/>
    </row>
    <row r="408" spans="1:11" ht="15.75" customHeight="1" x14ac:dyDescent="0.2">
      <c r="A408" s="256"/>
      <c r="B408" s="182"/>
      <c r="F408" s="183"/>
      <c r="K408" s="182"/>
    </row>
    <row r="409" spans="1:11" ht="15.75" customHeight="1" x14ac:dyDescent="0.2">
      <c r="A409" s="256"/>
      <c r="B409" s="182"/>
      <c r="F409" s="183"/>
      <c r="K409" s="182"/>
    </row>
    <row r="410" spans="1:11" ht="15.75" customHeight="1" x14ac:dyDescent="0.2">
      <c r="A410" s="256"/>
      <c r="B410" s="182"/>
      <c r="F410" s="183"/>
      <c r="K410" s="182"/>
    </row>
    <row r="411" spans="1:11" ht="15.75" customHeight="1" x14ac:dyDescent="0.2">
      <c r="A411" s="256"/>
      <c r="B411" s="182"/>
      <c r="F411" s="183"/>
      <c r="K411" s="182"/>
    </row>
    <row r="412" spans="1:11" ht="15.75" customHeight="1" x14ac:dyDescent="0.2">
      <c r="A412" s="256"/>
      <c r="B412" s="182"/>
      <c r="F412" s="183"/>
      <c r="K412" s="182"/>
    </row>
    <row r="413" spans="1:11" ht="15.75" customHeight="1" x14ac:dyDescent="0.2">
      <c r="A413" s="256"/>
      <c r="B413" s="182"/>
      <c r="F413" s="183"/>
      <c r="K413" s="182"/>
    </row>
    <row r="414" spans="1:11" ht="15.75" customHeight="1" x14ac:dyDescent="0.2">
      <c r="A414" s="256"/>
      <c r="B414" s="182"/>
      <c r="F414" s="183"/>
      <c r="K414" s="182"/>
    </row>
    <row r="415" spans="1:11" ht="15.75" customHeight="1" x14ac:dyDescent="0.2">
      <c r="A415" s="256"/>
      <c r="B415" s="182"/>
      <c r="F415" s="183"/>
      <c r="K415" s="182"/>
    </row>
    <row r="416" spans="1:11" ht="15.75" customHeight="1" x14ac:dyDescent="0.2">
      <c r="A416" s="256"/>
      <c r="B416" s="182"/>
      <c r="F416" s="183"/>
      <c r="K416" s="182"/>
    </row>
    <row r="417" spans="1:11" ht="15.75" customHeight="1" x14ac:dyDescent="0.2">
      <c r="A417" s="256"/>
      <c r="B417" s="182"/>
      <c r="F417" s="183"/>
      <c r="K417" s="182"/>
    </row>
    <row r="418" spans="1:11" ht="15.75" customHeight="1" x14ac:dyDescent="0.2">
      <c r="A418" s="256"/>
      <c r="B418" s="182"/>
      <c r="F418" s="183"/>
      <c r="K418" s="182"/>
    </row>
    <row r="419" spans="1:11" ht="15.75" customHeight="1" x14ac:dyDescent="0.2">
      <c r="A419" s="256"/>
      <c r="B419" s="182"/>
      <c r="F419" s="183"/>
      <c r="K419" s="182"/>
    </row>
    <row r="420" spans="1:11" ht="15.75" customHeight="1" x14ac:dyDescent="0.2">
      <c r="A420" s="256"/>
      <c r="B420" s="182"/>
      <c r="F420" s="183"/>
      <c r="K420" s="182"/>
    </row>
    <row r="421" spans="1:11" ht="15.75" customHeight="1" x14ac:dyDescent="0.2">
      <c r="A421" s="256"/>
      <c r="B421" s="182"/>
      <c r="F421" s="183"/>
      <c r="K421" s="182"/>
    </row>
    <row r="422" spans="1:11" ht="15.75" customHeight="1" x14ac:dyDescent="0.2">
      <c r="A422" s="256"/>
      <c r="B422" s="182"/>
      <c r="F422" s="183"/>
      <c r="K422" s="182"/>
    </row>
    <row r="423" spans="1:11" ht="15.75" customHeight="1" x14ac:dyDescent="0.2">
      <c r="A423" s="256"/>
      <c r="B423" s="182"/>
      <c r="F423" s="183"/>
      <c r="K423" s="182"/>
    </row>
    <row r="424" spans="1:11" ht="15.75" customHeight="1" x14ac:dyDescent="0.2">
      <c r="A424" s="256"/>
      <c r="B424" s="182"/>
      <c r="F424" s="183"/>
      <c r="K424" s="182"/>
    </row>
    <row r="425" spans="1:11" ht="15.75" customHeight="1" x14ac:dyDescent="0.2">
      <c r="A425" s="256"/>
      <c r="B425" s="182"/>
      <c r="F425" s="183"/>
      <c r="K425" s="182"/>
    </row>
    <row r="426" spans="1:11" ht="15.75" customHeight="1" x14ac:dyDescent="0.2">
      <c r="A426" s="256"/>
      <c r="B426" s="182"/>
      <c r="F426" s="183"/>
      <c r="K426" s="182"/>
    </row>
    <row r="427" spans="1:11" ht="15.75" customHeight="1" x14ac:dyDescent="0.2">
      <c r="A427" s="256"/>
      <c r="B427" s="182"/>
      <c r="F427" s="183"/>
      <c r="K427" s="182"/>
    </row>
    <row r="428" spans="1:11" ht="15.75" customHeight="1" x14ac:dyDescent="0.2">
      <c r="A428" s="256"/>
      <c r="B428" s="182"/>
      <c r="F428" s="183"/>
      <c r="K428" s="182"/>
    </row>
    <row r="429" spans="1:11" ht="15.75" customHeight="1" x14ac:dyDescent="0.2">
      <c r="A429" s="256"/>
      <c r="B429" s="182"/>
      <c r="F429" s="183"/>
      <c r="K429" s="182"/>
    </row>
    <row r="430" spans="1:11" ht="15.75" customHeight="1" x14ac:dyDescent="0.2">
      <c r="A430" s="256"/>
      <c r="B430" s="182"/>
      <c r="F430" s="183"/>
      <c r="K430" s="182"/>
    </row>
    <row r="431" spans="1:11" ht="15.75" customHeight="1" x14ac:dyDescent="0.2">
      <c r="A431" s="256"/>
      <c r="B431" s="182"/>
      <c r="F431" s="183"/>
      <c r="K431" s="182"/>
    </row>
    <row r="432" spans="1:11" ht="15.75" customHeight="1" x14ac:dyDescent="0.2">
      <c r="A432" s="256"/>
      <c r="B432" s="182"/>
      <c r="F432" s="183"/>
      <c r="K432" s="182"/>
    </row>
    <row r="433" spans="1:11" ht="15.75" customHeight="1" x14ac:dyDescent="0.2">
      <c r="A433" s="256"/>
      <c r="B433" s="182"/>
      <c r="F433" s="183"/>
      <c r="K433" s="182"/>
    </row>
    <row r="434" spans="1:11" ht="15.75" customHeight="1" x14ac:dyDescent="0.2">
      <c r="A434" s="256"/>
      <c r="B434" s="182"/>
      <c r="F434" s="183"/>
      <c r="K434" s="182"/>
    </row>
    <row r="435" spans="1:11" ht="15.75" customHeight="1" x14ac:dyDescent="0.2">
      <c r="A435" s="256"/>
      <c r="B435" s="182"/>
      <c r="F435" s="183"/>
      <c r="K435" s="182"/>
    </row>
    <row r="436" spans="1:11" ht="15.75" customHeight="1" x14ac:dyDescent="0.2">
      <c r="A436" s="256"/>
      <c r="B436" s="182"/>
      <c r="F436" s="183"/>
      <c r="K436" s="182"/>
    </row>
    <row r="437" spans="1:11" ht="15.75" customHeight="1" x14ac:dyDescent="0.2">
      <c r="A437" s="256"/>
      <c r="B437" s="182"/>
      <c r="F437" s="183"/>
      <c r="K437" s="182"/>
    </row>
    <row r="438" spans="1:11" ht="15.75" customHeight="1" x14ac:dyDescent="0.2">
      <c r="A438" s="256"/>
      <c r="B438" s="182"/>
      <c r="F438" s="183"/>
      <c r="K438" s="182"/>
    </row>
    <row r="439" spans="1:11" ht="15.75" customHeight="1" x14ac:dyDescent="0.2">
      <c r="A439" s="256"/>
      <c r="B439" s="182"/>
      <c r="F439" s="183"/>
      <c r="K439" s="182"/>
    </row>
    <row r="440" spans="1:11" ht="15.75" customHeight="1" x14ac:dyDescent="0.2">
      <c r="A440" s="256"/>
      <c r="B440" s="182"/>
      <c r="F440" s="183"/>
      <c r="K440" s="182"/>
    </row>
    <row r="441" spans="1:11" ht="15.75" customHeight="1" x14ac:dyDescent="0.2">
      <c r="A441" s="256"/>
      <c r="B441" s="182"/>
      <c r="F441" s="183"/>
      <c r="K441" s="182"/>
    </row>
    <row r="442" spans="1:11" ht="15.75" customHeight="1" x14ac:dyDescent="0.2">
      <c r="A442" s="256"/>
      <c r="B442" s="182"/>
      <c r="F442" s="183"/>
      <c r="K442" s="182"/>
    </row>
    <row r="443" spans="1:11" ht="15.75" customHeight="1" x14ac:dyDescent="0.2">
      <c r="A443" s="256"/>
      <c r="B443" s="182"/>
      <c r="F443" s="183"/>
      <c r="K443" s="182"/>
    </row>
    <row r="444" spans="1:11" ht="15.75" customHeight="1" x14ac:dyDescent="0.2">
      <c r="A444" s="256"/>
      <c r="B444" s="182"/>
      <c r="F444" s="183"/>
      <c r="K444" s="182"/>
    </row>
    <row r="445" spans="1:11" ht="15.75" customHeight="1" x14ac:dyDescent="0.2">
      <c r="A445" s="256"/>
      <c r="B445" s="182"/>
      <c r="F445" s="183"/>
      <c r="K445" s="182"/>
    </row>
    <row r="446" spans="1:11" ht="15.75" customHeight="1" x14ac:dyDescent="0.2">
      <c r="A446" s="256"/>
      <c r="B446" s="182"/>
      <c r="F446" s="183"/>
      <c r="K446" s="182"/>
    </row>
    <row r="447" spans="1:11" ht="15.75" customHeight="1" x14ac:dyDescent="0.2">
      <c r="A447" s="256"/>
      <c r="B447" s="182"/>
      <c r="F447" s="183"/>
      <c r="K447" s="182"/>
    </row>
    <row r="448" spans="1:11" ht="15.75" customHeight="1" x14ac:dyDescent="0.2">
      <c r="A448" s="256"/>
      <c r="B448" s="182"/>
      <c r="F448" s="183"/>
      <c r="K448" s="182"/>
    </row>
    <row r="449" spans="1:11" ht="15.75" customHeight="1" x14ac:dyDescent="0.2">
      <c r="A449" s="256"/>
      <c r="B449" s="182"/>
      <c r="F449" s="183"/>
      <c r="K449" s="182"/>
    </row>
    <row r="450" spans="1:11" ht="15.75" customHeight="1" x14ac:dyDescent="0.2">
      <c r="A450" s="256"/>
      <c r="B450" s="182"/>
      <c r="F450" s="183"/>
      <c r="K450" s="182"/>
    </row>
    <row r="451" spans="1:11" ht="15.75" customHeight="1" x14ac:dyDescent="0.2">
      <c r="A451" s="256"/>
      <c r="B451" s="182"/>
      <c r="F451" s="183"/>
      <c r="K451" s="182"/>
    </row>
    <row r="452" spans="1:11" ht="15.75" customHeight="1" x14ac:dyDescent="0.2">
      <c r="A452" s="256"/>
      <c r="B452" s="182"/>
      <c r="F452" s="183"/>
      <c r="K452" s="182"/>
    </row>
    <row r="453" spans="1:11" ht="15.75" customHeight="1" x14ac:dyDescent="0.2">
      <c r="A453" s="256"/>
      <c r="B453" s="182"/>
      <c r="F453" s="183"/>
      <c r="K453" s="182"/>
    </row>
    <row r="454" spans="1:11" ht="15.75" customHeight="1" x14ac:dyDescent="0.2">
      <c r="A454" s="256"/>
      <c r="B454" s="182"/>
      <c r="F454" s="183"/>
      <c r="K454" s="182"/>
    </row>
    <row r="455" spans="1:11" ht="15.75" customHeight="1" x14ac:dyDescent="0.2">
      <c r="A455" s="256"/>
      <c r="B455" s="182"/>
      <c r="F455" s="183"/>
      <c r="K455" s="182"/>
    </row>
    <row r="456" spans="1:11" ht="15.75" customHeight="1" x14ac:dyDescent="0.2">
      <c r="A456" s="256"/>
      <c r="B456" s="182"/>
      <c r="F456" s="183"/>
      <c r="K456" s="182"/>
    </row>
    <row r="457" spans="1:11" ht="15.75" customHeight="1" x14ac:dyDescent="0.2">
      <c r="A457" s="256"/>
      <c r="B457" s="182"/>
      <c r="F457" s="183"/>
      <c r="K457" s="182"/>
    </row>
    <row r="458" spans="1:11" ht="15.75" customHeight="1" x14ac:dyDescent="0.2">
      <c r="A458" s="256"/>
      <c r="B458" s="182"/>
      <c r="F458" s="183"/>
      <c r="K458" s="182"/>
    </row>
    <row r="459" spans="1:11" ht="15.75" customHeight="1" x14ac:dyDescent="0.2">
      <c r="A459" s="256"/>
      <c r="B459" s="182"/>
      <c r="F459" s="183"/>
      <c r="K459" s="182"/>
    </row>
    <row r="460" spans="1:11" ht="15.75" customHeight="1" x14ac:dyDescent="0.2">
      <c r="A460" s="256"/>
      <c r="B460" s="182"/>
      <c r="F460" s="183"/>
      <c r="K460" s="182"/>
    </row>
    <row r="461" spans="1:11" ht="15.75" customHeight="1" x14ac:dyDescent="0.2">
      <c r="A461" s="256"/>
      <c r="B461" s="182"/>
      <c r="F461" s="183"/>
      <c r="K461" s="182"/>
    </row>
    <row r="462" spans="1:11" ht="15.75" customHeight="1" x14ac:dyDescent="0.2">
      <c r="A462" s="256"/>
      <c r="B462" s="182"/>
      <c r="F462" s="183"/>
      <c r="K462" s="182"/>
    </row>
    <row r="463" spans="1:11" ht="15.75" customHeight="1" x14ac:dyDescent="0.2">
      <c r="A463" s="256"/>
      <c r="B463" s="182"/>
      <c r="F463" s="183"/>
      <c r="K463" s="182"/>
    </row>
    <row r="464" spans="1:11" ht="15.75" customHeight="1" x14ac:dyDescent="0.2">
      <c r="A464" s="256"/>
      <c r="B464" s="182"/>
      <c r="F464" s="183"/>
      <c r="K464" s="182"/>
    </row>
    <row r="465" spans="1:11" ht="15.75" customHeight="1" x14ac:dyDescent="0.2">
      <c r="A465" s="256"/>
      <c r="B465" s="182"/>
      <c r="F465" s="183"/>
      <c r="K465" s="182"/>
    </row>
    <row r="466" spans="1:11" ht="15.75" customHeight="1" x14ac:dyDescent="0.2">
      <c r="A466" s="256"/>
      <c r="B466" s="182"/>
      <c r="F466" s="183"/>
      <c r="K466" s="182"/>
    </row>
    <row r="467" spans="1:11" ht="15.75" customHeight="1" x14ac:dyDescent="0.2">
      <c r="A467" s="256"/>
      <c r="B467" s="182"/>
      <c r="F467" s="183"/>
      <c r="K467" s="182"/>
    </row>
    <row r="468" spans="1:11" ht="15.75" customHeight="1" x14ac:dyDescent="0.2">
      <c r="A468" s="256"/>
      <c r="B468" s="182"/>
      <c r="F468" s="183"/>
      <c r="K468" s="182"/>
    </row>
    <row r="469" spans="1:11" ht="15.75" customHeight="1" x14ac:dyDescent="0.2">
      <c r="A469" s="256"/>
      <c r="B469" s="182"/>
      <c r="F469" s="183"/>
      <c r="K469" s="182"/>
    </row>
    <row r="470" spans="1:11" ht="15.75" customHeight="1" x14ac:dyDescent="0.2">
      <c r="A470" s="256"/>
      <c r="B470" s="182"/>
      <c r="F470" s="183"/>
      <c r="K470" s="182"/>
    </row>
    <row r="471" spans="1:11" ht="15.75" customHeight="1" x14ac:dyDescent="0.2">
      <c r="A471" s="256"/>
      <c r="B471" s="182"/>
      <c r="F471" s="183"/>
      <c r="K471" s="182"/>
    </row>
    <row r="472" spans="1:11" ht="15.75" customHeight="1" x14ac:dyDescent="0.2">
      <c r="A472" s="256"/>
      <c r="B472" s="182"/>
      <c r="F472" s="183"/>
      <c r="K472" s="182"/>
    </row>
    <row r="473" spans="1:11" ht="15.75" customHeight="1" x14ac:dyDescent="0.2">
      <c r="A473" s="256"/>
      <c r="B473" s="182"/>
      <c r="F473" s="183"/>
      <c r="K473" s="182"/>
    </row>
    <row r="474" spans="1:11" ht="15.75" customHeight="1" x14ac:dyDescent="0.2">
      <c r="A474" s="256"/>
      <c r="B474" s="182"/>
      <c r="F474" s="183"/>
      <c r="K474" s="182"/>
    </row>
    <row r="475" spans="1:11" ht="15.75" customHeight="1" x14ac:dyDescent="0.2">
      <c r="A475" s="256"/>
      <c r="B475" s="182"/>
      <c r="F475" s="183"/>
      <c r="K475" s="182"/>
    </row>
    <row r="476" spans="1:11" ht="15.75" customHeight="1" x14ac:dyDescent="0.2">
      <c r="A476" s="256"/>
      <c r="B476" s="182"/>
      <c r="F476" s="183"/>
      <c r="K476" s="182"/>
    </row>
    <row r="477" spans="1:11" ht="15.75" customHeight="1" x14ac:dyDescent="0.2">
      <c r="A477" s="256"/>
      <c r="B477" s="182"/>
      <c r="F477" s="183"/>
      <c r="K477" s="182"/>
    </row>
    <row r="478" spans="1:11" ht="15.75" customHeight="1" x14ac:dyDescent="0.2">
      <c r="A478" s="256"/>
      <c r="B478" s="182"/>
      <c r="F478" s="183"/>
      <c r="K478" s="182"/>
    </row>
    <row r="479" spans="1:11" ht="15.75" customHeight="1" x14ac:dyDescent="0.2">
      <c r="A479" s="256"/>
      <c r="B479" s="182"/>
      <c r="F479" s="183"/>
      <c r="K479" s="182"/>
    </row>
    <row r="480" spans="1:11" ht="15.75" customHeight="1" x14ac:dyDescent="0.2">
      <c r="A480" s="256"/>
      <c r="B480" s="182"/>
      <c r="F480" s="183"/>
      <c r="K480" s="182"/>
    </row>
    <row r="481" spans="1:11" ht="15.75" customHeight="1" x14ac:dyDescent="0.2">
      <c r="A481" s="256"/>
      <c r="B481" s="182"/>
      <c r="F481" s="183"/>
      <c r="K481" s="182"/>
    </row>
    <row r="482" spans="1:11" ht="15.75" customHeight="1" x14ac:dyDescent="0.2">
      <c r="A482" s="256"/>
      <c r="B482" s="182"/>
      <c r="F482" s="183"/>
      <c r="K482" s="182"/>
    </row>
    <row r="483" spans="1:11" ht="15.75" customHeight="1" x14ac:dyDescent="0.2">
      <c r="A483" s="256"/>
      <c r="B483" s="182"/>
      <c r="F483" s="183"/>
      <c r="K483" s="182"/>
    </row>
    <row r="484" spans="1:11" ht="15.75" customHeight="1" x14ac:dyDescent="0.2">
      <c r="A484" s="256"/>
      <c r="B484" s="182"/>
      <c r="F484" s="183"/>
      <c r="K484" s="182"/>
    </row>
    <row r="485" spans="1:11" ht="15.75" customHeight="1" x14ac:dyDescent="0.2">
      <c r="A485" s="256"/>
      <c r="B485" s="182"/>
      <c r="F485" s="183"/>
      <c r="K485" s="182"/>
    </row>
    <row r="486" spans="1:11" ht="15.75" customHeight="1" x14ac:dyDescent="0.2">
      <c r="A486" s="256"/>
      <c r="B486" s="182"/>
      <c r="F486" s="183"/>
      <c r="K486" s="182"/>
    </row>
    <row r="487" spans="1:11" ht="15.75" customHeight="1" x14ac:dyDescent="0.2">
      <c r="A487" s="256"/>
      <c r="B487" s="182"/>
      <c r="F487" s="183"/>
      <c r="K487" s="182"/>
    </row>
    <row r="488" spans="1:11" ht="15.75" customHeight="1" x14ac:dyDescent="0.2">
      <c r="A488" s="256"/>
      <c r="B488" s="182"/>
      <c r="F488" s="183"/>
      <c r="K488" s="182"/>
    </row>
    <row r="489" spans="1:11" ht="15.75" customHeight="1" x14ac:dyDescent="0.2">
      <c r="A489" s="256"/>
      <c r="B489" s="182"/>
      <c r="F489" s="183"/>
      <c r="K489" s="182"/>
    </row>
    <row r="490" spans="1:11" ht="15.75" customHeight="1" x14ac:dyDescent="0.2">
      <c r="A490" s="256"/>
      <c r="B490" s="182"/>
      <c r="F490" s="183"/>
      <c r="K490" s="182"/>
    </row>
    <row r="491" spans="1:11" ht="15.75" customHeight="1" x14ac:dyDescent="0.2">
      <c r="A491" s="256"/>
      <c r="B491" s="182"/>
      <c r="F491" s="183"/>
      <c r="K491" s="182"/>
    </row>
    <row r="492" spans="1:11" ht="15.75" customHeight="1" x14ac:dyDescent="0.2">
      <c r="A492" s="256"/>
      <c r="B492" s="182"/>
      <c r="F492" s="183"/>
      <c r="K492" s="182"/>
    </row>
    <row r="493" spans="1:11" ht="15.75" customHeight="1" x14ac:dyDescent="0.2">
      <c r="A493" s="256"/>
      <c r="B493" s="182"/>
      <c r="F493" s="183"/>
      <c r="K493" s="182"/>
    </row>
    <row r="494" spans="1:11" ht="15.75" customHeight="1" x14ac:dyDescent="0.2">
      <c r="A494" s="256"/>
      <c r="B494" s="182"/>
      <c r="F494" s="183"/>
      <c r="K494" s="182"/>
    </row>
    <row r="495" spans="1:11" ht="15.75" customHeight="1" x14ac:dyDescent="0.2">
      <c r="A495" s="256"/>
      <c r="B495" s="182"/>
      <c r="F495" s="183"/>
      <c r="K495" s="182"/>
    </row>
    <row r="496" spans="1:11" ht="15.75" customHeight="1" x14ac:dyDescent="0.2">
      <c r="A496" s="256"/>
      <c r="B496" s="182"/>
      <c r="F496" s="183"/>
      <c r="K496" s="182"/>
    </row>
    <row r="497" spans="1:11" ht="15.75" customHeight="1" x14ac:dyDescent="0.2">
      <c r="A497" s="256"/>
      <c r="B497" s="182"/>
      <c r="F497" s="183"/>
      <c r="K497" s="182"/>
    </row>
    <row r="498" spans="1:11" ht="15.75" customHeight="1" x14ac:dyDescent="0.2">
      <c r="A498" s="256"/>
      <c r="B498" s="182"/>
      <c r="F498" s="183"/>
      <c r="K498" s="182"/>
    </row>
    <row r="499" spans="1:11" ht="15.75" customHeight="1" x14ac:dyDescent="0.2">
      <c r="A499" s="256"/>
      <c r="B499" s="182"/>
      <c r="F499" s="183"/>
      <c r="K499" s="182"/>
    </row>
    <row r="500" spans="1:11" ht="15.75" customHeight="1" x14ac:dyDescent="0.2">
      <c r="A500" s="256"/>
      <c r="B500" s="182"/>
      <c r="F500" s="183"/>
      <c r="K500" s="182"/>
    </row>
    <row r="501" spans="1:11" ht="15.75" customHeight="1" x14ac:dyDescent="0.2">
      <c r="A501" s="256"/>
      <c r="B501" s="182"/>
      <c r="F501" s="183"/>
      <c r="K501" s="182"/>
    </row>
    <row r="502" spans="1:11" ht="15.75" customHeight="1" x14ac:dyDescent="0.2">
      <c r="A502" s="256"/>
      <c r="B502" s="182"/>
      <c r="F502" s="183"/>
      <c r="K502" s="182"/>
    </row>
    <row r="503" spans="1:11" ht="15.75" customHeight="1" x14ac:dyDescent="0.2">
      <c r="A503" s="256"/>
      <c r="B503" s="182"/>
      <c r="F503" s="183"/>
      <c r="K503" s="182"/>
    </row>
    <row r="504" spans="1:11" ht="15.75" customHeight="1" x14ac:dyDescent="0.2">
      <c r="A504" s="256"/>
      <c r="B504" s="182"/>
      <c r="F504" s="183"/>
      <c r="K504" s="182"/>
    </row>
    <row r="505" spans="1:11" ht="15.75" customHeight="1" x14ac:dyDescent="0.2">
      <c r="A505" s="256"/>
      <c r="B505" s="182"/>
      <c r="F505" s="183"/>
      <c r="K505" s="182"/>
    </row>
    <row r="506" spans="1:11" ht="15.75" customHeight="1" x14ac:dyDescent="0.2">
      <c r="A506" s="256"/>
      <c r="B506" s="182"/>
      <c r="F506" s="183"/>
      <c r="K506" s="182"/>
    </row>
    <row r="507" spans="1:11" ht="15.75" customHeight="1" x14ac:dyDescent="0.2">
      <c r="A507" s="256"/>
      <c r="B507" s="182"/>
      <c r="F507" s="183"/>
      <c r="K507" s="182"/>
    </row>
    <row r="508" spans="1:11" ht="15.75" customHeight="1" x14ac:dyDescent="0.2">
      <c r="A508" s="256"/>
      <c r="B508" s="182"/>
      <c r="F508" s="183"/>
      <c r="K508" s="182"/>
    </row>
    <row r="509" spans="1:11" ht="15.75" customHeight="1" x14ac:dyDescent="0.2">
      <c r="A509" s="256"/>
      <c r="B509" s="182"/>
      <c r="F509" s="183"/>
      <c r="K509" s="182"/>
    </row>
    <row r="510" spans="1:11" ht="15.75" customHeight="1" x14ac:dyDescent="0.2">
      <c r="A510" s="256"/>
      <c r="B510" s="182"/>
      <c r="F510" s="183"/>
      <c r="K510" s="182"/>
    </row>
    <row r="511" spans="1:11" ht="15.75" customHeight="1" x14ac:dyDescent="0.2">
      <c r="A511" s="256"/>
      <c r="B511" s="182"/>
      <c r="F511" s="183"/>
      <c r="K511" s="182"/>
    </row>
    <row r="512" spans="1:11" ht="15.75" customHeight="1" x14ac:dyDescent="0.2">
      <c r="A512" s="256"/>
      <c r="B512" s="182"/>
      <c r="F512" s="183"/>
      <c r="K512" s="182"/>
    </row>
    <row r="513" spans="1:11" ht="15.75" customHeight="1" x14ac:dyDescent="0.2">
      <c r="A513" s="256"/>
      <c r="B513" s="182"/>
      <c r="F513" s="183"/>
      <c r="K513" s="182"/>
    </row>
    <row r="514" spans="1:11" ht="15.75" customHeight="1" x14ac:dyDescent="0.2">
      <c r="A514" s="256"/>
      <c r="B514" s="182"/>
      <c r="F514" s="183"/>
      <c r="K514" s="182"/>
    </row>
    <row r="515" spans="1:11" ht="15.75" customHeight="1" x14ac:dyDescent="0.2">
      <c r="A515" s="256"/>
      <c r="B515" s="182"/>
      <c r="F515" s="183"/>
      <c r="K515" s="182"/>
    </row>
    <row r="516" spans="1:11" ht="15.75" customHeight="1" x14ac:dyDescent="0.2">
      <c r="A516" s="256"/>
      <c r="B516" s="182"/>
      <c r="F516" s="183"/>
      <c r="K516" s="182"/>
    </row>
    <row r="517" spans="1:11" ht="15.75" customHeight="1" x14ac:dyDescent="0.2">
      <c r="A517" s="256"/>
      <c r="B517" s="182"/>
      <c r="F517" s="183"/>
      <c r="K517" s="182"/>
    </row>
    <row r="518" spans="1:11" ht="15.75" customHeight="1" x14ac:dyDescent="0.2">
      <c r="A518" s="256"/>
      <c r="B518" s="182"/>
      <c r="F518" s="183"/>
      <c r="K518" s="182"/>
    </row>
    <row r="519" spans="1:11" ht="15.75" customHeight="1" x14ac:dyDescent="0.2">
      <c r="A519" s="256"/>
      <c r="B519" s="182"/>
      <c r="F519" s="183"/>
      <c r="K519" s="182"/>
    </row>
    <row r="520" spans="1:11" ht="15.75" customHeight="1" x14ac:dyDescent="0.2">
      <c r="A520" s="256"/>
      <c r="B520" s="182"/>
      <c r="F520" s="183"/>
      <c r="K520" s="182"/>
    </row>
    <row r="521" spans="1:11" ht="15.75" customHeight="1" x14ac:dyDescent="0.2">
      <c r="A521" s="256"/>
      <c r="B521" s="182"/>
      <c r="F521" s="183"/>
      <c r="K521" s="182"/>
    </row>
    <row r="522" spans="1:11" ht="15.75" customHeight="1" x14ac:dyDescent="0.2">
      <c r="A522" s="256"/>
      <c r="B522" s="182"/>
      <c r="F522" s="183"/>
      <c r="K522" s="182"/>
    </row>
    <row r="523" spans="1:11" ht="15.75" customHeight="1" x14ac:dyDescent="0.2">
      <c r="A523" s="256"/>
      <c r="B523" s="182"/>
      <c r="F523" s="183"/>
      <c r="K523" s="182"/>
    </row>
    <row r="524" spans="1:11" ht="15.75" customHeight="1" x14ac:dyDescent="0.2">
      <c r="A524" s="256"/>
      <c r="B524" s="182"/>
      <c r="F524" s="183"/>
      <c r="K524" s="182"/>
    </row>
    <row r="525" spans="1:11" ht="15.75" customHeight="1" x14ac:dyDescent="0.2">
      <c r="A525" s="256"/>
      <c r="B525" s="182"/>
      <c r="F525" s="183"/>
      <c r="K525" s="182"/>
    </row>
    <row r="526" spans="1:11" ht="15.75" customHeight="1" x14ac:dyDescent="0.2">
      <c r="A526" s="256"/>
      <c r="B526" s="182"/>
      <c r="F526" s="183"/>
      <c r="K526" s="182"/>
    </row>
    <row r="527" spans="1:11" ht="15.75" customHeight="1" x14ac:dyDescent="0.2">
      <c r="A527" s="256"/>
      <c r="B527" s="182"/>
      <c r="F527" s="183"/>
      <c r="K527" s="182"/>
    </row>
    <row r="528" spans="1:11" ht="15.75" customHeight="1" x14ac:dyDescent="0.2">
      <c r="A528" s="256"/>
      <c r="B528" s="182"/>
      <c r="F528" s="183"/>
      <c r="K528" s="182"/>
    </row>
    <row r="529" spans="1:11" ht="15.75" customHeight="1" x14ac:dyDescent="0.2">
      <c r="A529" s="256"/>
      <c r="B529" s="182"/>
      <c r="F529" s="183"/>
      <c r="K529" s="182"/>
    </row>
    <row r="530" spans="1:11" ht="15.75" customHeight="1" x14ac:dyDescent="0.2">
      <c r="A530" s="256"/>
      <c r="B530" s="182"/>
      <c r="F530" s="183"/>
      <c r="K530" s="182"/>
    </row>
    <row r="531" spans="1:11" ht="15.75" customHeight="1" x14ac:dyDescent="0.2">
      <c r="A531" s="256"/>
      <c r="B531" s="182"/>
      <c r="F531" s="183"/>
      <c r="K531" s="182"/>
    </row>
    <row r="532" spans="1:11" ht="15.75" customHeight="1" x14ac:dyDescent="0.2">
      <c r="A532" s="256"/>
      <c r="B532" s="182"/>
      <c r="F532" s="183"/>
      <c r="K532" s="182"/>
    </row>
    <row r="533" spans="1:11" ht="15.75" customHeight="1" x14ac:dyDescent="0.2">
      <c r="A533" s="256"/>
      <c r="B533" s="182"/>
      <c r="F533" s="183"/>
      <c r="K533" s="182"/>
    </row>
    <row r="534" spans="1:11" ht="15.75" customHeight="1" x14ac:dyDescent="0.2">
      <c r="A534" s="256"/>
      <c r="B534" s="182"/>
      <c r="F534" s="183"/>
      <c r="K534" s="182"/>
    </row>
    <row r="535" spans="1:11" ht="15.75" customHeight="1" x14ac:dyDescent="0.2">
      <c r="A535" s="256"/>
      <c r="B535" s="182"/>
      <c r="F535" s="183"/>
      <c r="K535" s="182"/>
    </row>
    <row r="536" spans="1:11" ht="15.75" customHeight="1" x14ac:dyDescent="0.2">
      <c r="A536" s="256"/>
      <c r="B536" s="182"/>
      <c r="F536" s="183"/>
      <c r="K536" s="182"/>
    </row>
    <row r="537" spans="1:11" ht="15.75" customHeight="1" x14ac:dyDescent="0.2">
      <c r="A537" s="256"/>
      <c r="B537" s="182"/>
      <c r="F537" s="183"/>
      <c r="K537" s="182"/>
    </row>
    <row r="538" spans="1:11" ht="15.75" customHeight="1" x14ac:dyDescent="0.2">
      <c r="A538" s="256"/>
      <c r="B538" s="182"/>
      <c r="F538" s="183"/>
      <c r="K538" s="182"/>
    </row>
    <row r="539" spans="1:11" ht="15.75" customHeight="1" x14ac:dyDescent="0.2">
      <c r="A539" s="256"/>
      <c r="B539" s="182"/>
      <c r="F539" s="183"/>
      <c r="K539" s="182"/>
    </row>
    <row r="540" spans="1:11" ht="15.75" customHeight="1" x14ac:dyDescent="0.2">
      <c r="A540" s="256"/>
      <c r="B540" s="182"/>
      <c r="F540" s="183"/>
      <c r="K540" s="182"/>
    </row>
    <row r="541" spans="1:11" ht="15.75" customHeight="1" x14ac:dyDescent="0.2">
      <c r="A541" s="256"/>
      <c r="B541" s="182"/>
      <c r="F541" s="183"/>
      <c r="K541" s="182"/>
    </row>
    <row r="542" spans="1:11" ht="15.75" customHeight="1" x14ac:dyDescent="0.2">
      <c r="A542" s="256"/>
      <c r="B542" s="182"/>
      <c r="F542" s="183"/>
      <c r="K542" s="182"/>
    </row>
    <row r="543" spans="1:11" ht="15.75" customHeight="1" x14ac:dyDescent="0.2">
      <c r="A543" s="256"/>
      <c r="B543" s="182"/>
      <c r="F543" s="183"/>
      <c r="K543" s="182"/>
    </row>
    <row r="544" spans="1:11" ht="15.75" customHeight="1" x14ac:dyDescent="0.2">
      <c r="A544" s="256"/>
      <c r="B544" s="182"/>
      <c r="F544" s="183"/>
      <c r="K544" s="182"/>
    </row>
    <row r="545" spans="1:11" ht="15.75" customHeight="1" x14ac:dyDescent="0.2">
      <c r="A545" s="256"/>
      <c r="B545" s="182"/>
      <c r="F545" s="183"/>
      <c r="K545" s="182"/>
    </row>
    <row r="546" spans="1:11" ht="15.75" customHeight="1" x14ac:dyDescent="0.2">
      <c r="A546" s="256"/>
      <c r="B546" s="182"/>
      <c r="F546" s="183"/>
      <c r="K546" s="182"/>
    </row>
    <row r="547" spans="1:11" ht="15.75" customHeight="1" x14ac:dyDescent="0.2">
      <c r="A547" s="256"/>
      <c r="B547" s="182"/>
      <c r="F547" s="183"/>
      <c r="K547" s="182"/>
    </row>
    <row r="548" spans="1:11" ht="15.75" customHeight="1" x14ac:dyDescent="0.2">
      <c r="A548" s="256"/>
      <c r="B548" s="182"/>
      <c r="F548" s="183"/>
      <c r="K548" s="182"/>
    </row>
    <row r="549" spans="1:11" ht="15.75" customHeight="1" x14ac:dyDescent="0.2">
      <c r="A549" s="256"/>
      <c r="B549" s="182"/>
      <c r="F549" s="183"/>
      <c r="K549" s="182"/>
    </row>
    <row r="550" spans="1:11" ht="15.75" customHeight="1" x14ac:dyDescent="0.2">
      <c r="A550" s="256"/>
      <c r="B550" s="182"/>
      <c r="F550" s="183"/>
      <c r="K550" s="182"/>
    </row>
    <row r="551" spans="1:11" ht="15.75" customHeight="1" x14ac:dyDescent="0.2">
      <c r="A551" s="256"/>
      <c r="B551" s="182"/>
      <c r="F551" s="183"/>
      <c r="K551" s="182"/>
    </row>
    <row r="552" spans="1:11" ht="15.75" customHeight="1" x14ac:dyDescent="0.2">
      <c r="A552" s="256"/>
      <c r="B552" s="182"/>
      <c r="F552" s="183"/>
      <c r="K552" s="182"/>
    </row>
    <row r="553" spans="1:11" ht="15.75" customHeight="1" x14ac:dyDescent="0.2">
      <c r="A553" s="256"/>
      <c r="B553" s="182"/>
      <c r="F553" s="183"/>
      <c r="K553" s="182"/>
    </row>
    <row r="554" spans="1:11" ht="15.75" customHeight="1" x14ac:dyDescent="0.2">
      <c r="A554" s="256"/>
      <c r="B554" s="182"/>
      <c r="F554" s="183"/>
      <c r="K554" s="182"/>
    </row>
    <row r="555" spans="1:11" ht="15.75" customHeight="1" x14ac:dyDescent="0.2">
      <c r="A555" s="256"/>
      <c r="B555" s="182"/>
      <c r="F555" s="183"/>
      <c r="K555" s="182"/>
    </row>
    <row r="556" spans="1:11" ht="15.75" customHeight="1" x14ac:dyDescent="0.2">
      <c r="A556" s="256"/>
      <c r="B556" s="182"/>
      <c r="F556" s="183"/>
      <c r="K556" s="182"/>
    </row>
    <row r="557" spans="1:11" ht="15.75" customHeight="1" x14ac:dyDescent="0.2">
      <c r="A557" s="256"/>
      <c r="B557" s="182"/>
      <c r="F557" s="183"/>
      <c r="K557" s="182"/>
    </row>
    <row r="558" spans="1:11" ht="15.75" customHeight="1" x14ac:dyDescent="0.2">
      <c r="A558" s="256"/>
      <c r="B558" s="182"/>
      <c r="F558" s="183"/>
      <c r="K558" s="182"/>
    </row>
    <row r="559" spans="1:11" ht="15.75" customHeight="1" x14ac:dyDescent="0.2">
      <c r="A559" s="256"/>
      <c r="B559" s="182"/>
      <c r="F559" s="183"/>
      <c r="K559" s="182"/>
    </row>
    <row r="560" spans="1:11" ht="15.75" customHeight="1" x14ac:dyDescent="0.2">
      <c r="A560" s="256"/>
      <c r="B560" s="182"/>
      <c r="F560" s="183"/>
      <c r="K560" s="182"/>
    </row>
    <row r="561" spans="1:11" ht="15.75" customHeight="1" x14ac:dyDescent="0.2">
      <c r="A561" s="256"/>
      <c r="B561" s="182"/>
      <c r="F561" s="183"/>
      <c r="K561" s="182"/>
    </row>
    <row r="562" spans="1:11" ht="15.75" customHeight="1" x14ac:dyDescent="0.2">
      <c r="A562" s="256"/>
      <c r="B562" s="182"/>
      <c r="F562" s="183"/>
      <c r="K562" s="182"/>
    </row>
    <row r="563" spans="1:11" ht="15.75" customHeight="1" x14ac:dyDescent="0.2">
      <c r="A563" s="256"/>
      <c r="B563" s="182"/>
      <c r="F563" s="183"/>
      <c r="K563" s="182"/>
    </row>
    <row r="564" spans="1:11" ht="15.75" customHeight="1" x14ac:dyDescent="0.2">
      <c r="A564" s="256"/>
      <c r="B564" s="182"/>
      <c r="F564" s="183"/>
      <c r="K564" s="182"/>
    </row>
    <row r="565" spans="1:11" ht="15.75" customHeight="1" x14ac:dyDescent="0.2">
      <c r="A565" s="256"/>
      <c r="B565" s="182"/>
      <c r="F565" s="183"/>
      <c r="K565" s="182"/>
    </row>
    <row r="566" spans="1:11" ht="15.75" customHeight="1" x14ac:dyDescent="0.2">
      <c r="A566" s="256"/>
      <c r="B566" s="182"/>
      <c r="F566" s="183"/>
      <c r="K566" s="182"/>
    </row>
    <row r="567" spans="1:11" ht="15.75" customHeight="1" x14ac:dyDescent="0.2">
      <c r="A567" s="256"/>
      <c r="B567" s="182"/>
      <c r="F567" s="183"/>
      <c r="K567" s="182"/>
    </row>
    <row r="568" spans="1:11" ht="15.75" customHeight="1" x14ac:dyDescent="0.2">
      <c r="A568" s="256"/>
      <c r="B568" s="182"/>
      <c r="F568" s="183"/>
      <c r="K568" s="182"/>
    </row>
    <row r="569" spans="1:11" ht="15.75" customHeight="1" x14ac:dyDescent="0.2">
      <c r="A569" s="256"/>
      <c r="B569" s="182"/>
      <c r="F569" s="183"/>
      <c r="K569" s="182"/>
    </row>
    <row r="570" spans="1:11" ht="15.75" customHeight="1" x14ac:dyDescent="0.2">
      <c r="A570" s="256"/>
      <c r="B570" s="182"/>
      <c r="F570" s="183"/>
      <c r="K570" s="182"/>
    </row>
    <row r="571" spans="1:11" ht="15.75" customHeight="1" x14ac:dyDescent="0.2">
      <c r="A571" s="256"/>
      <c r="B571" s="182"/>
      <c r="F571" s="183"/>
      <c r="K571" s="182"/>
    </row>
    <row r="572" spans="1:11" ht="15.75" customHeight="1" x14ac:dyDescent="0.2">
      <c r="A572" s="256"/>
      <c r="B572" s="182"/>
      <c r="F572" s="183"/>
      <c r="K572" s="182"/>
    </row>
    <row r="573" spans="1:11" ht="15.75" customHeight="1" x14ac:dyDescent="0.2">
      <c r="A573" s="256"/>
      <c r="B573" s="182"/>
      <c r="F573" s="183"/>
      <c r="K573" s="182"/>
    </row>
    <row r="574" spans="1:11" ht="15.75" customHeight="1" x14ac:dyDescent="0.2">
      <c r="A574" s="256"/>
      <c r="B574" s="182"/>
      <c r="F574" s="183"/>
      <c r="K574" s="182"/>
    </row>
    <row r="575" spans="1:11" ht="15.75" customHeight="1" x14ac:dyDescent="0.2">
      <c r="A575" s="256"/>
      <c r="B575" s="182"/>
      <c r="F575" s="183"/>
      <c r="K575" s="182"/>
    </row>
    <row r="576" spans="1:11" ht="15.75" customHeight="1" x14ac:dyDescent="0.2">
      <c r="A576" s="256"/>
      <c r="B576" s="182"/>
      <c r="F576" s="183"/>
      <c r="K576" s="182"/>
    </row>
    <row r="577" spans="1:11" ht="15.75" customHeight="1" x14ac:dyDescent="0.2">
      <c r="A577" s="256"/>
      <c r="B577" s="182"/>
      <c r="F577" s="183"/>
      <c r="K577" s="182"/>
    </row>
    <row r="578" spans="1:11" ht="15.75" customHeight="1" x14ac:dyDescent="0.2">
      <c r="A578" s="256"/>
      <c r="B578" s="182"/>
      <c r="F578" s="183"/>
      <c r="K578" s="182"/>
    </row>
    <row r="579" spans="1:11" ht="15.75" customHeight="1" x14ac:dyDescent="0.2">
      <c r="A579" s="256"/>
      <c r="B579" s="182"/>
      <c r="F579" s="183"/>
      <c r="K579" s="182"/>
    </row>
    <row r="580" spans="1:11" ht="15.75" customHeight="1" x14ac:dyDescent="0.2">
      <c r="A580" s="256"/>
      <c r="B580" s="182"/>
      <c r="F580" s="183"/>
      <c r="K580" s="182"/>
    </row>
    <row r="581" spans="1:11" ht="15.75" customHeight="1" x14ac:dyDescent="0.2">
      <c r="A581" s="256"/>
      <c r="B581" s="182"/>
      <c r="F581" s="183"/>
      <c r="K581" s="182"/>
    </row>
    <row r="582" spans="1:11" ht="15.75" customHeight="1" x14ac:dyDescent="0.2">
      <c r="A582" s="256"/>
      <c r="B582" s="182"/>
      <c r="F582" s="183"/>
      <c r="K582" s="182"/>
    </row>
    <row r="583" spans="1:11" ht="15.75" customHeight="1" x14ac:dyDescent="0.2">
      <c r="A583" s="256"/>
      <c r="B583" s="182"/>
      <c r="F583" s="183"/>
      <c r="K583" s="182"/>
    </row>
    <row r="584" spans="1:11" ht="15.75" customHeight="1" x14ac:dyDescent="0.2">
      <c r="A584" s="256"/>
      <c r="B584" s="182"/>
      <c r="F584" s="183"/>
      <c r="K584" s="182"/>
    </row>
    <row r="585" spans="1:11" ht="15.75" customHeight="1" x14ac:dyDescent="0.2">
      <c r="A585" s="256"/>
      <c r="B585" s="182"/>
      <c r="F585" s="183"/>
      <c r="K585" s="182"/>
    </row>
    <row r="586" spans="1:11" ht="15.75" customHeight="1" x14ac:dyDescent="0.2">
      <c r="A586" s="256"/>
      <c r="B586" s="182"/>
      <c r="F586" s="183"/>
      <c r="K586" s="182"/>
    </row>
    <row r="587" spans="1:11" ht="15.75" customHeight="1" x14ac:dyDescent="0.2">
      <c r="A587" s="256"/>
      <c r="B587" s="182"/>
      <c r="F587" s="183"/>
      <c r="K587" s="182"/>
    </row>
    <row r="588" spans="1:11" ht="15.75" customHeight="1" x14ac:dyDescent="0.2">
      <c r="A588" s="256"/>
      <c r="B588" s="182"/>
      <c r="F588" s="183"/>
      <c r="K588" s="182"/>
    </row>
    <row r="589" spans="1:11" ht="15.75" customHeight="1" x14ac:dyDescent="0.2">
      <c r="A589" s="256"/>
      <c r="B589" s="182"/>
      <c r="F589" s="183"/>
      <c r="K589" s="182"/>
    </row>
    <row r="590" spans="1:11" ht="15.75" customHeight="1" x14ac:dyDescent="0.2">
      <c r="A590" s="256"/>
      <c r="B590" s="182"/>
      <c r="F590" s="183"/>
      <c r="K590" s="182"/>
    </row>
    <row r="591" spans="1:11" ht="15.75" customHeight="1" x14ac:dyDescent="0.2">
      <c r="A591" s="256"/>
      <c r="B591" s="182"/>
      <c r="F591" s="183"/>
      <c r="K591" s="182"/>
    </row>
    <row r="592" spans="1:11" ht="15.75" customHeight="1" x14ac:dyDescent="0.2">
      <c r="A592" s="256"/>
      <c r="B592" s="182"/>
      <c r="F592" s="183"/>
      <c r="K592" s="182"/>
    </row>
    <row r="593" spans="1:11" ht="15.75" customHeight="1" x14ac:dyDescent="0.2">
      <c r="A593" s="256"/>
      <c r="B593" s="182"/>
      <c r="F593" s="183"/>
      <c r="K593" s="182"/>
    </row>
    <row r="594" spans="1:11" ht="15.75" customHeight="1" x14ac:dyDescent="0.2">
      <c r="A594" s="256"/>
      <c r="B594" s="182"/>
      <c r="F594" s="183"/>
      <c r="K594" s="182"/>
    </row>
    <row r="595" spans="1:11" ht="15.75" customHeight="1" x14ac:dyDescent="0.2">
      <c r="A595" s="256"/>
      <c r="B595" s="182"/>
      <c r="F595" s="183"/>
      <c r="K595" s="182"/>
    </row>
    <row r="596" spans="1:11" ht="15.75" customHeight="1" x14ac:dyDescent="0.2">
      <c r="A596" s="256"/>
      <c r="B596" s="182"/>
      <c r="F596" s="183"/>
      <c r="K596" s="182"/>
    </row>
    <row r="597" spans="1:11" ht="15.75" customHeight="1" x14ac:dyDescent="0.2">
      <c r="A597" s="256"/>
      <c r="B597" s="182"/>
      <c r="F597" s="183"/>
      <c r="K597" s="182"/>
    </row>
    <row r="598" spans="1:11" ht="15.75" customHeight="1" x14ac:dyDescent="0.2">
      <c r="A598" s="256"/>
      <c r="B598" s="182"/>
      <c r="F598" s="183"/>
      <c r="K598" s="182"/>
    </row>
    <row r="599" spans="1:11" ht="15.75" customHeight="1" x14ac:dyDescent="0.2">
      <c r="A599" s="256"/>
      <c r="B599" s="182"/>
      <c r="F599" s="183"/>
      <c r="K599" s="182"/>
    </row>
    <row r="600" spans="1:11" ht="15.75" customHeight="1" x14ac:dyDescent="0.2">
      <c r="A600" s="256"/>
      <c r="B600" s="182"/>
      <c r="F600" s="183"/>
      <c r="K600" s="182"/>
    </row>
    <row r="601" spans="1:11" ht="15.75" customHeight="1" x14ac:dyDescent="0.2">
      <c r="A601" s="256"/>
      <c r="B601" s="182"/>
      <c r="F601" s="183"/>
      <c r="K601" s="182"/>
    </row>
    <row r="602" spans="1:11" ht="15.75" customHeight="1" x14ac:dyDescent="0.2">
      <c r="A602" s="256"/>
      <c r="B602" s="182"/>
      <c r="F602" s="183"/>
      <c r="K602" s="182"/>
    </row>
    <row r="603" spans="1:11" ht="15.75" customHeight="1" x14ac:dyDescent="0.2">
      <c r="A603" s="256"/>
      <c r="B603" s="182"/>
      <c r="F603" s="183"/>
      <c r="K603" s="182"/>
    </row>
    <row r="604" spans="1:11" ht="15.75" customHeight="1" x14ac:dyDescent="0.2">
      <c r="A604" s="256"/>
      <c r="B604" s="182"/>
      <c r="F604" s="183"/>
      <c r="K604" s="182"/>
    </row>
    <row r="605" spans="1:11" ht="15.75" customHeight="1" x14ac:dyDescent="0.2">
      <c r="A605" s="256"/>
      <c r="B605" s="182"/>
      <c r="F605" s="183"/>
      <c r="K605" s="182"/>
    </row>
    <row r="606" spans="1:11" ht="15.75" customHeight="1" x14ac:dyDescent="0.2">
      <c r="A606" s="256"/>
      <c r="B606" s="182"/>
      <c r="F606" s="183"/>
      <c r="K606" s="182"/>
    </row>
    <row r="607" spans="1:11" ht="15.75" customHeight="1" x14ac:dyDescent="0.2">
      <c r="A607" s="256"/>
      <c r="B607" s="182"/>
      <c r="F607" s="183"/>
      <c r="K607" s="182"/>
    </row>
    <row r="608" spans="1:11" ht="15.75" customHeight="1" x14ac:dyDescent="0.2">
      <c r="A608" s="256"/>
      <c r="B608" s="182"/>
      <c r="F608" s="183"/>
      <c r="K608" s="182"/>
    </row>
    <row r="609" spans="1:11" ht="15.75" customHeight="1" x14ac:dyDescent="0.2">
      <c r="A609" s="256"/>
      <c r="B609" s="182"/>
      <c r="F609" s="183"/>
      <c r="K609" s="182"/>
    </row>
    <row r="610" spans="1:11" ht="15.75" customHeight="1" x14ac:dyDescent="0.2">
      <c r="A610" s="256"/>
      <c r="B610" s="182"/>
      <c r="F610" s="183"/>
      <c r="K610" s="182"/>
    </row>
    <row r="611" spans="1:11" ht="15.75" customHeight="1" x14ac:dyDescent="0.2">
      <c r="A611" s="256"/>
      <c r="B611" s="182"/>
      <c r="F611" s="183"/>
      <c r="K611" s="182"/>
    </row>
    <row r="612" spans="1:11" ht="15.75" customHeight="1" x14ac:dyDescent="0.2">
      <c r="A612" s="256"/>
      <c r="B612" s="182"/>
      <c r="F612" s="183"/>
      <c r="K612" s="182"/>
    </row>
    <row r="613" spans="1:11" ht="15.75" customHeight="1" x14ac:dyDescent="0.2">
      <c r="A613" s="256"/>
      <c r="B613" s="182"/>
      <c r="F613" s="183"/>
      <c r="K613" s="182"/>
    </row>
    <row r="614" spans="1:11" ht="15.75" customHeight="1" x14ac:dyDescent="0.2">
      <c r="A614" s="256"/>
      <c r="B614" s="182"/>
      <c r="F614" s="183"/>
      <c r="K614" s="182"/>
    </row>
    <row r="615" spans="1:11" ht="15.75" customHeight="1" x14ac:dyDescent="0.2">
      <c r="A615" s="256"/>
      <c r="B615" s="182"/>
      <c r="F615" s="183"/>
      <c r="K615" s="182"/>
    </row>
    <row r="616" spans="1:11" ht="15.75" customHeight="1" x14ac:dyDescent="0.2">
      <c r="A616" s="256"/>
      <c r="B616" s="182"/>
      <c r="F616" s="183"/>
      <c r="K616" s="182"/>
    </row>
    <row r="617" spans="1:11" ht="15.75" customHeight="1" x14ac:dyDescent="0.2">
      <c r="A617" s="256"/>
      <c r="B617" s="182"/>
      <c r="F617" s="183"/>
      <c r="K617" s="182"/>
    </row>
    <row r="618" spans="1:11" ht="15.75" customHeight="1" x14ac:dyDescent="0.2">
      <c r="A618" s="256"/>
      <c r="B618" s="182"/>
      <c r="F618" s="183"/>
      <c r="K618" s="182"/>
    </row>
    <row r="619" spans="1:11" ht="15.75" customHeight="1" x14ac:dyDescent="0.2">
      <c r="A619" s="256"/>
      <c r="B619" s="182"/>
      <c r="F619" s="183"/>
      <c r="K619" s="182"/>
    </row>
    <row r="620" spans="1:11" ht="15.75" customHeight="1" x14ac:dyDescent="0.2">
      <c r="A620" s="256"/>
      <c r="B620" s="182"/>
      <c r="F620" s="183"/>
      <c r="K620" s="182"/>
    </row>
    <row r="621" spans="1:11" ht="15.75" customHeight="1" x14ac:dyDescent="0.2">
      <c r="A621" s="256"/>
      <c r="B621" s="182"/>
      <c r="F621" s="183"/>
      <c r="K621" s="182"/>
    </row>
    <row r="622" spans="1:11" ht="15.75" customHeight="1" x14ac:dyDescent="0.2">
      <c r="A622" s="256"/>
      <c r="B622" s="182"/>
      <c r="F622" s="183"/>
      <c r="K622" s="182"/>
    </row>
    <row r="623" spans="1:11" ht="15.75" customHeight="1" x14ac:dyDescent="0.2">
      <c r="A623" s="256"/>
      <c r="B623" s="182"/>
      <c r="F623" s="183"/>
      <c r="K623" s="182"/>
    </row>
    <row r="624" spans="1:11" ht="15.75" customHeight="1" x14ac:dyDescent="0.2">
      <c r="A624" s="256"/>
      <c r="B624" s="182"/>
      <c r="F624" s="183"/>
      <c r="K624" s="182"/>
    </row>
    <row r="625" spans="1:11" ht="15.75" customHeight="1" x14ac:dyDescent="0.2">
      <c r="A625" s="256"/>
      <c r="B625" s="182"/>
      <c r="F625" s="183"/>
      <c r="K625" s="182"/>
    </row>
    <row r="626" spans="1:11" ht="15.75" customHeight="1" x14ac:dyDescent="0.2">
      <c r="A626" s="256"/>
      <c r="B626" s="182"/>
      <c r="F626" s="183"/>
      <c r="K626" s="182"/>
    </row>
    <row r="627" spans="1:11" ht="15.75" customHeight="1" x14ac:dyDescent="0.2">
      <c r="A627" s="256"/>
      <c r="B627" s="182"/>
      <c r="F627" s="183"/>
      <c r="K627" s="182"/>
    </row>
    <row r="628" spans="1:11" ht="15.75" customHeight="1" x14ac:dyDescent="0.2">
      <c r="A628" s="256"/>
      <c r="B628" s="182"/>
      <c r="F628" s="183"/>
      <c r="K628" s="182"/>
    </row>
    <row r="629" spans="1:11" ht="15.75" customHeight="1" x14ac:dyDescent="0.2">
      <c r="A629" s="256"/>
      <c r="B629" s="182"/>
      <c r="F629" s="183"/>
      <c r="K629" s="182"/>
    </row>
    <row r="630" spans="1:11" ht="15.75" customHeight="1" x14ac:dyDescent="0.2">
      <c r="A630" s="256"/>
      <c r="B630" s="182"/>
      <c r="F630" s="183"/>
      <c r="K630" s="182"/>
    </row>
    <row r="631" spans="1:11" ht="15.75" customHeight="1" x14ac:dyDescent="0.2">
      <c r="A631" s="256"/>
      <c r="B631" s="182"/>
      <c r="F631" s="183"/>
      <c r="K631" s="182"/>
    </row>
    <row r="632" spans="1:11" ht="15.75" customHeight="1" x14ac:dyDescent="0.2">
      <c r="A632" s="256"/>
      <c r="B632" s="182"/>
      <c r="F632" s="183"/>
      <c r="K632" s="182"/>
    </row>
    <row r="633" spans="1:11" ht="15.75" customHeight="1" x14ac:dyDescent="0.2">
      <c r="A633" s="256"/>
      <c r="B633" s="182"/>
      <c r="F633" s="183"/>
      <c r="K633" s="182"/>
    </row>
    <row r="634" spans="1:11" ht="15.75" customHeight="1" x14ac:dyDescent="0.2">
      <c r="A634" s="256"/>
      <c r="B634" s="182"/>
      <c r="F634" s="183"/>
      <c r="K634" s="182"/>
    </row>
    <row r="635" spans="1:11" ht="15.75" customHeight="1" x14ac:dyDescent="0.2">
      <c r="A635" s="256"/>
      <c r="B635" s="182"/>
      <c r="F635" s="183"/>
      <c r="K635" s="182"/>
    </row>
    <row r="636" spans="1:11" ht="15.75" customHeight="1" x14ac:dyDescent="0.2">
      <c r="A636" s="256"/>
      <c r="B636" s="182"/>
      <c r="F636" s="183"/>
      <c r="K636" s="182"/>
    </row>
    <row r="637" spans="1:11" ht="15.75" customHeight="1" x14ac:dyDescent="0.2">
      <c r="A637" s="256"/>
      <c r="B637" s="182"/>
      <c r="F637" s="183"/>
      <c r="K637" s="182"/>
    </row>
    <row r="638" spans="1:11" ht="15.75" customHeight="1" x14ac:dyDescent="0.2">
      <c r="A638" s="256"/>
      <c r="B638" s="182"/>
      <c r="F638" s="183"/>
      <c r="K638" s="182"/>
    </row>
    <row r="639" spans="1:11" ht="15.75" customHeight="1" x14ac:dyDescent="0.2">
      <c r="A639" s="256"/>
      <c r="B639" s="182"/>
      <c r="F639" s="183"/>
      <c r="K639" s="182"/>
    </row>
    <row r="640" spans="1:11" ht="15.75" customHeight="1" x14ac:dyDescent="0.2">
      <c r="A640" s="256"/>
      <c r="B640" s="182"/>
      <c r="F640" s="183"/>
      <c r="K640" s="182"/>
    </row>
    <row r="641" spans="1:11" ht="15.75" customHeight="1" x14ac:dyDescent="0.2">
      <c r="A641" s="256"/>
      <c r="B641" s="182"/>
      <c r="F641" s="183"/>
      <c r="K641" s="182"/>
    </row>
    <row r="642" spans="1:11" ht="15.75" customHeight="1" x14ac:dyDescent="0.2">
      <c r="A642" s="256"/>
      <c r="B642" s="182"/>
      <c r="F642" s="183"/>
      <c r="K642" s="182"/>
    </row>
    <row r="643" spans="1:11" ht="15.75" customHeight="1" x14ac:dyDescent="0.2">
      <c r="A643" s="256"/>
      <c r="B643" s="182"/>
      <c r="F643" s="183"/>
      <c r="K643" s="182"/>
    </row>
    <row r="644" spans="1:11" ht="15.75" customHeight="1" x14ac:dyDescent="0.2">
      <c r="A644" s="256"/>
      <c r="B644" s="182"/>
      <c r="F644" s="183"/>
      <c r="K644" s="182"/>
    </row>
    <row r="645" spans="1:11" ht="15.75" customHeight="1" x14ac:dyDescent="0.2">
      <c r="A645" s="256"/>
      <c r="B645" s="182"/>
      <c r="F645" s="183"/>
      <c r="K645" s="182"/>
    </row>
    <row r="646" spans="1:11" ht="15.75" customHeight="1" x14ac:dyDescent="0.2">
      <c r="A646" s="256"/>
      <c r="B646" s="182"/>
      <c r="F646" s="183"/>
      <c r="K646" s="182"/>
    </row>
    <row r="647" spans="1:11" ht="15.75" customHeight="1" x14ac:dyDescent="0.2">
      <c r="A647" s="256"/>
      <c r="B647" s="182"/>
      <c r="F647" s="183"/>
      <c r="K647" s="182"/>
    </row>
    <row r="648" spans="1:11" ht="15.75" customHeight="1" x14ac:dyDescent="0.2">
      <c r="A648" s="256"/>
      <c r="B648" s="182"/>
      <c r="F648" s="183"/>
      <c r="K648" s="182"/>
    </row>
    <row r="649" spans="1:11" ht="15.75" customHeight="1" x14ac:dyDescent="0.2">
      <c r="A649" s="256"/>
      <c r="B649" s="182"/>
      <c r="F649" s="183"/>
      <c r="K649" s="182"/>
    </row>
    <row r="650" spans="1:11" ht="15.75" customHeight="1" x14ac:dyDescent="0.2">
      <c r="A650" s="256"/>
      <c r="B650" s="182"/>
      <c r="F650" s="183"/>
      <c r="K650" s="182"/>
    </row>
    <row r="651" spans="1:11" ht="15.75" customHeight="1" x14ac:dyDescent="0.2">
      <c r="A651" s="256"/>
      <c r="B651" s="182"/>
      <c r="F651" s="183"/>
      <c r="K651" s="182"/>
    </row>
    <row r="652" spans="1:11" ht="15.75" customHeight="1" x14ac:dyDescent="0.2">
      <c r="A652" s="256"/>
      <c r="B652" s="182"/>
      <c r="F652" s="183"/>
      <c r="K652" s="182"/>
    </row>
    <row r="653" spans="1:11" ht="15.75" customHeight="1" x14ac:dyDescent="0.2">
      <c r="A653" s="256"/>
      <c r="B653" s="182"/>
      <c r="F653" s="183"/>
      <c r="K653" s="182"/>
    </row>
    <row r="654" spans="1:11" ht="15.75" customHeight="1" x14ac:dyDescent="0.2">
      <c r="A654" s="256"/>
      <c r="B654" s="182"/>
      <c r="F654" s="183"/>
      <c r="K654" s="182"/>
    </row>
    <row r="655" spans="1:11" ht="15.75" customHeight="1" x14ac:dyDescent="0.2">
      <c r="A655" s="256"/>
      <c r="B655" s="182"/>
      <c r="F655" s="183"/>
      <c r="K655" s="182"/>
    </row>
    <row r="656" spans="1:11" ht="15.75" customHeight="1" x14ac:dyDescent="0.2">
      <c r="A656" s="256"/>
      <c r="B656" s="182"/>
      <c r="F656" s="183"/>
      <c r="K656" s="182"/>
    </row>
    <row r="657" spans="1:11" ht="15.75" customHeight="1" x14ac:dyDescent="0.2">
      <c r="A657" s="256"/>
      <c r="B657" s="182"/>
      <c r="F657" s="183"/>
      <c r="K657" s="182"/>
    </row>
    <row r="658" spans="1:11" ht="15.75" customHeight="1" x14ac:dyDescent="0.2">
      <c r="A658" s="256"/>
      <c r="B658" s="182"/>
      <c r="F658" s="183"/>
      <c r="K658" s="182"/>
    </row>
    <row r="659" spans="1:11" ht="15.75" customHeight="1" x14ac:dyDescent="0.2">
      <c r="A659" s="256"/>
      <c r="B659" s="182"/>
      <c r="F659" s="183"/>
      <c r="K659" s="182"/>
    </row>
    <row r="660" spans="1:11" ht="15.75" customHeight="1" x14ac:dyDescent="0.2">
      <c r="A660" s="256"/>
      <c r="B660" s="182"/>
      <c r="F660" s="183"/>
      <c r="K660" s="182"/>
    </row>
    <row r="661" spans="1:11" ht="15.75" customHeight="1" x14ac:dyDescent="0.2">
      <c r="A661" s="256"/>
      <c r="B661" s="182"/>
      <c r="F661" s="183"/>
      <c r="K661" s="182"/>
    </row>
    <row r="662" spans="1:11" ht="15.75" customHeight="1" x14ac:dyDescent="0.2">
      <c r="A662" s="256"/>
      <c r="B662" s="182"/>
      <c r="F662" s="183"/>
      <c r="K662" s="182"/>
    </row>
    <row r="663" spans="1:11" ht="15.75" customHeight="1" x14ac:dyDescent="0.2">
      <c r="A663" s="256"/>
      <c r="B663" s="182"/>
      <c r="F663" s="183"/>
      <c r="K663" s="182"/>
    </row>
    <row r="664" spans="1:11" ht="15.75" customHeight="1" x14ac:dyDescent="0.2">
      <c r="A664" s="256"/>
      <c r="B664" s="182"/>
      <c r="F664" s="183"/>
      <c r="K664" s="182"/>
    </row>
    <row r="665" spans="1:11" ht="15.75" customHeight="1" x14ac:dyDescent="0.2">
      <c r="A665" s="256"/>
      <c r="B665" s="182"/>
      <c r="F665" s="183"/>
      <c r="K665" s="182"/>
    </row>
    <row r="666" spans="1:11" ht="15.75" customHeight="1" x14ac:dyDescent="0.2">
      <c r="A666" s="256"/>
      <c r="B666" s="182"/>
      <c r="F666" s="183"/>
      <c r="K666" s="182"/>
    </row>
    <row r="667" spans="1:11" ht="15.75" customHeight="1" x14ac:dyDescent="0.2">
      <c r="A667" s="256"/>
      <c r="B667" s="182"/>
      <c r="F667" s="183"/>
      <c r="K667" s="182"/>
    </row>
    <row r="668" spans="1:11" ht="15.75" customHeight="1" x14ac:dyDescent="0.2">
      <c r="A668" s="256"/>
      <c r="B668" s="182"/>
      <c r="F668" s="183"/>
      <c r="K668" s="182"/>
    </row>
    <row r="669" spans="1:11" ht="15.75" customHeight="1" x14ac:dyDescent="0.2">
      <c r="A669" s="256"/>
      <c r="B669" s="182"/>
      <c r="F669" s="183"/>
      <c r="K669" s="182"/>
    </row>
    <row r="670" spans="1:11" ht="15.75" customHeight="1" x14ac:dyDescent="0.2">
      <c r="A670" s="256"/>
      <c r="B670" s="182"/>
      <c r="F670" s="183"/>
      <c r="K670" s="182"/>
    </row>
    <row r="671" spans="1:11" ht="15.75" customHeight="1" x14ac:dyDescent="0.2">
      <c r="A671" s="256"/>
      <c r="B671" s="182"/>
      <c r="F671" s="183"/>
      <c r="K671" s="182"/>
    </row>
    <row r="672" spans="1:11" ht="15.75" customHeight="1" x14ac:dyDescent="0.2">
      <c r="A672" s="256"/>
      <c r="B672" s="182"/>
      <c r="F672" s="183"/>
      <c r="K672" s="182"/>
    </row>
    <row r="673" spans="1:11" ht="15.75" customHeight="1" x14ac:dyDescent="0.2">
      <c r="A673" s="256"/>
      <c r="B673" s="182"/>
      <c r="F673" s="183"/>
      <c r="K673" s="182"/>
    </row>
    <row r="674" spans="1:11" ht="15.75" customHeight="1" x14ac:dyDescent="0.2">
      <c r="A674" s="256"/>
      <c r="B674" s="182"/>
      <c r="F674" s="183"/>
      <c r="K674" s="182"/>
    </row>
    <row r="675" spans="1:11" ht="15.75" customHeight="1" x14ac:dyDescent="0.2">
      <c r="A675" s="256"/>
      <c r="B675" s="182"/>
      <c r="F675" s="183"/>
      <c r="K675" s="182"/>
    </row>
    <row r="676" spans="1:11" ht="15.75" customHeight="1" x14ac:dyDescent="0.2">
      <c r="A676" s="256"/>
      <c r="B676" s="182"/>
      <c r="F676" s="183"/>
      <c r="K676" s="182"/>
    </row>
    <row r="677" spans="1:11" ht="15.75" customHeight="1" x14ac:dyDescent="0.2">
      <c r="A677" s="256"/>
      <c r="B677" s="182"/>
      <c r="F677" s="183"/>
      <c r="K677" s="182"/>
    </row>
    <row r="678" spans="1:11" ht="15.75" customHeight="1" x14ac:dyDescent="0.2">
      <c r="A678" s="256"/>
      <c r="B678" s="182"/>
      <c r="F678" s="183"/>
      <c r="K678" s="182"/>
    </row>
    <row r="679" spans="1:11" ht="15.75" customHeight="1" x14ac:dyDescent="0.2">
      <c r="A679" s="256"/>
      <c r="B679" s="182"/>
      <c r="F679" s="183"/>
      <c r="K679" s="182"/>
    </row>
    <row r="680" spans="1:11" ht="15.75" customHeight="1" x14ac:dyDescent="0.2">
      <c r="A680" s="256"/>
      <c r="B680" s="182"/>
      <c r="F680" s="183"/>
      <c r="K680" s="182"/>
    </row>
    <row r="681" spans="1:11" ht="15.75" customHeight="1" x14ac:dyDescent="0.2">
      <c r="A681" s="256"/>
      <c r="B681" s="182"/>
      <c r="F681" s="183"/>
      <c r="K681" s="182"/>
    </row>
    <row r="682" spans="1:11" ht="15.75" customHeight="1" x14ac:dyDescent="0.2">
      <c r="A682" s="256"/>
      <c r="B682" s="182"/>
      <c r="F682" s="183"/>
      <c r="K682" s="182"/>
    </row>
    <row r="683" spans="1:11" ht="15.75" customHeight="1" x14ac:dyDescent="0.2">
      <c r="A683" s="256"/>
      <c r="B683" s="182"/>
      <c r="F683" s="183"/>
      <c r="K683" s="182"/>
    </row>
    <row r="684" spans="1:11" ht="15.75" customHeight="1" x14ac:dyDescent="0.2">
      <c r="A684" s="256"/>
      <c r="B684" s="182"/>
      <c r="F684" s="183"/>
      <c r="K684" s="182"/>
    </row>
    <row r="685" spans="1:11" ht="15.75" customHeight="1" x14ac:dyDescent="0.2">
      <c r="A685" s="256"/>
      <c r="B685" s="182"/>
      <c r="F685" s="183"/>
      <c r="K685" s="182"/>
    </row>
    <row r="686" spans="1:11" ht="15.75" customHeight="1" x14ac:dyDescent="0.2">
      <c r="A686" s="256"/>
      <c r="B686" s="182"/>
      <c r="F686" s="183"/>
      <c r="K686" s="182"/>
    </row>
    <row r="687" spans="1:11" ht="15.75" customHeight="1" x14ac:dyDescent="0.2">
      <c r="A687" s="256"/>
      <c r="B687" s="182"/>
      <c r="F687" s="183"/>
      <c r="K687" s="182"/>
    </row>
    <row r="688" spans="1:11" ht="15.75" customHeight="1" x14ac:dyDescent="0.2">
      <c r="A688" s="256"/>
      <c r="B688" s="182"/>
      <c r="F688" s="183"/>
      <c r="K688" s="182"/>
    </row>
    <row r="689" spans="1:11" ht="15.75" customHeight="1" x14ac:dyDescent="0.2">
      <c r="A689" s="256"/>
      <c r="B689" s="182"/>
      <c r="F689" s="183"/>
      <c r="K689" s="182"/>
    </row>
    <row r="690" spans="1:11" ht="15.75" customHeight="1" x14ac:dyDescent="0.2">
      <c r="A690" s="256"/>
      <c r="B690" s="182"/>
      <c r="F690" s="183"/>
      <c r="K690" s="182"/>
    </row>
    <row r="691" spans="1:11" ht="15.75" customHeight="1" x14ac:dyDescent="0.2">
      <c r="A691" s="256"/>
      <c r="B691" s="182"/>
      <c r="F691" s="183"/>
      <c r="K691" s="182"/>
    </row>
    <row r="692" spans="1:11" ht="15.75" customHeight="1" x14ac:dyDescent="0.2">
      <c r="A692" s="256"/>
      <c r="B692" s="182"/>
      <c r="F692" s="183"/>
      <c r="K692" s="182"/>
    </row>
    <row r="693" spans="1:11" ht="15.75" customHeight="1" x14ac:dyDescent="0.2">
      <c r="A693" s="256"/>
      <c r="B693" s="182"/>
      <c r="F693" s="183"/>
      <c r="K693" s="182"/>
    </row>
    <row r="694" spans="1:11" ht="15.75" customHeight="1" x14ac:dyDescent="0.2">
      <c r="A694" s="256"/>
      <c r="B694" s="182"/>
      <c r="F694" s="183"/>
      <c r="K694" s="182"/>
    </row>
    <row r="695" spans="1:11" ht="15.75" customHeight="1" x14ac:dyDescent="0.2">
      <c r="A695" s="256"/>
      <c r="B695" s="182"/>
      <c r="F695" s="183"/>
      <c r="K695" s="182"/>
    </row>
    <row r="696" spans="1:11" ht="15.75" customHeight="1" x14ac:dyDescent="0.2">
      <c r="A696" s="256"/>
      <c r="B696" s="182"/>
      <c r="F696" s="183"/>
      <c r="K696" s="182"/>
    </row>
    <row r="697" spans="1:11" ht="15.75" customHeight="1" x14ac:dyDescent="0.2">
      <c r="A697" s="256"/>
      <c r="B697" s="182"/>
      <c r="F697" s="183"/>
      <c r="K697" s="182"/>
    </row>
    <row r="698" spans="1:11" ht="15.75" customHeight="1" x14ac:dyDescent="0.2">
      <c r="A698" s="256"/>
      <c r="B698" s="182"/>
      <c r="F698" s="183"/>
      <c r="K698" s="182"/>
    </row>
    <row r="699" spans="1:11" ht="15.75" customHeight="1" x14ac:dyDescent="0.2">
      <c r="A699" s="256"/>
      <c r="B699" s="182"/>
      <c r="F699" s="183"/>
      <c r="K699" s="182"/>
    </row>
    <row r="700" spans="1:11" ht="15.75" customHeight="1" x14ac:dyDescent="0.2">
      <c r="A700" s="256"/>
      <c r="B700" s="182"/>
      <c r="F700" s="183"/>
      <c r="K700" s="182"/>
    </row>
    <row r="701" spans="1:11" ht="15.75" customHeight="1" x14ac:dyDescent="0.2">
      <c r="A701" s="256"/>
      <c r="B701" s="182"/>
      <c r="F701" s="183"/>
      <c r="K701" s="182"/>
    </row>
    <row r="702" spans="1:11" ht="15.75" customHeight="1" x14ac:dyDescent="0.2">
      <c r="A702" s="256"/>
      <c r="B702" s="182"/>
      <c r="F702" s="183"/>
      <c r="K702" s="182"/>
    </row>
    <row r="703" spans="1:11" ht="15.75" customHeight="1" x14ac:dyDescent="0.2">
      <c r="A703" s="256"/>
      <c r="B703" s="182"/>
      <c r="F703" s="183"/>
      <c r="K703" s="182"/>
    </row>
    <row r="704" spans="1:11" ht="15.75" customHeight="1" x14ac:dyDescent="0.2">
      <c r="A704" s="256"/>
      <c r="B704" s="182"/>
      <c r="F704" s="183"/>
      <c r="K704" s="182"/>
    </row>
    <row r="705" spans="1:11" ht="15.75" customHeight="1" x14ac:dyDescent="0.2">
      <c r="A705" s="256"/>
      <c r="B705" s="182"/>
      <c r="F705" s="183"/>
      <c r="K705" s="182"/>
    </row>
    <row r="706" spans="1:11" ht="15.75" customHeight="1" x14ac:dyDescent="0.2">
      <c r="A706" s="256"/>
      <c r="B706" s="182"/>
      <c r="F706" s="183"/>
      <c r="K706" s="182"/>
    </row>
    <row r="707" spans="1:11" ht="15.75" customHeight="1" x14ac:dyDescent="0.2">
      <c r="A707" s="256"/>
      <c r="B707" s="182"/>
      <c r="F707" s="183"/>
      <c r="K707" s="182"/>
    </row>
    <row r="708" spans="1:11" ht="15.75" customHeight="1" x14ac:dyDescent="0.2">
      <c r="A708" s="256"/>
      <c r="B708" s="182"/>
      <c r="F708" s="183"/>
      <c r="K708" s="182"/>
    </row>
    <row r="709" spans="1:11" ht="15.75" customHeight="1" x14ac:dyDescent="0.2">
      <c r="A709" s="256"/>
      <c r="B709" s="182"/>
      <c r="F709" s="183"/>
      <c r="K709" s="182"/>
    </row>
    <row r="710" spans="1:11" ht="15.75" customHeight="1" x14ac:dyDescent="0.2">
      <c r="A710" s="256"/>
      <c r="B710" s="182"/>
      <c r="F710" s="183"/>
      <c r="K710" s="182"/>
    </row>
    <row r="711" spans="1:11" ht="15.75" customHeight="1" x14ac:dyDescent="0.2">
      <c r="A711" s="256"/>
      <c r="B711" s="182"/>
      <c r="F711" s="183"/>
      <c r="K711" s="182"/>
    </row>
    <row r="712" spans="1:11" ht="15.75" customHeight="1" x14ac:dyDescent="0.2">
      <c r="A712" s="256"/>
      <c r="B712" s="182"/>
      <c r="F712" s="183"/>
      <c r="K712" s="182"/>
    </row>
    <row r="713" spans="1:11" ht="15.75" customHeight="1" x14ac:dyDescent="0.2">
      <c r="A713" s="256"/>
      <c r="B713" s="182"/>
      <c r="F713" s="183"/>
      <c r="K713" s="182"/>
    </row>
    <row r="714" spans="1:11" ht="15.75" customHeight="1" x14ac:dyDescent="0.2">
      <c r="A714" s="256"/>
      <c r="B714" s="182"/>
      <c r="F714" s="183"/>
      <c r="K714" s="182"/>
    </row>
    <row r="715" spans="1:11" ht="15.75" customHeight="1" x14ac:dyDescent="0.2">
      <c r="A715" s="256"/>
      <c r="B715" s="182"/>
      <c r="F715" s="183"/>
      <c r="K715" s="182"/>
    </row>
    <row r="716" spans="1:11" ht="15.75" customHeight="1" x14ac:dyDescent="0.2">
      <c r="A716" s="256"/>
      <c r="B716" s="182"/>
      <c r="F716" s="183"/>
      <c r="K716" s="182"/>
    </row>
    <row r="717" spans="1:11" ht="15.75" customHeight="1" x14ac:dyDescent="0.2">
      <c r="A717" s="256"/>
      <c r="B717" s="182"/>
      <c r="F717" s="183"/>
      <c r="K717" s="182"/>
    </row>
    <row r="718" spans="1:11" ht="15.75" customHeight="1" x14ac:dyDescent="0.2">
      <c r="A718" s="256"/>
      <c r="B718" s="182"/>
      <c r="F718" s="183"/>
      <c r="K718" s="182"/>
    </row>
    <row r="719" spans="1:11" ht="15.75" customHeight="1" x14ac:dyDescent="0.2">
      <c r="A719" s="256"/>
      <c r="B719" s="182"/>
      <c r="F719" s="183"/>
      <c r="K719" s="182"/>
    </row>
    <row r="720" spans="1:11" ht="15.75" customHeight="1" x14ac:dyDescent="0.2">
      <c r="A720" s="256"/>
      <c r="B720" s="182"/>
      <c r="F720" s="183"/>
      <c r="K720" s="182"/>
    </row>
    <row r="721" spans="1:11" ht="15.75" customHeight="1" x14ac:dyDescent="0.2">
      <c r="A721" s="256"/>
      <c r="B721" s="182"/>
      <c r="F721" s="183"/>
      <c r="K721" s="182"/>
    </row>
    <row r="722" spans="1:11" ht="15.75" customHeight="1" x14ac:dyDescent="0.2">
      <c r="A722" s="256"/>
      <c r="B722" s="182"/>
      <c r="F722" s="183"/>
      <c r="K722" s="182"/>
    </row>
    <row r="723" spans="1:11" ht="15.75" customHeight="1" x14ac:dyDescent="0.2">
      <c r="A723" s="256"/>
      <c r="B723" s="182"/>
      <c r="F723" s="183"/>
      <c r="K723" s="182"/>
    </row>
    <row r="724" spans="1:11" ht="15.75" customHeight="1" x14ac:dyDescent="0.2">
      <c r="A724" s="256"/>
      <c r="B724" s="182"/>
      <c r="F724" s="183"/>
      <c r="K724" s="182"/>
    </row>
    <row r="725" spans="1:11" ht="15.75" customHeight="1" x14ac:dyDescent="0.2">
      <c r="A725" s="256"/>
      <c r="B725" s="182"/>
      <c r="F725" s="183"/>
      <c r="K725" s="182"/>
    </row>
    <row r="726" spans="1:11" ht="15.75" customHeight="1" x14ac:dyDescent="0.2">
      <c r="A726" s="256"/>
      <c r="B726" s="182"/>
      <c r="F726" s="183"/>
      <c r="K726" s="182"/>
    </row>
    <row r="727" spans="1:11" ht="15.75" customHeight="1" x14ac:dyDescent="0.2">
      <c r="A727" s="256"/>
      <c r="B727" s="182"/>
      <c r="F727" s="183"/>
      <c r="K727" s="182"/>
    </row>
    <row r="728" spans="1:11" ht="15.75" customHeight="1" x14ac:dyDescent="0.2">
      <c r="A728" s="256"/>
      <c r="B728" s="182"/>
      <c r="F728" s="183"/>
      <c r="K728" s="182"/>
    </row>
    <row r="729" spans="1:11" ht="15.75" customHeight="1" x14ac:dyDescent="0.2">
      <c r="A729" s="256"/>
      <c r="B729" s="182"/>
      <c r="F729" s="183"/>
      <c r="K729" s="182"/>
    </row>
    <row r="730" spans="1:11" ht="15.75" customHeight="1" x14ac:dyDescent="0.2">
      <c r="A730" s="256"/>
      <c r="B730" s="182"/>
      <c r="F730" s="183"/>
      <c r="K730" s="182"/>
    </row>
    <row r="731" spans="1:11" ht="15.75" customHeight="1" x14ac:dyDescent="0.2">
      <c r="A731" s="256"/>
      <c r="B731" s="182"/>
      <c r="F731" s="183"/>
      <c r="K731" s="182"/>
    </row>
    <row r="732" spans="1:11" ht="15.75" customHeight="1" x14ac:dyDescent="0.2">
      <c r="A732" s="256"/>
      <c r="B732" s="182"/>
      <c r="F732" s="183"/>
      <c r="K732" s="182"/>
    </row>
    <row r="733" spans="1:11" ht="15.75" customHeight="1" x14ac:dyDescent="0.2">
      <c r="A733" s="256"/>
      <c r="B733" s="182"/>
      <c r="F733" s="183"/>
      <c r="K733" s="182"/>
    </row>
    <row r="734" spans="1:11" ht="15.75" customHeight="1" x14ac:dyDescent="0.2">
      <c r="A734" s="256"/>
      <c r="B734" s="182"/>
      <c r="F734" s="183"/>
      <c r="K734" s="182"/>
    </row>
    <row r="735" spans="1:11" ht="15.75" customHeight="1" x14ac:dyDescent="0.2">
      <c r="A735" s="256"/>
      <c r="B735" s="182"/>
      <c r="F735" s="183"/>
      <c r="K735" s="182"/>
    </row>
    <row r="736" spans="1:11" ht="15.75" customHeight="1" x14ac:dyDescent="0.2">
      <c r="A736" s="256"/>
      <c r="B736" s="182"/>
      <c r="F736" s="183"/>
      <c r="K736" s="182"/>
    </row>
    <row r="737" spans="1:11" ht="15.75" customHeight="1" x14ac:dyDescent="0.2">
      <c r="A737" s="256"/>
      <c r="B737" s="182"/>
      <c r="F737" s="183"/>
      <c r="K737" s="182"/>
    </row>
    <row r="738" spans="1:11" ht="15.75" customHeight="1" x14ac:dyDescent="0.2">
      <c r="A738" s="256"/>
      <c r="B738" s="182"/>
      <c r="F738" s="183"/>
      <c r="K738" s="182"/>
    </row>
    <row r="739" spans="1:11" ht="15.75" customHeight="1" x14ac:dyDescent="0.2">
      <c r="A739" s="256"/>
      <c r="B739" s="182"/>
      <c r="F739" s="183"/>
      <c r="K739" s="182"/>
    </row>
    <row r="740" spans="1:11" ht="15.75" customHeight="1" x14ac:dyDescent="0.2">
      <c r="A740" s="256"/>
      <c r="B740" s="182"/>
      <c r="F740" s="183"/>
      <c r="K740" s="182"/>
    </row>
    <row r="741" spans="1:11" ht="15.75" customHeight="1" x14ac:dyDescent="0.2">
      <c r="A741" s="256"/>
      <c r="B741" s="182"/>
      <c r="F741" s="183"/>
      <c r="K741" s="182"/>
    </row>
    <row r="742" spans="1:11" ht="15.75" customHeight="1" x14ac:dyDescent="0.2">
      <c r="A742" s="256"/>
      <c r="B742" s="182"/>
      <c r="F742" s="183"/>
      <c r="K742" s="182"/>
    </row>
    <row r="743" spans="1:11" ht="15.75" customHeight="1" x14ac:dyDescent="0.2">
      <c r="A743" s="256"/>
      <c r="B743" s="182"/>
      <c r="F743" s="183"/>
      <c r="K743" s="182"/>
    </row>
    <row r="744" spans="1:11" ht="15.75" customHeight="1" x14ac:dyDescent="0.2">
      <c r="A744" s="256"/>
      <c r="B744" s="182"/>
      <c r="F744" s="183"/>
      <c r="K744" s="182"/>
    </row>
    <row r="745" spans="1:11" ht="15.75" customHeight="1" x14ac:dyDescent="0.2">
      <c r="A745" s="256"/>
      <c r="B745" s="182"/>
      <c r="F745" s="183"/>
      <c r="K745" s="182"/>
    </row>
    <row r="746" spans="1:11" ht="15.75" customHeight="1" x14ac:dyDescent="0.2">
      <c r="A746" s="256"/>
      <c r="B746" s="182"/>
      <c r="F746" s="183"/>
      <c r="K746" s="182"/>
    </row>
    <row r="747" spans="1:11" ht="15.75" customHeight="1" x14ac:dyDescent="0.2">
      <c r="A747" s="256"/>
      <c r="B747" s="182"/>
      <c r="F747" s="183"/>
      <c r="K747" s="182"/>
    </row>
    <row r="748" spans="1:11" ht="15.75" customHeight="1" x14ac:dyDescent="0.2">
      <c r="A748" s="256"/>
      <c r="B748" s="182"/>
      <c r="F748" s="183"/>
      <c r="K748" s="182"/>
    </row>
    <row r="749" spans="1:11" ht="15.75" customHeight="1" x14ac:dyDescent="0.2">
      <c r="A749" s="256"/>
      <c r="B749" s="182"/>
      <c r="F749" s="183"/>
      <c r="K749" s="182"/>
    </row>
    <row r="750" spans="1:11" ht="15.75" customHeight="1" x14ac:dyDescent="0.2">
      <c r="A750" s="256"/>
      <c r="B750" s="182"/>
      <c r="F750" s="183"/>
      <c r="K750" s="182"/>
    </row>
    <row r="751" spans="1:11" ht="15.75" customHeight="1" x14ac:dyDescent="0.2">
      <c r="A751" s="256"/>
      <c r="B751" s="182"/>
      <c r="F751" s="183"/>
      <c r="K751" s="182"/>
    </row>
    <row r="752" spans="1:11" ht="15.75" customHeight="1" x14ac:dyDescent="0.2">
      <c r="A752" s="256"/>
      <c r="B752" s="182"/>
      <c r="F752" s="183"/>
      <c r="K752" s="182"/>
    </row>
    <row r="753" spans="1:11" ht="15.75" customHeight="1" x14ac:dyDescent="0.2">
      <c r="A753" s="256"/>
      <c r="B753" s="182"/>
      <c r="F753" s="183"/>
      <c r="K753" s="182"/>
    </row>
    <row r="754" spans="1:11" ht="15.75" customHeight="1" x14ac:dyDescent="0.2">
      <c r="A754" s="256"/>
      <c r="B754" s="182"/>
      <c r="F754" s="183"/>
      <c r="K754" s="182"/>
    </row>
    <row r="755" spans="1:11" ht="15.75" customHeight="1" x14ac:dyDescent="0.2">
      <c r="A755" s="256"/>
      <c r="B755" s="182"/>
      <c r="F755" s="183"/>
      <c r="K755" s="182"/>
    </row>
    <row r="756" spans="1:11" ht="15.75" customHeight="1" x14ac:dyDescent="0.2">
      <c r="A756" s="256"/>
      <c r="B756" s="182"/>
      <c r="F756" s="183"/>
      <c r="K756" s="182"/>
    </row>
    <row r="757" spans="1:11" ht="15.75" customHeight="1" x14ac:dyDescent="0.2">
      <c r="A757" s="256"/>
      <c r="B757" s="182"/>
      <c r="F757" s="183"/>
      <c r="K757" s="182"/>
    </row>
    <row r="758" spans="1:11" ht="15.75" customHeight="1" x14ac:dyDescent="0.2">
      <c r="A758" s="256"/>
      <c r="B758" s="182"/>
      <c r="F758" s="183"/>
      <c r="K758" s="182"/>
    </row>
    <row r="759" spans="1:11" ht="15.75" customHeight="1" x14ac:dyDescent="0.2">
      <c r="A759" s="256"/>
      <c r="B759" s="182"/>
      <c r="F759" s="183"/>
      <c r="K759" s="182"/>
    </row>
    <row r="760" spans="1:11" ht="15.75" customHeight="1" x14ac:dyDescent="0.2">
      <c r="A760" s="256"/>
      <c r="B760" s="182"/>
      <c r="F760" s="183"/>
      <c r="K760" s="182"/>
    </row>
    <row r="761" spans="1:11" ht="15.75" customHeight="1" x14ac:dyDescent="0.2">
      <c r="A761" s="256"/>
      <c r="B761" s="182"/>
      <c r="F761" s="183"/>
      <c r="K761" s="182"/>
    </row>
    <row r="762" spans="1:11" ht="15.75" customHeight="1" x14ac:dyDescent="0.2">
      <c r="A762" s="256"/>
      <c r="B762" s="182"/>
      <c r="F762" s="183"/>
      <c r="K762" s="182"/>
    </row>
    <row r="763" spans="1:11" ht="15.75" customHeight="1" x14ac:dyDescent="0.2">
      <c r="A763" s="256"/>
      <c r="B763" s="182"/>
      <c r="F763" s="183"/>
      <c r="K763" s="182"/>
    </row>
    <row r="764" spans="1:11" ht="15.75" customHeight="1" x14ac:dyDescent="0.2">
      <c r="A764" s="256"/>
      <c r="B764" s="182"/>
      <c r="F764" s="183"/>
      <c r="K764" s="182"/>
    </row>
    <row r="765" spans="1:11" ht="15.75" customHeight="1" x14ac:dyDescent="0.2">
      <c r="A765" s="256"/>
      <c r="B765" s="182"/>
      <c r="F765" s="183"/>
      <c r="K765" s="182"/>
    </row>
    <row r="766" spans="1:11" ht="15.75" customHeight="1" x14ac:dyDescent="0.2">
      <c r="A766" s="256"/>
      <c r="B766" s="182"/>
      <c r="F766" s="183"/>
      <c r="K766" s="182"/>
    </row>
    <row r="767" spans="1:11" ht="15.75" customHeight="1" x14ac:dyDescent="0.2">
      <c r="A767" s="256"/>
      <c r="B767" s="182"/>
      <c r="F767" s="183"/>
      <c r="K767" s="182"/>
    </row>
    <row r="768" spans="1:11" ht="15.75" customHeight="1" x14ac:dyDescent="0.2">
      <c r="A768" s="256"/>
      <c r="B768" s="182"/>
      <c r="F768" s="183"/>
      <c r="K768" s="182"/>
    </row>
    <row r="769" spans="1:11" ht="15.75" customHeight="1" x14ac:dyDescent="0.2">
      <c r="A769" s="256"/>
      <c r="B769" s="182"/>
      <c r="F769" s="183"/>
      <c r="K769" s="182"/>
    </row>
    <row r="770" spans="1:11" ht="15.75" customHeight="1" x14ac:dyDescent="0.2">
      <c r="A770" s="256"/>
      <c r="B770" s="182"/>
      <c r="F770" s="183"/>
      <c r="K770" s="182"/>
    </row>
    <row r="771" spans="1:11" ht="15.75" customHeight="1" x14ac:dyDescent="0.2">
      <c r="A771" s="256"/>
      <c r="B771" s="182"/>
      <c r="F771" s="183"/>
      <c r="K771" s="182"/>
    </row>
    <row r="772" spans="1:11" ht="15.75" customHeight="1" x14ac:dyDescent="0.2">
      <c r="A772" s="256"/>
      <c r="B772" s="182"/>
      <c r="F772" s="183"/>
      <c r="K772" s="182"/>
    </row>
    <row r="773" spans="1:11" ht="15.75" customHeight="1" x14ac:dyDescent="0.2">
      <c r="A773" s="256"/>
      <c r="B773" s="182"/>
      <c r="F773" s="183"/>
      <c r="K773" s="182"/>
    </row>
    <row r="774" spans="1:11" ht="15.75" customHeight="1" x14ac:dyDescent="0.2">
      <c r="A774" s="256"/>
      <c r="B774" s="182"/>
      <c r="F774" s="183"/>
      <c r="K774" s="182"/>
    </row>
    <row r="775" spans="1:11" ht="15.75" customHeight="1" x14ac:dyDescent="0.2">
      <c r="A775" s="256"/>
      <c r="B775" s="182"/>
      <c r="F775" s="183"/>
      <c r="K775" s="182"/>
    </row>
    <row r="776" spans="1:11" ht="15.75" customHeight="1" x14ac:dyDescent="0.2">
      <c r="A776" s="256"/>
      <c r="B776" s="182"/>
      <c r="F776" s="183"/>
      <c r="K776" s="182"/>
    </row>
    <row r="777" spans="1:11" ht="15.75" customHeight="1" x14ac:dyDescent="0.2">
      <c r="A777" s="256"/>
      <c r="B777" s="182"/>
      <c r="F777" s="183"/>
      <c r="K777" s="182"/>
    </row>
    <row r="778" spans="1:11" ht="15.75" customHeight="1" x14ac:dyDescent="0.2">
      <c r="A778" s="256"/>
      <c r="B778" s="182"/>
      <c r="F778" s="183"/>
      <c r="K778" s="182"/>
    </row>
    <row r="779" spans="1:11" ht="15.75" customHeight="1" x14ac:dyDescent="0.2">
      <c r="A779" s="256"/>
      <c r="B779" s="182"/>
      <c r="F779" s="183"/>
      <c r="K779" s="182"/>
    </row>
    <row r="780" spans="1:11" ht="15.75" customHeight="1" x14ac:dyDescent="0.2">
      <c r="A780" s="256"/>
      <c r="B780" s="182"/>
      <c r="F780" s="183"/>
      <c r="K780" s="182"/>
    </row>
    <row r="781" spans="1:11" ht="15.75" customHeight="1" x14ac:dyDescent="0.2">
      <c r="A781" s="256"/>
      <c r="B781" s="182"/>
      <c r="F781" s="183"/>
      <c r="K781" s="182"/>
    </row>
    <row r="782" spans="1:11" ht="15.75" customHeight="1" x14ac:dyDescent="0.2">
      <c r="A782" s="256"/>
      <c r="B782" s="182"/>
      <c r="F782" s="183"/>
      <c r="K782" s="182"/>
    </row>
    <row r="783" spans="1:11" ht="15.75" customHeight="1" x14ac:dyDescent="0.2">
      <c r="A783" s="256"/>
      <c r="B783" s="182"/>
      <c r="F783" s="183"/>
      <c r="K783" s="182"/>
    </row>
    <row r="784" spans="1:11" ht="15.75" customHeight="1" x14ac:dyDescent="0.2">
      <c r="A784" s="256"/>
      <c r="B784" s="182"/>
      <c r="F784" s="183"/>
      <c r="K784" s="182"/>
    </row>
    <row r="785" spans="1:11" ht="15.75" customHeight="1" x14ac:dyDescent="0.2">
      <c r="A785" s="256"/>
      <c r="B785" s="182"/>
      <c r="F785" s="183"/>
      <c r="K785" s="182"/>
    </row>
    <row r="786" spans="1:11" ht="15.75" customHeight="1" x14ac:dyDescent="0.2">
      <c r="A786" s="256"/>
      <c r="B786" s="182"/>
      <c r="F786" s="183"/>
      <c r="K786" s="182"/>
    </row>
    <row r="787" spans="1:11" ht="15.75" customHeight="1" x14ac:dyDescent="0.2">
      <c r="A787" s="256"/>
      <c r="B787" s="182"/>
      <c r="F787" s="183"/>
      <c r="K787" s="182"/>
    </row>
    <row r="788" spans="1:11" ht="15.75" customHeight="1" x14ac:dyDescent="0.2">
      <c r="A788" s="256"/>
      <c r="B788" s="182"/>
      <c r="F788" s="183"/>
      <c r="K788" s="182"/>
    </row>
    <row r="789" spans="1:11" ht="15.75" customHeight="1" x14ac:dyDescent="0.2">
      <c r="A789" s="256"/>
      <c r="B789" s="182"/>
      <c r="F789" s="183"/>
      <c r="K789" s="182"/>
    </row>
    <row r="790" spans="1:11" ht="15.75" customHeight="1" x14ac:dyDescent="0.2">
      <c r="A790" s="256"/>
      <c r="B790" s="182"/>
      <c r="F790" s="183"/>
      <c r="K790" s="182"/>
    </row>
    <row r="791" spans="1:11" ht="15.75" customHeight="1" x14ac:dyDescent="0.2">
      <c r="A791" s="256"/>
      <c r="B791" s="182"/>
      <c r="F791" s="183"/>
      <c r="K791" s="182"/>
    </row>
    <row r="792" spans="1:11" ht="15.75" customHeight="1" x14ac:dyDescent="0.2">
      <c r="A792" s="256"/>
      <c r="B792" s="182"/>
      <c r="F792" s="183"/>
      <c r="K792" s="182"/>
    </row>
    <row r="793" spans="1:11" ht="15.75" customHeight="1" x14ac:dyDescent="0.2">
      <c r="A793" s="256"/>
      <c r="B793" s="182"/>
      <c r="F793" s="183"/>
      <c r="K793" s="182"/>
    </row>
    <row r="794" spans="1:11" ht="15.75" customHeight="1" x14ac:dyDescent="0.2">
      <c r="A794" s="256"/>
      <c r="B794" s="182"/>
      <c r="F794" s="183"/>
      <c r="K794" s="182"/>
    </row>
    <row r="795" spans="1:11" ht="15.75" customHeight="1" x14ac:dyDescent="0.2">
      <c r="A795" s="256"/>
      <c r="B795" s="182"/>
      <c r="F795" s="183"/>
      <c r="K795" s="182"/>
    </row>
    <row r="796" spans="1:11" ht="15.75" customHeight="1" x14ac:dyDescent="0.2">
      <c r="A796" s="256"/>
      <c r="B796" s="182"/>
      <c r="F796" s="183"/>
      <c r="K796" s="182"/>
    </row>
    <row r="797" spans="1:11" ht="15.75" customHeight="1" x14ac:dyDescent="0.2">
      <c r="A797" s="256"/>
      <c r="B797" s="182"/>
      <c r="F797" s="183"/>
      <c r="K797" s="182"/>
    </row>
    <row r="798" spans="1:11" ht="15.75" customHeight="1" x14ac:dyDescent="0.2">
      <c r="A798" s="256"/>
      <c r="B798" s="182"/>
      <c r="F798" s="183"/>
      <c r="K798" s="182"/>
    </row>
    <row r="799" spans="1:11" ht="15.75" customHeight="1" x14ac:dyDescent="0.2">
      <c r="A799" s="256"/>
      <c r="B799" s="182"/>
      <c r="F799" s="183"/>
      <c r="K799" s="182"/>
    </row>
    <row r="800" spans="1:11" ht="15.75" customHeight="1" x14ac:dyDescent="0.2">
      <c r="A800" s="256"/>
      <c r="B800" s="182"/>
      <c r="F800" s="183"/>
      <c r="K800" s="182"/>
    </row>
    <row r="801" spans="1:11" ht="15.75" customHeight="1" x14ac:dyDescent="0.2">
      <c r="A801" s="256"/>
      <c r="B801" s="182"/>
      <c r="F801" s="183"/>
      <c r="K801" s="182"/>
    </row>
    <row r="802" spans="1:11" ht="15.75" customHeight="1" x14ac:dyDescent="0.2">
      <c r="A802" s="256"/>
      <c r="B802" s="182"/>
      <c r="F802" s="183"/>
      <c r="K802" s="182"/>
    </row>
    <row r="803" spans="1:11" ht="15.75" customHeight="1" x14ac:dyDescent="0.2">
      <c r="A803" s="256"/>
      <c r="B803" s="182"/>
      <c r="F803" s="183"/>
      <c r="K803" s="182"/>
    </row>
    <row r="804" spans="1:11" ht="15.75" customHeight="1" x14ac:dyDescent="0.2">
      <c r="A804" s="256"/>
      <c r="B804" s="182"/>
      <c r="F804" s="183"/>
      <c r="K804" s="182"/>
    </row>
    <row r="805" spans="1:11" ht="15.75" customHeight="1" x14ac:dyDescent="0.2">
      <c r="A805" s="256"/>
      <c r="B805" s="182"/>
      <c r="F805" s="183"/>
      <c r="K805" s="182"/>
    </row>
    <row r="806" spans="1:11" ht="15.75" customHeight="1" x14ac:dyDescent="0.2">
      <c r="A806" s="256"/>
      <c r="B806" s="182"/>
      <c r="F806" s="183"/>
      <c r="K806" s="182"/>
    </row>
    <row r="807" spans="1:11" ht="15.75" customHeight="1" x14ac:dyDescent="0.2">
      <c r="A807" s="256"/>
      <c r="B807" s="182"/>
      <c r="F807" s="183"/>
      <c r="K807" s="182"/>
    </row>
    <row r="808" spans="1:11" ht="15.75" customHeight="1" x14ac:dyDescent="0.2">
      <c r="A808" s="256"/>
      <c r="B808" s="182"/>
      <c r="F808" s="183"/>
      <c r="K808" s="182"/>
    </row>
    <row r="809" spans="1:11" ht="15.75" customHeight="1" x14ac:dyDescent="0.2">
      <c r="A809" s="256"/>
      <c r="B809" s="182"/>
      <c r="F809" s="183"/>
      <c r="K809" s="182"/>
    </row>
    <row r="810" spans="1:11" ht="15.75" customHeight="1" x14ac:dyDescent="0.2">
      <c r="A810" s="256"/>
      <c r="B810" s="182"/>
      <c r="F810" s="183"/>
      <c r="K810" s="182"/>
    </row>
    <row r="811" spans="1:11" ht="15.75" customHeight="1" x14ac:dyDescent="0.2">
      <c r="A811" s="256"/>
      <c r="B811" s="182"/>
      <c r="F811" s="183"/>
      <c r="K811" s="182"/>
    </row>
    <row r="812" spans="1:11" ht="15.75" customHeight="1" x14ac:dyDescent="0.2">
      <c r="A812" s="256"/>
      <c r="B812" s="182"/>
      <c r="F812" s="183"/>
      <c r="K812" s="182"/>
    </row>
    <row r="813" spans="1:11" ht="15.75" customHeight="1" x14ac:dyDescent="0.2">
      <c r="A813" s="256"/>
      <c r="B813" s="182"/>
      <c r="F813" s="183"/>
      <c r="K813" s="182"/>
    </row>
    <row r="814" spans="1:11" ht="15.75" customHeight="1" x14ac:dyDescent="0.2">
      <c r="A814" s="256"/>
      <c r="B814" s="182"/>
      <c r="F814" s="183"/>
      <c r="K814" s="182"/>
    </row>
    <row r="815" spans="1:11" ht="15.75" customHeight="1" x14ac:dyDescent="0.2">
      <c r="A815" s="256"/>
      <c r="B815" s="182"/>
      <c r="F815" s="183"/>
      <c r="K815" s="182"/>
    </row>
    <row r="816" spans="1:11" ht="15.75" customHeight="1" x14ac:dyDescent="0.2">
      <c r="A816" s="256"/>
      <c r="B816" s="182"/>
      <c r="F816" s="183"/>
      <c r="K816" s="182"/>
    </row>
    <row r="817" spans="1:11" ht="15.75" customHeight="1" x14ac:dyDescent="0.2">
      <c r="A817" s="256"/>
      <c r="B817" s="182"/>
      <c r="F817" s="183"/>
      <c r="K817" s="182"/>
    </row>
    <row r="818" spans="1:11" ht="15.75" customHeight="1" x14ac:dyDescent="0.2">
      <c r="A818" s="256"/>
      <c r="B818" s="182"/>
      <c r="F818" s="183"/>
      <c r="K818" s="182"/>
    </row>
    <row r="819" spans="1:11" ht="15.75" customHeight="1" x14ac:dyDescent="0.2">
      <c r="A819" s="256"/>
      <c r="B819" s="182"/>
      <c r="F819" s="183"/>
      <c r="K819" s="182"/>
    </row>
    <row r="820" spans="1:11" ht="15.75" customHeight="1" x14ac:dyDescent="0.2">
      <c r="A820" s="256"/>
      <c r="B820" s="182"/>
      <c r="F820" s="183"/>
      <c r="K820" s="182"/>
    </row>
    <row r="821" spans="1:11" ht="15.75" customHeight="1" x14ac:dyDescent="0.2">
      <c r="A821" s="256"/>
      <c r="B821" s="182"/>
      <c r="F821" s="183"/>
      <c r="K821" s="182"/>
    </row>
    <row r="822" spans="1:11" ht="15.75" customHeight="1" x14ac:dyDescent="0.2">
      <c r="A822" s="256"/>
      <c r="B822" s="182"/>
      <c r="F822" s="183"/>
      <c r="K822" s="182"/>
    </row>
    <row r="823" spans="1:11" ht="15.75" customHeight="1" x14ac:dyDescent="0.2">
      <c r="A823" s="256"/>
      <c r="B823" s="182"/>
      <c r="F823" s="183"/>
      <c r="K823" s="182"/>
    </row>
    <row r="824" spans="1:11" ht="15.75" customHeight="1" x14ac:dyDescent="0.2">
      <c r="A824" s="256"/>
      <c r="B824" s="182"/>
      <c r="F824" s="183"/>
      <c r="K824" s="182"/>
    </row>
    <row r="825" spans="1:11" ht="15.75" customHeight="1" x14ac:dyDescent="0.2">
      <c r="A825" s="256"/>
      <c r="B825" s="182"/>
      <c r="F825" s="183"/>
      <c r="K825" s="182"/>
    </row>
    <row r="826" spans="1:11" ht="15.75" customHeight="1" x14ac:dyDescent="0.2">
      <c r="A826" s="256"/>
      <c r="B826" s="182"/>
      <c r="F826" s="183"/>
      <c r="K826" s="182"/>
    </row>
    <row r="827" spans="1:11" ht="15.75" customHeight="1" x14ac:dyDescent="0.2">
      <c r="A827" s="256"/>
      <c r="B827" s="182"/>
      <c r="F827" s="183"/>
      <c r="K827" s="182"/>
    </row>
    <row r="828" spans="1:11" ht="15.75" customHeight="1" x14ac:dyDescent="0.2">
      <c r="A828" s="256"/>
      <c r="B828" s="182"/>
      <c r="F828" s="183"/>
      <c r="K828" s="182"/>
    </row>
    <row r="829" spans="1:11" ht="15.75" customHeight="1" x14ac:dyDescent="0.2">
      <c r="A829" s="256"/>
      <c r="B829" s="182"/>
      <c r="F829" s="183"/>
      <c r="K829" s="182"/>
    </row>
    <row r="830" spans="1:11" ht="15.75" customHeight="1" x14ac:dyDescent="0.2">
      <c r="A830" s="256"/>
      <c r="B830" s="182"/>
      <c r="F830" s="183"/>
      <c r="K830" s="182"/>
    </row>
    <row r="831" spans="1:11" ht="15.75" customHeight="1" x14ac:dyDescent="0.2">
      <c r="A831" s="256"/>
      <c r="B831" s="182"/>
      <c r="F831" s="183"/>
      <c r="K831" s="182"/>
    </row>
    <row r="832" spans="1:11" ht="15.75" customHeight="1" x14ac:dyDescent="0.2">
      <c r="A832" s="256"/>
      <c r="B832" s="182"/>
      <c r="F832" s="183"/>
      <c r="K832" s="182"/>
    </row>
    <row r="833" spans="1:11" ht="15.75" customHeight="1" x14ac:dyDescent="0.2">
      <c r="A833" s="256"/>
      <c r="B833" s="182"/>
      <c r="F833" s="183"/>
      <c r="K833" s="182"/>
    </row>
    <row r="834" spans="1:11" ht="15.75" customHeight="1" x14ac:dyDescent="0.2">
      <c r="A834" s="256"/>
      <c r="B834" s="182"/>
      <c r="F834" s="183"/>
      <c r="K834" s="182"/>
    </row>
    <row r="835" spans="1:11" ht="15.75" customHeight="1" x14ac:dyDescent="0.2">
      <c r="A835" s="256"/>
      <c r="B835" s="182"/>
      <c r="F835" s="183"/>
      <c r="K835" s="182"/>
    </row>
    <row r="836" spans="1:11" ht="15.75" customHeight="1" x14ac:dyDescent="0.2">
      <c r="A836" s="256"/>
      <c r="B836" s="182"/>
      <c r="F836" s="183"/>
      <c r="K836" s="182"/>
    </row>
    <row r="837" spans="1:11" ht="15.75" customHeight="1" x14ac:dyDescent="0.2">
      <c r="A837" s="256"/>
      <c r="B837" s="182"/>
      <c r="F837" s="183"/>
      <c r="K837" s="182"/>
    </row>
    <row r="838" spans="1:11" ht="15.75" customHeight="1" x14ac:dyDescent="0.2">
      <c r="A838" s="256"/>
      <c r="B838" s="182"/>
      <c r="F838" s="183"/>
      <c r="K838" s="182"/>
    </row>
    <row r="839" spans="1:11" ht="15.75" customHeight="1" x14ac:dyDescent="0.2">
      <c r="A839" s="256"/>
      <c r="B839" s="182"/>
      <c r="F839" s="183"/>
      <c r="K839" s="182"/>
    </row>
    <row r="840" spans="1:11" ht="15.75" customHeight="1" x14ac:dyDescent="0.2">
      <c r="A840" s="256"/>
      <c r="B840" s="182"/>
      <c r="F840" s="183"/>
      <c r="K840" s="182"/>
    </row>
    <row r="841" spans="1:11" ht="15.75" customHeight="1" x14ac:dyDescent="0.2">
      <c r="A841" s="256"/>
      <c r="B841" s="182"/>
      <c r="F841" s="183"/>
      <c r="K841" s="182"/>
    </row>
    <row r="842" spans="1:11" ht="15.75" customHeight="1" x14ac:dyDescent="0.2">
      <c r="A842" s="256"/>
      <c r="B842" s="182"/>
      <c r="F842" s="183"/>
      <c r="K842" s="182"/>
    </row>
    <row r="843" spans="1:11" ht="15.75" customHeight="1" x14ac:dyDescent="0.2">
      <c r="A843" s="256"/>
      <c r="B843" s="182"/>
      <c r="F843" s="183"/>
      <c r="K843" s="182"/>
    </row>
    <row r="844" spans="1:11" ht="15.75" customHeight="1" x14ac:dyDescent="0.2">
      <c r="A844" s="256"/>
      <c r="B844" s="182"/>
      <c r="F844" s="183"/>
      <c r="K844" s="182"/>
    </row>
    <row r="845" spans="1:11" ht="15.75" customHeight="1" x14ac:dyDescent="0.2">
      <c r="A845" s="256"/>
      <c r="B845" s="182"/>
      <c r="F845" s="183"/>
      <c r="K845" s="182"/>
    </row>
    <row r="846" spans="1:11" ht="15.75" customHeight="1" x14ac:dyDescent="0.2">
      <c r="A846" s="256"/>
      <c r="B846" s="182"/>
      <c r="F846" s="183"/>
      <c r="K846" s="182"/>
    </row>
    <row r="847" spans="1:11" ht="15.75" customHeight="1" x14ac:dyDescent="0.2">
      <c r="A847" s="256"/>
      <c r="B847" s="182"/>
      <c r="F847" s="183"/>
      <c r="K847" s="182"/>
    </row>
    <row r="848" spans="1:11" ht="15.75" customHeight="1" x14ac:dyDescent="0.2">
      <c r="A848" s="256"/>
      <c r="B848" s="182"/>
      <c r="F848" s="183"/>
      <c r="K848" s="182"/>
    </row>
    <row r="849" spans="1:11" ht="15.75" customHeight="1" x14ac:dyDescent="0.2">
      <c r="A849" s="256"/>
      <c r="B849" s="182"/>
      <c r="F849" s="183"/>
      <c r="K849" s="182"/>
    </row>
    <row r="850" spans="1:11" ht="15.75" customHeight="1" x14ac:dyDescent="0.2">
      <c r="A850" s="256"/>
      <c r="B850" s="182"/>
      <c r="F850" s="183"/>
      <c r="K850" s="182"/>
    </row>
    <row r="851" spans="1:11" ht="15.75" customHeight="1" x14ac:dyDescent="0.2">
      <c r="A851" s="256"/>
      <c r="B851" s="182"/>
      <c r="F851" s="183"/>
      <c r="K851" s="182"/>
    </row>
    <row r="852" spans="1:11" ht="15.75" customHeight="1" x14ac:dyDescent="0.2">
      <c r="A852" s="256"/>
      <c r="B852" s="182"/>
      <c r="F852" s="183"/>
      <c r="K852" s="182"/>
    </row>
    <row r="853" spans="1:11" ht="15.75" customHeight="1" x14ac:dyDescent="0.2">
      <c r="A853" s="256"/>
      <c r="B853" s="182"/>
      <c r="F853" s="183"/>
      <c r="K853" s="182"/>
    </row>
    <row r="854" spans="1:11" ht="15.75" customHeight="1" x14ac:dyDescent="0.2">
      <c r="A854" s="256"/>
      <c r="B854" s="182"/>
      <c r="F854" s="183"/>
      <c r="K854" s="182"/>
    </row>
    <row r="855" spans="1:11" ht="15.75" customHeight="1" x14ac:dyDescent="0.2">
      <c r="A855" s="256"/>
      <c r="B855" s="182"/>
      <c r="F855" s="183"/>
      <c r="K855" s="182"/>
    </row>
    <row r="856" spans="1:11" ht="15.75" customHeight="1" x14ac:dyDescent="0.2">
      <c r="A856" s="256"/>
      <c r="B856" s="182"/>
      <c r="F856" s="183"/>
      <c r="K856" s="182"/>
    </row>
    <row r="857" spans="1:11" ht="15.75" customHeight="1" x14ac:dyDescent="0.2">
      <c r="A857" s="256"/>
      <c r="B857" s="182"/>
      <c r="F857" s="183"/>
      <c r="K857" s="182"/>
    </row>
    <row r="858" spans="1:11" ht="15.75" customHeight="1" x14ac:dyDescent="0.2">
      <c r="A858" s="256"/>
      <c r="B858" s="182"/>
      <c r="F858" s="183"/>
      <c r="K858" s="182"/>
    </row>
    <row r="859" spans="1:11" ht="15.75" customHeight="1" x14ac:dyDescent="0.2">
      <c r="A859" s="256"/>
      <c r="B859" s="182"/>
      <c r="F859" s="183"/>
      <c r="K859" s="182"/>
    </row>
    <row r="860" spans="1:11" ht="15.75" customHeight="1" x14ac:dyDescent="0.2">
      <c r="A860" s="256"/>
      <c r="B860" s="182"/>
      <c r="F860" s="183"/>
      <c r="K860" s="182"/>
    </row>
    <row r="861" spans="1:11" ht="15.75" customHeight="1" x14ac:dyDescent="0.2">
      <c r="A861" s="256"/>
      <c r="B861" s="182"/>
      <c r="F861" s="183"/>
      <c r="K861" s="182"/>
    </row>
    <row r="862" spans="1:11" ht="15.75" customHeight="1" x14ac:dyDescent="0.2">
      <c r="A862" s="256"/>
      <c r="B862" s="182"/>
      <c r="F862" s="183"/>
      <c r="K862" s="182"/>
    </row>
    <row r="863" spans="1:11" ht="15.75" customHeight="1" x14ac:dyDescent="0.2">
      <c r="A863" s="256"/>
      <c r="B863" s="182"/>
      <c r="F863" s="183"/>
      <c r="K863" s="182"/>
    </row>
    <row r="864" spans="1:11" ht="15.75" customHeight="1" x14ac:dyDescent="0.2">
      <c r="A864" s="256"/>
      <c r="B864" s="182"/>
      <c r="F864" s="183"/>
      <c r="K864" s="182"/>
    </row>
    <row r="865" spans="1:11" ht="15.75" customHeight="1" x14ac:dyDescent="0.2">
      <c r="A865" s="256"/>
      <c r="B865" s="182"/>
      <c r="F865" s="183"/>
      <c r="K865" s="182"/>
    </row>
    <row r="866" spans="1:11" ht="15.75" customHeight="1" x14ac:dyDescent="0.2">
      <c r="A866" s="256"/>
      <c r="B866" s="182"/>
      <c r="F866" s="183"/>
      <c r="K866" s="182"/>
    </row>
    <row r="867" spans="1:11" ht="15.75" customHeight="1" x14ac:dyDescent="0.2">
      <c r="A867" s="256"/>
      <c r="B867" s="182"/>
      <c r="F867" s="183"/>
      <c r="K867" s="182"/>
    </row>
    <row r="868" spans="1:11" ht="15.75" customHeight="1" x14ac:dyDescent="0.2">
      <c r="A868" s="256"/>
      <c r="B868" s="182"/>
      <c r="F868" s="183"/>
      <c r="K868" s="182"/>
    </row>
    <row r="869" spans="1:11" ht="15.75" customHeight="1" x14ac:dyDescent="0.2">
      <c r="A869" s="256"/>
      <c r="B869" s="182"/>
      <c r="F869" s="183"/>
      <c r="K869" s="182"/>
    </row>
    <row r="870" spans="1:11" ht="15.75" customHeight="1" x14ac:dyDescent="0.2">
      <c r="A870" s="256"/>
      <c r="B870" s="182"/>
      <c r="F870" s="183"/>
      <c r="K870" s="182"/>
    </row>
    <row r="871" spans="1:11" ht="15.75" customHeight="1" x14ac:dyDescent="0.2">
      <c r="A871" s="256"/>
      <c r="B871" s="182"/>
      <c r="F871" s="183"/>
      <c r="K871" s="182"/>
    </row>
    <row r="872" spans="1:11" ht="15.75" customHeight="1" x14ac:dyDescent="0.2">
      <c r="A872" s="256"/>
      <c r="B872" s="182"/>
      <c r="F872" s="183"/>
      <c r="K872" s="182"/>
    </row>
    <row r="873" spans="1:11" ht="15.75" customHeight="1" x14ac:dyDescent="0.2">
      <c r="A873" s="256"/>
      <c r="B873" s="182"/>
      <c r="F873" s="183"/>
      <c r="K873" s="182"/>
    </row>
    <row r="874" spans="1:11" ht="15.75" customHeight="1" x14ac:dyDescent="0.2">
      <c r="A874" s="256"/>
      <c r="B874" s="182"/>
      <c r="F874" s="183"/>
      <c r="K874" s="182"/>
    </row>
    <row r="875" spans="1:11" ht="15.75" customHeight="1" x14ac:dyDescent="0.2">
      <c r="A875" s="256"/>
      <c r="B875" s="182"/>
      <c r="F875" s="183"/>
      <c r="K875" s="182"/>
    </row>
    <row r="876" spans="1:11" ht="15.75" customHeight="1" x14ac:dyDescent="0.2">
      <c r="A876" s="256"/>
      <c r="B876" s="182"/>
      <c r="F876" s="183"/>
      <c r="K876" s="182"/>
    </row>
    <row r="877" spans="1:11" ht="15.75" customHeight="1" x14ac:dyDescent="0.2">
      <c r="A877" s="256"/>
      <c r="B877" s="182"/>
      <c r="F877" s="183"/>
      <c r="K877" s="182"/>
    </row>
    <row r="878" spans="1:11" ht="15.75" customHeight="1" x14ac:dyDescent="0.2">
      <c r="A878" s="256"/>
      <c r="B878" s="182"/>
      <c r="F878" s="183"/>
      <c r="K878" s="182"/>
    </row>
    <row r="879" spans="1:11" ht="15.75" customHeight="1" x14ac:dyDescent="0.2">
      <c r="A879" s="256"/>
      <c r="B879" s="182"/>
      <c r="F879" s="183"/>
      <c r="K879" s="182"/>
    </row>
    <row r="880" spans="1:11" ht="15.75" customHeight="1" x14ac:dyDescent="0.2">
      <c r="A880" s="256"/>
      <c r="B880" s="182"/>
      <c r="F880" s="183"/>
      <c r="K880" s="182"/>
    </row>
    <row r="881" spans="1:11" ht="15.75" customHeight="1" x14ac:dyDescent="0.2">
      <c r="A881" s="256"/>
      <c r="B881" s="182"/>
      <c r="F881" s="183"/>
      <c r="K881" s="182"/>
    </row>
    <row r="882" spans="1:11" ht="15.75" customHeight="1" x14ac:dyDescent="0.2">
      <c r="A882" s="256"/>
      <c r="B882" s="182"/>
      <c r="F882" s="183"/>
      <c r="K882" s="182"/>
    </row>
    <row r="883" spans="1:11" ht="15.75" customHeight="1" x14ac:dyDescent="0.2">
      <c r="A883" s="256"/>
      <c r="B883" s="182"/>
      <c r="F883" s="183"/>
      <c r="K883" s="182"/>
    </row>
    <row r="884" spans="1:11" ht="15.75" customHeight="1" x14ac:dyDescent="0.2">
      <c r="A884" s="256"/>
      <c r="B884" s="182"/>
      <c r="F884" s="183"/>
      <c r="K884" s="182"/>
    </row>
    <row r="885" spans="1:11" ht="15.75" customHeight="1" x14ac:dyDescent="0.2">
      <c r="A885" s="256"/>
      <c r="B885" s="182"/>
      <c r="F885" s="183"/>
      <c r="K885" s="182"/>
    </row>
    <row r="886" spans="1:11" ht="15.75" customHeight="1" x14ac:dyDescent="0.2">
      <c r="A886" s="256"/>
      <c r="B886" s="182"/>
      <c r="F886" s="183"/>
      <c r="K886" s="182"/>
    </row>
    <row r="887" spans="1:11" ht="15.75" customHeight="1" x14ac:dyDescent="0.2">
      <c r="A887" s="256"/>
      <c r="B887" s="182"/>
      <c r="F887" s="183"/>
      <c r="K887" s="182"/>
    </row>
    <row r="888" spans="1:11" ht="15.75" customHeight="1" x14ac:dyDescent="0.2">
      <c r="A888" s="256"/>
      <c r="B888" s="182"/>
      <c r="F888" s="183"/>
      <c r="K888" s="182"/>
    </row>
    <row r="889" spans="1:11" ht="15.75" customHeight="1" x14ac:dyDescent="0.2">
      <c r="A889" s="256"/>
      <c r="B889" s="182"/>
      <c r="F889" s="183"/>
      <c r="K889" s="182"/>
    </row>
    <row r="890" spans="1:11" ht="15.75" customHeight="1" x14ac:dyDescent="0.2">
      <c r="A890" s="256"/>
      <c r="B890" s="182"/>
      <c r="F890" s="183"/>
      <c r="K890" s="182"/>
    </row>
    <row r="891" spans="1:11" ht="15.75" customHeight="1" x14ac:dyDescent="0.2">
      <c r="A891" s="256"/>
      <c r="B891" s="182"/>
      <c r="F891" s="183"/>
      <c r="K891" s="182"/>
    </row>
    <row r="892" spans="1:11" ht="15.75" customHeight="1" x14ac:dyDescent="0.2">
      <c r="A892" s="256"/>
      <c r="B892" s="182"/>
      <c r="F892" s="183"/>
      <c r="K892" s="182"/>
    </row>
    <row r="893" spans="1:11" ht="15.75" customHeight="1" x14ac:dyDescent="0.2">
      <c r="A893" s="256"/>
      <c r="B893" s="182"/>
      <c r="F893" s="183"/>
      <c r="K893" s="182"/>
    </row>
    <row r="894" spans="1:11" ht="15.75" customHeight="1" x14ac:dyDescent="0.2">
      <c r="A894" s="256"/>
      <c r="B894" s="182"/>
      <c r="F894" s="183"/>
      <c r="K894" s="182"/>
    </row>
    <row r="895" spans="1:11" ht="15.75" customHeight="1" x14ac:dyDescent="0.2">
      <c r="A895" s="256"/>
      <c r="B895" s="182"/>
      <c r="F895" s="183"/>
      <c r="K895" s="182"/>
    </row>
    <row r="896" spans="1:11" ht="15.75" customHeight="1" x14ac:dyDescent="0.2">
      <c r="A896" s="256"/>
      <c r="B896" s="182"/>
      <c r="F896" s="183"/>
      <c r="K896" s="182"/>
    </row>
    <row r="897" spans="1:11" ht="15.75" customHeight="1" x14ac:dyDescent="0.2">
      <c r="A897" s="256"/>
      <c r="B897" s="182"/>
      <c r="F897" s="183"/>
      <c r="K897" s="182"/>
    </row>
    <row r="898" spans="1:11" ht="15.75" customHeight="1" x14ac:dyDescent="0.2">
      <c r="A898" s="256"/>
      <c r="B898" s="182"/>
      <c r="F898" s="183"/>
      <c r="K898" s="182"/>
    </row>
    <row r="899" spans="1:11" ht="15.75" customHeight="1" x14ac:dyDescent="0.2">
      <c r="A899" s="256"/>
      <c r="B899" s="182"/>
      <c r="F899" s="183"/>
      <c r="K899" s="182"/>
    </row>
    <row r="900" spans="1:11" ht="15.75" customHeight="1" x14ac:dyDescent="0.2">
      <c r="A900" s="256"/>
      <c r="B900" s="182"/>
      <c r="F900" s="183"/>
      <c r="K900" s="182"/>
    </row>
    <row r="901" spans="1:11" ht="15.75" customHeight="1" x14ac:dyDescent="0.2">
      <c r="A901" s="256"/>
      <c r="B901" s="182"/>
      <c r="F901" s="183"/>
      <c r="K901" s="182"/>
    </row>
    <row r="902" spans="1:11" ht="15.75" customHeight="1" x14ac:dyDescent="0.2">
      <c r="A902" s="256"/>
      <c r="B902" s="182"/>
      <c r="F902" s="183"/>
      <c r="K902" s="182"/>
    </row>
    <row r="903" spans="1:11" ht="15.75" customHeight="1" x14ac:dyDescent="0.2">
      <c r="A903" s="256"/>
      <c r="B903" s="182"/>
      <c r="F903" s="183"/>
      <c r="K903" s="182"/>
    </row>
    <row r="904" spans="1:11" ht="15.75" customHeight="1" x14ac:dyDescent="0.2">
      <c r="A904" s="256"/>
      <c r="B904" s="182"/>
      <c r="F904" s="183"/>
      <c r="K904" s="182"/>
    </row>
    <row r="905" spans="1:11" ht="15.75" customHeight="1" x14ac:dyDescent="0.2">
      <c r="A905" s="256"/>
      <c r="B905" s="182"/>
      <c r="F905" s="183"/>
      <c r="K905" s="182"/>
    </row>
    <row r="906" spans="1:11" ht="15.75" customHeight="1" x14ac:dyDescent="0.2">
      <c r="A906" s="256"/>
      <c r="B906" s="182"/>
      <c r="F906" s="183"/>
      <c r="K906" s="182"/>
    </row>
    <row r="907" spans="1:11" ht="15.75" customHeight="1" x14ac:dyDescent="0.2">
      <c r="A907" s="256"/>
      <c r="B907" s="182"/>
      <c r="F907" s="183"/>
      <c r="K907" s="182"/>
    </row>
    <row r="908" spans="1:11" ht="15.75" customHeight="1" x14ac:dyDescent="0.2">
      <c r="A908" s="256"/>
      <c r="B908" s="182"/>
      <c r="F908" s="183"/>
      <c r="K908" s="182"/>
    </row>
    <row r="909" spans="1:11" ht="15.75" customHeight="1" x14ac:dyDescent="0.2">
      <c r="A909" s="256"/>
      <c r="B909" s="182"/>
      <c r="F909" s="183"/>
      <c r="K909" s="182"/>
    </row>
    <row r="910" spans="1:11" ht="15.75" customHeight="1" x14ac:dyDescent="0.2">
      <c r="A910" s="256"/>
      <c r="B910" s="182"/>
      <c r="F910" s="183"/>
      <c r="K910" s="182"/>
    </row>
    <row r="911" spans="1:11" ht="15.75" customHeight="1" x14ac:dyDescent="0.2">
      <c r="A911" s="256"/>
      <c r="B911" s="182"/>
      <c r="F911" s="183"/>
      <c r="K911" s="182"/>
    </row>
    <row r="912" spans="1:11" ht="15.75" customHeight="1" x14ac:dyDescent="0.2">
      <c r="A912" s="256"/>
      <c r="B912" s="182"/>
      <c r="F912" s="183"/>
      <c r="K912" s="182"/>
    </row>
    <row r="913" spans="1:11" ht="15.75" customHeight="1" x14ac:dyDescent="0.2">
      <c r="A913" s="256"/>
      <c r="B913" s="182"/>
      <c r="F913" s="183"/>
      <c r="K913" s="182"/>
    </row>
    <row r="914" spans="1:11" ht="15.75" customHeight="1" x14ac:dyDescent="0.2">
      <c r="A914" s="256"/>
      <c r="B914" s="182"/>
      <c r="F914" s="183"/>
      <c r="K914" s="182"/>
    </row>
    <row r="915" spans="1:11" ht="15.75" customHeight="1" x14ac:dyDescent="0.2">
      <c r="A915" s="256"/>
      <c r="B915" s="182"/>
      <c r="F915" s="183"/>
      <c r="K915" s="182"/>
    </row>
    <row r="916" spans="1:11" ht="15.75" customHeight="1" x14ac:dyDescent="0.2">
      <c r="A916" s="256"/>
      <c r="B916" s="182"/>
      <c r="F916" s="183"/>
      <c r="K916" s="182"/>
    </row>
    <row r="917" spans="1:11" ht="15.75" customHeight="1" x14ac:dyDescent="0.2">
      <c r="A917" s="256"/>
      <c r="B917" s="182"/>
      <c r="F917" s="183"/>
      <c r="K917" s="182"/>
    </row>
    <row r="918" spans="1:11" ht="15.75" customHeight="1" x14ac:dyDescent="0.2">
      <c r="A918" s="256"/>
      <c r="B918" s="182"/>
      <c r="F918" s="183"/>
      <c r="K918" s="182"/>
    </row>
    <row r="919" spans="1:11" ht="15.75" customHeight="1" x14ac:dyDescent="0.2">
      <c r="A919" s="256"/>
      <c r="B919" s="182"/>
      <c r="F919" s="183"/>
      <c r="K919" s="182"/>
    </row>
    <row r="920" spans="1:11" ht="15.75" customHeight="1" x14ac:dyDescent="0.2">
      <c r="A920" s="256"/>
      <c r="B920" s="182"/>
      <c r="F920" s="183"/>
      <c r="K920" s="182"/>
    </row>
    <row r="921" spans="1:11" ht="15.75" customHeight="1" x14ac:dyDescent="0.2">
      <c r="A921" s="256"/>
      <c r="B921" s="182"/>
      <c r="F921" s="183"/>
      <c r="K921" s="182"/>
    </row>
    <row r="922" spans="1:11" ht="15.75" customHeight="1" x14ac:dyDescent="0.2">
      <c r="A922" s="256"/>
      <c r="B922" s="182"/>
      <c r="F922" s="183"/>
      <c r="K922" s="182"/>
    </row>
    <row r="923" spans="1:11" ht="15.75" customHeight="1" x14ac:dyDescent="0.2">
      <c r="A923" s="256"/>
      <c r="B923" s="182"/>
      <c r="F923" s="183"/>
      <c r="K923" s="182"/>
    </row>
    <row r="924" spans="1:11" ht="15.75" customHeight="1" x14ac:dyDescent="0.2">
      <c r="A924" s="256"/>
      <c r="B924" s="182"/>
      <c r="F924" s="183"/>
      <c r="K924" s="182"/>
    </row>
    <row r="925" spans="1:11" ht="15.75" customHeight="1" x14ac:dyDescent="0.2">
      <c r="A925" s="256"/>
      <c r="B925" s="182"/>
      <c r="F925" s="183"/>
      <c r="K925" s="182"/>
    </row>
    <row r="926" spans="1:11" ht="15.75" customHeight="1" x14ac:dyDescent="0.2">
      <c r="A926" s="256"/>
      <c r="B926" s="182"/>
      <c r="F926" s="183"/>
      <c r="K926" s="182"/>
    </row>
    <row r="927" spans="1:11" ht="15.75" customHeight="1" x14ac:dyDescent="0.2">
      <c r="A927" s="256"/>
      <c r="B927" s="182"/>
      <c r="F927" s="183"/>
      <c r="K927" s="182"/>
    </row>
    <row r="928" spans="1:11" ht="15.75" customHeight="1" x14ac:dyDescent="0.2">
      <c r="A928" s="256"/>
      <c r="B928" s="182"/>
      <c r="F928" s="183"/>
      <c r="K928" s="182"/>
    </row>
    <row r="929" spans="1:11" ht="15.75" customHeight="1" x14ac:dyDescent="0.2">
      <c r="A929" s="256"/>
      <c r="B929" s="182"/>
      <c r="F929" s="183"/>
      <c r="K929" s="182"/>
    </row>
    <row r="930" spans="1:11" ht="15.75" customHeight="1" x14ac:dyDescent="0.2">
      <c r="A930" s="256"/>
      <c r="B930" s="182"/>
      <c r="F930" s="183"/>
      <c r="K930" s="182"/>
    </row>
    <row r="931" spans="1:11" ht="15.75" customHeight="1" x14ac:dyDescent="0.2">
      <c r="A931" s="256"/>
      <c r="B931" s="182"/>
      <c r="F931" s="183"/>
      <c r="K931" s="182"/>
    </row>
    <row r="932" spans="1:11" ht="15.75" customHeight="1" x14ac:dyDescent="0.2">
      <c r="A932" s="256"/>
      <c r="B932" s="182"/>
      <c r="F932" s="183"/>
      <c r="K932" s="182"/>
    </row>
    <row r="933" spans="1:11" ht="15.75" customHeight="1" x14ac:dyDescent="0.2">
      <c r="A933" s="256"/>
      <c r="B933" s="182"/>
      <c r="F933" s="183"/>
      <c r="K933" s="182"/>
    </row>
    <row r="934" spans="1:11" ht="15.75" customHeight="1" x14ac:dyDescent="0.2">
      <c r="A934" s="256"/>
      <c r="B934" s="182"/>
      <c r="F934" s="183"/>
      <c r="K934" s="182"/>
    </row>
    <row r="935" spans="1:11" ht="15.75" customHeight="1" x14ac:dyDescent="0.2">
      <c r="A935" s="256"/>
      <c r="B935" s="182"/>
      <c r="F935" s="183"/>
      <c r="K935" s="182"/>
    </row>
    <row r="936" spans="1:11" ht="15.75" customHeight="1" x14ac:dyDescent="0.2">
      <c r="A936" s="256"/>
      <c r="B936" s="182"/>
      <c r="F936" s="183"/>
      <c r="K936" s="182"/>
    </row>
    <row r="937" spans="1:11" ht="15.75" customHeight="1" x14ac:dyDescent="0.2">
      <c r="A937" s="256"/>
      <c r="B937" s="182"/>
      <c r="F937" s="183"/>
      <c r="K937" s="182"/>
    </row>
    <row r="938" spans="1:11" ht="15.75" customHeight="1" x14ac:dyDescent="0.2">
      <c r="A938" s="256"/>
      <c r="B938" s="182"/>
      <c r="F938" s="183"/>
      <c r="K938" s="182"/>
    </row>
    <row r="939" spans="1:11" ht="15.75" customHeight="1" x14ac:dyDescent="0.2">
      <c r="A939" s="256"/>
      <c r="B939" s="182"/>
      <c r="F939" s="183"/>
      <c r="K939" s="182"/>
    </row>
    <row r="940" spans="1:11" ht="15.75" customHeight="1" x14ac:dyDescent="0.2">
      <c r="A940" s="256"/>
      <c r="B940" s="182"/>
      <c r="F940" s="183"/>
      <c r="K940" s="182"/>
    </row>
    <row r="941" spans="1:11" ht="15.75" customHeight="1" x14ac:dyDescent="0.2">
      <c r="A941" s="256"/>
      <c r="B941" s="182"/>
      <c r="F941" s="183"/>
      <c r="K941" s="182"/>
    </row>
    <row r="942" spans="1:11" ht="15.75" customHeight="1" x14ac:dyDescent="0.2">
      <c r="A942" s="256"/>
      <c r="B942" s="182"/>
      <c r="F942" s="183"/>
      <c r="K942" s="182"/>
    </row>
    <row r="943" spans="1:11" ht="15.75" customHeight="1" x14ac:dyDescent="0.2">
      <c r="A943" s="256"/>
      <c r="B943" s="182"/>
      <c r="F943" s="183"/>
      <c r="K943" s="182"/>
    </row>
    <row r="944" spans="1:11" ht="15.75" customHeight="1" x14ac:dyDescent="0.2">
      <c r="A944" s="256"/>
      <c r="B944" s="182"/>
      <c r="F944" s="183"/>
      <c r="K944" s="182"/>
    </row>
    <row r="945" spans="1:11" ht="15.75" customHeight="1" x14ac:dyDescent="0.2">
      <c r="A945" s="256"/>
      <c r="B945" s="182"/>
      <c r="F945" s="183"/>
      <c r="K945" s="182"/>
    </row>
    <row r="946" spans="1:11" ht="15.75" customHeight="1" x14ac:dyDescent="0.2">
      <c r="A946" s="256"/>
      <c r="B946" s="182"/>
      <c r="F946" s="183"/>
      <c r="K946" s="182"/>
    </row>
    <row r="947" spans="1:11" ht="15.75" customHeight="1" x14ac:dyDescent="0.2">
      <c r="A947" s="256"/>
      <c r="B947" s="182"/>
      <c r="F947" s="183"/>
      <c r="K947" s="182"/>
    </row>
    <row r="948" spans="1:11" ht="15.75" customHeight="1" x14ac:dyDescent="0.2">
      <c r="A948" s="256"/>
      <c r="B948" s="182"/>
      <c r="F948" s="183"/>
      <c r="K948" s="182"/>
    </row>
    <row r="949" spans="1:11" ht="15.75" customHeight="1" x14ac:dyDescent="0.2">
      <c r="A949" s="256"/>
      <c r="B949" s="182"/>
      <c r="F949" s="183"/>
      <c r="K949" s="182"/>
    </row>
    <row r="950" spans="1:11" ht="15.75" customHeight="1" x14ac:dyDescent="0.2">
      <c r="A950" s="256"/>
      <c r="B950" s="182"/>
      <c r="F950" s="183"/>
      <c r="K950" s="182"/>
    </row>
    <row r="951" spans="1:11" ht="15.75" customHeight="1" x14ac:dyDescent="0.2">
      <c r="A951" s="256"/>
      <c r="B951" s="182"/>
      <c r="F951" s="183"/>
      <c r="K951" s="182"/>
    </row>
    <row r="952" spans="1:11" ht="15.75" customHeight="1" x14ac:dyDescent="0.2">
      <c r="A952" s="256"/>
      <c r="B952" s="182"/>
      <c r="F952" s="183"/>
      <c r="K952" s="182"/>
    </row>
    <row r="953" spans="1:11" ht="15.75" customHeight="1" x14ac:dyDescent="0.2">
      <c r="A953" s="256"/>
      <c r="B953" s="182"/>
      <c r="F953" s="183"/>
      <c r="K953" s="182"/>
    </row>
    <row r="954" spans="1:11" ht="15.75" customHeight="1" x14ac:dyDescent="0.2">
      <c r="A954" s="256"/>
      <c r="B954" s="182"/>
      <c r="F954" s="183"/>
      <c r="K954" s="182"/>
    </row>
    <row r="955" spans="1:11" ht="15.75" customHeight="1" x14ac:dyDescent="0.2">
      <c r="A955" s="256"/>
      <c r="B955" s="182"/>
      <c r="F955" s="183"/>
      <c r="K955" s="182"/>
    </row>
    <row r="956" spans="1:11" ht="15.75" customHeight="1" x14ac:dyDescent="0.2">
      <c r="A956" s="256"/>
      <c r="B956" s="182"/>
      <c r="F956" s="183"/>
      <c r="K956" s="182"/>
    </row>
    <row r="957" spans="1:11" ht="15.75" customHeight="1" x14ac:dyDescent="0.2">
      <c r="A957" s="256"/>
      <c r="B957" s="182"/>
      <c r="F957" s="183"/>
      <c r="K957" s="182"/>
    </row>
    <row r="958" spans="1:11" ht="15.75" customHeight="1" x14ac:dyDescent="0.2">
      <c r="A958" s="256"/>
      <c r="B958" s="182"/>
      <c r="F958" s="183"/>
      <c r="K958" s="182"/>
    </row>
    <row r="959" spans="1:11" ht="15.75" customHeight="1" x14ac:dyDescent="0.2">
      <c r="A959" s="256"/>
      <c r="B959" s="182"/>
      <c r="F959" s="183"/>
      <c r="K959" s="182"/>
    </row>
    <row r="960" spans="1:11" ht="15.75" customHeight="1" x14ac:dyDescent="0.2">
      <c r="A960" s="256"/>
      <c r="B960" s="182"/>
      <c r="F960" s="183"/>
      <c r="K960" s="182"/>
    </row>
    <row r="961" spans="1:11" ht="15.75" customHeight="1" x14ac:dyDescent="0.2">
      <c r="A961" s="256"/>
      <c r="B961" s="182"/>
      <c r="F961" s="183"/>
      <c r="K961" s="182"/>
    </row>
    <row r="962" spans="1:11" ht="15.75" customHeight="1" x14ac:dyDescent="0.2">
      <c r="A962" s="256"/>
      <c r="B962" s="182"/>
      <c r="F962" s="183"/>
      <c r="K962" s="182"/>
    </row>
    <row r="963" spans="1:11" ht="15.75" customHeight="1" x14ac:dyDescent="0.2">
      <c r="A963" s="256"/>
      <c r="B963" s="182"/>
      <c r="F963" s="183"/>
      <c r="K963" s="182"/>
    </row>
    <row r="964" spans="1:11" ht="15.75" customHeight="1" x14ac:dyDescent="0.2">
      <c r="A964" s="256"/>
      <c r="B964" s="182"/>
      <c r="F964" s="183"/>
      <c r="K964" s="182"/>
    </row>
    <row r="965" spans="1:11" ht="15.75" customHeight="1" x14ac:dyDescent="0.2">
      <c r="A965" s="256"/>
      <c r="B965" s="182"/>
      <c r="F965" s="183"/>
      <c r="K965" s="182"/>
    </row>
    <row r="966" spans="1:11" ht="15.75" customHeight="1" x14ac:dyDescent="0.2">
      <c r="A966" s="256"/>
      <c r="B966" s="182"/>
      <c r="F966" s="183"/>
      <c r="K966" s="182"/>
    </row>
    <row r="967" spans="1:11" ht="15.75" customHeight="1" x14ac:dyDescent="0.2">
      <c r="A967" s="256"/>
      <c r="B967" s="182"/>
      <c r="F967" s="183"/>
      <c r="K967" s="182"/>
    </row>
    <row r="968" spans="1:11" ht="15.75" customHeight="1" x14ac:dyDescent="0.2">
      <c r="A968" s="256"/>
      <c r="B968" s="182"/>
      <c r="F968" s="183"/>
      <c r="K968" s="182"/>
    </row>
    <row r="969" spans="1:11" ht="15.75" customHeight="1" x14ac:dyDescent="0.2">
      <c r="A969" s="256"/>
      <c r="B969" s="182"/>
      <c r="F969" s="183"/>
      <c r="K969" s="182"/>
    </row>
    <row r="970" spans="1:11" ht="15.75" customHeight="1" x14ac:dyDescent="0.2">
      <c r="A970" s="256"/>
      <c r="B970" s="182"/>
      <c r="F970" s="183"/>
      <c r="K970" s="182"/>
    </row>
    <row r="971" spans="1:11" ht="15.75" customHeight="1" x14ac:dyDescent="0.2">
      <c r="A971" s="256"/>
      <c r="B971" s="182"/>
      <c r="F971" s="183"/>
      <c r="K971" s="182"/>
    </row>
    <row r="972" spans="1:11" ht="15.75" customHeight="1" x14ac:dyDescent="0.2">
      <c r="A972" s="256"/>
      <c r="B972" s="182"/>
      <c r="F972" s="183"/>
      <c r="K972" s="182"/>
    </row>
    <row r="973" spans="1:11" ht="15.75" customHeight="1" x14ac:dyDescent="0.2">
      <c r="A973" s="256"/>
      <c r="B973" s="182"/>
      <c r="F973" s="183"/>
      <c r="K973" s="182"/>
    </row>
    <row r="974" spans="1:11" ht="15.75" customHeight="1" x14ac:dyDescent="0.2">
      <c r="A974" s="256"/>
      <c r="B974" s="182"/>
      <c r="F974" s="183"/>
      <c r="K974" s="182"/>
    </row>
    <row r="975" spans="1:11" ht="15.75" customHeight="1" x14ac:dyDescent="0.2">
      <c r="A975" s="256"/>
      <c r="B975" s="182"/>
      <c r="F975" s="183"/>
      <c r="K975" s="182"/>
    </row>
    <row r="976" spans="1:11" ht="15.75" customHeight="1" x14ac:dyDescent="0.2">
      <c r="A976" s="256"/>
      <c r="B976" s="182"/>
      <c r="F976" s="183"/>
      <c r="K976" s="182"/>
    </row>
    <row r="977" spans="1:11" ht="15.75" customHeight="1" x14ac:dyDescent="0.2">
      <c r="A977" s="256"/>
      <c r="B977" s="182"/>
      <c r="F977" s="183"/>
      <c r="K977" s="182"/>
    </row>
    <row r="978" spans="1:11" ht="15.75" customHeight="1" x14ac:dyDescent="0.2">
      <c r="A978" s="256"/>
      <c r="B978" s="182"/>
      <c r="F978" s="183"/>
      <c r="K978" s="182"/>
    </row>
    <row r="979" spans="1:11" ht="15.75" customHeight="1" x14ac:dyDescent="0.2">
      <c r="A979" s="256"/>
      <c r="B979" s="182"/>
      <c r="F979" s="183"/>
      <c r="K979" s="182"/>
    </row>
    <row r="980" spans="1:11" ht="15.75" customHeight="1" x14ac:dyDescent="0.2">
      <c r="A980" s="256"/>
      <c r="B980" s="182"/>
      <c r="F980" s="183"/>
      <c r="K980" s="182"/>
    </row>
    <row r="981" spans="1:11" ht="15.75" customHeight="1" x14ac:dyDescent="0.2">
      <c r="A981" s="256"/>
      <c r="B981" s="182"/>
      <c r="F981" s="183"/>
      <c r="K981" s="182"/>
    </row>
    <row r="982" spans="1:11" ht="15.75" customHeight="1" x14ac:dyDescent="0.2">
      <c r="A982" s="256"/>
      <c r="B982" s="182"/>
      <c r="F982" s="183"/>
      <c r="K982" s="182"/>
    </row>
    <row r="983" spans="1:11" ht="15.75" customHeight="1" x14ac:dyDescent="0.2">
      <c r="A983" s="256"/>
      <c r="B983" s="182"/>
      <c r="F983" s="183"/>
      <c r="K983" s="182"/>
    </row>
    <row r="984" spans="1:11" ht="15.75" customHeight="1" x14ac:dyDescent="0.2">
      <c r="A984" s="256"/>
      <c r="B984" s="182"/>
      <c r="F984" s="183"/>
      <c r="K984" s="182"/>
    </row>
    <row r="985" spans="1:11" ht="15.75" customHeight="1" x14ac:dyDescent="0.2">
      <c r="A985" s="256"/>
      <c r="B985" s="182"/>
      <c r="F985" s="183"/>
      <c r="K985" s="182"/>
    </row>
    <row r="986" spans="1:11" ht="15.75" customHeight="1" x14ac:dyDescent="0.2">
      <c r="A986" s="256"/>
      <c r="B986" s="182"/>
      <c r="F986" s="183"/>
      <c r="K986" s="182"/>
    </row>
    <row r="987" spans="1:11" ht="15.75" customHeight="1" x14ac:dyDescent="0.2">
      <c r="A987" s="256"/>
      <c r="B987" s="182"/>
      <c r="F987" s="183"/>
      <c r="K987" s="182"/>
    </row>
    <row r="988" spans="1:11" ht="15.75" customHeight="1" x14ac:dyDescent="0.2">
      <c r="A988" s="256"/>
      <c r="B988" s="182"/>
      <c r="F988" s="183"/>
      <c r="K988" s="182"/>
    </row>
    <row r="989" spans="1:11" ht="15.75" customHeight="1" x14ac:dyDescent="0.2">
      <c r="A989" s="256"/>
      <c r="B989" s="182"/>
      <c r="F989" s="183"/>
      <c r="K989" s="182"/>
    </row>
    <row r="990" spans="1:11" ht="15.75" customHeight="1" x14ac:dyDescent="0.2">
      <c r="A990" s="256"/>
      <c r="B990" s="182"/>
      <c r="F990" s="183"/>
      <c r="K990" s="182"/>
    </row>
    <row r="991" spans="1:11" ht="15.75" customHeight="1" x14ac:dyDescent="0.2">
      <c r="A991" s="256"/>
      <c r="B991" s="182"/>
      <c r="F991" s="183"/>
      <c r="K991" s="182"/>
    </row>
    <row r="992" spans="1:11" ht="15.75" customHeight="1" x14ac:dyDescent="0.2">
      <c r="A992" s="256"/>
      <c r="B992" s="182"/>
      <c r="F992" s="183"/>
      <c r="K992" s="182"/>
    </row>
    <row r="993" spans="1:11" ht="15.75" customHeight="1" x14ac:dyDescent="0.2">
      <c r="A993" s="256"/>
      <c r="B993" s="182"/>
      <c r="F993" s="183"/>
      <c r="K993" s="182"/>
    </row>
    <row r="994" spans="1:11" ht="15.75" customHeight="1" x14ac:dyDescent="0.2">
      <c r="A994" s="256"/>
      <c r="B994" s="182"/>
      <c r="F994" s="183"/>
      <c r="K994" s="182"/>
    </row>
    <row r="995" spans="1:11" ht="15.75" customHeight="1" x14ac:dyDescent="0.2">
      <c r="A995" s="256"/>
      <c r="B995" s="182"/>
      <c r="F995" s="183"/>
      <c r="K995" s="182"/>
    </row>
    <row r="996" spans="1:11" ht="15.75" customHeight="1" x14ac:dyDescent="0.2">
      <c r="A996" s="256"/>
      <c r="B996" s="182"/>
      <c r="F996" s="183"/>
      <c r="K996" s="182"/>
    </row>
    <row r="997" spans="1:11" ht="15.75" customHeight="1" x14ac:dyDescent="0.2">
      <c r="A997" s="256"/>
      <c r="B997" s="182"/>
      <c r="F997" s="183"/>
      <c r="K997" s="182"/>
    </row>
    <row r="998" spans="1:11" ht="15.75" customHeight="1" x14ac:dyDescent="0.2">
      <c r="A998" s="256"/>
      <c r="B998" s="182"/>
      <c r="F998" s="183"/>
      <c r="K998" s="182"/>
    </row>
    <row r="999" spans="1:11" ht="15.75" customHeight="1" x14ac:dyDescent="0.2">
      <c r="A999" s="256"/>
      <c r="B999" s="182"/>
      <c r="F999" s="183"/>
      <c r="K999" s="182"/>
    </row>
    <row r="1000" spans="1:11" ht="15.75" customHeight="1" x14ac:dyDescent="0.2">
      <c r="A1000" s="256"/>
      <c r="B1000" s="182"/>
      <c r="F1000" s="183"/>
      <c r="K1000" s="182"/>
    </row>
  </sheetData>
  <mergeCells count="1">
    <mergeCell ref="A1:H1"/>
  </mergeCell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G1000"/>
  <sheetViews>
    <sheetView tabSelected="1" workbookViewId="0">
      <selection activeCell="K20" sqref="K20"/>
    </sheetView>
  </sheetViews>
  <sheetFormatPr defaultColWidth="14.42578125" defaultRowHeight="15" customHeight="1" x14ac:dyDescent="0.2"/>
  <cols>
    <col min="1" max="1" width="14.42578125" customWidth="1"/>
    <col min="2" max="2" width="24.85546875" customWidth="1"/>
    <col min="3" max="3" width="10.42578125" customWidth="1"/>
    <col min="4" max="6" width="9.42578125" customWidth="1"/>
    <col min="7" max="7" width="11" customWidth="1"/>
  </cols>
  <sheetData>
    <row r="1" spans="2:7" ht="15.75" customHeight="1" x14ac:dyDescent="0.2"/>
    <row r="2" spans="2:7" ht="15.75" customHeight="1" x14ac:dyDescent="0.2"/>
    <row r="3" spans="2:7" ht="15.75" customHeight="1" x14ac:dyDescent="0.2"/>
    <row r="4" spans="2:7" ht="15.75" customHeight="1" x14ac:dyDescent="0.2">
      <c r="B4" s="202" t="s">
        <v>100</v>
      </c>
      <c r="C4" s="203">
        <v>17</v>
      </c>
      <c r="D4" s="203">
        <v>18</v>
      </c>
      <c r="E4" s="203">
        <v>19</v>
      </c>
      <c r="F4" s="203">
        <v>20</v>
      </c>
      <c r="G4" s="204">
        <v>21</v>
      </c>
    </row>
    <row r="5" spans="2:7" ht="15.75" customHeight="1" x14ac:dyDescent="0.2">
      <c r="B5" s="205" t="s">
        <v>98</v>
      </c>
      <c r="C5" s="206">
        <f>'WBS F Vs A Stacked Column Chart'!C2</f>
        <v>43220</v>
      </c>
      <c r="D5" s="206">
        <f>'WBS F Vs A Stacked Column Chart'!D2</f>
        <v>43227</v>
      </c>
      <c r="E5" s="206">
        <f>'WBS F Vs A Stacked Column Chart'!E2</f>
        <v>43234</v>
      </c>
      <c r="F5" s="206">
        <f>'WBS F Vs A Stacked Column Chart'!F2</f>
        <v>43241</v>
      </c>
      <c r="G5" s="207">
        <f>'WBS F Vs A Stacked Column Chart'!G2</f>
        <v>43248</v>
      </c>
    </row>
    <row r="6" spans="2:7" ht="15.75" customHeight="1" x14ac:dyDescent="0.2">
      <c r="B6" s="208" t="s">
        <v>101</v>
      </c>
      <c r="C6">
        <f>SUM('WBS F Vs A Stacked Column Chart'!L3,'WBS F Vs A Stacked Column Chart'!L7,'WBS F Vs A Stacked Column Chart'!L25,'WBS F Vs A Stacked Column Chart'!L32,'WBS F Vs A Stacked Column Chart'!L41)</f>
        <v>72.849999999999994</v>
      </c>
      <c r="D6">
        <f>SUM('WBS F Vs A Stacked Column Chart'!M3,'WBS F Vs A Stacked Column Chart'!M7,'WBS F Vs A Stacked Column Chart'!M25,'WBS F Vs A Stacked Column Chart'!M32,'WBS F Vs A Stacked Column Chart'!M41)</f>
        <v>91.57</v>
      </c>
      <c r="E6">
        <f>SUM('WBS F Vs A Stacked Column Chart'!N3,'WBS F Vs A Stacked Column Chart'!N7,'WBS F Vs A Stacked Column Chart'!N25,'WBS F Vs A Stacked Column Chart'!N32,'WBS F Vs A Stacked Column Chart'!N41)</f>
        <v>69.7</v>
      </c>
      <c r="F6">
        <f>SUM('WBS F Vs A Stacked Column Chart'!O3,'WBS F Vs A Stacked Column Chart'!O7,'WBS F Vs A Stacked Column Chart'!O25,'WBS F Vs A Stacked Column Chart'!O32,'WBS F Vs A Stacked Column Chart'!O41)</f>
        <v>84.8</v>
      </c>
      <c r="G6" s="209">
        <f>SUM('WBS F Vs A Stacked Column Chart'!P3,'WBS F Vs A Stacked Column Chart'!P7,'WBS F Vs A Stacked Column Chart'!P25,'WBS F Vs A Stacked Column Chart'!P32,'WBS F Vs A Stacked Column Chart'!P41)</f>
        <v>84.8</v>
      </c>
    </row>
    <row r="7" spans="2:7" ht="15.75" customHeight="1" x14ac:dyDescent="0.2">
      <c r="B7" s="208" t="s">
        <v>102</v>
      </c>
      <c r="C7" s="210">
        <f>SUM('WBS F Vs A Stacked Column Chart'!C3,'WBS F Vs A Stacked Column Chart'!C7,'WBS F Vs A Stacked Column Chart'!C25,'WBS F Vs A Stacked Column Chart'!C32,'WBS F Vs A Stacked Column Chart'!C41)</f>
        <v>48</v>
      </c>
      <c r="D7" s="210">
        <f>SUM('WBS F Vs A Stacked Column Chart'!D3,'WBS F Vs A Stacked Column Chart'!D7,'WBS F Vs A Stacked Column Chart'!D25,'WBS F Vs A Stacked Column Chart'!D32,'WBS F Vs A Stacked Column Chart'!D41)</f>
        <v>26</v>
      </c>
      <c r="E7" s="210">
        <f>SUM('WBS F Vs A Stacked Column Chart'!E3,'WBS F Vs A Stacked Column Chart'!E7,'WBS F Vs A Stacked Column Chart'!E25,'WBS F Vs A Stacked Column Chart'!E32,'WBS F Vs A Stacked Column Chart'!E41)</f>
        <v>21.5</v>
      </c>
      <c r="F7" s="210">
        <f>SUM('WBS F Vs A Stacked Column Chart'!F3,'WBS F Vs A Stacked Column Chart'!F7,'WBS F Vs A Stacked Column Chart'!F25,'WBS F Vs A Stacked Column Chart'!F32,'WBS F Vs A Stacked Column Chart'!F41)</f>
        <v>150.25</v>
      </c>
      <c r="G7" s="211">
        <f>SUM('WBS F Vs A Stacked Column Chart'!G3,'WBS F Vs A Stacked Column Chart'!G7,'WBS F Vs A Stacked Column Chart'!G25,'WBS F Vs A Stacked Column Chart'!G32,'WBS F Vs A Stacked Column Chart'!G41)</f>
        <v>242.25</v>
      </c>
    </row>
    <row r="8" spans="2:7" ht="15.75" customHeight="1" x14ac:dyDescent="0.2">
      <c r="B8" s="205" t="s">
        <v>103</v>
      </c>
      <c r="C8" s="212">
        <f t="shared" ref="C8:G8" si="0">(C7-C6)/C6</f>
        <v>-0.34111187371310908</v>
      </c>
      <c r="D8" s="212">
        <f t="shared" si="0"/>
        <v>-0.71606421317025226</v>
      </c>
      <c r="E8" s="212">
        <f t="shared" si="0"/>
        <v>-0.6915351506456241</v>
      </c>
      <c r="F8" s="212">
        <f t="shared" si="0"/>
        <v>0.77181603773584917</v>
      </c>
      <c r="G8" s="213">
        <f t="shared" si="0"/>
        <v>1.8567216981132075</v>
      </c>
    </row>
    <row r="9" spans="2:7" ht="15.75" customHeight="1" x14ac:dyDescent="0.2"/>
    <row r="10" spans="2:7" ht="15.75" customHeight="1" x14ac:dyDescent="0.2"/>
    <row r="11" spans="2:7" ht="15.75" customHeight="1" x14ac:dyDescent="0.2"/>
    <row r="12" spans="2:7" ht="15.75" customHeight="1" x14ac:dyDescent="0.2"/>
    <row r="13" spans="2:7" ht="15.75" customHeight="1" x14ac:dyDescent="0.2"/>
    <row r="14" spans="2:7" ht="15.75" customHeight="1" x14ac:dyDescent="0.2"/>
    <row r="15" spans="2:7" ht="15.75" customHeight="1" x14ac:dyDescent="0.2"/>
    <row r="16" spans="2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89" t="s">
        <v>0</v>
      </c>
      <c r="B1" s="287" t="s">
        <v>1</v>
      </c>
      <c r="C1" s="275" t="s">
        <v>2</v>
      </c>
      <c r="D1" s="281" t="s">
        <v>3</v>
      </c>
      <c r="E1" s="281" t="s">
        <v>4</v>
      </c>
      <c r="F1" s="281" t="s">
        <v>5</v>
      </c>
      <c r="G1" s="281" t="s">
        <v>6</v>
      </c>
      <c r="H1" s="281" t="s">
        <v>7</v>
      </c>
      <c r="I1" s="281" t="s">
        <v>8</v>
      </c>
      <c r="J1" s="285" t="s">
        <v>9</v>
      </c>
      <c r="K1" s="283" t="s">
        <v>10</v>
      </c>
      <c r="L1" s="277" t="s">
        <v>11</v>
      </c>
      <c r="M1" s="27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78"/>
      <c r="B2" s="288"/>
      <c r="C2" s="276"/>
      <c r="D2" s="282"/>
      <c r="E2" s="282"/>
      <c r="F2" s="282"/>
      <c r="G2" s="282"/>
      <c r="H2" s="282"/>
      <c r="I2" s="282"/>
      <c r="J2" s="286"/>
      <c r="K2" s="284"/>
      <c r="L2" s="278"/>
      <c r="M2" s="28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6">
        <f t="shared" si="0"/>
        <v>0</v>
      </c>
      <c r="K3" s="7">
        <f t="shared" ref="K3:K6" si="1">SUM(C3:J3)</f>
        <v>0</v>
      </c>
      <c r="L3" s="8">
        <f>SUM(L4:L6)</f>
        <v>0</v>
      </c>
      <c r="M3" s="9" t="str">
        <f>IF(ISNUMBER(L3),IF(L3&gt;0,ROUND((K3-L3)/L3, 4),"+"),"N/A")</f>
        <v>+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214" t="s">
        <v>14</v>
      </c>
      <c r="D4" s="18" t="s">
        <v>14</v>
      </c>
      <c r="E4" s="18" t="s">
        <v>14</v>
      </c>
      <c r="F4" s="18" t="s">
        <v>14</v>
      </c>
      <c r="G4" s="18" t="s">
        <v>14</v>
      </c>
      <c r="H4" s="18" t="s">
        <v>14</v>
      </c>
      <c r="I4" s="18" t="s">
        <v>14</v>
      </c>
      <c r="J4" s="215" t="s">
        <v>14</v>
      </c>
      <c r="K4" s="17">
        <f t="shared" si="1"/>
        <v>0</v>
      </c>
      <c r="L4" s="19" t="s">
        <v>14</v>
      </c>
      <c r="M4" s="22" t="str">
        <f t="shared" ref="M4:M15" si="2">IF(ISNUMBER(L4),IF(L4&gt;0,ROUND((K4-L4)/L4, 4),IF(K4=0, 0,"+")),"N/A")</f>
        <v>N/A</v>
      </c>
    </row>
    <row r="5" spans="1:26" ht="15.75" customHeight="1" x14ac:dyDescent="0.2">
      <c r="A5" s="23" t="s">
        <v>15</v>
      </c>
      <c r="B5" s="24" t="s">
        <v>16</v>
      </c>
      <c r="C5" s="216" t="s">
        <v>14</v>
      </c>
      <c r="D5" s="36" t="s">
        <v>14</v>
      </c>
      <c r="E5" s="38" t="s">
        <v>14</v>
      </c>
      <c r="F5" s="38" t="s">
        <v>14</v>
      </c>
      <c r="G5" s="38" t="s">
        <v>14</v>
      </c>
      <c r="H5" s="38" t="s">
        <v>14</v>
      </c>
      <c r="I5" s="38" t="s">
        <v>14</v>
      </c>
      <c r="J5" s="40" t="s">
        <v>14</v>
      </c>
      <c r="K5" s="30">
        <f t="shared" si="1"/>
        <v>0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37" t="s">
        <v>14</v>
      </c>
      <c r="I6" s="26" t="s">
        <v>14</v>
      </c>
      <c r="J6" s="39" t="s">
        <v>14</v>
      </c>
      <c r="K6" s="41">
        <f t="shared" si="1"/>
        <v>0</v>
      </c>
      <c r="L6" s="46" t="s">
        <v>14</v>
      </c>
      <c r="M6" s="43" t="str">
        <f t="shared" si="2"/>
        <v>N/A</v>
      </c>
    </row>
    <row r="7" spans="1:26" ht="15.75" customHeight="1" x14ac:dyDescent="0.2">
      <c r="A7" s="44">
        <v>2</v>
      </c>
      <c r="B7" s="45" t="s">
        <v>18</v>
      </c>
      <c r="C7" s="47">
        <f t="shared" ref="C7:L7" si="3">SUM(C8,C13,C17:C23)</f>
        <v>0</v>
      </c>
      <c r="D7" s="48">
        <f t="shared" si="3"/>
        <v>0</v>
      </c>
      <c r="E7" s="48">
        <f t="shared" si="3"/>
        <v>0</v>
      </c>
      <c r="F7" s="48">
        <f t="shared" si="3"/>
        <v>0</v>
      </c>
      <c r="G7" s="48">
        <f t="shared" si="3"/>
        <v>0</v>
      </c>
      <c r="H7" s="48">
        <f t="shared" si="3"/>
        <v>0</v>
      </c>
      <c r="I7" s="48">
        <f t="shared" si="3"/>
        <v>0</v>
      </c>
      <c r="J7" s="48">
        <f t="shared" si="3"/>
        <v>0</v>
      </c>
      <c r="K7" s="49">
        <f t="shared" si="3"/>
        <v>0</v>
      </c>
      <c r="L7" s="50">
        <f t="shared" si="3"/>
        <v>0</v>
      </c>
      <c r="M7" s="51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ref="K8:K11" si="5">SUM(C8:J8)</f>
        <v>0</v>
      </c>
      <c r="L8" s="58">
        <f>SUM(L9:L11)</f>
        <v>0</v>
      </c>
      <c r="M8" s="59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5"/>
        <v>0</v>
      </c>
      <c r="L9" s="28" t="s">
        <v>14</v>
      </c>
      <c r="M9" s="22" t="str">
        <f t="shared" si="2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5"/>
        <v>0</v>
      </c>
      <c r="L10" s="28" t="s">
        <v>14</v>
      </c>
      <c r="M10" s="22" t="str">
        <f t="shared" si="2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5"/>
        <v>0</v>
      </c>
      <c r="L11" s="28" t="s">
        <v>14</v>
      </c>
      <c r="M11" s="22" t="str">
        <f t="shared" si="2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2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L13" si="6">SUM(C14:C15)</f>
        <v>0</v>
      </c>
      <c r="D13" s="55">
        <f t="shared" si="6"/>
        <v>0</v>
      </c>
      <c r="E13" s="55">
        <f t="shared" si="6"/>
        <v>0</v>
      </c>
      <c r="F13" s="55">
        <f t="shared" si="6"/>
        <v>0</v>
      </c>
      <c r="G13" s="55">
        <f t="shared" si="6"/>
        <v>0</v>
      </c>
      <c r="H13" s="55">
        <f t="shared" si="6"/>
        <v>0</v>
      </c>
      <c r="I13" s="55">
        <f t="shared" si="6"/>
        <v>0</v>
      </c>
      <c r="J13" s="55">
        <f t="shared" si="6"/>
        <v>0</v>
      </c>
      <c r="K13" s="57">
        <f t="shared" si="6"/>
        <v>0</v>
      </c>
      <c r="L13" s="58">
        <f t="shared" si="6"/>
        <v>0</v>
      </c>
      <c r="M13" s="59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3" t="s">
        <v>14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ref="K14:K15" si="7">SUM(C14:J14)</f>
        <v>0</v>
      </c>
      <c r="L14" s="28" t="s">
        <v>14</v>
      </c>
      <c r="M14" s="22" t="str">
        <f t="shared" si="2"/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3" t="s">
        <v>14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7"/>
        <v>0</v>
      </c>
      <c r="L15" s="28" t="s">
        <v>14</v>
      </c>
      <c r="M15" s="22" t="str">
        <f t="shared" si="2"/>
        <v>N/A</v>
      </c>
    </row>
    <row r="16" spans="1:26" ht="8.2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/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5" t="s">
        <v>14</v>
      </c>
      <c r="F17" s="65" t="s">
        <v>14</v>
      </c>
      <c r="G17" s="65" t="s">
        <v>14</v>
      </c>
      <c r="H17" s="65" t="s">
        <v>14</v>
      </c>
      <c r="I17" s="63" t="s">
        <v>14</v>
      </c>
      <c r="J17" s="64" t="s">
        <v>14</v>
      </c>
      <c r="K17" s="30">
        <f t="shared" ref="K17:K23" si="8">SUM(C17:J17)</f>
        <v>0</v>
      </c>
      <c r="L17" s="28" t="s">
        <v>14</v>
      </c>
      <c r="M17" s="22" t="str">
        <f t="shared" ref="M17:M23" si="9">IF(ISNUMBER(L17),IF(L17&gt;0,ROUND((K17-L17)/L17, 4),IF(K17=0, 0,"+")),"N/A")</f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5" t="s">
        <v>14</v>
      </c>
      <c r="F18" s="65" t="s">
        <v>14</v>
      </c>
      <c r="G18" s="65" t="s">
        <v>14</v>
      </c>
      <c r="H18" s="65" t="s">
        <v>14</v>
      </c>
      <c r="I18" s="63" t="s">
        <v>14</v>
      </c>
      <c r="J18" s="64" t="s">
        <v>14</v>
      </c>
      <c r="K18" s="30">
        <f t="shared" si="8"/>
        <v>0</v>
      </c>
      <c r="L18" s="28" t="s">
        <v>14</v>
      </c>
      <c r="M18" s="22" t="str">
        <f t="shared" si="9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8"/>
        <v>0</v>
      </c>
      <c r="L19" s="28" t="s">
        <v>14</v>
      </c>
      <c r="M19" s="22" t="str">
        <f t="shared" si="9"/>
        <v>N/A</v>
      </c>
    </row>
    <row r="20" spans="1:26" ht="15.75" customHeight="1" x14ac:dyDescent="0.2">
      <c r="A20" s="60">
        <v>2.6</v>
      </c>
      <c r="B20" s="61" t="s">
        <v>34</v>
      </c>
      <c r="C20" s="67" t="s">
        <v>14</v>
      </c>
      <c r="D20" s="68" t="s">
        <v>14</v>
      </c>
      <c r="E20" s="68" t="s">
        <v>14</v>
      </c>
      <c r="F20" s="68" t="s">
        <v>14</v>
      </c>
      <c r="G20" s="65" t="s">
        <v>14</v>
      </c>
      <c r="H20" s="65" t="s">
        <v>14</v>
      </c>
      <c r="I20" s="36" t="s">
        <v>14</v>
      </c>
      <c r="J20" s="70" t="s">
        <v>14</v>
      </c>
      <c r="K20" s="30">
        <f t="shared" si="8"/>
        <v>0</v>
      </c>
      <c r="L20" s="28" t="s">
        <v>14</v>
      </c>
      <c r="M20" s="22" t="str">
        <f t="shared" si="9"/>
        <v>N/A</v>
      </c>
    </row>
    <row r="21" spans="1:26" ht="15.75" customHeight="1" x14ac:dyDescent="0.2">
      <c r="A21" s="60">
        <v>2.7</v>
      </c>
      <c r="B21" s="61" t="s">
        <v>35</v>
      </c>
      <c r="C21" s="62" t="s">
        <v>14</v>
      </c>
      <c r="D21" s="63" t="s">
        <v>14</v>
      </c>
      <c r="E21" s="63" t="s">
        <v>14</v>
      </c>
      <c r="F21" s="63" t="s">
        <v>14</v>
      </c>
      <c r="G21" s="63" t="s">
        <v>14</v>
      </c>
      <c r="H21" s="63" t="s">
        <v>14</v>
      </c>
      <c r="I21" s="63" t="s">
        <v>14</v>
      </c>
      <c r="J21" s="64" t="s">
        <v>14</v>
      </c>
      <c r="K21" s="30">
        <f t="shared" si="8"/>
        <v>0</v>
      </c>
      <c r="L21" s="28" t="s">
        <v>14</v>
      </c>
      <c r="M21" s="22" t="str">
        <f t="shared" si="9"/>
        <v>N/A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3" t="s">
        <v>14</v>
      </c>
      <c r="E22" s="63" t="s">
        <v>14</v>
      </c>
      <c r="F22" s="63" t="s">
        <v>14</v>
      </c>
      <c r="G22" s="63" t="s">
        <v>14</v>
      </c>
      <c r="H22" s="63" t="s">
        <v>14</v>
      </c>
      <c r="I22" s="63" t="s">
        <v>14</v>
      </c>
      <c r="J22" s="64" t="s">
        <v>14</v>
      </c>
      <c r="K22" s="30">
        <f t="shared" si="8"/>
        <v>0</v>
      </c>
      <c r="L22" s="28" t="s">
        <v>14</v>
      </c>
      <c r="M22" s="22" t="str">
        <f t="shared" si="9"/>
        <v>N/A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8"/>
        <v>0</v>
      </c>
      <c r="L23" s="28" t="s">
        <v>14</v>
      </c>
      <c r="M23" s="22" t="str">
        <f t="shared" si="9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/>
    </row>
    <row r="25" spans="1:26" ht="15.75" customHeight="1" x14ac:dyDescent="0.2">
      <c r="A25" s="78">
        <v>3</v>
      </c>
      <c r="B25" s="79" t="s">
        <v>38</v>
      </c>
      <c r="C25" s="80">
        <f t="shared" ref="C25:I25" si="10">SUM(C26:C30)</f>
        <v>0</v>
      </c>
      <c r="D25" s="81">
        <f t="shared" si="10"/>
        <v>0</v>
      </c>
      <c r="E25" s="81">
        <f t="shared" si="10"/>
        <v>0</v>
      </c>
      <c r="F25" s="81">
        <f t="shared" si="10"/>
        <v>0</v>
      </c>
      <c r="G25" s="81">
        <f t="shared" si="10"/>
        <v>0</v>
      </c>
      <c r="H25" s="81">
        <f t="shared" si="10"/>
        <v>0</v>
      </c>
      <c r="I25" s="81">
        <f t="shared" si="10"/>
        <v>0</v>
      </c>
      <c r="J25" s="82">
        <f>SUM(J26:J31)</f>
        <v>0</v>
      </c>
      <c r="K25" s="83">
        <f t="shared" ref="K25:K30" si="11">SUM(C25:J25)</f>
        <v>0</v>
      </c>
      <c r="L25" s="84">
        <f>SUM(L26:L30)</f>
        <v>0</v>
      </c>
      <c r="M25" s="85">
        <f t="shared" ref="M25:M30" si="12">IF(ISNUMBER(L25),IF(L25&gt;0,ROUND((K25-L25)/L25, 4),IF(K25=0, 0,"+")),"N/A")</f>
        <v>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11"/>
        <v>0</v>
      </c>
      <c r="L26" s="19" t="s">
        <v>14</v>
      </c>
      <c r="M26" s="22" t="str">
        <f t="shared" si="12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5" t="s">
        <v>14</v>
      </c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11"/>
        <v>0</v>
      </c>
      <c r="L27" s="19" t="s">
        <v>14</v>
      </c>
      <c r="M27" s="22" t="str">
        <f t="shared" si="12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5" t="s">
        <v>14</v>
      </c>
      <c r="E28" s="63" t="s">
        <v>14</v>
      </c>
      <c r="F28" s="63" t="s">
        <v>14</v>
      </c>
      <c r="G28" s="65" t="s">
        <v>14</v>
      </c>
      <c r="H28" s="63" t="s">
        <v>14</v>
      </c>
      <c r="I28" s="63" t="s">
        <v>14</v>
      </c>
      <c r="J28" s="64" t="s">
        <v>14</v>
      </c>
      <c r="K28" s="30">
        <f t="shared" si="11"/>
        <v>0</v>
      </c>
      <c r="L28" s="19" t="s">
        <v>14</v>
      </c>
      <c r="M28" s="22" t="str">
        <f t="shared" si="12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63" t="s">
        <v>14</v>
      </c>
      <c r="F29" s="63" t="s">
        <v>14</v>
      </c>
      <c r="G29" s="63" t="s">
        <v>14</v>
      </c>
      <c r="H29" s="63" t="s">
        <v>14</v>
      </c>
      <c r="I29" s="63" t="s">
        <v>14</v>
      </c>
      <c r="J29" s="64" t="s">
        <v>14</v>
      </c>
      <c r="K29" s="30">
        <f t="shared" si="11"/>
        <v>0</v>
      </c>
      <c r="L29" s="28" t="s">
        <v>14</v>
      </c>
      <c r="M29" s="22" t="str">
        <f t="shared" si="12"/>
        <v>N/A</v>
      </c>
    </row>
    <row r="30" spans="1:26" ht="15.75" customHeight="1" x14ac:dyDescent="0.2">
      <c r="A30" s="60">
        <v>3.5</v>
      </c>
      <c r="B30" s="61" t="s">
        <v>43</v>
      </c>
      <c r="C30" s="62" t="s">
        <v>14</v>
      </c>
      <c r="D30" s="63" t="s">
        <v>14</v>
      </c>
      <c r="E30" s="63" t="s">
        <v>14</v>
      </c>
      <c r="F30" s="63" t="s">
        <v>14</v>
      </c>
      <c r="G30" s="63" t="s">
        <v>14</v>
      </c>
      <c r="H30" s="63" t="s">
        <v>14</v>
      </c>
      <c r="I30" s="63" t="s">
        <v>14</v>
      </c>
      <c r="J30" s="64" t="s">
        <v>14</v>
      </c>
      <c r="K30" s="30">
        <f t="shared" si="11"/>
        <v>0</v>
      </c>
      <c r="L30" s="28" t="s">
        <v>14</v>
      </c>
      <c r="M30" s="22" t="str">
        <f t="shared" si="12"/>
        <v>N/A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/>
    </row>
    <row r="32" spans="1:26" ht="15.75" customHeight="1" x14ac:dyDescent="0.2">
      <c r="A32" s="78">
        <v>4</v>
      </c>
      <c r="B32" s="79" t="s">
        <v>44</v>
      </c>
      <c r="C32" s="80">
        <f t="shared" ref="C32:J32" si="13">SUM(C33:C36)</f>
        <v>0</v>
      </c>
      <c r="D32" s="81">
        <f t="shared" si="13"/>
        <v>0</v>
      </c>
      <c r="E32" s="81">
        <f t="shared" si="13"/>
        <v>0</v>
      </c>
      <c r="F32" s="81">
        <f t="shared" si="13"/>
        <v>0</v>
      </c>
      <c r="G32" s="81">
        <f t="shared" si="13"/>
        <v>0</v>
      </c>
      <c r="H32" s="81">
        <f t="shared" si="13"/>
        <v>0</v>
      </c>
      <c r="I32" s="81">
        <f t="shared" si="13"/>
        <v>0</v>
      </c>
      <c r="J32" s="82">
        <f t="shared" si="13"/>
        <v>0</v>
      </c>
      <c r="K32" s="90">
        <f t="shared" ref="K32:K35" si="14">SUM(C32:J32)</f>
        <v>0</v>
      </c>
      <c r="L32" s="84">
        <v>0</v>
      </c>
      <c r="M32" s="85">
        <f t="shared" ref="M32:M39" si="15">IF(ISNUMBER(L32),IF(L32&gt;0,ROUND((K32-L32)/L32, 4),IF(K32=0, 0,"+")),"N/A")</f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64"/>
      <c r="K33" s="30">
        <f t="shared" si="14"/>
        <v>0</v>
      </c>
      <c r="L33" s="28" t="s">
        <v>14</v>
      </c>
      <c r="M33" s="22" t="str">
        <f t="shared" si="15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4"/>
        <v>0</v>
      </c>
      <c r="L34" s="28" t="s">
        <v>14</v>
      </c>
      <c r="M34" s="22" t="str">
        <f t="shared" si="15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4"/>
        <v>0</v>
      </c>
      <c r="L35" s="28" t="s">
        <v>14</v>
      </c>
      <c r="M35" s="22" t="str">
        <f t="shared" si="15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6">SUM(C37:C39)</f>
        <v>0</v>
      </c>
      <c r="D36" s="92">
        <f t="shared" si="16"/>
        <v>0</v>
      </c>
      <c r="E36" s="92">
        <f t="shared" si="16"/>
        <v>0</v>
      </c>
      <c r="F36" s="92">
        <f t="shared" si="16"/>
        <v>0</v>
      </c>
      <c r="G36" s="92">
        <f t="shared" si="16"/>
        <v>0</v>
      </c>
      <c r="H36" s="92">
        <f t="shared" si="16"/>
        <v>0</v>
      </c>
      <c r="I36" s="92">
        <f t="shared" si="16"/>
        <v>0</v>
      </c>
      <c r="J36" s="93">
        <f t="shared" si="16"/>
        <v>0</v>
      </c>
      <c r="K36" s="94">
        <f t="shared" si="16"/>
        <v>0</v>
      </c>
      <c r="L36" s="95">
        <v>0</v>
      </c>
      <c r="M36" s="96">
        <f t="shared" si="15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5" t="s">
        <v>14</v>
      </c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7">SUM(C37:J37)</f>
        <v>0</v>
      </c>
      <c r="L37" s="28" t="s">
        <v>14</v>
      </c>
      <c r="M37" s="22" t="str">
        <f t="shared" si="15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7"/>
        <v>0</v>
      </c>
      <c r="L38" s="28" t="s">
        <v>14</v>
      </c>
      <c r="M38" s="22" t="str">
        <f t="shared" si="15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7"/>
        <v>0</v>
      </c>
      <c r="L39" s="28" t="s">
        <v>14</v>
      </c>
      <c r="M39" s="22" t="str">
        <f t="shared" si="15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/>
    </row>
    <row r="41" spans="1:26" ht="15.75" customHeight="1" x14ac:dyDescent="0.2">
      <c r="A41" s="78">
        <v>5</v>
      </c>
      <c r="B41" s="79" t="s">
        <v>55</v>
      </c>
      <c r="C41" s="80">
        <f t="shared" ref="C41:J41" si="18">SUM(C42:C44)</f>
        <v>0</v>
      </c>
      <c r="D41" s="81">
        <f t="shared" si="18"/>
        <v>0</v>
      </c>
      <c r="E41" s="81">
        <f t="shared" si="18"/>
        <v>0</v>
      </c>
      <c r="F41" s="81">
        <f t="shared" si="18"/>
        <v>0</v>
      </c>
      <c r="G41" s="81">
        <f t="shared" si="18"/>
        <v>0</v>
      </c>
      <c r="H41" s="81">
        <f t="shared" si="18"/>
        <v>0</v>
      </c>
      <c r="I41" s="81">
        <f t="shared" si="18"/>
        <v>0</v>
      </c>
      <c r="J41" s="82">
        <f t="shared" si="18"/>
        <v>0</v>
      </c>
      <c r="K41" s="90">
        <f t="shared" ref="K41:K54" si="19">SUM(C41:J41)</f>
        <v>0</v>
      </c>
      <c r="L41" s="84">
        <f>SUM(L42:L43,L44,L51)</f>
        <v>0</v>
      </c>
      <c r="M41" s="99">
        <f t="shared" ref="M41:M54" si="20">IF(ISNUMBER(L41),IF(L41&gt;0,ROUND((K41-L41)/L41, 4),IF(K41=0, 0,"+")),"N/A")</f>
        <v>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2" t="s">
        <v>14</v>
      </c>
      <c r="D42" s="63" t="s">
        <v>14</v>
      </c>
      <c r="E42" s="63" t="s">
        <v>14</v>
      </c>
      <c r="F42" s="63" t="s">
        <v>14</v>
      </c>
      <c r="G42" s="63" t="s">
        <v>14</v>
      </c>
      <c r="H42" s="63" t="s">
        <v>14</v>
      </c>
      <c r="I42" s="63" t="s">
        <v>14</v>
      </c>
      <c r="J42" s="64" t="s">
        <v>14</v>
      </c>
      <c r="K42" s="30">
        <f t="shared" si="19"/>
        <v>0</v>
      </c>
      <c r="L42" s="19" t="s">
        <v>14</v>
      </c>
      <c r="M42" s="22" t="str">
        <f t="shared" si="20"/>
        <v>N/A</v>
      </c>
    </row>
    <row r="43" spans="1:26" ht="15.75" customHeight="1" x14ac:dyDescent="0.2">
      <c r="A43" s="60">
        <v>5.2</v>
      </c>
      <c r="B43" s="61" t="s">
        <v>57</v>
      </c>
      <c r="C43" s="62"/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4" t="s">
        <v>14</v>
      </c>
      <c r="K43" s="30">
        <f t="shared" si="19"/>
        <v>0</v>
      </c>
      <c r="L43" s="19" t="s">
        <v>14</v>
      </c>
      <c r="M43" s="22" t="str">
        <f t="shared" si="20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21">SUM(C45,C48,C51)</f>
        <v>0</v>
      </c>
      <c r="D44" s="103">
        <f t="shared" si="21"/>
        <v>0</v>
      </c>
      <c r="E44" s="103">
        <f t="shared" si="21"/>
        <v>0</v>
      </c>
      <c r="F44" s="103">
        <f t="shared" si="21"/>
        <v>0</v>
      </c>
      <c r="G44" s="103">
        <f t="shared" si="21"/>
        <v>0</v>
      </c>
      <c r="H44" s="103">
        <f t="shared" si="21"/>
        <v>0</v>
      </c>
      <c r="I44" s="103">
        <f t="shared" si="21"/>
        <v>0</v>
      </c>
      <c r="J44" s="104">
        <f t="shared" si="21"/>
        <v>0</v>
      </c>
      <c r="K44" s="105">
        <f t="shared" si="19"/>
        <v>0</v>
      </c>
      <c r="L44" s="106">
        <f>SUM(L45,L48)</f>
        <v>0</v>
      </c>
      <c r="M44" s="107">
        <f t="shared" si="20"/>
        <v>0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22">SUM(C46:C47)</f>
        <v>0</v>
      </c>
      <c r="D45" s="92">
        <f t="shared" si="22"/>
        <v>0</v>
      </c>
      <c r="E45" s="92">
        <f t="shared" si="22"/>
        <v>0</v>
      </c>
      <c r="F45" s="92">
        <f t="shared" si="22"/>
        <v>0</v>
      </c>
      <c r="G45" s="92">
        <f t="shared" si="22"/>
        <v>0</v>
      </c>
      <c r="H45" s="92">
        <f t="shared" si="22"/>
        <v>0</v>
      </c>
      <c r="I45" s="92">
        <f t="shared" si="22"/>
        <v>0</v>
      </c>
      <c r="J45" s="93">
        <f t="shared" si="22"/>
        <v>0</v>
      </c>
      <c r="K45" s="94">
        <f t="shared" si="19"/>
        <v>0</v>
      </c>
      <c r="L45" s="95">
        <f>SUM(L46:L47)</f>
        <v>0</v>
      </c>
      <c r="M45" s="59">
        <f t="shared" si="20"/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2" t="s">
        <v>14</v>
      </c>
      <c r="D46" s="63" t="s">
        <v>14</v>
      </c>
      <c r="E46" s="63" t="s">
        <v>14</v>
      </c>
      <c r="F46" s="63" t="s">
        <v>14</v>
      </c>
      <c r="G46" s="65" t="s">
        <v>14</v>
      </c>
      <c r="H46" s="63" t="s">
        <v>14</v>
      </c>
      <c r="I46" s="63" t="s">
        <v>14</v>
      </c>
      <c r="J46" s="64" t="s">
        <v>14</v>
      </c>
      <c r="K46" s="30">
        <f t="shared" si="19"/>
        <v>0</v>
      </c>
      <c r="L46" s="19" t="s">
        <v>14</v>
      </c>
      <c r="M46" s="22" t="str">
        <f t="shared" si="20"/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9"/>
        <v>0</v>
      </c>
      <c r="L47" s="28" t="s">
        <v>14</v>
      </c>
      <c r="M47" s="22" t="str">
        <f t="shared" si="20"/>
        <v>N/A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23">SUM(C49:C50)</f>
        <v>0</v>
      </c>
      <c r="D48" s="111">
        <f t="shared" si="23"/>
        <v>0</v>
      </c>
      <c r="E48" s="111">
        <f t="shared" si="23"/>
        <v>0</v>
      </c>
      <c r="F48" s="111">
        <f t="shared" si="23"/>
        <v>0</v>
      </c>
      <c r="G48" s="111">
        <f t="shared" si="23"/>
        <v>0</v>
      </c>
      <c r="H48" s="111">
        <f t="shared" si="23"/>
        <v>0</v>
      </c>
      <c r="I48" s="111">
        <f t="shared" si="23"/>
        <v>0</v>
      </c>
      <c r="J48" s="112">
        <f t="shared" si="23"/>
        <v>0</v>
      </c>
      <c r="K48" s="113">
        <f t="shared" si="19"/>
        <v>0</v>
      </c>
      <c r="L48" s="114">
        <f>SUM(L49:L50)</f>
        <v>0</v>
      </c>
      <c r="M48" s="59">
        <f t="shared" si="20"/>
        <v>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5" t="s">
        <v>14</v>
      </c>
      <c r="E49" s="36" t="s">
        <v>14</v>
      </c>
      <c r="F49" s="65" t="s">
        <v>14</v>
      </c>
      <c r="G49" s="65" t="s">
        <v>14</v>
      </c>
      <c r="H49" s="65" t="s">
        <v>14</v>
      </c>
      <c r="I49" s="65" t="s">
        <v>14</v>
      </c>
      <c r="J49" s="70" t="s">
        <v>14</v>
      </c>
      <c r="K49" s="30">
        <f t="shared" si="19"/>
        <v>0</v>
      </c>
      <c r="L49" s="19" t="s">
        <v>14</v>
      </c>
      <c r="M49" s="22" t="str">
        <f t="shared" si="20"/>
        <v>N/A</v>
      </c>
    </row>
    <row r="50" spans="1:26" ht="15.75" customHeight="1" x14ac:dyDescent="0.2">
      <c r="A50" s="60" t="s">
        <v>69</v>
      </c>
      <c r="B50" s="61" t="s">
        <v>70</v>
      </c>
      <c r="C50" s="62" t="s">
        <v>14</v>
      </c>
      <c r="D50" s="63" t="s">
        <v>14</v>
      </c>
      <c r="E50" s="63" t="s">
        <v>14</v>
      </c>
      <c r="F50" s="63" t="s">
        <v>14</v>
      </c>
      <c r="G50" s="63" t="s">
        <v>14</v>
      </c>
      <c r="H50" s="63" t="s">
        <v>14</v>
      </c>
      <c r="I50" s="63" t="s">
        <v>14</v>
      </c>
      <c r="J50" s="64" t="s">
        <v>14</v>
      </c>
      <c r="K50" s="30">
        <f t="shared" si="19"/>
        <v>0</v>
      </c>
      <c r="L50" s="28" t="s">
        <v>14</v>
      </c>
      <c r="M50" s="22" t="str">
        <f t="shared" si="20"/>
        <v>N/A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24">SUM(C52:C54)</f>
        <v>0</v>
      </c>
      <c r="D51" s="111">
        <f t="shared" si="24"/>
        <v>0</v>
      </c>
      <c r="E51" s="111">
        <f t="shared" si="24"/>
        <v>0</v>
      </c>
      <c r="F51" s="111">
        <f t="shared" si="24"/>
        <v>0</v>
      </c>
      <c r="G51" s="111">
        <f t="shared" si="24"/>
        <v>0</v>
      </c>
      <c r="H51" s="111">
        <f t="shared" si="24"/>
        <v>0</v>
      </c>
      <c r="I51" s="111">
        <f t="shared" si="24"/>
        <v>0</v>
      </c>
      <c r="J51" s="112">
        <f t="shared" si="24"/>
        <v>0</v>
      </c>
      <c r="K51" s="110">
        <f t="shared" si="19"/>
        <v>0</v>
      </c>
      <c r="L51" s="111">
        <f>SUM(L52:L54)</f>
        <v>0</v>
      </c>
      <c r="M51" s="59">
        <f t="shared" si="20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9"/>
        <v>0</v>
      </c>
      <c r="L52" s="28" t="s">
        <v>14</v>
      </c>
      <c r="M52" s="22" t="str">
        <f t="shared" si="20"/>
        <v>N/A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4" t="s">
        <v>14</v>
      </c>
      <c r="K53" s="30">
        <f t="shared" si="19"/>
        <v>0</v>
      </c>
      <c r="L53" s="28" t="s">
        <v>14</v>
      </c>
      <c r="M53" s="22" t="str">
        <f t="shared" si="20"/>
        <v>N/A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9"/>
        <v>0</v>
      </c>
      <c r="L54" s="28" t="s">
        <v>14</v>
      </c>
      <c r="M54" s="22" t="str">
        <f t="shared" si="20"/>
        <v>N/A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/>
      <c r="L55" s="77"/>
      <c r="M55" s="43"/>
    </row>
    <row r="56" spans="1:26" ht="15.75" customHeight="1" x14ac:dyDescent="0.2">
      <c r="A56" s="44">
        <v>6</v>
      </c>
      <c r="B56" s="45" t="s">
        <v>78</v>
      </c>
      <c r="C56" s="118">
        <f t="shared" ref="C56:J56" si="25">SUM(C57:C70)</f>
        <v>0</v>
      </c>
      <c r="D56" s="120">
        <f t="shared" si="25"/>
        <v>0</v>
      </c>
      <c r="E56" s="120">
        <f t="shared" si="25"/>
        <v>0</v>
      </c>
      <c r="F56" s="120">
        <f t="shared" si="25"/>
        <v>0</v>
      </c>
      <c r="G56" s="120">
        <f t="shared" si="25"/>
        <v>0</v>
      </c>
      <c r="H56" s="120">
        <f t="shared" si="25"/>
        <v>0</v>
      </c>
      <c r="I56" s="120">
        <f t="shared" si="25"/>
        <v>0</v>
      </c>
      <c r="J56" s="122">
        <f t="shared" si="25"/>
        <v>0</v>
      </c>
      <c r="K56" s="124">
        <f t="shared" ref="K56:K70" si="26">SUM(C56:J56)</f>
        <v>0</v>
      </c>
      <c r="L56" s="126">
        <v>0</v>
      </c>
      <c r="M56" s="51">
        <f t="shared" ref="M56:M74" si="27">IF(ISNUMBER(L56),IF(L56&gt;0,ROUND((K56-L56)/L56, 4),IF(K56=0, 0,"+")),"N/A")</f>
        <v>0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26"/>
        <v>0</v>
      </c>
      <c r="L57" s="28" t="s">
        <v>14</v>
      </c>
      <c r="M57" s="22" t="str">
        <f t="shared" si="27"/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3" t="s">
        <v>14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26"/>
        <v>0</v>
      </c>
      <c r="L58" s="28" t="s">
        <v>14</v>
      </c>
      <c r="M58" s="22" t="str">
        <f t="shared" si="27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26"/>
        <v>0</v>
      </c>
      <c r="L59" s="28" t="s">
        <v>14</v>
      </c>
      <c r="M59" s="22" t="str">
        <f t="shared" si="27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26"/>
        <v>0</v>
      </c>
      <c r="L60" s="28" t="s">
        <v>14</v>
      </c>
      <c r="M60" s="22" t="str">
        <f t="shared" si="27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26"/>
        <v>0</v>
      </c>
      <c r="L61" s="28" t="s">
        <v>14</v>
      </c>
      <c r="M61" s="22" t="str">
        <f t="shared" si="27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26"/>
        <v>0</v>
      </c>
      <c r="L62" s="28" t="s">
        <v>14</v>
      </c>
      <c r="M62" s="22" t="str">
        <f t="shared" si="27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26"/>
        <v>0</v>
      </c>
      <c r="L63" s="28" t="s">
        <v>14</v>
      </c>
      <c r="M63" s="22" t="str">
        <f t="shared" si="27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4" t="s">
        <v>14</v>
      </c>
      <c r="K64" s="30">
        <f t="shared" si="26"/>
        <v>0</v>
      </c>
      <c r="L64" s="28" t="s">
        <v>14</v>
      </c>
      <c r="M64" s="22" t="str">
        <f t="shared" si="27"/>
        <v>N/A</v>
      </c>
    </row>
    <row r="65" spans="1:13" ht="15.75" customHeight="1" x14ac:dyDescent="0.2">
      <c r="A65" s="60">
        <v>6.9</v>
      </c>
      <c r="B65" s="61" t="s">
        <v>87</v>
      </c>
      <c r="C65" s="62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4" t="s">
        <v>14</v>
      </c>
      <c r="K65" s="30">
        <f t="shared" si="26"/>
        <v>0</v>
      </c>
      <c r="L65" s="28" t="s">
        <v>14</v>
      </c>
      <c r="M65" s="22" t="str">
        <f t="shared" si="27"/>
        <v>N/A</v>
      </c>
    </row>
    <row r="66" spans="1:13" ht="15.75" customHeight="1" x14ac:dyDescent="0.2">
      <c r="A66" s="60">
        <v>6.1</v>
      </c>
      <c r="B66" s="61" t="s">
        <v>88</v>
      </c>
      <c r="C66" s="62" t="s">
        <v>14</v>
      </c>
      <c r="D66" s="63" t="s">
        <v>14</v>
      </c>
      <c r="E66" s="63" t="s">
        <v>14</v>
      </c>
      <c r="F66" s="63" t="s">
        <v>14</v>
      </c>
      <c r="G66" s="63" t="s">
        <v>14</v>
      </c>
      <c r="H66" s="63" t="s">
        <v>14</v>
      </c>
      <c r="I66" s="63" t="s">
        <v>14</v>
      </c>
      <c r="J66" s="64" t="s">
        <v>14</v>
      </c>
      <c r="K66" s="30">
        <f t="shared" si="26"/>
        <v>0</v>
      </c>
      <c r="L66" s="28" t="s">
        <v>14</v>
      </c>
      <c r="M66" s="22" t="str">
        <f t="shared" si="27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63" t="s">
        <v>14</v>
      </c>
      <c r="F67" s="63" t="s">
        <v>14</v>
      </c>
      <c r="G67" s="63" t="s">
        <v>14</v>
      </c>
      <c r="H67" s="63" t="s">
        <v>14</v>
      </c>
      <c r="I67" s="63" t="s">
        <v>14</v>
      </c>
      <c r="J67" s="64" t="s">
        <v>14</v>
      </c>
      <c r="K67" s="30">
        <f t="shared" si="26"/>
        <v>0</v>
      </c>
      <c r="L67" s="28" t="s">
        <v>14</v>
      </c>
      <c r="M67" s="22" t="str">
        <f t="shared" si="27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3" t="s">
        <v>14</v>
      </c>
      <c r="F68" s="63" t="s">
        <v>14</v>
      </c>
      <c r="G68" s="63" t="s">
        <v>14</v>
      </c>
      <c r="H68" s="63" t="s">
        <v>14</v>
      </c>
      <c r="I68" s="63" t="s">
        <v>14</v>
      </c>
      <c r="J68" s="64" t="s">
        <v>14</v>
      </c>
      <c r="K68" s="30">
        <f t="shared" si="26"/>
        <v>0</v>
      </c>
      <c r="L68" s="28" t="s">
        <v>14</v>
      </c>
      <c r="M68" s="22" t="str">
        <f t="shared" si="27"/>
        <v>N/A</v>
      </c>
    </row>
    <row r="69" spans="1:13" ht="15.75" customHeight="1" x14ac:dyDescent="0.2">
      <c r="A69" s="60">
        <v>6.13</v>
      </c>
      <c r="B69" s="61" t="s">
        <v>91</v>
      </c>
      <c r="C69" s="62" t="s">
        <v>14</v>
      </c>
      <c r="D69" s="63" t="s">
        <v>14</v>
      </c>
      <c r="E69" s="63" t="s">
        <v>14</v>
      </c>
      <c r="F69" s="63" t="s">
        <v>14</v>
      </c>
      <c r="G69" s="63" t="s">
        <v>14</v>
      </c>
      <c r="H69" s="63" t="s">
        <v>14</v>
      </c>
      <c r="I69" s="63" t="s">
        <v>14</v>
      </c>
      <c r="J69" s="64" t="s">
        <v>14</v>
      </c>
      <c r="K69" s="30">
        <f t="shared" si="26"/>
        <v>0</v>
      </c>
      <c r="L69" s="28" t="s">
        <v>14</v>
      </c>
      <c r="M69" s="22" t="str">
        <f t="shared" si="27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30" t="s">
        <v>14</v>
      </c>
      <c r="E70" s="130" t="s">
        <v>14</v>
      </c>
      <c r="F70" s="130" t="s">
        <v>14</v>
      </c>
      <c r="G70" s="130" t="s">
        <v>14</v>
      </c>
      <c r="H70" s="130" t="s">
        <v>14</v>
      </c>
      <c r="I70" s="130" t="s">
        <v>14</v>
      </c>
      <c r="J70" s="131" t="s">
        <v>14</v>
      </c>
      <c r="K70" s="41">
        <f t="shared" si="26"/>
        <v>0</v>
      </c>
      <c r="L70" s="77" t="s">
        <v>14</v>
      </c>
      <c r="M70" s="43" t="str">
        <f t="shared" si="27"/>
        <v>N/A</v>
      </c>
    </row>
    <row r="71" spans="1:13" ht="15.75" customHeight="1" x14ac:dyDescent="0.2">
      <c r="A71" s="290" t="s">
        <v>93</v>
      </c>
      <c r="B71" s="291"/>
      <c r="C71" s="132"/>
      <c r="D71" s="133"/>
      <c r="E71" s="133"/>
      <c r="F71" s="133"/>
      <c r="G71" s="133"/>
      <c r="H71" s="133"/>
      <c r="I71" s="133"/>
      <c r="J71" s="134"/>
      <c r="K71" s="135">
        <f t="shared" ref="K71:L71" si="28">SUM(K3,K7,K25,K32,K41)</f>
        <v>0</v>
      </c>
      <c r="L71" s="137">
        <f t="shared" si="28"/>
        <v>0</v>
      </c>
      <c r="M71" s="139">
        <f t="shared" si="27"/>
        <v>0</v>
      </c>
    </row>
    <row r="72" spans="1:13" ht="15.75" customHeight="1" x14ac:dyDescent="0.2">
      <c r="A72" s="292" t="s">
        <v>94</v>
      </c>
      <c r="B72" s="293"/>
      <c r="C72" s="141">
        <f>SUM(C41,C32,C25,C7,C3)</f>
        <v>0</v>
      </c>
      <c r="D72" s="142">
        <f t="shared" ref="D72:J72" si="29">SUM(D41,D25,D32,D7,D3)</f>
        <v>0</v>
      </c>
      <c r="E72" s="142">
        <f t="shared" si="29"/>
        <v>0</v>
      </c>
      <c r="F72" s="142">
        <f t="shared" si="29"/>
        <v>0</v>
      </c>
      <c r="G72" s="142">
        <f t="shared" si="29"/>
        <v>0</v>
      </c>
      <c r="H72" s="142">
        <f t="shared" si="29"/>
        <v>0</v>
      </c>
      <c r="I72" s="142">
        <f t="shared" si="29"/>
        <v>0</v>
      </c>
      <c r="J72" s="142">
        <f t="shared" si="29"/>
        <v>0</v>
      </c>
      <c r="K72" s="143">
        <f t="shared" ref="K72:K73" si="30">SUM(C72:J72)</f>
        <v>0</v>
      </c>
      <c r="L72" s="145"/>
      <c r="M72" s="146" t="str">
        <f t="shared" si="27"/>
        <v>N/A</v>
      </c>
    </row>
    <row r="73" spans="1:13" ht="15.75" customHeight="1" x14ac:dyDescent="0.2">
      <c r="A73" s="271" t="s">
        <v>95</v>
      </c>
      <c r="B73" s="272"/>
      <c r="C73" s="147" t="s">
        <v>14</v>
      </c>
      <c r="D73" s="148" t="s">
        <v>14</v>
      </c>
      <c r="E73" s="148" t="s">
        <v>14</v>
      </c>
      <c r="F73" s="148" t="s">
        <v>14</v>
      </c>
      <c r="G73" s="148" t="s">
        <v>14</v>
      </c>
      <c r="H73" s="148" t="s">
        <v>14</v>
      </c>
      <c r="I73" s="148" t="s">
        <v>14</v>
      </c>
      <c r="J73" s="150" t="s">
        <v>14</v>
      </c>
      <c r="K73" s="143">
        <f t="shared" si="30"/>
        <v>0</v>
      </c>
      <c r="L73" s="145"/>
      <c r="M73" s="146" t="str">
        <f t="shared" si="27"/>
        <v>N/A</v>
      </c>
    </row>
    <row r="74" spans="1:13" ht="15.75" customHeight="1" x14ac:dyDescent="0.2">
      <c r="A74" s="273" t="s">
        <v>12</v>
      </c>
      <c r="B74" s="274"/>
      <c r="C74" s="153" t="e">
        <f t="shared" ref="C74:K74" si="31">((C72-C73)/C73)</f>
        <v>#VALUE!</v>
      </c>
      <c r="D74" s="154" t="e">
        <f t="shared" si="31"/>
        <v>#VALUE!</v>
      </c>
      <c r="E74" s="154" t="e">
        <f t="shared" si="31"/>
        <v>#VALUE!</v>
      </c>
      <c r="F74" s="154" t="e">
        <f t="shared" si="31"/>
        <v>#VALUE!</v>
      </c>
      <c r="G74" s="154" t="e">
        <f t="shared" si="31"/>
        <v>#VALUE!</v>
      </c>
      <c r="H74" s="154" t="e">
        <f t="shared" si="31"/>
        <v>#VALUE!</v>
      </c>
      <c r="I74" s="154" t="e">
        <f t="shared" si="31"/>
        <v>#VALUE!</v>
      </c>
      <c r="J74" s="155" t="e">
        <f t="shared" si="31"/>
        <v>#VALUE!</v>
      </c>
      <c r="K74" s="156" t="e">
        <f t="shared" si="31"/>
        <v>#DIV/0!</v>
      </c>
      <c r="L74" s="157"/>
      <c r="M74" s="159" t="str">
        <f t="shared" si="27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K1:K2"/>
    <mergeCell ref="J1:J2"/>
    <mergeCell ref="L1:L2"/>
    <mergeCell ref="M1:M2"/>
    <mergeCell ref="F1:F2"/>
    <mergeCell ref="A74:B74"/>
    <mergeCell ref="C1:C2"/>
    <mergeCell ref="H1:H2"/>
    <mergeCell ref="G1:G2"/>
    <mergeCell ref="I1:I2"/>
    <mergeCell ref="D1:D2"/>
    <mergeCell ref="E1:E2"/>
    <mergeCell ref="B1:B2"/>
    <mergeCell ref="A1:A2"/>
    <mergeCell ref="A71:B71"/>
    <mergeCell ref="A72:B72"/>
    <mergeCell ref="A73:B7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17 30-04</vt:lpstr>
      <vt:lpstr>Week 18 7-05</vt:lpstr>
      <vt:lpstr>Week 19 14-05</vt:lpstr>
      <vt:lpstr>Week 20 21-05</vt:lpstr>
      <vt:lpstr>Week 21 28-05</vt:lpstr>
      <vt:lpstr>WBS F Vs A Stacked Column Chart</vt:lpstr>
      <vt:lpstr>WBS F Vs A Cluster Column Chart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2018-06-06T07:36:58Z</dcterms:created>
  <dcterms:modified xsi:type="dcterms:W3CDTF">2018-06-06T12:54:53Z</dcterms:modified>
</cp:coreProperties>
</file>