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tony\Projects\pyt_Semi\67mm_07_05\"/>
    </mc:Choice>
  </mc:AlternateContent>
  <xr:revisionPtr revIDLastSave="0" documentId="13_ncr:1_{7A81B6D2-5F2E-42A1-A2B7-0F550A8E499D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07_0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3" i="1"/>
  <c r="P4" i="1"/>
  <c r="P5" i="1"/>
  <c r="P6" i="1"/>
  <c r="P7" i="1"/>
  <c r="P8" i="1"/>
  <c r="P9" i="1"/>
  <c r="P10" i="1"/>
  <c r="P11" i="1"/>
  <c r="P12" i="1"/>
  <c r="P13" i="1"/>
  <c r="P3" i="1"/>
  <c r="K4" i="1"/>
  <c r="K5" i="1"/>
  <c r="K6" i="1"/>
  <c r="K7" i="1"/>
  <c r="K8" i="1"/>
  <c r="K9" i="1"/>
  <c r="K10" i="1"/>
  <c r="K11" i="1"/>
  <c r="K12" i="1"/>
  <c r="K13" i="1"/>
  <c r="K3" i="1"/>
  <c r="O8" i="1"/>
  <c r="O9" i="1"/>
  <c r="O10" i="1"/>
  <c r="O13" i="1"/>
  <c r="N4" i="1"/>
  <c r="N5" i="1"/>
  <c r="N6" i="1"/>
  <c r="N7" i="1"/>
  <c r="N8" i="1"/>
  <c r="N9" i="1"/>
  <c r="N10" i="1"/>
  <c r="N11" i="1"/>
  <c r="N12" i="1"/>
  <c r="N13" i="1"/>
  <c r="N3" i="1"/>
  <c r="M14" i="1"/>
  <c r="M4" i="1"/>
  <c r="O4" i="1" s="1"/>
  <c r="M5" i="1"/>
  <c r="O5" i="1" s="1"/>
  <c r="M6" i="1"/>
  <c r="O6" i="1" s="1"/>
  <c r="M7" i="1"/>
  <c r="O7" i="1" s="1"/>
  <c r="M11" i="1"/>
  <c r="O11" i="1" s="1"/>
  <c r="M12" i="1"/>
  <c r="O12" i="1" s="1"/>
  <c r="M3" i="1"/>
  <c r="O3" i="1" s="1"/>
  <c r="J12" i="1" l="1"/>
  <c r="J13" i="1"/>
  <c r="I12" i="1"/>
  <c r="I13" i="1"/>
  <c r="I4" i="1"/>
  <c r="I5" i="1"/>
  <c r="I6" i="1"/>
  <c r="I7" i="1"/>
  <c r="I8" i="1"/>
  <c r="I9" i="1"/>
  <c r="I10" i="1"/>
  <c r="I11" i="1"/>
  <c r="J4" i="1"/>
  <c r="J5" i="1"/>
  <c r="J6" i="1"/>
  <c r="J7" i="1"/>
  <c r="J8" i="1"/>
  <c r="J9" i="1"/>
  <c r="J10" i="1"/>
  <c r="J11" i="1"/>
  <c r="I3" i="1"/>
  <c r="J3" i="1" l="1"/>
</calcChain>
</file>

<file path=xl/sharedStrings.xml><?xml version="1.0" encoding="utf-8"?>
<sst xmlns="http://schemas.openxmlformats.org/spreadsheetml/2006/main" count="23" uniqueCount="17">
  <si>
    <t>Fliessgeschwindigkeit [m/s]</t>
  </si>
  <si>
    <t>Winkel [deg]</t>
  </si>
  <si>
    <t>Standardabweichung [deg]</t>
  </si>
  <si>
    <t>Gewichtskraft [N]</t>
  </si>
  <si>
    <t>Stroemungswiderstand [N]</t>
  </si>
  <si>
    <t>analytisch</t>
  </si>
  <si>
    <t>numerisch</t>
  </si>
  <si>
    <t>1/v2</t>
  </si>
  <si>
    <t>1/tanA</t>
  </si>
  <si>
    <t>a</t>
  </si>
  <si>
    <t>b</t>
  </si>
  <si>
    <t>FW</t>
  </si>
  <si>
    <t>R²</t>
  </si>
  <si>
    <t>Berechnung mit durchschnittlichen Werten</t>
  </si>
  <si>
    <t>abgelesene Winkel</t>
  </si>
  <si>
    <t>Berechnung mit abgelesenen Werten</t>
  </si>
  <si>
    <t>experimentell (d)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</si>
</sst>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0.0000E+0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333333"/>
      <name val="Segoe U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34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0" fontId="0" fillId="0" borderId="0" xfId="0" applyFill="1" applyBorder="1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165" fontId="3" fillId="0" borderId="1" xfId="0" applyNumberFormat="1" applyFont="1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3" xfId="0" applyBorder="1"/>
    <xf numFmtId="164" fontId="0" fillId="0" borderId="3" xfId="1" applyNumberFormat="1" applyFont="1" applyBorder="1"/>
    <xf numFmtId="164" fontId="0" fillId="0" borderId="3" xfId="1" applyNumberFormat="1" applyFont="1" applyBorder="1" applyAlignment="1">
      <alignment vertical="center" wrapText="1"/>
    </xf>
    <xf numFmtId="0" fontId="0" fillId="0" borderId="4" xfId="0" applyFill="1" applyBorder="1"/>
    <xf numFmtId="0" fontId="0" fillId="0" borderId="5" xfId="0" applyFill="1" applyBorder="1"/>
    <xf numFmtId="0" fontId="0" fillId="0" borderId="5" xfId="0" applyBorder="1"/>
    <xf numFmtId="164" fontId="0" fillId="0" borderId="5" xfId="1" applyNumberFormat="1" applyFont="1" applyBorder="1"/>
    <xf numFmtId="164" fontId="0" fillId="0" borderId="5" xfId="1" applyNumberFormat="1" applyFont="1" applyFill="1" applyBorder="1"/>
    <xf numFmtId="164" fontId="0" fillId="0" borderId="6" xfId="1" applyNumberFormat="1" applyFont="1" applyFill="1" applyBorder="1"/>
    <xf numFmtId="0" fontId="1" fillId="0" borderId="7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0" fillId="0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1" fontId="0" fillId="0" borderId="3" xfId="0" applyNumberFormat="1" applyBorder="1"/>
    <xf numFmtId="0" fontId="0" fillId="0" borderId="4" xfId="0" applyNumberFormat="1" applyBorder="1"/>
    <xf numFmtId="0" fontId="0" fillId="0" borderId="6" xfId="0" applyBorder="1"/>
    <xf numFmtId="165" fontId="0" fillId="0" borderId="2" xfId="0" applyNumberFormat="1" applyBorder="1"/>
    <xf numFmtId="165" fontId="0" fillId="0" borderId="4" xfId="0" applyNumberFormat="1" applyBorder="1"/>
    <xf numFmtId="0" fontId="0" fillId="0" borderId="7" xfId="0" applyBorder="1"/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3">
    <cellStyle name="Komma" xfId="1" builtinId="3"/>
    <cellStyle name="Komma 2" xfId="2" xr:uid="{00000000-0005-0000-0000-00002F000000}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Durchschnittliche Werte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0618732754559526E-2"/>
                  <c:y val="0.178790935446794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'07_05'!$I$3:$I$13</c:f>
              <c:numCache>
                <c:formatCode>General</c:formatCode>
                <c:ptCount val="11"/>
                <c:pt idx="0">
                  <c:v>41.277775118496947</c:v>
                </c:pt>
                <c:pt idx="1">
                  <c:v>46.009593979595678</c:v>
                </c:pt>
                <c:pt idx="2">
                  <c:v>49.250003401738148</c:v>
                </c:pt>
                <c:pt idx="3">
                  <c:v>57.800351214539909</c:v>
                </c:pt>
                <c:pt idx="4">
                  <c:v>68.787194833832615</c:v>
                </c:pt>
                <c:pt idx="5">
                  <c:v>83.232505748937456</c:v>
                </c:pt>
                <c:pt idx="6">
                  <c:v>102.75617993695964</c:v>
                </c:pt>
                <c:pt idx="7">
                  <c:v>130.05079023271446</c:v>
                </c:pt>
                <c:pt idx="8">
                  <c:v>169.86225663048418</c:v>
                </c:pt>
                <c:pt idx="9">
                  <c:v>231.20140485815892</c:v>
                </c:pt>
                <c:pt idx="10">
                  <c:v>332.93002299574982</c:v>
                </c:pt>
              </c:numCache>
            </c:numRef>
          </c:xVal>
          <c:yVal>
            <c:numRef>
              <c:f>'07_05'!$J$3:$J$13</c:f>
              <c:numCache>
                <c:formatCode>General</c:formatCode>
                <c:ptCount val="11"/>
                <c:pt idx="0">
                  <c:v>1.546141542882326</c:v>
                </c:pt>
                <c:pt idx="1">
                  <c:v>1.6372090251656604</c:v>
                </c:pt>
                <c:pt idx="2">
                  <c:v>1.7344408892928274</c:v>
                </c:pt>
                <c:pt idx="3">
                  <c:v>2.2039744566306836</c:v>
                </c:pt>
                <c:pt idx="4">
                  <c:v>2.3488894792086326</c:v>
                </c:pt>
                <c:pt idx="5">
                  <c:v>2.6806815725242812</c:v>
                </c:pt>
                <c:pt idx="6">
                  <c:v>2.7788683294711398</c:v>
                </c:pt>
                <c:pt idx="7">
                  <c:v>2.8752600639449866</c:v>
                </c:pt>
                <c:pt idx="8">
                  <c:v>4.0465058190163665</c:v>
                </c:pt>
                <c:pt idx="9">
                  <c:v>4.7066093127475819</c:v>
                </c:pt>
                <c:pt idx="10">
                  <c:v>3.75026742398647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5F-46BE-9DAC-EF427BC7C74B}"/>
            </c:ext>
          </c:extLst>
        </c:ser>
        <c:ser>
          <c:idx val="1"/>
          <c:order val="1"/>
          <c:tx>
            <c:v>Abgelesene Werte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621702335285012"/>
                  <c:y val="4.18396720017840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'07_05'!$I$3:$I$13</c:f>
              <c:numCache>
                <c:formatCode>General</c:formatCode>
                <c:ptCount val="11"/>
                <c:pt idx="0">
                  <c:v>41.277775118496947</c:v>
                </c:pt>
                <c:pt idx="1">
                  <c:v>46.009593979595678</c:v>
                </c:pt>
                <c:pt idx="2">
                  <c:v>49.250003401738148</c:v>
                </c:pt>
                <c:pt idx="3">
                  <c:v>57.800351214539909</c:v>
                </c:pt>
                <c:pt idx="4">
                  <c:v>68.787194833832615</c:v>
                </c:pt>
                <c:pt idx="5">
                  <c:v>83.232505748937456</c:v>
                </c:pt>
                <c:pt idx="6">
                  <c:v>102.75617993695964</c:v>
                </c:pt>
                <c:pt idx="7">
                  <c:v>130.05079023271446</c:v>
                </c:pt>
                <c:pt idx="8">
                  <c:v>169.86225663048418</c:v>
                </c:pt>
                <c:pt idx="9">
                  <c:v>231.20140485815892</c:v>
                </c:pt>
                <c:pt idx="10">
                  <c:v>332.93002299574982</c:v>
                </c:pt>
              </c:numCache>
            </c:numRef>
          </c:xVal>
          <c:yVal>
            <c:numRef>
              <c:f>'07_05'!$O$3:$O$13</c:f>
              <c:numCache>
                <c:formatCode>General</c:formatCode>
                <c:ptCount val="11"/>
                <c:pt idx="0">
                  <c:v>1.546141542882326</c:v>
                </c:pt>
                <c:pt idx="1">
                  <c:v>1.6372090251656604</c:v>
                </c:pt>
                <c:pt idx="2">
                  <c:v>1.7344408892928274</c:v>
                </c:pt>
                <c:pt idx="3">
                  <c:v>2.2039744566306836</c:v>
                </c:pt>
                <c:pt idx="4">
                  <c:v>2.3488894792086326</c:v>
                </c:pt>
                <c:pt idx="5">
                  <c:v>2.9886849627428931</c:v>
                </c:pt>
                <c:pt idx="6">
                  <c:v>3.2708526184841404</c:v>
                </c:pt>
                <c:pt idx="7">
                  <c:v>3.6058835087608743</c:v>
                </c:pt>
                <c:pt idx="8">
                  <c:v>4.0465058190163665</c:v>
                </c:pt>
                <c:pt idx="9">
                  <c:v>4.7066093127475819</c:v>
                </c:pt>
                <c:pt idx="10">
                  <c:v>7.1153697223842087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5F-46BE-9DAC-EF427BC7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792264"/>
        <c:axId val="459790624"/>
      </c:scatterChart>
      <c:valAx>
        <c:axId val="459792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1/w^2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9790624"/>
        <c:crosses val="autoZero"/>
        <c:crossBetween val="midCat"/>
      </c:valAx>
      <c:valAx>
        <c:axId val="45979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1/tan(a)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9792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Strömungswiderstand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Analytische Werte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'07_05'!$A$3:$A$14</c:f>
              <c:numCache>
                <c:formatCode>General</c:formatCode>
                <c:ptCount val="12"/>
                <c:pt idx="0">
                  <c:v>0.155647396136702</c:v>
                </c:pt>
                <c:pt idx="1">
                  <c:v>0.14742658296046701</c:v>
                </c:pt>
                <c:pt idx="2">
                  <c:v>0.14249409505472699</c:v>
                </c:pt>
                <c:pt idx="3">
                  <c:v>0.131533010819748</c:v>
                </c:pt>
                <c:pt idx="4">
                  <c:v>0.12057192658476901</c:v>
                </c:pt>
                <c:pt idx="5">
                  <c:v>0.10961084234979</c:v>
                </c:pt>
                <c:pt idx="6">
                  <c:v>9.8649758114811095E-2</c:v>
                </c:pt>
                <c:pt idx="7">
                  <c:v>8.7688673879832105E-2</c:v>
                </c:pt>
                <c:pt idx="8">
                  <c:v>7.67275896448531E-2</c:v>
                </c:pt>
                <c:pt idx="9">
                  <c:v>6.5766505409874096E-2</c:v>
                </c:pt>
                <c:pt idx="10">
                  <c:v>5.4805421174895001E-2</c:v>
                </c:pt>
                <c:pt idx="11">
                  <c:v>0</c:v>
                </c:pt>
              </c:numCache>
            </c:numRef>
          </c:xVal>
          <c:yVal>
            <c:numRef>
              <c:f>'07_05'!$F$3:$F$14</c:f>
              <c:numCache>
                <c:formatCode>General</c:formatCode>
                <c:ptCount val="12"/>
                <c:pt idx="2" formatCode="0.0000E+00">
                  <c:v>1.7573767557921624E-4</c:v>
                </c:pt>
                <c:pt idx="3" formatCode="0.0000E+00">
                  <c:v>1.5217162371054962E-4</c:v>
                </c:pt>
                <c:pt idx="4" formatCode="0.0000E+00">
                  <c:v>1.3029993503509301E-4</c:v>
                </c:pt>
                <c:pt idx="5" formatCode="0.0000E+00">
                  <c:v>1.1012260955284643E-4</c:v>
                </c:pt>
                <c:pt idx="6" formatCode="0.0000E+00">
                  <c:v>9.1639647263809954E-5</c:v>
                </c:pt>
                <c:pt idx="7" formatCode="0.0000E+00">
                  <c:v>7.4851048167983591E-5</c:v>
                </c:pt>
                <c:pt idx="8" formatCode="0.0000E+00">
                  <c:v>5.9756812265367314E-5</c:v>
                </c:pt>
                <c:pt idx="9" formatCode="0.0000E+00">
                  <c:v>4.635693955596109E-5</c:v>
                </c:pt>
                <c:pt idx="10" formatCode="0.0000E+00">
                  <c:v>3.4651430039764985E-5</c:v>
                </c:pt>
                <c:pt idx="11" formatCode="0.0000E+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5E-442B-B188-64BB048A1459}"/>
            </c:ext>
          </c:extLst>
        </c:ser>
        <c:ser>
          <c:idx val="1"/>
          <c:order val="1"/>
          <c:tx>
            <c:v>Numerische Werte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'07_05'!$A$3:$A$14</c:f>
              <c:numCache>
                <c:formatCode>General</c:formatCode>
                <c:ptCount val="12"/>
                <c:pt idx="0">
                  <c:v>0.155647396136702</c:v>
                </c:pt>
                <c:pt idx="1">
                  <c:v>0.14742658296046701</c:v>
                </c:pt>
                <c:pt idx="2">
                  <c:v>0.14249409505472699</c:v>
                </c:pt>
                <c:pt idx="3">
                  <c:v>0.131533010819748</c:v>
                </c:pt>
                <c:pt idx="4">
                  <c:v>0.12057192658476901</c:v>
                </c:pt>
                <c:pt idx="5">
                  <c:v>0.10961084234979</c:v>
                </c:pt>
                <c:pt idx="6">
                  <c:v>9.8649758114811095E-2</c:v>
                </c:pt>
                <c:pt idx="7">
                  <c:v>8.7688673879832105E-2</c:v>
                </c:pt>
                <c:pt idx="8">
                  <c:v>7.67275896448531E-2</c:v>
                </c:pt>
                <c:pt idx="9">
                  <c:v>6.5766505409874096E-2</c:v>
                </c:pt>
                <c:pt idx="10">
                  <c:v>5.4805421174895001E-2</c:v>
                </c:pt>
                <c:pt idx="11">
                  <c:v>0</c:v>
                </c:pt>
              </c:numCache>
            </c:numRef>
          </c:xVal>
          <c:yVal>
            <c:numRef>
              <c:f>'07_05'!$G$3:$G$14</c:f>
              <c:numCache>
                <c:formatCode>General</c:formatCode>
                <c:ptCount val="12"/>
                <c:pt idx="2" formatCode="0.0000E+00">
                  <c:v>2.4105E-4</c:v>
                </c:pt>
                <c:pt idx="3" formatCode="0.0000E+00">
                  <c:v>2.1667799999999999E-4</c:v>
                </c:pt>
                <c:pt idx="4" formatCode="0.0000E+00">
                  <c:v>1.9317E-4</c:v>
                </c:pt>
                <c:pt idx="5" formatCode="0.0000E+00">
                  <c:v>1.707E-4</c:v>
                </c:pt>
                <c:pt idx="6" formatCode="0.0000E+00">
                  <c:v>1.4935E-4</c:v>
                </c:pt>
                <c:pt idx="7" formatCode="0.0000E+00">
                  <c:v>1.2889999999999999E-4</c:v>
                </c:pt>
                <c:pt idx="8" formatCode="0.0000E+00">
                  <c:v>1.0943E-4</c:v>
                </c:pt>
                <c:pt idx="9" formatCode="0.0000E+00">
                  <c:v>9.1014000000000006E-5</c:v>
                </c:pt>
                <c:pt idx="10" formatCode="0.0000E+00">
                  <c:v>7.3577800000000006E-5</c:v>
                </c:pt>
                <c:pt idx="11" formatCode="0.0000E+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5E-442B-B188-64BB048A1459}"/>
            </c:ext>
          </c:extLst>
        </c:ser>
        <c:ser>
          <c:idx val="2"/>
          <c:order val="2"/>
          <c:tx>
            <c:v>Durchschnittl. Experimentelle Werte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'07_05'!$A$3:$A$14</c:f>
              <c:numCache>
                <c:formatCode>General</c:formatCode>
                <c:ptCount val="12"/>
                <c:pt idx="0">
                  <c:v>0.155647396136702</c:v>
                </c:pt>
                <c:pt idx="1">
                  <c:v>0.14742658296046701</c:v>
                </c:pt>
                <c:pt idx="2">
                  <c:v>0.14249409505472699</c:v>
                </c:pt>
                <c:pt idx="3">
                  <c:v>0.131533010819748</c:v>
                </c:pt>
                <c:pt idx="4">
                  <c:v>0.12057192658476901</c:v>
                </c:pt>
                <c:pt idx="5">
                  <c:v>0.10961084234979</c:v>
                </c:pt>
                <c:pt idx="6">
                  <c:v>9.8649758114811095E-2</c:v>
                </c:pt>
                <c:pt idx="7">
                  <c:v>8.7688673879832105E-2</c:v>
                </c:pt>
                <c:pt idx="8">
                  <c:v>7.67275896448531E-2</c:v>
                </c:pt>
                <c:pt idx="9">
                  <c:v>6.5766505409874096E-2</c:v>
                </c:pt>
                <c:pt idx="10">
                  <c:v>5.4805421174895001E-2</c:v>
                </c:pt>
                <c:pt idx="11">
                  <c:v>0</c:v>
                </c:pt>
              </c:numCache>
            </c:numRef>
          </c:xVal>
          <c:yVal>
            <c:numRef>
              <c:f>'07_05'!$K$3:$K$14</c:f>
              <c:numCache>
                <c:formatCode>0.00E+00</c:formatCode>
                <c:ptCount val="12"/>
                <c:pt idx="0">
                  <c:v>6.7631443892040548E-3</c:v>
                </c:pt>
                <c:pt idx="1">
                  <c:v>6.0675943655424244E-3</c:v>
                </c:pt>
                <c:pt idx="2">
                  <c:v>5.6683763230285763E-3</c:v>
                </c:pt>
                <c:pt idx="3">
                  <c:v>4.8298591154799708E-3</c:v>
                </c:pt>
                <c:pt idx="4">
                  <c:v>4.0584232845352541E-3</c:v>
                </c:pt>
                <c:pt idx="5">
                  <c:v>3.3540688301944249E-3</c:v>
                </c:pt>
                <c:pt idx="6">
                  <c:v>2.7167957524574888E-3</c:v>
                </c:pt>
                <c:pt idx="7">
                  <c:v>2.1466040513244368E-3</c:v>
                </c:pt>
                <c:pt idx="8">
                  <c:v>1.6434937267952722E-3</c:v>
                </c:pt>
                <c:pt idx="9">
                  <c:v>1.2074647788699964E-3</c:v>
                </c:pt>
                <c:pt idx="10">
                  <c:v>8.3851720754860623E-4</c:v>
                </c:pt>
                <c:pt idx="11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5E-442B-B188-64BB048A1459}"/>
            </c:ext>
          </c:extLst>
        </c:ser>
        <c:ser>
          <c:idx val="3"/>
          <c:order val="3"/>
          <c:tx>
            <c:v>Abgelesene Experimentelle Werte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'07_05'!$A$3:$A$14</c:f>
              <c:numCache>
                <c:formatCode>General</c:formatCode>
                <c:ptCount val="12"/>
                <c:pt idx="0">
                  <c:v>0.155647396136702</c:v>
                </c:pt>
                <c:pt idx="1">
                  <c:v>0.14742658296046701</c:v>
                </c:pt>
                <c:pt idx="2">
                  <c:v>0.14249409505472699</c:v>
                </c:pt>
                <c:pt idx="3">
                  <c:v>0.131533010819748</c:v>
                </c:pt>
                <c:pt idx="4">
                  <c:v>0.12057192658476901</c:v>
                </c:pt>
                <c:pt idx="5">
                  <c:v>0.10961084234979</c:v>
                </c:pt>
                <c:pt idx="6">
                  <c:v>9.8649758114811095E-2</c:v>
                </c:pt>
                <c:pt idx="7">
                  <c:v>8.7688673879832105E-2</c:v>
                </c:pt>
                <c:pt idx="8">
                  <c:v>7.67275896448531E-2</c:v>
                </c:pt>
                <c:pt idx="9">
                  <c:v>6.5766505409874096E-2</c:v>
                </c:pt>
                <c:pt idx="10">
                  <c:v>5.4805421174895001E-2</c:v>
                </c:pt>
                <c:pt idx="11">
                  <c:v>0</c:v>
                </c:pt>
              </c:numCache>
            </c:numRef>
          </c:xVal>
          <c:yVal>
            <c:numRef>
              <c:f>'07_05'!$P$3:$P$14</c:f>
              <c:numCache>
                <c:formatCode>0.00E+00</c:formatCode>
                <c:ptCount val="12"/>
                <c:pt idx="0">
                  <c:v>3.5917263987863342E-3</c:v>
                </c:pt>
                <c:pt idx="1">
                  <c:v>3.2223382506270499E-3</c:v>
                </c:pt>
                <c:pt idx="2">
                  <c:v>3.0103241489530292E-3</c:v>
                </c:pt>
                <c:pt idx="3">
                  <c:v>2.5650099257351257E-3</c:v>
                </c:pt>
                <c:pt idx="4">
                  <c:v>2.1553208403746545E-3</c:v>
                </c:pt>
                <c:pt idx="5">
                  <c:v>1.7812568928716153E-3</c:v>
                </c:pt>
                <c:pt idx="6">
                  <c:v>1.4428180832260109E-3</c:v>
                </c:pt>
                <c:pt idx="7">
                  <c:v>1.1400044114378365E-3</c:v>
                </c:pt>
                <c:pt idx="8">
                  <c:v>8.7281587750709377E-4</c:v>
                </c:pt>
                <c:pt idx="9">
                  <c:v>6.4125248143378339E-4</c:v>
                </c:pt>
                <c:pt idx="10">
                  <c:v>4.4531422321790384E-4</c:v>
                </c:pt>
                <c:pt idx="11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05E-442B-B188-64BB048A1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789968"/>
        <c:axId val="459788328"/>
      </c:scatterChart>
      <c:valAx>
        <c:axId val="45978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Strömungsgeschwindigkeit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9788328"/>
        <c:crosses val="autoZero"/>
        <c:crossBetween val="midCat"/>
      </c:valAx>
      <c:valAx>
        <c:axId val="45978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Strömungswiderstand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97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18</xdr:row>
      <xdr:rowOff>45720</xdr:rowOff>
    </xdr:from>
    <xdr:to>
      <xdr:col>10</xdr:col>
      <xdr:colOff>45720</xdr:colOff>
      <xdr:row>34</xdr:row>
      <xdr:rowOff>34290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19F85ED-FABA-4982-A63F-C72A1367D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357792</xdr:colOff>
      <xdr:row>17</xdr:row>
      <xdr:rowOff>51262</xdr:rowOff>
    </xdr:from>
    <xdr:to>
      <xdr:col>4</xdr:col>
      <xdr:colOff>103908</xdr:colOff>
      <xdr:row>37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895AE5E-1EA6-483E-82E2-6005FB1BC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"/>
  <sheetViews>
    <sheetView tabSelected="1" zoomScale="88" workbookViewId="0">
      <selection activeCell="D6" sqref="D6"/>
    </sheetView>
  </sheetViews>
  <sheetFormatPr baseColWidth="10" defaultColWidth="8.88671875" defaultRowHeight="14.4" x14ac:dyDescent="0.3"/>
  <cols>
    <col min="1" max="1" width="24.109375" bestFit="1" customWidth="1"/>
    <col min="2" max="2" width="15.77734375" customWidth="1"/>
    <col min="3" max="3" width="24" bestFit="1" customWidth="1"/>
    <col min="4" max="4" width="15.6640625" bestFit="1" customWidth="1"/>
    <col min="5" max="5" width="14.6640625" bestFit="1" customWidth="1"/>
    <col min="6" max="6" width="13.21875" bestFit="1" customWidth="1"/>
    <col min="7" max="7" width="10.44140625" bestFit="1" customWidth="1"/>
    <col min="9" max="9" width="12" bestFit="1" customWidth="1"/>
    <col min="10" max="10" width="13.88671875" customWidth="1"/>
    <col min="11" max="11" width="9.33203125" customWidth="1"/>
    <col min="12" max="12" width="11" bestFit="1" customWidth="1"/>
    <col min="13" max="13" width="16.21875" bestFit="1" customWidth="1"/>
    <col min="14" max="15" width="12" bestFit="1" customWidth="1"/>
    <col min="16" max="16" width="8.109375" bestFit="1" customWidth="1"/>
  </cols>
  <sheetData>
    <row r="1" spans="1:16" ht="15" thickBot="1" x14ac:dyDescent="0.35">
      <c r="A1" s="18" t="s">
        <v>0</v>
      </c>
      <c r="B1" s="19" t="s">
        <v>1</v>
      </c>
      <c r="C1" s="19" t="s">
        <v>2</v>
      </c>
      <c r="D1" s="19" t="s">
        <v>3</v>
      </c>
      <c r="E1" s="29" t="s">
        <v>4</v>
      </c>
      <c r="F1" s="29"/>
      <c r="G1" s="30"/>
      <c r="I1" s="31" t="s">
        <v>13</v>
      </c>
      <c r="J1" s="32"/>
      <c r="K1" s="33"/>
      <c r="L1" s="4"/>
      <c r="M1" s="28" t="s">
        <v>14</v>
      </c>
      <c r="N1" s="32" t="s">
        <v>15</v>
      </c>
      <c r="O1" s="32"/>
      <c r="P1" s="33"/>
    </row>
    <row r="2" spans="1:16" x14ac:dyDescent="0.3">
      <c r="A2" s="7"/>
      <c r="B2" s="1"/>
      <c r="C2" s="1"/>
      <c r="D2" s="1"/>
      <c r="E2" s="5" t="s">
        <v>16</v>
      </c>
      <c r="F2" s="5" t="s">
        <v>5</v>
      </c>
      <c r="G2" s="8" t="s">
        <v>6</v>
      </c>
      <c r="I2" s="20" t="s">
        <v>7</v>
      </c>
      <c r="J2" s="21" t="s">
        <v>8</v>
      </c>
      <c r="K2" s="22" t="s">
        <v>11</v>
      </c>
      <c r="L2" s="3"/>
      <c r="M2" s="7"/>
      <c r="N2" s="21" t="s">
        <v>7</v>
      </c>
      <c r="O2" s="21" t="s">
        <v>8</v>
      </c>
      <c r="P2" s="22" t="s">
        <v>11</v>
      </c>
    </row>
    <row r="3" spans="1:16" ht="15" x14ac:dyDescent="0.35">
      <c r="A3" s="7">
        <v>0.155647396136702</v>
      </c>
      <c r="B3" s="6">
        <v>57.106370044000002</v>
      </c>
      <c r="C3" s="1">
        <v>1.2484</v>
      </c>
      <c r="D3" s="1">
        <v>2.6241749999999999E-3</v>
      </c>
      <c r="E3" s="2">
        <f>(K3+P3)/2</f>
        <v>5.1774353939951943E-3</v>
      </c>
      <c r="F3" s="1"/>
      <c r="G3" s="9"/>
      <c r="I3" s="7">
        <f>1/(A3^2)</f>
        <v>41.277775118496947</v>
      </c>
      <c r="J3" s="1">
        <f>1/TAN(RADIANS(90-B3))</f>
        <v>1.546141542882326</v>
      </c>
      <c r="K3" s="23">
        <f>((9.81*0.0002675)/0.0094)*A3^2</f>
        <v>6.7631443892040548E-3</v>
      </c>
      <c r="M3" s="26">
        <f>B3</f>
        <v>57.106370044000002</v>
      </c>
      <c r="N3" s="1">
        <f>1/(A3^2)</f>
        <v>41.277775118496947</v>
      </c>
      <c r="O3" s="1">
        <f>1/TAN(RADIANS(90-M3))</f>
        <v>1.546141542882326</v>
      </c>
      <c r="P3" s="23">
        <f>((9.81*0.0002675)/0.0177)*A3^2</f>
        <v>3.5917263987863342E-3</v>
      </c>
    </row>
    <row r="4" spans="1:16" x14ac:dyDescent="0.3">
      <c r="A4" s="7">
        <v>0.14742658296046701</v>
      </c>
      <c r="B4" s="1">
        <v>58.583599999999997</v>
      </c>
      <c r="C4" s="1">
        <v>1.3108</v>
      </c>
      <c r="D4" s="1">
        <v>2.6241749999999999E-3</v>
      </c>
      <c r="E4" s="2">
        <f t="shared" ref="E4:E14" si="0">(K4+P4)/2</f>
        <v>4.6449663080847369E-3</v>
      </c>
      <c r="F4" s="1"/>
      <c r="G4" s="9"/>
      <c r="I4" s="7">
        <f t="shared" ref="I4:I13" si="1">1/(A4^2)</f>
        <v>46.009593979595678</v>
      </c>
      <c r="J4" s="1">
        <f t="shared" ref="J4:J13" si="2">1/TAN(RADIANS(90-B4))</f>
        <v>1.6372090251656604</v>
      </c>
      <c r="K4" s="23">
        <f t="shared" ref="K4:K13" si="3">((9.81*0.0002675)/0.0094)*A4^2</f>
        <v>6.0675943655424244E-3</v>
      </c>
      <c r="M4" s="26">
        <f t="shared" ref="M4:M12" si="4">B4</f>
        <v>58.583599999999997</v>
      </c>
      <c r="N4" s="1">
        <f t="shared" ref="N4:N13" si="5">1/(A4^2)</f>
        <v>46.009593979595678</v>
      </c>
      <c r="O4" s="1">
        <f t="shared" ref="O4:O13" si="6">1/TAN(RADIANS(90-M4))</f>
        <v>1.6372090251656604</v>
      </c>
      <c r="P4" s="23">
        <f t="shared" ref="P4:P13" si="7">((9.81*0.0002675)/0.0177)*A4^2</f>
        <v>3.2223382506270499E-3</v>
      </c>
    </row>
    <row r="5" spans="1:16" x14ac:dyDescent="0.3">
      <c r="A5" s="7">
        <v>0.14249409505472699</v>
      </c>
      <c r="B5" s="1">
        <v>60.034199999999998</v>
      </c>
      <c r="C5" s="1">
        <v>1.2779</v>
      </c>
      <c r="D5" s="1">
        <v>2.6241749999999999E-3</v>
      </c>
      <c r="E5" s="2">
        <f t="shared" si="0"/>
        <v>4.3393502359908029E-3</v>
      </c>
      <c r="F5" s="2">
        <v>1.7573767557921624E-4</v>
      </c>
      <c r="G5" s="10">
        <v>2.4105E-4</v>
      </c>
      <c r="I5" s="7">
        <f t="shared" si="1"/>
        <v>49.250003401738148</v>
      </c>
      <c r="J5" s="1">
        <f t="shared" si="2"/>
        <v>1.7344408892928274</v>
      </c>
      <c r="K5" s="23">
        <f t="shared" si="3"/>
        <v>5.6683763230285763E-3</v>
      </c>
      <c r="M5" s="26">
        <f t="shared" si="4"/>
        <v>60.034199999999998</v>
      </c>
      <c r="N5" s="1">
        <f t="shared" si="5"/>
        <v>49.250003401738148</v>
      </c>
      <c r="O5" s="1">
        <f t="shared" si="6"/>
        <v>1.7344408892928274</v>
      </c>
      <c r="P5" s="23">
        <f t="shared" si="7"/>
        <v>3.0103241489530292E-3</v>
      </c>
    </row>
    <row r="6" spans="1:16" x14ac:dyDescent="0.3">
      <c r="A6" s="7">
        <v>0.131533010819748</v>
      </c>
      <c r="B6" s="1">
        <v>65.594980000000007</v>
      </c>
      <c r="C6" s="1">
        <v>1.4672700000000001</v>
      </c>
      <c r="D6" s="1">
        <v>2.6241749999999999E-3</v>
      </c>
      <c r="E6" s="2">
        <f t="shared" si="0"/>
        <v>3.6974345206075483E-3</v>
      </c>
      <c r="F6" s="2">
        <v>1.5217162371054962E-4</v>
      </c>
      <c r="G6" s="10">
        <v>2.1667799999999999E-4</v>
      </c>
      <c r="I6" s="7">
        <f t="shared" si="1"/>
        <v>57.800351214539909</v>
      </c>
      <c r="J6" s="1">
        <f t="shared" si="2"/>
        <v>2.2039744566306836</v>
      </c>
      <c r="K6" s="23">
        <f t="shared" si="3"/>
        <v>4.8298591154799708E-3</v>
      </c>
      <c r="M6" s="26">
        <f t="shared" si="4"/>
        <v>65.594980000000007</v>
      </c>
      <c r="N6" s="1">
        <f t="shared" si="5"/>
        <v>57.800351214539909</v>
      </c>
      <c r="O6" s="1">
        <f t="shared" si="6"/>
        <v>2.2039744566306836</v>
      </c>
      <c r="P6" s="23">
        <f t="shared" si="7"/>
        <v>2.5650099257351257E-3</v>
      </c>
    </row>
    <row r="7" spans="1:16" x14ac:dyDescent="0.3">
      <c r="A7" s="7">
        <v>0.12057192658476901</v>
      </c>
      <c r="B7" s="1">
        <v>66.938940000000002</v>
      </c>
      <c r="C7" s="1">
        <v>1.4899899999999999</v>
      </c>
      <c r="D7" s="1">
        <v>2.6241749999999999E-3</v>
      </c>
      <c r="E7" s="2">
        <f t="shared" si="0"/>
        <v>3.1068720624549545E-3</v>
      </c>
      <c r="F7" s="2">
        <v>1.3029993503509301E-4</v>
      </c>
      <c r="G7" s="10">
        <v>1.9317E-4</v>
      </c>
      <c r="I7" s="7">
        <f t="shared" si="1"/>
        <v>68.787194833832615</v>
      </c>
      <c r="J7" s="1">
        <f t="shared" si="2"/>
        <v>2.3488894792086326</v>
      </c>
      <c r="K7" s="23">
        <f t="shared" si="3"/>
        <v>4.0584232845352541E-3</v>
      </c>
      <c r="M7" s="26">
        <f t="shared" si="4"/>
        <v>66.938940000000002</v>
      </c>
      <c r="N7" s="1">
        <f t="shared" si="5"/>
        <v>68.787194833832615</v>
      </c>
      <c r="O7" s="1">
        <f t="shared" si="6"/>
        <v>2.3488894792086326</v>
      </c>
      <c r="P7" s="23">
        <f t="shared" si="7"/>
        <v>2.1553208403746545E-3</v>
      </c>
    </row>
    <row r="8" spans="1:16" x14ac:dyDescent="0.3">
      <c r="A8" s="7">
        <v>0.10961084234979</v>
      </c>
      <c r="B8" s="1">
        <v>69.542500000000004</v>
      </c>
      <c r="C8" s="1">
        <v>2.6629</v>
      </c>
      <c r="D8" s="1">
        <v>2.6241749999999999E-3</v>
      </c>
      <c r="E8" s="2">
        <f t="shared" si="0"/>
        <v>2.5676628615330203E-3</v>
      </c>
      <c r="F8" s="2">
        <v>1.1012260955284643E-4</v>
      </c>
      <c r="G8" s="10">
        <v>1.707E-4</v>
      </c>
      <c r="I8" s="7">
        <f t="shared" si="1"/>
        <v>83.232505748937456</v>
      </c>
      <c r="J8" s="1">
        <f t="shared" si="2"/>
        <v>2.6806815725242812</v>
      </c>
      <c r="K8" s="23">
        <f t="shared" si="3"/>
        <v>3.3540688301944249E-3</v>
      </c>
      <c r="M8" s="26">
        <v>71.5</v>
      </c>
      <c r="N8" s="1">
        <f t="shared" si="5"/>
        <v>83.232505748937456</v>
      </c>
      <c r="O8" s="1">
        <f t="shared" si="6"/>
        <v>2.9886849627428931</v>
      </c>
      <c r="P8" s="23">
        <f t="shared" si="7"/>
        <v>1.7812568928716153E-3</v>
      </c>
    </row>
    <row r="9" spans="1:16" x14ac:dyDescent="0.3">
      <c r="A9" s="7">
        <v>9.8649758114811095E-2</v>
      </c>
      <c r="B9" s="1">
        <v>70.208290000000005</v>
      </c>
      <c r="C9" s="1">
        <v>1.9837</v>
      </c>
      <c r="D9" s="1">
        <v>2.6241749999999999E-3</v>
      </c>
      <c r="E9" s="2">
        <f t="shared" si="0"/>
        <v>2.0798069178417497E-3</v>
      </c>
      <c r="F9" s="2">
        <v>9.1639647263809954E-5</v>
      </c>
      <c r="G9" s="11">
        <v>1.4935E-4</v>
      </c>
      <c r="I9" s="7">
        <f t="shared" si="1"/>
        <v>102.75617993695964</v>
      </c>
      <c r="J9" s="1">
        <f t="shared" si="2"/>
        <v>2.7788683294711398</v>
      </c>
      <c r="K9" s="23">
        <f t="shared" si="3"/>
        <v>2.7167957524574888E-3</v>
      </c>
      <c r="M9" s="26">
        <v>73</v>
      </c>
      <c r="N9" s="1">
        <f t="shared" si="5"/>
        <v>102.75617993695964</v>
      </c>
      <c r="O9" s="1">
        <f t="shared" si="6"/>
        <v>3.2708526184841404</v>
      </c>
      <c r="P9" s="23">
        <f t="shared" si="7"/>
        <v>1.4428180832260109E-3</v>
      </c>
    </row>
    <row r="10" spans="1:16" x14ac:dyDescent="0.3">
      <c r="A10" s="7">
        <v>8.7688673879832105E-2</v>
      </c>
      <c r="B10" s="1">
        <v>70.822599999999994</v>
      </c>
      <c r="C10" s="1">
        <v>5.2102000000000004</v>
      </c>
      <c r="D10" s="1">
        <v>2.6241749999999999E-3</v>
      </c>
      <c r="E10" s="2">
        <f t="shared" si="0"/>
        <v>1.6433042313811366E-3</v>
      </c>
      <c r="F10" s="2">
        <v>7.4851048167983591E-5</v>
      </c>
      <c r="G10" s="11">
        <v>1.2889999999999999E-4</v>
      </c>
      <c r="I10" s="7">
        <f t="shared" si="1"/>
        <v>130.05079023271446</v>
      </c>
      <c r="J10" s="1">
        <f t="shared" si="2"/>
        <v>2.8752600639449866</v>
      </c>
      <c r="K10" s="23">
        <f t="shared" si="3"/>
        <v>2.1466040513244368E-3</v>
      </c>
      <c r="M10" s="26">
        <v>74.5</v>
      </c>
      <c r="N10" s="1">
        <f t="shared" si="5"/>
        <v>130.05079023271446</v>
      </c>
      <c r="O10" s="1">
        <f t="shared" si="6"/>
        <v>3.6058835087608743</v>
      </c>
      <c r="P10" s="23">
        <f t="shared" si="7"/>
        <v>1.1400044114378365E-3</v>
      </c>
    </row>
    <row r="11" spans="1:16" x14ac:dyDescent="0.3">
      <c r="A11" s="7">
        <v>7.67275896448531E-2</v>
      </c>
      <c r="B11" s="1">
        <v>76.118799999999993</v>
      </c>
      <c r="C11" s="1">
        <v>1.4967999999999999</v>
      </c>
      <c r="D11" s="1">
        <v>2.6241749999999999E-3</v>
      </c>
      <c r="E11" s="2">
        <f t="shared" si="0"/>
        <v>1.258154802151183E-3</v>
      </c>
      <c r="F11" s="2">
        <v>5.9756812265367314E-5</v>
      </c>
      <c r="G11" s="11">
        <v>1.0943E-4</v>
      </c>
      <c r="I11" s="7">
        <f t="shared" si="1"/>
        <v>169.86225663048418</v>
      </c>
      <c r="J11" s="1">
        <f t="shared" si="2"/>
        <v>4.0465058190163665</v>
      </c>
      <c r="K11" s="23">
        <f t="shared" si="3"/>
        <v>1.6434937267952722E-3</v>
      </c>
      <c r="M11" s="26">
        <f t="shared" si="4"/>
        <v>76.118799999999993</v>
      </c>
      <c r="N11" s="1">
        <f t="shared" si="5"/>
        <v>169.86225663048418</v>
      </c>
      <c r="O11" s="1">
        <f t="shared" si="6"/>
        <v>4.0465058190163665</v>
      </c>
      <c r="P11" s="23">
        <f t="shared" si="7"/>
        <v>8.7281587750709377E-4</v>
      </c>
    </row>
    <row r="12" spans="1:16" x14ac:dyDescent="0.3">
      <c r="A12" s="7">
        <v>6.5766505409874096E-2</v>
      </c>
      <c r="B12" s="1">
        <v>78.004900000000006</v>
      </c>
      <c r="C12" s="1">
        <v>1.532</v>
      </c>
      <c r="D12" s="1">
        <v>2.6241749999999999E-3</v>
      </c>
      <c r="E12" s="2">
        <f t="shared" si="0"/>
        <v>9.2435863015188989E-4</v>
      </c>
      <c r="F12" s="2">
        <v>4.635693955596109E-5</v>
      </c>
      <c r="G12" s="11">
        <v>9.1014000000000006E-5</v>
      </c>
      <c r="I12" s="7">
        <f t="shared" si="1"/>
        <v>231.20140485815892</v>
      </c>
      <c r="J12" s="1">
        <f t="shared" si="2"/>
        <v>4.7066093127475819</v>
      </c>
      <c r="K12" s="23">
        <f t="shared" si="3"/>
        <v>1.2074647788699964E-3</v>
      </c>
      <c r="M12" s="26">
        <f t="shared" si="4"/>
        <v>78.004900000000006</v>
      </c>
      <c r="N12" s="1">
        <f t="shared" si="5"/>
        <v>231.20140485815892</v>
      </c>
      <c r="O12" s="1">
        <f t="shared" si="6"/>
        <v>4.7066093127475819</v>
      </c>
      <c r="P12" s="23">
        <f t="shared" si="7"/>
        <v>6.4125248143378339E-4</v>
      </c>
    </row>
    <row r="13" spans="1:16" x14ac:dyDescent="0.3">
      <c r="A13" s="7">
        <v>5.4805421174895001E-2</v>
      </c>
      <c r="B13" s="1">
        <v>75.069599999999994</v>
      </c>
      <c r="C13" s="1">
        <v>9.9611999999999998</v>
      </c>
      <c r="D13" s="1">
        <v>2.6241749999999999E-3</v>
      </c>
      <c r="E13" s="2">
        <f t="shared" si="0"/>
        <v>6.4191571538325509E-4</v>
      </c>
      <c r="F13" s="2">
        <v>3.4651430039764985E-5</v>
      </c>
      <c r="G13" s="11">
        <v>7.3577800000000006E-5</v>
      </c>
      <c r="I13" s="7">
        <f t="shared" si="1"/>
        <v>332.93002299574982</v>
      </c>
      <c r="J13" s="1">
        <f t="shared" si="2"/>
        <v>3.75026742398647</v>
      </c>
      <c r="K13" s="23">
        <f t="shared" si="3"/>
        <v>8.3851720754860623E-4</v>
      </c>
      <c r="M13" s="26">
        <v>82</v>
      </c>
      <c r="N13" s="1">
        <f t="shared" si="5"/>
        <v>332.93002299574982</v>
      </c>
      <c r="O13" s="1">
        <f t="shared" si="6"/>
        <v>7.1153697223842087</v>
      </c>
      <c r="P13" s="23">
        <f t="shared" si="7"/>
        <v>4.4531422321790384E-4</v>
      </c>
    </row>
    <row r="14" spans="1:16" ht="15" thickBot="1" x14ac:dyDescent="0.35">
      <c r="A14" s="12">
        <v>0</v>
      </c>
      <c r="B14" s="13">
        <v>90</v>
      </c>
      <c r="C14" s="13">
        <v>0</v>
      </c>
      <c r="D14" s="14">
        <v>2.6241749999999999E-3</v>
      </c>
      <c r="E14" s="15">
        <f t="shared" si="0"/>
        <v>0</v>
      </c>
      <c r="F14" s="16">
        <v>0</v>
      </c>
      <c r="G14" s="17">
        <v>0</v>
      </c>
      <c r="I14" s="24">
        <v>0</v>
      </c>
      <c r="J14" s="14">
        <v>0</v>
      </c>
      <c r="K14" s="25">
        <v>0</v>
      </c>
      <c r="M14" s="27">
        <f>B14</f>
        <v>90</v>
      </c>
      <c r="N14" s="14">
        <v>0</v>
      </c>
      <c r="O14" s="14">
        <v>0</v>
      </c>
      <c r="P14" s="25">
        <v>0</v>
      </c>
    </row>
    <row r="16" spans="1:16" x14ac:dyDescent="0.3">
      <c r="I16" t="s">
        <v>9</v>
      </c>
      <c r="J16" t="s">
        <v>10</v>
      </c>
      <c r="K16" t="s">
        <v>12</v>
      </c>
      <c r="N16" t="s">
        <v>9</v>
      </c>
      <c r="O16" t="s">
        <v>10</v>
      </c>
      <c r="P16" t="s">
        <v>12</v>
      </c>
    </row>
    <row r="17" spans="9:16" x14ac:dyDescent="0.3">
      <c r="I17">
        <v>9.4000000000000004E-3</v>
      </c>
      <c r="J17">
        <v>1.6304000000000001</v>
      </c>
      <c r="K17">
        <v>0.70579999999999998</v>
      </c>
      <c r="N17">
        <v>1.77E-2</v>
      </c>
      <c r="O17">
        <v>1.0835999999999999</v>
      </c>
      <c r="P17">
        <v>0.97050000000000003</v>
      </c>
    </row>
  </sheetData>
  <mergeCells count="3">
    <mergeCell ref="E1:G1"/>
    <mergeCell ref="I1:K1"/>
    <mergeCell ref="N1:P1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07_05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Antony</cp:lastModifiedBy>
  <dcterms:created xsi:type="dcterms:W3CDTF">2019-06-11T08:29:04Z</dcterms:created>
  <dcterms:modified xsi:type="dcterms:W3CDTF">2019-07-11T10:58:20Z</dcterms:modified>
</cp:coreProperties>
</file>