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67mm_07_18\"/>
    </mc:Choice>
  </mc:AlternateContent>
  <xr:revisionPtr revIDLastSave="0" documentId="13_ncr:1_{CF70A922-2385-4519-AC92-CD0D9A29B4F9}" xr6:coauthVersionLast="36" xr6:coauthVersionMax="36" xr10:uidLastSave="{00000000-0000-0000-0000-000000000000}"/>
  <bookViews>
    <workbookView xWindow="240" yWindow="12" windowWidth="11256" windowHeight="5568" xr2:uid="{00000000-000D-0000-FFFF-FFFF00000000}"/>
  </bookViews>
  <sheets>
    <sheet name="67mm_07_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M3" i="1"/>
  <c r="L3" i="1"/>
  <c r="D4" i="1" l="1"/>
  <c r="D5" i="1"/>
  <c r="D6" i="1"/>
  <c r="D7" i="1"/>
  <c r="D8" i="1"/>
  <c r="D9" i="1"/>
  <c r="D10" i="1"/>
  <c r="D11" i="1"/>
  <c r="D12" i="1"/>
  <c r="D3" i="1"/>
  <c r="F4" i="1"/>
  <c r="F5" i="1"/>
  <c r="F6" i="1"/>
  <c r="F7" i="1"/>
  <c r="F8" i="1"/>
  <c r="F9" i="1"/>
  <c r="F10" i="1"/>
  <c r="F11" i="1"/>
  <c r="F12" i="1"/>
  <c r="F3" i="1"/>
  <c r="G12" i="1" l="1"/>
  <c r="G4" i="1" l="1"/>
  <c r="G3" i="1"/>
  <c r="G11" i="1" l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<sst xmlns="http://schemas.openxmlformats.org/spreadsheetml/2006/main" count="25" uniqueCount="25">
  <si>
    <t>Fliessgeschwindigkeit [m/s]</t>
  </si>
  <si>
    <t>Winkel [deg]</t>
  </si>
  <si>
    <t>Standardabweichung [deg]</t>
  </si>
  <si>
    <t>Stroemungswiderstand [N]</t>
  </si>
  <si>
    <t>1/v2</t>
  </si>
  <si>
    <t>1/tanA</t>
  </si>
  <si>
    <t>a</t>
  </si>
  <si>
    <t>b</t>
  </si>
  <si>
    <t>R²</t>
  </si>
  <si>
    <t>Datei</t>
  </si>
  <si>
    <t>l/min</t>
  </si>
  <si>
    <t>C0012</t>
  </si>
  <si>
    <t>C0013</t>
  </si>
  <si>
    <t>C0014</t>
  </si>
  <si>
    <t>C0015</t>
  </si>
  <si>
    <t>C0017</t>
  </si>
  <si>
    <t>C0018</t>
  </si>
  <si>
    <t>C0020</t>
  </si>
  <si>
    <t>C0021</t>
  </si>
  <si>
    <t>C0022</t>
  </si>
  <si>
    <t>C0024</t>
  </si>
  <si>
    <t>Berechnung</t>
  </si>
  <si>
    <t>Vergleich</t>
  </si>
  <si>
    <t>numerisch</t>
  </si>
  <si>
    <t>analytisch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</si>
</sst>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000E+00"/>
    <numFmt numFmtId="165" formatCode="0.0000"/>
    <numFmt numFmtId="171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5" fontId="0" fillId="0" borderId="1" xfId="0" applyNumberFormat="1" applyBorder="1"/>
    <xf numFmtId="0" fontId="1" fillId="0" borderId="8" xfId="0" applyFont="1" applyBorder="1" applyAlignment="1">
      <alignment horizontal="center" vertical="top"/>
    </xf>
    <xf numFmtId="11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0" xfId="0" applyFill="1" applyBorder="1"/>
    <xf numFmtId="164" fontId="0" fillId="0" borderId="10" xfId="1" applyNumberFormat="1" applyFont="1" applyBorder="1"/>
    <xf numFmtId="0" fontId="0" fillId="0" borderId="0" xfId="0" applyAlignment="1">
      <alignment horizontal="center"/>
    </xf>
    <xf numFmtId="171" fontId="0" fillId="0" borderId="0" xfId="0" applyNumberFormat="1"/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 von</a:t>
            </a:r>
            <a:r>
              <a:rPr lang="de-DE" baseline="0"/>
              <a:t> "a" und "b"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18718268324568E-2"/>
                  <c:y val="0.2129768816776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'67mm_07_18'!$F$3:$F$12</c:f>
              <c:numCache>
                <c:formatCode>General</c:formatCode>
                <c:ptCount val="10"/>
                <c:pt idx="0">
                  <c:v>46.459683536346127</c:v>
                </c:pt>
                <c:pt idx="1">
                  <c:v>53.882236527360014</c:v>
                </c:pt>
                <c:pt idx="2">
                  <c:v>63.23679148002666</c:v>
                </c:pt>
                <c:pt idx="3">
                  <c:v>75.257008042345774</c:v>
                </c:pt>
                <c:pt idx="4">
                  <c:v>91.060979731238376</c:v>
                </c:pt>
                <c:pt idx="5">
                  <c:v>112.42096263115849</c:v>
                </c:pt>
                <c:pt idx="6">
                  <c:v>142.28278083005995</c:v>
                </c:pt>
                <c:pt idx="7">
                  <c:v>185.83873414538442</c:v>
                </c:pt>
                <c:pt idx="8">
                  <c:v>252.94716592010664</c:v>
                </c:pt>
                <c:pt idx="9">
                  <c:v>364.2439189249535</c:v>
                </c:pt>
              </c:numCache>
            </c:numRef>
          </c:xVal>
          <c:yVal>
            <c:numRef>
              <c:f>'67mm_07_18'!$G$3:$G$12</c:f>
              <c:numCache>
                <c:formatCode>General</c:formatCode>
                <c:ptCount val="10"/>
                <c:pt idx="0">
                  <c:v>2.5067231804872048</c:v>
                </c:pt>
                <c:pt idx="1">
                  <c:v>2.7117991551340621</c:v>
                </c:pt>
                <c:pt idx="2">
                  <c:v>3.6622896560950302</c:v>
                </c:pt>
                <c:pt idx="3">
                  <c:v>3.2360755561935908</c:v>
                </c:pt>
                <c:pt idx="4">
                  <c:v>2.9293001234785008</c:v>
                </c:pt>
                <c:pt idx="5">
                  <c:v>4.301631017863766</c:v>
                </c:pt>
                <c:pt idx="6">
                  <c:v>6.4687173128074749</c:v>
                </c:pt>
                <c:pt idx="7">
                  <c:v>7.8004960106671746</c:v>
                </c:pt>
                <c:pt idx="8">
                  <c:v>10.802425797275415</c:v>
                </c:pt>
                <c:pt idx="9">
                  <c:v>10.463297874378668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3-475D-AEDA-8B0A2BDD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1600"/>
        <c:axId val="619110944"/>
      </c:scatterChart>
      <c:valAx>
        <c:axId val="619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0944"/>
        <c:crosses val="autoZero"/>
        <c:crossBetween val="midCat"/>
      </c:valAx>
      <c:valAx>
        <c:axId val="619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'67mm_07_18'!$A$2:$A$12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'67mm_07_18'!$D$2:$D$12</c:f>
              <c:numCache>
                <c:formatCode>0.0000E+00</c:formatCode>
                <c:ptCount val="11"/>
                <c:pt idx="0" formatCode="0.00E+00">
                  <c:v>0</c:v>
                </c:pt>
                <c:pt idx="1">
                  <c:v>1.9146726360323094E-2</c:v>
                </c:pt>
                <c:pt idx="2">
                  <c:v>1.6509167116809196E-2</c:v>
                </c:pt>
                <c:pt idx="3">
                  <c:v>1.4066982632074114E-2</c:v>
                </c:pt>
                <c:pt idx="4">
                  <c:v>1.1820172906117832E-2</c:v>
                </c:pt>
                <c:pt idx="5">
                  <c:v>9.7687379389403573E-3</c:v>
                </c:pt>
                <c:pt idx="6">
                  <c:v>7.9126777305416895E-3</c:v>
                </c:pt>
                <c:pt idx="7">
                  <c:v>6.2519922809218288E-3</c:v>
                </c:pt>
                <c:pt idx="8">
                  <c:v>4.7866815900807751E-3</c:v>
                </c:pt>
                <c:pt idx="9">
                  <c:v>3.5167456580185285E-3</c:v>
                </c:pt>
                <c:pt idx="10">
                  <c:v>2.4421844847350893E-3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DCC-B7E8-8652B237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5160"/>
        <c:axId val="648855488"/>
      </c:scatterChart>
      <c:valAx>
        <c:axId val="6488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0664234202369509"/>
              <c:y val="0.922638293062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488"/>
        <c:crosses val="autoZero"/>
        <c:crossBetween val="midCat"/>
      </c:valAx>
      <c:valAx>
        <c:axId val="648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  <a:r>
              <a:rPr lang="de-DE" baseline="0"/>
              <a:t> Vergleich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'67mm_07_18'!$D$3:$D$12</c:f>
              <c:numCache>
                <c:formatCode>0.0000E+00</c:formatCode>
                <c:ptCount val="10"/>
                <c:pt idx="0">
                  <c:v>1.9146726360323094E-2</c:v>
                </c:pt>
                <c:pt idx="1">
                  <c:v>1.6509167116809196E-2</c:v>
                </c:pt>
                <c:pt idx="2">
                  <c:v>1.4066982632074114E-2</c:v>
                </c:pt>
                <c:pt idx="3">
                  <c:v>1.1820172906117832E-2</c:v>
                </c:pt>
                <c:pt idx="4">
                  <c:v>9.7687379389403573E-3</c:v>
                </c:pt>
                <c:pt idx="5">
                  <c:v>7.9126777305416895E-3</c:v>
                </c:pt>
                <c:pt idx="6">
                  <c:v>6.2519922809218288E-3</c:v>
                </c:pt>
                <c:pt idx="7">
                  <c:v>4.7866815900807751E-3</c:v>
                </c:pt>
                <c:pt idx="8">
                  <c:v>3.5167456580185285E-3</c:v>
                </c:pt>
                <c:pt idx="9">
                  <c:v>2.4421844847350893E-3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4-4BA0-AAC6-8E8FA1DF436F}"/>
            </c:ext>
          </c:extLst>
        </c:ser>
        <c:ser>
          <c:idx val="1"/>
          <c:order val="1"/>
          <c:tx>
            <c:v>Numerisch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'67mm_07_18'!$L$3:$L$12</c:f>
              <c:numCache>
                <c:formatCode>0.0000000E+00</c:formatCode>
                <c:ptCount val="10"/>
                <c:pt idx="0">
                  <c:v>2.4754795490277207E-4</c:v>
                </c:pt>
                <c:pt idx="1">
                  <c:v>2.2416049902796879E-4</c:v>
                </c:pt>
                <c:pt idx="2">
                  <c:v>2.0165157532178621E-4</c:v>
                </c:pt>
                <c:pt idx="3">
                  <c:v>1.8002118378422413E-4</c:v>
                </c:pt>
                <c:pt idx="4">
                  <c:v>1.5926932441528267E-4</c:v>
                </c:pt>
                <c:pt idx="5">
                  <c:v>1.3939599721496179E-4</c:v>
                </c:pt>
                <c:pt idx="6">
                  <c:v>1.2040120218326145E-4</c:v>
                </c:pt>
                <c:pt idx="7">
                  <c:v>1.0228493932018173E-4</c:v>
                </c:pt>
                <c:pt idx="8">
                  <c:v>8.5047208625722574E-5</c:v>
                </c:pt>
                <c:pt idx="9">
                  <c:v>6.8688010099884027E-5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4-4BA0-AAC6-8E8FA1DF436F}"/>
            </c:ext>
          </c:extLst>
        </c:ser>
        <c:ser>
          <c:idx val="2"/>
          <c:order val="2"/>
          <c:tx>
            <c:v>Analytisch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'67mm_07_18'!$M$3:$M$12</c:f>
              <c:numCache>
                <c:formatCode>0.0000000E+00</c:formatCode>
                <c:ptCount val="10"/>
                <c:pt idx="0">
                  <c:v>4.4201732197431852E-4</c:v>
                </c:pt>
                <c:pt idx="1">
                  <c:v>4.0059982846406598E-4</c:v>
                </c:pt>
                <c:pt idx="2">
                  <c:v>3.606978029446841E-4</c:v>
                </c:pt>
                <c:pt idx="3">
                  <c:v>3.2231124541617261E-4</c:v>
                </c:pt>
                <c:pt idx="4">
                  <c:v>2.8544015587853169E-4</c:v>
                </c:pt>
                <c:pt idx="5">
                  <c:v>2.5008453433176121E-4</c:v>
                </c:pt>
                <c:pt idx="6">
                  <c:v>2.1624438077586129E-4</c:v>
                </c:pt>
                <c:pt idx="7">
                  <c:v>1.8391969521083183E-4</c:v>
                </c:pt>
                <c:pt idx="8">
                  <c:v>1.5311047763667289E-4</c:v>
                </c:pt>
                <c:pt idx="9">
                  <c:v>1.2381672805338449E-4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4-4BA0-AAC6-8E8FA1DF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83560"/>
        <c:axId val="434698872"/>
      </c:scatterChart>
      <c:valAx>
        <c:axId val="440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98872"/>
        <c:crosses val="autoZero"/>
        <c:crossBetween val="midCat"/>
      </c:valAx>
      <c:valAx>
        <c:axId val="4346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8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106732</xdr:colOff>
      <xdr:row>13</xdr:row>
      <xdr:rowOff>132839</xdr:rowOff>
    </xdr:from>
    <xdr:to>
      <xdr:col>12</xdr:col>
      <xdr:colOff>479196</xdr:colOff>
      <xdr:row>33</xdr:row>
      <xdr:rowOff>141403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9A7A27-F0DE-45DA-9428-1759ED3D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180681</xdr:colOff>
      <xdr:row>13</xdr:row>
      <xdr:rowOff>139896</xdr:rowOff>
    </xdr:from>
    <xdr:to>
      <xdr:col>3</xdr:col>
      <xdr:colOff>1598748</xdr:colOff>
      <xdr:row>33</xdr:row>
      <xdr:rowOff>172825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B8DA20-0843-43ED-ABEB-FE2AF549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636308</xdr:colOff>
      <xdr:row>14</xdr:row>
      <xdr:rowOff>78557</xdr:rowOff>
    </xdr:from>
    <xdr:to>
      <xdr:col>21</xdr:col>
      <xdr:colOff>109979</xdr:colOff>
      <xdr:row>33</xdr:row>
      <xdr:rowOff>102123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08E525-979D-454A-AC17-B9CC80DA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7" workbookViewId="0"/>
  </sheetViews>
  <sheetFormatPr baseColWidth="10" defaultColWidth="8.88671875" defaultRowHeight="14.4" x14ac:dyDescent="0.3"/>
  <cols>
    <col min="1" max="1" width="24.109375" bestFit="1" customWidth="1"/>
    <col min="2" max="2" width="15.77734375" customWidth="1"/>
    <col min="3" max="3" width="24" bestFit="1" customWidth="1"/>
    <col min="4" max="4" width="24.109375" bestFit="1" customWidth="1"/>
    <col min="7" max="7" width="12" bestFit="1" customWidth="1"/>
    <col min="8" max="8" width="11" bestFit="1" customWidth="1"/>
    <col min="12" max="13" width="13.5546875" bestFit="1" customWidth="1"/>
  </cols>
  <sheetData>
    <row r="1" spans="1:13" ht="15" thickBot="1" x14ac:dyDescent="0.35">
      <c r="A1" s="8" t="s">
        <v>0</v>
      </c>
      <c r="B1" s="9" t="s">
        <v>1</v>
      </c>
      <c r="C1" s="10" t="s">
        <v>2</v>
      </c>
      <c r="D1" s="12" t="s">
        <v>3</v>
      </c>
      <c r="F1" s="17" t="s">
        <v>21</v>
      </c>
      <c r="G1" s="17"/>
      <c r="H1" s="4"/>
      <c r="I1" t="s">
        <v>9</v>
      </c>
      <c r="J1" t="s">
        <v>10</v>
      </c>
      <c r="L1" s="17" t="s">
        <v>22</v>
      </c>
      <c r="M1" s="17"/>
    </row>
    <row r="2" spans="1:13" x14ac:dyDescent="0.3">
      <c r="A2" s="5">
        <v>0</v>
      </c>
      <c r="B2" s="1">
        <v>90</v>
      </c>
      <c r="C2" s="7">
        <v>0</v>
      </c>
      <c r="D2" s="13">
        <v>0</v>
      </c>
      <c r="F2" s="2" t="s">
        <v>4</v>
      </c>
      <c r="G2" s="2" t="s">
        <v>5</v>
      </c>
      <c r="H2" s="2"/>
      <c r="L2" t="s">
        <v>23</v>
      </c>
      <c r="M2" t="s">
        <v>24</v>
      </c>
    </row>
    <row r="3" spans="1:13" x14ac:dyDescent="0.3">
      <c r="A3" s="1">
        <v>0.14671072943450431</v>
      </c>
      <c r="B3" s="1">
        <v>68.251599999999996</v>
      </c>
      <c r="C3" s="1">
        <v>1.4211</v>
      </c>
      <c r="D3" s="6">
        <f>((9.81*0.0002675)/0.00295)*A3^2</f>
        <v>1.9146726360323094E-2</v>
      </c>
      <c r="F3">
        <f>1/(A3^2)</f>
        <v>46.459683536346127</v>
      </c>
      <c r="G3">
        <f>1/TAN(RADIANS(90-B3))</f>
        <v>2.5067231804872048</v>
      </c>
      <c r="I3" t="s">
        <v>11</v>
      </c>
      <c r="J3">
        <v>14</v>
      </c>
      <c r="L3" s="18">
        <f xml:space="preserve"> 0.004*A3^2 + 0.0011*A3 + 7*10^(-8)</f>
        <v>2.4754795490277207E-4</v>
      </c>
      <c r="M3" s="18">
        <f xml:space="preserve"> 0.0069*A3^2 + 0.002*A3 + 8*10^(-8)</f>
        <v>4.4201732197431852E-4</v>
      </c>
    </row>
    <row r="4" spans="1:13" x14ac:dyDescent="0.3">
      <c r="A4" s="1">
        <v>0.13623139161775399</v>
      </c>
      <c r="B4" s="1">
        <v>69.758099999999999</v>
      </c>
      <c r="C4" s="1">
        <v>1.0868</v>
      </c>
      <c r="D4" s="6">
        <f t="shared" ref="D4:D12" si="0">((9.81*0.0002675)/0.00295)*A4^2</f>
        <v>1.6509167116809196E-2</v>
      </c>
      <c r="F4">
        <f t="shared" ref="F4:F12" si="1">1/(A4^2)</f>
        <v>53.882236527360014</v>
      </c>
      <c r="G4">
        <f>1/TAN(RADIANS(90-B4))</f>
        <v>2.7117991551340621</v>
      </c>
      <c r="I4" t="s">
        <v>12</v>
      </c>
      <c r="J4">
        <v>13</v>
      </c>
      <c r="L4" s="18">
        <f t="shared" ref="L4:L12" si="2" xml:space="preserve"> 0.004*A4^2 + 0.0011*A4 + 7*10^(-8)</f>
        <v>2.2416049902796879E-4</v>
      </c>
      <c r="M4" s="18">
        <f t="shared" ref="M4:M12" si="3" xml:space="preserve"> 0.0069*A4^2 + 0.002*A4 + 8*10^(-8)</f>
        <v>4.0059982846406598E-4</v>
      </c>
    </row>
    <row r="5" spans="1:13" x14ac:dyDescent="0.3">
      <c r="A5" s="1">
        <v>0.12575205380100371</v>
      </c>
      <c r="B5" s="1">
        <v>74.727500000000006</v>
      </c>
      <c r="C5" s="1">
        <v>1.4655</v>
      </c>
      <c r="D5" s="6">
        <f t="shared" si="0"/>
        <v>1.4066982632074114E-2</v>
      </c>
      <c r="F5">
        <f t="shared" si="1"/>
        <v>63.23679148002666</v>
      </c>
      <c r="G5">
        <f t="shared" ref="G5:G11" si="4">1/TAN(RADIANS(90-B5))</f>
        <v>3.6622896560950302</v>
      </c>
      <c r="I5" t="s">
        <v>13</v>
      </c>
      <c r="J5">
        <v>12</v>
      </c>
      <c r="L5" s="18">
        <f t="shared" si="2"/>
        <v>2.0165157532178621E-4</v>
      </c>
      <c r="M5" s="18">
        <f t="shared" si="3"/>
        <v>3.606978029446841E-4</v>
      </c>
    </row>
    <row r="6" spans="1:13" x14ac:dyDescent="0.3">
      <c r="A6" s="1">
        <v>0.1152727159842534</v>
      </c>
      <c r="B6" s="1">
        <v>72.828000000000003</v>
      </c>
      <c r="C6" s="1">
        <v>1.3451</v>
      </c>
      <c r="D6" s="6">
        <f t="shared" si="0"/>
        <v>1.1820172906117832E-2</v>
      </c>
      <c r="F6">
        <f t="shared" si="1"/>
        <v>75.257008042345774</v>
      </c>
      <c r="G6">
        <f t="shared" si="4"/>
        <v>3.2360755561935908</v>
      </c>
      <c r="I6" t="s">
        <v>14</v>
      </c>
      <c r="J6">
        <v>11</v>
      </c>
      <c r="L6" s="18">
        <f t="shared" si="2"/>
        <v>1.8002118378422413E-4</v>
      </c>
      <c r="M6" s="18">
        <f t="shared" si="3"/>
        <v>3.2231124541617261E-4</v>
      </c>
    </row>
    <row r="7" spans="1:13" x14ac:dyDescent="0.3">
      <c r="A7" s="1">
        <v>0.1047933781675031</v>
      </c>
      <c r="B7" s="1">
        <v>71.151200000000003</v>
      </c>
      <c r="C7" s="1">
        <v>0.82020000000000004</v>
      </c>
      <c r="D7" s="6">
        <f t="shared" si="0"/>
        <v>9.7687379389403573E-3</v>
      </c>
      <c r="F7">
        <f t="shared" si="1"/>
        <v>91.060979731238376</v>
      </c>
      <c r="G7">
        <f t="shared" si="4"/>
        <v>2.9293001234785008</v>
      </c>
      <c r="I7" t="s">
        <v>15</v>
      </c>
      <c r="J7">
        <v>10</v>
      </c>
      <c r="L7" s="18">
        <f t="shared" si="2"/>
        <v>1.5926932441528267E-4</v>
      </c>
      <c r="M7" s="18">
        <f t="shared" si="3"/>
        <v>2.8544015587853169E-4</v>
      </c>
    </row>
    <row r="8" spans="1:13" x14ac:dyDescent="0.3">
      <c r="A8" s="1">
        <v>9.431404035075279E-2</v>
      </c>
      <c r="B8" s="1">
        <v>76.912899999999993</v>
      </c>
      <c r="C8" s="1">
        <v>1.2899</v>
      </c>
      <c r="D8" s="6">
        <f t="shared" si="0"/>
        <v>7.9126777305416895E-3</v>
      </c>
      <c r="F8">
        <f t="shared" si="1"/>
        <v>112.42096263115849</v>
      </c>
      <c r="G8">
        <f t="shared" si="4"/>
        <v>4.301631017863766</v>
      </c>
      <c r="I8" t="s">
        <v>16</v>
      </c>
      <c r="J8">
        <v>9</v>
      </c>
      <c r="L8" s="18">
        <f t="shared" si="2"/>
        <v>1.3939599721496179E-4</v>
      </c>
      <c r="M8" s="18">
        <f t="shared" si="3"/>
        <v>2.5008453433176121E-4</v>
      </c>
    </row>
    <row r="9" spans="1:13" x14ac:dyDescent="0.3">
      <c r="A9" s="1">
        <v>8.3834702534002478E-2</v>
      </c>
      <c r="B9" s="1">
        <v>81.212199999999996</v>
      </c>
      <c r="C9" s="1">
        <v>0.5726</v>
      </c>
      <c r="D9" s="6">
        <f t="shared" si="0"/>
        <v>6.2519922809218288E-3</v>
      </c>
      <c r="F9">
        <f t="shared" si="1"/>
        <v>142.28278083005995</v>
      </c>
      <c r="G9">
        <f t="shared" si="4"/>
        <v>6.4687173128074749</v>
      </c>
      <c r="I9" t="s">
        <v>17</v>
      </c>
      <c r="J9">
        <v>8</v>
      </c>
      <c r="L9" s="18">
        <f t="shared" si="2"/>
        <v>1.2040120218326145E-4</v>
      </c>
      <c r="M9" s="18">
        <f t="shared" si="3"/>
        <v>2.1624438077586129E-4</v>
      </c>
    </row>
    <row r="10" spans="1:13" x14ac:dyDescent="0.3">
      <c r="A10" s="1">
        <v>7.3355364717252167E-2</v>
      </c>
      <c r="B10" s="1">
        <v>82.694699999999997</v>
      </c>
      <c r="C10" s="1">
        <v>0.71340000000000003</v>
      </c>
      <c r="D10" s="6">
        <f t="shared" si="0"/>
        <v>4.7866815900807751E-3</v>
      </c>
      <c r="F10">
        <f t="shared" si="1"/>
        <v>185.83873414538442</v>
      </c>
      <c r="G10">
        <f t="shared" si="4"/>
        <v>7.8004960106671746</v>
      </c>
      <c r="I10" t="s">
        <v>18</v>
      </c>
      <c r="J10">
        <v>7</v>
      </c>
      <c r="L10" s="18">
        <f t="shared" si="2"/>
        <v>1.0228493932018173E-4</v>
      </c>
      <c r="M10" s="18">
        <f t="shared" si="3"/>
        <v>1.8391969521083183E-4</v>
      </c>
    </row>
    <row r="11" spans="1:13" x14ac:dyDescent="0.3">
      <c r="A11" s="1">
        <v>6.2876026900501855E-2</v>
      </c>
      <c r="B11" s="1">
        <v>84.711100000000002</v>
      </c>
      <c r="C11" s="1">
        <v>0.59330000000000005</v>
      </c>
      <c r="D11" s="6">
        <f t="shared" si="0"/>
        <v>3.5167456580185285E-3</v>
      </c>
      <c r="F11">
        <f t="shared" si="1"/>
        <v>252.94716592010664</v>
      </c>
      <c r="G11">
        <f t="shared" si="4"/>
        <v>10.802425797275415</v>
      </c>
      <c r="I11" t="s">
        <v>19</v>
      </c>
      <c r="J11">
        <v>6</v>
      </c>
      <c r="L11" s="18">
        <f t="shared" si="2"/>
        <v>8.5047208625722574E-5</v>
      </c>
      <c r="M11" s="18">
        <f t="shared" si="3"/>
        <v>1.5311047763667289E-4</v>
      </c>
    </row>
    <row r="12" spans="1:13" ht="15" thickBot="1" x14ac:dyDescent="0.35">
      <c r="A12" s="1">
        <v>5.2396689083751551E-2</v>
      </c>
      <c r="B12" s="11">
        <v>84.540700000000001</v>
      </c>
      <c r="C12" s="1">
        <v>0.80779999999999996</v>
      </c>
      <c r="D12" s="6">
        <f t="shared" si="0"/>
        <v>2.4421844847350893E-3</v>
      </c>
      <c r="F12">
        <f t="shared" si="1"/>
        <v>364.2439189249535</v>
      </c>
      <c r="G12">
        <f>1/TAN(RADIANS(90-B12))</f>
        <v>10.463297874378668</v>
      </c>
      <c r="I12" t="s">
        <v>20</v>
      </c>
      <c r="J12">
        <v>5</v>
      </c>
      <c r="L12" s="18">
        <f t="shared" si="2"/>
        <v>6.8688010099884027E-5</v>
      </c>
      <c r="M12" s="18">
        <f t="shared" si="3"/>
        <v>1.2381672805338449E-4</v>
      </c>
    </row>
    <row r="13" spans="1:13" x14ac:dyDescent="0.3">
      <c r="A13" s="14"/>
      <c r="B13" s="15"/>
      <c r="C13" s="15"/>
      <c r="D13" s="16"/>
      <c r="F13" s="3"/>
    </row>
    <row r="15" spans="1:13" x14ac:dyDescent="0.3">
      <c r="F15" t="s">
        <v>6</v>
      </c>
      <c r="G15" t="s">
        <v>7</v>
      </c>
      <c r="H15" t="s">
        <v>8</v>
      </c>
    </row>
    <row r="16" spans="1:13" x14ac:dyDescent="0.3">
      <c r="F16">
        <v>2.9499999999999998E-2</v>
      </c>
      <c r="G16">
        <v>1.399</v>
      </c>
      <c r="H16">
        <v>0.88990000000000002</v>
      </c>
    </row>
  </sheetData>
  <mergeCells count="2">
    <mergeCell ref="F1:G1"/>
    <mergeCell ref="L1:M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67mm_07_18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2019-07-21T09:44:07Z</dcterms:modified>
</cp:coreProperties>
</file>