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67mm_05_24\"/>
    </mc:Choice>
  </mc:AlternateContent>
  <xr:revisionPtr revIDLastSave="0" documentId="13_ncr:1_{F39354DE-0F3B-4A90-81B4-7DB69C7C92A3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O4" i="1"/>
  <c r="O5" i="1"/>
  <c r="O6" i="1"/>
  <c r="O7" i="1"/>
  <c r="O8" i="1"/>
  <c r="O9" i="1"/>
  <c r="O10" i="1"/>
  <c r="O11" i="1"/>
  <c r="O12" i="1"/>
  <c r="O3" i="1"/>
  <c r="Q4" i="1" l="1"/>
  <c r="Q5" i="1"/>
  <c r="Q6" i="1"/>
  <c r="Q7" i="1"/>
  <c r="Q8" i="1"/>
  <c r="Q9" i="1"/>
  <c r="Q10" i="1"/>
  <c r="Q11" i="1"/>
  <c r="Q12" i="1"/>
  <c r="Q3" i="1"/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M15" i="1" l="1"/>
  <c r="Q15" i="1"/>
  <c r="R7" i="1" l="1"/>
  <c r="I7" i="1" s="1"/>
  <c r="R10" i="1"/>
  <c r="I10" i="1" s="1"/>
  <c r="R5" i="1"/>
  <c r="I5" i="1" s="1"/>
  <c r="R11" i="1"/>
  <c r="I11" i="1" s="1"/>
  <c r="R8" i="1"/>
  <c r="I8" i="1" s="1"/>
  <c r="R6" i="1"/>
  <c r="I6" i="1" s="1"/>
  <c r="R12" i="1"/>
  <c r="I12" i="1" s="1"/>
  <c r="R3" i="1"/>
  <c r="I3" i="1" s="1"/>
  <c r="R9" i="1"/>
  <c r="I9" i="1" s="1"/>
  <c r="R4" i="1"/>
  <c r="I4" i="1" s="1"/>
</calcChain>
</file>

<file path=xl/sharedStrings.xml><?xml version="1.0" encoding="utf-8"?>
<sst xmlns="http://schemas.openxmlformats.org/spreadsheetml/2006/main" count="21" uniqueCount="19">
  <si>
    <t>Fliessgeschwindigkeit [m/s]</t>
  </si>
  <si>
    <t>Winkel [deg]</t>
  </si>
  <si>
    <t>Standardabweichung [deg]</t>
  </si>
  <si>
    <t>Gewichtskraft [N]</t>
  </si>
  <si>
    <t>Auftriebkraft [N]</t>
  </si>
  <si>
    <t>Stroemungswiderstand [N]</t>
  </si>
  <si>
    <t>experimentell</t>
  </si>
  <si>
    <t>analytisch</t>
  </si>
  <si>
    <t>numerisch</t>
  </si>
  <si>
    <t>1/v2</t>
  </si>
  <si>
    <t>1/tanA</t>
  </si>
  <si>
    <t>a</t>
  </si>
  <si>
    <t>FW</t>
  </si>
  <si>
    <t>Kontrolle</t>
  </si>
  <si>
    <t>experimentell neu</t>
  </si>
  <si>
    <t>Winkel neu [deg]</t>
  </si>
  <si>
    <t>Standardabweichung neu [deg]</t>
  </si>
  <si>
    <t>Kontrolle neu</t>
  </si>
  <si>
    <t>1/tan(a)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</si>
</sst>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0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0" borderId="4" xfId="0" applyBorder="1" applyAlignment="1">
      <alignment horizontal="center"/>
    </xf>
    <xf numFmtId="164" fontId="0" fillId="0" borderId="2" xfId="1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Sheet1!$H$3:$H$12</c:f>
              <c:numCache>
                <c:formatCode>0.0000E+00</c:formatCode>
                <c:ptCount val="10"/>
                <c:pt idx="0">
                  <c:v>2.359518743076858E-4</c:v>
                </c:pt>
                <c:pt idx="1">
                  <c:v>3.3977069900306749E-4</c:v>
                </c:pt>
                <c:pt idx="2">
                  <c:v>4.6246567364306419E-4</c:v>
                </c:pt>
                <c:pt idx="3">
                  <c:v>6.0403679822767565E-4</c:v>
                </c:pt>
                <c:pt idx="4">
                  <c:v>7.6448407275690202E-4</c:v>
                </c:pt>
                <c:pt idx="5">
                  <c:v>9.4380749723074319E-4</c:v>
                </c:pt>
                <c:pt idx="6">
                  <c:v>1.1420070716491992E-3</c:v>
                </c:pt>
                <c:pt idx="7">
                  <c:v>1.3590827960122699E-3</c:v>
                </c:pt>
                <c:pt idx="8">
                  <c:v>1.5950346703199551E-3</c:v>
                </c:pt>
                <c:pt idx="9">
                  <c:v>1.8498626945722557E-3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0-4A89-9F5D-56B54B1A1416}"/>
            </c:ext>
          </c:extLst>
        </c:ser>
        <c:ser>
          <c:idx val="1"/>
          <c:order val="1"/>
          <c:tx>
            <c:v>Analytisch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Sheet1!$J$3:$J$12</c:f>
              <c:numCache>
                <c:formatCode>0.0000E+00</c:formatCode>
                <c:ptCount val="10"/>
                <c:pt idx="0">
                  <c:v>2.4640283716778933E-5</c:v>
                </c:pt>
                <c:pt idx="1">
                  <c:v>3.4651430039764985E-5</c:v>
                </c:pt>
                <c:pt idx="2">
                  <c:v>4.635693955596109E-5</c:v>
                </c:pt>
                <c:pt idx="3">
                  <c:v>5.9756812265367314E-5</c:v>
                </c:pt>
                <c:pt idx="4">
                  <c:v>7.4851048167983591E-5</c:v>
                </c:pt>
                <c:pt idx="5">
                  <c:v>9.1639647263809954E-5</c:v>
                </c:pt>
                <c:pt idx="6">
                  <c:v>1.1012260955284643E-4</c:v>
                </c:pt>
                <c:pt idx="7">
                  <c:v>1.3029993503509301E-4</c:v>
                </c:pt>
                <c:pt idx="8">
                  <c:v>1.5217162371054962E-4</c:v>
                </c:pt>
                <c:pt idx="9">
                  <c:v>1.7573767557921624E-4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0-4A89-9F5D-56B54B1A1416}"/>
            </c:ext>
          </c:extLst>
        </c:ser>
        <c:ser>
          <c:idx val="2"/>
          <c:order val="2"/>
          <c:tx>
            <c:v>Numerisch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Sheet1!$K$3:$K$12</c:f>
              <c:numCache>
                <c:formatCode>0.0000E+00</c:formatCode>
                <c:ptCount val="10"/>
                <c:pt idx="0">
                  <c:v>5.7194000000000002E-5</c:v>
                </c:pt>
                <c:pt idx="1">
                  <c:v>7.3577800000000006E-5</c:v>
                </c:pt>
                <c:pt idx="2">
                  <c:v>9.1014000000000006E-5</c:v>
                </c:pt>
                <c:pt idx="3">
                  <c:v>1.0943E-4</c:v>
                </c:pt>
                <c:pt idx="4">
                  <c:v>1.2889999999999999E-4</c:v>
                </c:pt>
                <c:pt idx="5">
                  <c:v>1.4935E-4</c:v>
                </c:pt>
                <c:pt idx="6">
                  <c:v>1.707E-4</c:v>
                </c:pt>
                <c:pt idx="7">
                  <c:v>1.9317E-4</c:v>
                </c:pt>
                <c:pt idx="8">
                  <c:v>2.1667799999999999E-4</c:v>
                </c:pt>
                <c:pt idx="9">
                  <c:v>2.4105E-4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60-4A89-9F5D-56B54B1A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4064"/>
        <c:axId val="492382752"/>
      </c:scatterChart>
      <c:valAx>
        <c:axId val="4923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2752"/>
        <c:crosses val="autoZero"/>
        <c:crossBetween val="midCat"/>
      </c:valAx>
      <c:valAx>
        <c:axId val="492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</a:t>
            </a:r>
            <a:r>
              <a:rPr lang="de-DE" baseline="0"/>
              <a:t> von "a" und "b" ohne Glasbrechung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999821912406342E-2"/>
          <c:y val="0.19245541838134431"/>
          <c:w val="0.88742828794219786"/>
          <c:h val="0.724333480948626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546567785650379E-2"/>
                  <c:y val="-5.0254006315054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Sheet1!$M$3:$M$12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75.257008042345774</c:v>
                </c:pt>
                <c:pt idx="7">
                  <c:v>63.23679148002666</c:v>
                </c:pt>
                <c:pt idx="8">
                  <c:v>53.882236527360014</c:v>
                </c:pt>
                <c:pt idx="9">
                  <c:v>46.459683536346127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11.73089186421733</c:v>
                </c:pt>
                <c:pt idx="1">
                  <c:v>6.4658769895369765</c:v>
                </c:pt>
                <c:pt idx="2">
                  <c:v>4.9890110171927802</c:v>
                </c:pt>
                <c:pt idx="3">
                  <c:v>3.9702844643229804</c:v>
                </c:pt>
                <c:pt idx="4">
                  <c:v>2.9460739324149001</c:v>
                </c:pt>
                <c:pt idx="5">
                  <c:v>2.7103563886867215</c:v>
                </c:pt>
                <c:pt idx="6">
                  <c:v>2.4389915430732638</c:v>
                </c:pt>
                <c:pt idx="7">
                  <c:v>1.9785136079040608</c:v>
                </c:pt>
                <c:pt idx="8">
                  <c:v>1.3755941460323931</c:v>
                </c:pt>
                <c:pt idx="9">
                  <c:v>1.2743667391194795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E-4E30-8EE3-08F482EB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07888"/>
        <c:axId val="482505592"/>
      </c:scatterChart>
      <c:valAx>
        <c:axId val="4825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05592"/>
        <c:crosses val="autoZero"/>
        <c:crossBetween val="midCat"/>
      </c:valAx>
      <c:valAx>
        <c:axId val="4825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</a:t>
            </a:r>
            <a:r>
              <a:rPr lang="de-DE" baseline="0"/>
              <a:t> von "a" und "b" mit Glasbrechung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Sheet1!$M$3:$M$12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75.257008042345774</c:v>
                </c:pt>
                <c:pt idx="7">
                  <c:v>63.23679148002666</c:v>
                </c:pt>
                <c:pt idx="8">
                  <c:v>53.882236527360014</c:v>
                </c:pt>
                <c:pt idx="9">
                  <c:v>46.459683536346127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7.3744449340014242</c:v>
                </c:pt>
                <c:pt idx="1">
                  <c:v>5.5838761535060799</c:v>
                </c:pt>
                <c:pt idx="2">
                  <c:v>4.1056525696527064</c:v>
                </c:pt>
                <c:pt idx="3">
                  <c:v>2.9417716909729554</c:v>
                </c:pt>
                <c:pt idx="4">
                  <c:v>2.4419659401686604</c:v>
                </c:pt>
                <c:pt idx="5">
                  <c:v>2.110766005693963</c:v>
                </c:pt>
                <c:pt idx="6">
                  <c:v>1.9198529958689592</c:v>
                </c:pt>
                <c:pt idx="7">
                  <c:v>1.5262408881082985</c:v>
                </c:pt>
                <c:pt idx="8">
                  <c:v>1.1127626779376949</c:v>
                </c:pt>
                <c:pt idx="9">
                  <c:v>1.0670170707382076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9-4BDB-A722-13BC989B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58064"/>
        <c:axId val="524059048"/>
      </c:scatterChart>
      <c:valAx>
        <c:axId val="5240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059048"/>
        <c:crosses val="autoZero"/>
        <c:crossBetween val="midCat"/>
      </c:valAx>
      <c:valAx>
        <c:axId val="524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0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Sheet1!$H$3:$H$12</c:f>
              <c:numCache>
                <c:formatCode>0.0000E+00</c:formatCode>
                <c:ptCount val="10"/>
                <c:pt idx="0">
                  <c:v>2.359518743076858E-4</c:v>
                </c:pt>
                <c:pt idx="1">
                  <c:v>3.3977069900306749E-4</c:v>
                </c:pt>
                <c:pt idx="2">
                  <c:v>4.6246567364306419E-4</c:v>
                </c:pt>
                <c:pt idx="3">
                  <c:v>6.0403679822767565E-4</c:v>
                </c:pt>
                <c:pt idx="4">
                  <c:v>7.6448407275690202E-4</c:v>
                </c:pt>
                <c:pt idx="5">
                  <c:v>9.4380749723074319E-4</c:v>
                </c:pt>
                <c:pt idx="6">
                  <c:v>1.1420070716491992E-3</c:v>
                </c:pt>
                <c:pt idx="7">
                  <c:v>1.3590827960122699E-3</c:v>
                </c:pt>
                <c:pt idx="8">
                  <c:v>1.5950346703199551E-3</c:v>
                </c:pt>
                <c:pt idx="9">
                  <c:v>1.8498626945722557E-3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7-4E94-8EA3-4B05B11C2428}"/>
            </c:ext>
          </c:extLst>
        </c:ser>
        <c:ser>
          <c:idx val="1"/>
          <c:order val="1"/>
          <c:tx>
            <c:v>Experimentell mit Glasbrechung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Sheet1!$I$3:$I$12</c:f>
              <c:numCache>
                <c:formatCode>0.0000E+00</c:formatCode>
                <c:ptCount val="10"/>
                <c:pt idx="0">
                  <c:v>3.5681042636666804E-4</c:v>
                </c:pt>
                <c:pt idx="1">
                  <c:v>5.1380701396800191E-4</c:v>
                </c:pt>
                <c:pt idx="2">
                  <c:v>6.9934843567866938E-4</c:v>
                </c:pt>
                <c:pt idx="3">
                  <c:v>9.1343469149867014E-4</c:v>
                </c:pt>
                <c:pt idx="4">
                  <c:v>1.1560657814280045E-3</c:v>
                </c:pt>
                <c:pt idx="5">
                  <c:v>1.4272417054666722E-3</c:v>
                </c:pt>
                <c:pt idx="6">
                  <c:v>1.726962463614673E-3</c:v>
                </c:pt>
                <c:pt idx="7">
                  <c:v>2.0552280558720076E-3</c:v>
                </c:pt>
                <c:pt idx="8">
                  <c:v>2.4120384822386744E-3</c:v>
                </c:pt>
                <c:pt idx="9">
                  <c:v>2.7973937427146762E-3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7-4E94-8EA3-4B05B11C2428}"/>
            </c:ext>
          </c:extLst>
        </c:ser>
        <c:ser>
          <c:idx val="2"/>
          <c:order val="2"/>
          <c:tx>
            <c:v>Analytisch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Sheet1!$J$3:$J$12</c:f>
              <c:numCache>
                <c:formatCode>0.0000E+00</c:formatCode>
                <c:ptCount val="10"/>
                <c:pt idx="0">
                  <c:v>2.4640283716778933E-5</c:v>
                </c:pt>
                <c:pt idx="1">
                  <c:v>3.4651430039764985E-5</c:v>
                </c:pt>
                <c:pt idx="2">
                  <c:v>4.635693955596109E-5</c:v>
                </c:pt>
                <c:pt idx="3">
                  <c:v>5.9756812265367314E-5</c:v>
                </c:pt>
                <c:pt idx="4">
                  <c:v>7.4851048167983591E-5</c:v>
                </c:pt>
                <c:pt idx="5">
                  <c:v>9.1639647263809954E-5</c:v>
                </c:pt>
                <c:pt idx="6">
                  <c:v>1.1012260955284643E-4</c:v>
                </c:pt>
                <c:pt idx="7">
                  <c:v>1.3029993503509301E-4</c:v>
                </c:pt>
                <c:pt idx="8">
                  <c:v>1.5217162371054962E-4</c:v>
                </c:pt>
                <c:pt idx="9">
                  <c:v>1.7573767557921624E-4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7-4E94-8EA3-4B05B11C2428}"/>
            </c:ext>
          </c:extLst>
        </c:ser>
        <c:ser>
          <c:idx val="3"/>
          <c:order val="3"/>
          <c:tx>
            <c:v>Numerisch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Sheet1!$K$3:$K$12</c:f>
              <c:numCache>
                <c:formatCode>0.0000E+00</c:formatCode>
                <c:ptCount val="10"/>
                <c:pt idx="0">
                  <c:v>5.7194000000000002E-5</c:v>
                </c:pt>
                <c:pt idx="1">
                  <c:v>7.3577800000000006E-5</c:v>
                </c:pt>
                <c:pt idx="2">
                  <c:v>9.1014000000000006E-5</c:v>
                </c:pt>
                <c:pt idx="3">
                  <c:v>1.0943E-4</c:v>
                </c:pt>
                <c:pt idx="4">
                  <c:v>1.2889999999999999E-4</c:v>
                </c:pt>
                <c:pt idx="5">
                  <c:v>1.4935E-4</c:v>
                </c:pt>
                <c:pt idx="6">
                  <c:v>1.707E-4</c:v>
                </c:pt>
                <c:pt idx="7">
                  <c:v>1.9317E-4</c:v>
                </c:pt>
                <c:pt idx="8">
                  <c:v>2.1667799999999999E-4</c:v>
                </c:pt>
                <c:pt idx="9">
                  <c:v>2.4105E-4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7-4E94-8EA3-4B05B11C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80904"/>
        <c:axId val="308854008"/>
      </c:scatterChart>
      <c:valAx>
        <c:axId val="49378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854008"/>
        <c:crosses val="autoZero"/>
        <c:crossBetween val="midCat"/>
      </c:valAx>
      <c:valAx>
        <c:axId val="3088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78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85089</xdr:rowOff>
    </xdr:from>
    <xdr:to>
      <xdr:col>4</xdr:col>
      <xdr:colOff>939799</xdr:colOff>
      <xdr:row>34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335FF5-85D8-440A-BF77-387C57CB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15</xdr:row>
      <xdr:rowOff>111760</xdr:rowOff>
    </xdr:from>
    <xdr:to>
      <xdr:col>14</xdr:col>
      <xdr:colOff>114300</xdr:colOff>
      <xdr:row>31</xdr:row>
      <xdr:rowOff>88900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25C11A5-3958-4464-A1E4-1BE634C1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243840</xdr:colOff>
      <xdr:row>32</xdr:row>
      <xdr:rowOff>100330</xdr:rowOff>
    </xdr:from>
    <xdr:to>
      <xdr:col>14</xdr:col>
      <xdr:colOff>165100</xdr:colOff>
      <xdr:row>48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C454B5B-DEB2-4350-8DE0-D68AB78A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288924</xdr:colOff>
      <xdr:row>35</xdr:row>
      <xdr:rowOff>28574</xdr:rowOff>
    </xdr:from>
    <xdr:to>
      <xdr:col>4</xdr:col>
      <xdr:colOff>882649</xdr:colOff>
      <xdr:row>56</xdr:row>
      <xdr:rowOff>146049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2F1FDB1-7D61-4093-BEEC-FE150D85F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R38" sqref="R38"/>
    </sheetView>
  </sheetViews>
  <sheetFormatPr baseColWidth="10" defaultColWidth="8.81640625" defaultRowHeight="14.5" x14ac:dyDescent="0.35"/>
  <cols>
    <col min="1" max="1" width="26" bestFit="1" customWidth="1"/>
    <col min="2" max="2" width="11.7265625" bestFit="1" customWidth="1"/>
    <col min="3" max="3" width="24" bestFit="1" customWidth="1"/>
    <col min="4" max="5" width="24" customWidth="1"/>
    <col min="6" max="6" width="15.7265625" bestFit="1" customWidth="1"/>
    <col min="7" max="7" width="15" bestFit="1" customWidth="1"/>
    <col min="8" max="8" width="13.26953125" bestFit="1" customWidth="1"/>
    <col min="9" max="9" width="17.7265625" bestFit="1" customWidth="1"/>
    <col min="10" max="10" width="13.26953125" bestFit="1" customWidth="1"/>
    <col min="11" max="11" width="10.1796875" bestFit="1" customWidth="1"/>
    <col min="17" max="17" width="12.7265625" bestFit="1" customWidth="1"/>
    <col min="18" max="18" width="9.7265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3</v>
      </c>
      <c r="G1" s="1" t="s">
        <v>4</v>
      </c>
      <c r="H1" s="11" t="s">
        <v>5</v>
      </c>
      <c r="I1" s="12"/>
      <c r="J1" s="12"/>
      <c r="K1" s="13"/>
      <c r="M1" s="14" t="s">
        <v>13</v>
      </c>
      <c r="N1" s="14"/>
      <c r="O1" s="14"/>
      <c r="Q1" s="14" t="s">
        <v>17</v>
      </c>
      <c r="R1" s="14"/>
    </row>
    <row r="2" spans="1:18" x14ac:dyDescent="0.35">
      <c r="A2" s="2"/>
      <c r="B2" s="2"/>
      <c r="C2" s="2"/>
      <c r="D2" s="2"/>
      <c r="E2" s="2"/>
      <c r="F2" s="2"/>
      <c r="G2" s="2"/>
      <c r="H2" s="9" t="s">
        <v>6</v>
      </c>
      <c r="I2" s="9" t="s">
        <v>14</v>
      </c>
      <c r="J2" s="9" t="s">
        <v>7</v>
      </c>
      <c r="K2" s="9" t="s">
        <v>8</v>
      </c>
      <c r="M2" s="6" t="s">
        <v>9</v>
      </c>
      <c r="N2" s="6" t="s">
        <v>10</v>
      </c>
      <c r="O2" s="6" t="s">
        <v>12</v>
      </c>
      <c r="Q2" s="6" t="s">
        <v>18</v>
      </c>
      <c r="R2" s="6" t="s">
        <v>12</v>
      </c>
    </row>
    <row r="3" spans="1:18" x14ac:dyDescent="0.35">
      <c r="A3" s="2">
        <v>5.2396689083751551E-2</v>
      </c>
      <c r="B3" s="2">
        <v>85.127600000000001</v>
      </c>
      <c r="C3" s="2">
        <v>0.62860000000000005</v>
      </c>
      <c r="D3" s="2">
        <v>82.277600000000007</v>
      </c>
      <c r="E3" s="2">
        <v>0.61229999999999996</v>
      </c>
      <c r="F3" s="2">
        <v>2.6241749999999999E-3</v>
      </c>
      <c r="G3" s="2">
        <v>5.8735336001881008E-5</v>
      </c>
      <c r="H3" s="4">
        <f>O3</f>
        <v>2.359518743076858E-4</v>
      </c>
      <c r="I3" s="4">
        <f>R3</f>
        <v>3.5681042636666804E-4</v>
      </c>
      <c r="J3" s="4">
        <v>2.4640283716778933E-5</v>
      </c>
      <c r="K3" s="10">
        <v>5.7194000000000002E-5</v>
      </c>
      <c r="M3">
        <f>1/(A3*A3)</f>
        <v>364.2439189249535</v>
      </c>
      <c r="N3">
        <f>1/TAN(RADIANS(90-B3))</f>
        <v>11.73089186421733</v>
      </c>
      <c r="O3" s="7">
        <f>((9.81*0.0002675)/$M$15)*A3^2</f>
        <v>2.359518743076858E-4</v>
      </c>
      <c r="Q3">
        <f>1/TAN(RADIANS(90-D3))</f>
        <v>7.3744449340014242</v>
      </c>
      <c r="R3" s="7">
        <f>((9.81*0.0002675)/$Q$15)*A3^2</f>
        <v>3.5681042636666804E-4</v>
      </c>
    </row>
    <row r="4" spans="1:18" x14ac:dyDescent="0.35">
      <c r="A4" s="2">
        <v>6.2876026900501855E-2</v>
      </c>
      <c r="B4" s="2">
        <v>81.208399999999997</v>
      </c>
      <c r="C4" s="2">
        <v>0.57889999999999997</v>
      </c>
      <c r="D4" s="2">
        <v>79.846699999999998</v>
      </c>
      <c r="E4" s="2">
        <v>2.9842</v>
      </c>
      <c r="F4" s="2">
        <v>2.6241749999999999E-3</v>
      </c>
      <c r="G4" s="2">
        <v>8.4578883842708645E-5</v>
      </c>
      <c r="H4" s="4">
        <f t="shared" ref="H4:H12" si="0">O4</f>
        <v>3.3977069900306749E-4</v>
      </c>
      <c r="I4" s="4">
        <f t="shared" ref="I4:I12" si="1">R4</f>
        <v>5.1380701396800191E-4</v>
      </c>
      <c r="J4" s="4">
        <v>3.4651430039764985E-5</v>
      </c>
      <c r="K4" s="10">
        <v>7.3577800000000006E-5</v>
      </c>
      <c r="M4">
        <f t="shared" ref="M4:M12" si="2">1/(A4*A4)</f>
        <v>252.94716592010664</v>
      </c>
      <c r="N4">
        <f t="shared" ref="N4:N12" si="3">1/TAN(RADIANS(90-B4))</f>
        <v>6.4658769895369765</v>
      </c>
      <c r="O4" s="7">
        <f t="shared" ref="O4:O12" si="4">((9.81*0.0002675)/$M$15)*A4^2</f>
        <v>3.3977069900306749E-4</v>
      </c>
      <c r="Q4">
        <f>1/TAN(RADIANS(90-D4))</f>
        <v>5.5838761535060799</v>
      </c>
      <c r="R4" s="7">
        <f>((9.81*0.0002675)/$Q$15)*A4^2</f>
        <v>5.1380701396800191E-4</v>
      </c>
    </row>
    <row r="5" spans="1:18" x14ac:dyDescent="0.35">
      <c r="A5" s="2">
        <v>7.3355364717252167E-2</v>
      </c>
      <c r="B5" s="2">
        <v>78.665800000000004</v>
      </c>
      <c r="C5" s="2">
        <v>0.83040000000000003</v>
      </c>
      <c r="D5" s="2">
        <v>76.311199999999999</v>
      </c>
      <c r="E5" s="2">
        <v>0.6542</v>
      </c>
      <c r="F5" s="2">
        <v>2.6241749999999999E-3</v>
      </c>
      <c r="G5" s="2">
        <v>1.151212585636868E-4</v>
      </c>
      <c r="H5" s="4">
        <f t="shared" si="0"/>
        <v>4.6246567364306419E-4</v>
      </c>
      <c r="I5" s="4">
        <f t="shared" si="1"/>
        <v>6.9934843567866938E-4</v>
      </c>
      <c r="J5" s="4">
        <v>4.635693955596109E-5</v>
      </c>
      <c r="K5" s="10">
        <v>9.1014000000000006E-5</v>
      </c>
      <c r="M5">
        <f t="shared" si="2"/>
        <v>185.83873414538442</v>
      </c>
      <c r="N5">
        <f t="shared" si="3"/>
        <v>4.9890110171927802</v>
      </c>
      <c r="O5" s="7">
        <f t="shared" si="4"/>
        <v>4.6246567364306419E-4</v>
      </c>
      <c r="Q5">
        <f>1/TAN(RADIANS(90-D5))</f>
        <v>4.1056525696527064</v>
      </c>
      <c r="R5" s="7">
        <f>((9.81*0.0002675)/$Q$15)*A5^2</f>
        <v>6.9934843567866938E-4</v>
      </c>
    </row>
    <row r="6" spans="1:18" x14ac:dyDescent="0.35">
      <c r="A6" s="2">
        <v>8.3834702534002478E-2</v>
      </c>
      <c r="B6" s="2">
        <v>75.862899999999996</v>
      </c>
      <c r="C6" s="2">
        <v>1.3257399999999999</v>
      </c>
      <c r="D6" s="2">
        <v>71.225499999999997</v>
      </c>
      <c r="E6" s="2">
        <v>2.1499000000000001</v>
      </c>
      <c r="F6" s="2">
        <v>2.6241749999999999E-3</v>
      </c>
      <c r="G6" s="2">
        <v>1.503624601648154E-4</v>
      </c>
      <c r="H6" s="4">
        <f t="shared" si="0"/>
        <v>6.0403679822767565E-4</v>
      </c>
      <c r="I6" s="4">
        <f t="shared" si="1"/>
        <v>9.1343469149867014E-4</v>
      </c>
      <c r="J6" s="4">
        <v>5.9756812265367314E-5</v>
      </c>
      <c r="K6" s="10">
        <v>1.0943E-4</v>
      </c>
      <c r="M6">
        <f t="shared" si="2"/>
        <v>142.28278083005995</v>
      </c>
      <c r="N6">
        <f t="shared" si="3"/>
        <v>3.9702844643229804</v>
      </c>
      <c r="O6" s="7">
        <f t="shared" si="4"/>
        <v>6.0403679822767565E-4</v>
      </c>
      <c r="Q6">
        <f>1/TAN(RADIANS(90-D6))</f>
        <v>2.9417716909729554</v>
      </c>
      <c r="R6" s="7">
        <f>((9.81*0.0002675)/$Q$15)*A6^2</f>
        <v>9.1343469149867014E-4</v>
      </c>
    </row>
    <row r="7" spans="1:18" x14ac:dyDescent="0.35">
      <c r="A7" s="2">
        <v>9.431404035075279E-2</v>
      </c>
      <c r="B7" s="2">
        <v>71.251000000000005</v>
      </c>
      <c r="C7" s="2">
        <v>0.88190000000000002</v>
      </c>
      <c r="D7" s="2">
        <v>67.730599999999995</v>
      </c>
      <c r="E7" s="2">
        <v>1.1267</v>
      </c>
      <c r="F7" s="2">
        <v>2.6241749999999999E-3</v>
      </c>
      <c r="G7" s="2">
        <v>1.903024886460945E-4</v>
      </c>
      <c r="H7" s="4">
        <f t="shared" si="0"/>
        <v>7.6448407275690202E-4</v>
      </c>
      <c r="I7" s="4">
        <f t="shared" si="1"/>
        <v>1.1560657814280045E-3</v>
      </c>
      <c r="J7" s="4">
        <v>7.4851048167983591E-5</v>
      </c>
      <c r="K7" s="10">
        <v>1.2889999999999999E-4</v>
      </c>
      <c r="M7">
        <f t="shared" si="2"/>
        <v>112.42096263115849</v>
      </c>
      <c r="N7">
        <f t="shared" si="3"/>
        <v>2.9460739324149001</v>
      </c>
      <c r="O7" s="7">
        <f t="shared" si="4"/>
        <v>7.6448407275690202E-4</v>
      </c>
      <c r="Q7">
        <f>1/TAN(RADIANS(90-D7))</f>
        <v>2.4419659401686604</v>
      </c>
      <c r="R7" s="7">
        <f>((9.81*0.0002675)/$Q$15)*A7^2</f>
        <v>1.1560657814280045E-3</v>
      </c>
    </row>
    <row r="8" spans="1:18" x14ac:dyDescent="0.35">
      <c r="A8" s="2">
        <v>0.1047933781675031</v>
      </c>
      <c r="B8" s="2">
        <v>69.748199999999997</v>
      </c>
      <c r="C8" s="2">
        <v>1.9957</v>
      </c>
      <c r="D8" s="2">
        <v>64.650199999999998</v>
      </c>
      <c r="E8" s="2">
        <v>1.7497</v>
      </c>
      <c r="F8" s="2">
        <v>2.6241749999999999E-3</v>
      </c>
      <c r="G8" s="2">
        <v>2.3494134400752411E-4</v>
      </c>
      <c r="H8" s="4">
        <f t="shared" si="0"/>
        <v>9.4380749723074319E-4</v>
      </c>
      <c r="I8" s="4">
        <f t="shared" si="1"/>
        <v>1.4272417054666722E-3</v>
      </c>
      <c r="J8" s="4">
        <v>9.1639647263809954E-5</v>
      </c>
      <c r="K8" s="10">
        <v>1.4935E-4</v>
      </c>
      <c r="M8">
        <f t="shared" si="2"/>
        <v>91.060979731238376</v>
      </c>
      <c r="N8">
        <f t="shared" si="3"/>
        <v>2.7103563886867215</v>
      </c>
      <c r="O8" s="7">
        <f t="shared" si="4"/>
        <v>9.4380749723074319E-4</v>
      </c>
      <c r="Q8">
        <f>1/TAN(RADIANS(90-D8))</f>
        <v>2.110766005693963</v>
      </c>
      <c r="R8" s="7">
        <f>((9.81*0.0002675)/$Q$15)*A8^2</f>
        <v>1.4272417054666722E-3</v>
      </c>
    </row>
    <row r="9" spans="1:18" x14ac:dyDescent="0.35">
      <c r="A9" s="2">
        <v>0.1152727159842534</v>
      </c>
      <c r="B9" s="2">
        <v>67.706100000000006</v>
      </c>
      <c r="C9" s="2">
        <v>3.6979000000000002</v>
      </c>
      <c r="D9" s="2">
        <v>62.486199999999997</v>
      </c>
      <c r="E9" s="2">
        <v>2.6320999999999999</v>
      </c>
      <c r="F9" s="2">
        <v>2.6241749999999999E-3</v>
      </c>
      <c r="G9" s="2">
        <v>2.8427902624910409E-4</v>
      </c>
      <c r="H9" s="4">
        <f t="shared" si="0"/>
        <v>1.1420070716491992E-3</v>
      </c>
      <c r="I9" s="4">
        <f t="shared" si="1"/>
        <v>1.726962463614673E-3</v>
      </c>
      <c r="J9" s="4">
        <v>1.1012260955284643E-4</v>
      </c>
      <c r="K9" s="4">
        <v>1.707E-4</v>
      </c>
      <c r="M9">
        <f t="shared" si="2"/>
        <v>75.257008042345774</v>
      </c>
      <c r="N9">
        <f t="shared" si="3"/>
        <v>2.4389915430732638</v>
      </c>
      <c r="O9" s="7">
        <f t="shared" si="4"/>
        <v>1.1420070716491992E-3</v>
      </c>
      <c r="Q9">
        <f>1/TAN(RADIANS(90-D9))</f>
        <v>1.9198529958689592</v>
      </c>
      <c r="R9" s="7">
        <f>((9.81*0.0002675)/$Q$15)*A9^2</f>
        <v>1.726962463614673E-3</v>
      </c>
    </row>
    <row r="10" spans="1:18" x14ac:dyDescent="0.35">
      <c r="A10" s="2">
        <v>0.12575205380100371</v>
      </c>
      <c r="B10" s="2">
        <v>63.186599999999999</v>
      </c>
      <c r="C10" s="2">
        <v>1.8953</v>
      </c>
      <c r="D10" s="2">
        <v>56.767000000000003</v>
      </c>
      <c r="E10" s="2">
        <v>1.37246</v>
      </c>
      <c r="F10" s="2">
        <v>2.6241749999999999E-3</v>
      </c>
      <c r="G10" s="2">
        <v>3.3831553537083458E-4</v>
      </c>
      <c r="H10" s="4">
        <f t="shared" si="0"/>
        <v>1.3590827960122699E-3</v>
      </c>
      <c r="I10" s="4">
        <f t="shared" si="1"/>
        <v>2.0552280558720076E-3</v>
      </c>
      <c r="J10" s="4">
        <v>1.3029993503509301E-4</v>
      </c>
      <c r="K10" s="4">
        <v>1.9317E-4</v>
      </c>
      <c r="M10">
        <f t="shared" si="2"/>
        <v>63.23679148002666</v>
      </c>
      <c r="N10">
        <f t="shared" si="3"/>
        <v>1.9785136079040608</v>
      </c>
      <c r="O10" s="7">
        <f t="shared" si="4"/>
        <v>1.3590827960122699E-3</v>
      </c>
      <c r="Q10">
        <f>1/TAN(RADIANS(90-D10))</f>
        <v>1.5262408881082985</v>
      </c>
      <c r="R10" s="7">
        <f>((9.81*0.0002675)/$Q$15)*A10^2</f>
        <v>2.0552280558720076E-3</v>
      </c>
    </row>
    <row r="11" spans="1:18" x14ac:dyDescent="0.35">
      <c r="A11" s="2">
        <v>0.13623139161775399</v>
      </c>
      <c r="B11" s="2">
        <v>53.984400000000001</v>
      </c>
      <c r="C11" s="2">
        <v>1.7393000000000001</v>
      </c>
      <c r="D11" s="2">
        <v>48.055100000000003</v>
      </c>
      <c r="E11" s="2">
        <v>1.5778000000000001</v>
      </c>
      <c r="F11" s="2">
        <v>2.6241749999999999E-3</v>
      </c>
      <c r="G11" s="2">
        <v>3.9705087137271571E-4</v>
      </c>
      <c r="H11" s="4">
        <f t="shared" si="0"/>
        <v>1.5950346703199551E-3</v>
      </c>
      <c r="I11" s="4">
        <f t="shared" si="1"/>
        <v>2.4120384822386744E-3</v>
      </c>
      <c r="J11" s="4">
        <v>1.5217162371054962E-4</v>
      </c>
      <c r="K11" s="4">
        <v>2.1667799999999999E-4</v>
      </c>
      <c r="M11">
        <f t="shared" si="2"/>
        <v>53.882236527360014</v>
      </c>
      <c r="N11">
        <f t="shared" si="3"/>
        <v>1.3755941460323931</v>
      </c>
      <c r="O11" s="7">
        <f t="shared" si="4"/>
        <v>1.5950346703199551E-3</v>
      </c>
      <c r="Q11">
        <f>1/TAN(RADIANS(90-D11))</f>
        <v>1.1127626779376949</v>
      </c>
      <c r="R11" s="7">
        <f>((9.81*0.0002675)/$Q$15)*A11^2</f>
        <v>2.4120384822386744E-3</v>
      </c>
    </row>
    <row r="12" spans="1:18" x14ac:dyDescent="0.35">
      <c r="A12" s="3">
        <v>0.14671072943450431</v>
      </c>
      <c r="B12" s="3">
        <v>51.878599999999999</v>
      </c>
      <c r="C12" s="3">
        <v>1.9466000000000001</v>
      </c>
      <c r="D12" s="3">
        <v>46.856999999999999</v>
      </c>
      <c r="E12" s="3">
        <v>1.635</v>
      </c>
      <c r="F12" s="3">
        <v>2.6241749999999999E-3</v>
      </c>
      <c r="G12" s="3">
        <v>4.6048503425474721E-4</v>
      </c>
      <c r="H12" s="5">
        <f t="shared" si="0"/>
        <v>1.8498626945722557E-3</v>
      </c>
      <c r="I12" s="5">
        <f t="shared" si="1"/>
        <v>2.7973937427146762E-3</v>
      </c>
      <c r="J12" s="5">
        <v>1.7573767557921624E-4</v>
      </c>
      <c r="K12" s="5">
        <v>2.4105E-4</v>
      </c>
      <c r="M12">
        <f t="shared" si="2"/>
        <v>46.459683536346127</v>
      </c>
      <c r="N12">
        <f t="shared" si="3"/>
        <v>1.2743667391194795</v>
      </c>
      <c r="O12" s="7">
        <f t="shared" si="4"/>
        <v>1.8498626945722557E-3</v>
      </c>
      <c r="Q12">
        <f>1/TAN(RADIANS(90-D12))</f>
        <v>1.0670170707382076</v>
      </c>
      <c r="R12" s="7">
        <f>((9.81*0.0002675)/$Q$15)*A12^2</f>
        <v>2.7973937427146762E-3</v>
      </c>
    </row>
    <row r="14" spans="1:18" x14ac:dyDescent="0.35">
      <c r="M14" t="s">
        <v>11</v>
      </c>
      <c r="Q14" t="s">
        <v>11</v>
      </c>
    </row>
    <row r="15" spans="1:18" x14ac:dyDescent="0.35">
      <c r="M15" s="8">
        <f>LINEST(N3:N12,M3:M12)</f>
        <v>3.053353253118803E-2</v>
      </c>
      <c r="Q15">
        <f>LINEST(Q3:Q12,M3:M12)</f>
        <v>2.0191237972864144E-2</v>
      </c>
    </row>
  </sheetData>
  <mergeCells count="3">
    <mergeCell ref="H1:K1"/>
    <mergeCell ref="M1:O1"/>
    <mergeCell ref="Q1:R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2019-07-23T22:04:12Z</dcterms:modified>
</cp:coreProperties>
</file>