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Projects\pyt_Semi\08mm_08_09\"/>
    </mc:Choice>
  </mc:AlternateContent>
  <xr:revisionPtr revIDLastSave="0" documentId="13_ncr:1_{874EA3B9-9AEF-48D0-B536-36D409D102EC}" xr6:coauthVersionLast="36" xr6:coauthVersionMax="36" xr10:uidLastSave="{00000000-0000-0000-0000-000000000000}"/>
  <bookViews>
    <workbookView xWindow="240" yWindow="24" windowWidth="7680" windowHeight="6636" xr2:uid="{00000000-000D-0000-FFFF-FFFF00000000}"/>
  </bookViews>
  <sheets>
    <sheet name="Kraft" sheetId="9" r:id="rId1"/>
    <sheet name="Winkel" sheetId="10" r:id="rId2"/>
    <sheet name="Hot" sheetId="4" r:id="rId3"/>
    <sheet name="Mid" sheetId="8" r:id="rId4"/>
    <sheet name="Col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3" i="7"/>
  <c r="E4" i="8"/>
  <c r="E5" i="8"/>
  <c r="E6" i="8"/>
  <c r="E7" i="8"/>
  <c r="E8" i="8"/>
  <c r="E9" i="8"/>
  <c r="E10" i="8"/>
  <c r="E11" i="8"/>
  <c r="E12" i="8"/>
  <c r="E3" i="8"/>
  <c r="E4" i="4"/>
  <c r="E5" i="4"/>
  <c r="E6" i="4"/>
  <c r="E7" i="4"/>
  <c r="E8" i="4"/>
  <c r="E9" i="4"/>
  <c r="E10" i="4"/>
  <c r="E11" i="4"/>
  <c r="E12" i="4"/>
  <c r="E3" i="4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4" i="9"/>
  <c r="E3" i="9" l="1"/>
  <c r="D3" i="9" l="1"/>
  <c r="C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3" i="9"/>
  <c r="B11" i="4"/>
  <c r="B12" i="4"/>
  <c r="H4" i="4"/>
  <c r="H5" i="4"/>
  <c r="H6" i="4"/>
  <c r="H7" i="4"/>
  <c r="H8" i="4"/>
  <c r="H9" i="4"/>
  <c r="H10" i="4"/>
  <c r="B10" i="4"/>
  <c r="G10" i="4" l="1"/>
  <c r="H12" i="8"/>
  <c r="G12" i="8"/>
  <c r="B12" i="8"/>
  <c r="H11" i="8"/>
  <c r="G11" i="8"/>
  <c r="B11" i="8"/>
  <c r="H10" i="8"/>
  <c r="G10" i="8"/>
  <c r="B10" i="8"/>
  <c r="H9" i="8"/>
  <c r="G9" i="8"/>
  <c r="B9" i="8"/>
  <c r="H8" i="8"/>
  <c r="G8" i="8"/>
  <c r="B8" i="8"/>
  <c r="H7" i="8"/>
  <c r="G7" i="8"/>
  <c r="B7" i="8"/>
  <c r="H6" i="8"/>
  <c r="G6" i="8"/>
  <c r="B6" i="8"/>
  <c r="H5" i="8"/>
  <c r="G5" i="8"/>
  <c r="B5" i="8"/>
  <c r="H4" i="8"/>
  <c r="G4" i="8"/>
  <c r="B4" i="8"/>
  <c r="H3" i="8"/>
  <c r="G3" i="8"/>
  <c r="B3" i="8"/>
  <c r="H12" i="7"/>
  <c r="B12" i="7"/>
  <c r="G12" i="7" s="1"/>
  <c r="H11" i="7"/>
  <c r="B11" i="7"/>
  <c r="G11" i="7" s="1"/>
  <c r="H10" i="7"/>
  <c r="B10" i="7"/>
  <c r="G10" i="7" s="1"/>
  <c r="H9" i="7"/>
  <c r="B9" i="7"/>
  <c r="G9" i="7" s="1"/>
  <c r="H8" i="7"/>
  <c r="B8" i="7"/>
  <c r="G8" i="7" s="1"/>
  <c r="H7" i="7"/>
  <c r="B7" i="7"/>
  <c r="G7" i="7" s="1"/>
  <c r="H6" i="7"/>
  <c r="B6" i="7"/>
  <c r="G6" i="7" s="1"/>
  <c r="H5" i="7"/>
  <c r="B5" i="7"/>
  <c r="G5" i="7" s="1"/>
  <c r="H4" i="7"/>
  <c r="B4" i="7"/>
  <c r="G4" i="7" s="1"/>
  <c r="H3" i="7"/>
  <c r="B3" i="7"/>
  <c r="G3" i="7" s="1"/>
  <c r="B4" i="4"/>
  <c r="B5" i="4"/>
  <c r="B6" i="4"/>
  <c r="B7" i="4"/>
  <c r="B8" i="4"/>
  <c r="B9" i="4"/>
  <c r="B3" i="4"/>
  <c r="G9" i="4" l="1"/>
  <c r="G8" i="4"/>
  <c r="G7" i="4"/>
  <c r="G6" i="4"/>
  <c r="G5" i="4"/>
  <c r="G4" i="4"/>
  <c r="H3" i="4"/>
  <c r="G3" i="4"/>
</calcChain>
</file>

<file path=xl/sharedStrings.xml><?xml version="1.0" encoding="utf-8"?>
<sst xmlns="http://schemas.openxmlformats.org/spreadsheetml/2006/main" count="44" uniqueCount="16">
  <si>
    <t>Fliessgeschwindigkeit [m/s]</t>
  </si>
  <si>
    <t>Winkel [deg]</t>
  </si>
  <si>
    <t>Standardabweichung [deg]</t>
  </si>
  <si>
    <t>Stroemungswiderstand [N]</t>
  </si>
  <si>
    <t>1/v2</t>
  </si>
  <si>
    <t>1/tanA</t>
  </si>
  <si>
    <t>a</t>
  </si>
  <si>
    <t>R²</t>
  </si>
  <si>
    <t>Berechnung</t>
  </si>
  <si>
    <t>Volumenstrom</t>
  </si>
  <si>
    <t>Strömungsgeschwindigkeit [m/s]</t>
  </si>
  <si>
    <t>Strömungswiderstand [N]</t>
  </si>
  <si>
    <t>Hot</t>
  </si>
  <si>
    <t>Mid</t>
  </si>
  <si>
    <t>Cold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</si>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</sst>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0.0000E+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64" fontId="0" fillId="0" borderId="3" xfId="1" applyNumberFormat="1" applyFont="1" applyBorder="1"/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0" fontId="0" fillId="0" borderId="6" xfId="0" applyFill="1" applyBorder="1"/>
    <xf numFmtId="164" fontId="0" fillId="0" borderId="6" xfId="1" applyNumberFormat="1" applyFont="1" applyBorder="1"/>
    <xf numFmtId="0" fontId="0" fillId="0" borderId="0" xfId="0" applyNumberFormat="1"/>
    <xf numFmtId="0" fontId="1" fillId="0" borderId="5" xfId="0" applyFont="1" applyBorder="1" applyAlignment="1">
      <alignment horizontal="center" vertical="top"/>
    </xf>
    <xf numFmtId="166" fontId="0" fillId="0" borderId="1" xfId="0" applyNumberFormat="1" applyBorder="1"/>
    <xf numFmtId="166" fontId="0" fillId="0" borderId="1" xfId="0" applyNumberFormat="1" applyFill="1" applyBorder="1"/>
    <xf numFmtId="0" fontId="0" fillId="0" borderId="0" xfId="0" applyAlignment="1">
      <alignment horizontal="center"/>
    </xf>
    <xf numFmtId="3" fontId="0" fillId="0" borderId="1" xfId="0" applyNumberFormat="1" applyBorder="1"/>
    <xf numFmtId="0" fontId="1" fillId="0" borderId="7" xfId="0" applyFont="1" applyBorder="1" applyAlignment="1">
      <alignment horizontal="center" vertical="top"/>
    </xf>
    <xf numFmtId="11" fontId="0" fillId="0" borderId="8" xfId="0" applyNumberFormat="1" applyBorder="1" applyAlignment="1">
      <alignment horizontal="right"/>
    </xf>
    <xf numFmtId="0" fontId="0" fillId="0" borderId="9" xfId="0" applyBorder="1"/>
    <xf numFmtId="165" fontId="0" fillId="0" borderId="10" xfId="0" applyNumberFormat="1" applyBorder="1"/>
    <xf numFmtId="0" fontId="0" fillId="0" borderId="10" xfId="0" applyBorder="1"/>
    <xf numFmtId="164" fontId="0" fillId="0" borderId="11" xfId="1" applyNumberFormat="1" applyFont="1" applyBorder="1"/>
    <xf numFmtId="0" fontId="0" fillId="0" borderId="12" xfId="0" applyBorder="1"/>
    <xf numFmtId="0" fontId="0" fillId="0" borderId="3" xfId="0" applyBorder="1"/>
    <xf numFmtId="0" fontId="0" fillId="0" borderId="11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166" fontId="0" fillId="0" borderId="10" xfId="0" applyNumberFormat="1" applyBorder="1"/>
    <xf numFmtId="11" fontId="0" fillId="0" borderId="3" xfId="0" applyNumberFormat="1" applyBorder="1" applyAlignment="1">
      <alignment horizontal="right"/>
    </xf>
    <xf numFmtId="164" fontId="0" fillId="0" borderId="1" xfId="1" applyNumberFormat="1" applyFont="1" applyBorder="1"/>
    <xf numFmtId="164" fontId="0" fillId="0" borderId="10" xfId="1" applyNumberFormat="1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</cellXfs>
  <cellStyles count="3">
    <cellStyle name="Komma" xfId="1" builtinId="3"/>
    <cellStyle name="Komma 2" xfId="2" xr:uid="{00000000-0005-0000-0000-00002F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Kraft!$C$2</c:f>
              <c:strCache>
                <c:ptCount val="1"/>
                <c:pt idx="0">
                  <c:v>Hot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Kraft!$B$3:$B$18</c:f>
              <c:numCache>
                <c:formatCode>General</c:formatCode>
                <c:ptCount val="16"/>
                <c:pt idx="0">
                  <c:v>0</c:v>
                </c:pt>
                <c:pt idx="1">
                  <c:v>1.047933781675031E-2</c:v>
                </c:pt>
                <c:pt idx="2">
                  <c:v>2.095867563350062E-2</c:v>
                </c:pt>
                <c:pt idx="3">
                  <c:v>3.1438013450250928E-2</c:v>
                </c:pt>
                <c:pt idx="4">
                  <c:v>4.1917351267001239E-2</c:v>
                </c:pt>
                <c:pt idx="5">
                  <c:v>5.2396689083751551E-2</c:v>
                </c:pt>
                <c:pt idx="6">
                  <c:v>6.2876026900501855E-2</c:v>
                </c:pt>
                <c:pt idx="7">
                  <c:v>7.3355364717252167E-2</c:v>
                </c:pt>
                <c:pt idx="8">
                  <c:v>8.3834702534002478E-2</c:v>
                </c:pt>
                <c:pt idx="9">
                  <c:v>9.431404035075279E-2</c:v>
                </c:pt>
                <c:pt idx="10">
                  <c:v>0.1047933781675031</c:v>
                </c:pt>
                <c:pt idx="11">
                  <c:v>0.11527271598425341</c:v>
                </c:pt>
                <c:pt idx="12">
                  <c:v>0.12575205380100371</c:v>
                </c:pt>
                <c:pt idx="13">
                  <c:v>0.13623139161775402</c:v>
                </c:pt>
                <c:pt idx="14">
                  <c:v>0.14671072943450433</c:v>
                </c:pt>
                <c:pt idx="15">
                  <c:v>0.15719006725125464</c:v>
                </c:pt>
              </c:numCache>
            </c:numRef>
          </c:xVal>
          <c:yVal>
            <c:numRef>
              <c:f>Kraft!$C$3:$C$18</c:f>
              <c:numCache>
                <c:formatCode>0.0000E+00</c:formatCode>
                <c:ptCount val="16"/>
                <c:pt idx="0">
                  <c:v>0</c:v>
                </c:pt>
                <c:pt idx="1">
                  <c:v>4.3905474353605563E-5</c:v>
                </c:pt>
                <c:pt idx="2">
                  <c:v>1.7562189741442225E-4</c:v>
                </c:pt>
                <c:pt idx="3">
                  <c:v>3.9514926918245001E-4</c:v>
                </c:pt>
                <c:pt idx="4">
                  <c:v>7.0248758965768901E-4</c:v>
                </c:pt>
                <c:pt idx="5">
                  <c:v>1.0976368588401391E-3</c:v>
                </c:pt>
                <c:pt idx="6">
                  <c:v>1.5805970767298E-3</c:v>
                </c:pt>
                <c:pt idx="7">
                  <c:v>2.1513682433266725E-3</c:v>
                </c:pt>
                <c:pt idx="8">
                  <c:v>2.809950358630756E-3</c:v>
                </c:pt>
                <c:pt idx="9">
                  <c:v>3.5563434226420503E-3</c:v>
                </c:pt>
                <c:pt idx="10">
                  <c:v>4.3905474353605565E-3</c:v>
                </c:pt>
                <c:pt idx="11">
                  <c:v>5.3125623967862738E-3</c:v>
                </c:pt>
                <c:pt idx="12">
                  <c:v>6.3223883069192001E-3</c:v>
                </c:pt>
                <c:pt idx="13">
                  <c:v>7.4200251657593396E-3</c:v>
                </c:pt>
                <c:pt idx="14">
                  <c:v>8.6054729733066899E-3</c:v>
                </c:pt>
                <c:pt idx="15">
                  <c:v>9.8787317295612517E-3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9-42A2-9EC0-F2094DD8DFD9}"/>
            </c:ext>
          </c:extLst>
        </c:ser>
        <c:ser>
          <c:idx val="1"/>
          <c:order val="1"/>
          <c:tx>
            <c:strRef>
              <c:f>Kraft!$D$2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Kraft!$B$3:$B$18</c:f>
              <c:numCache>
                <c:formatCode>General</c:formatCode>
                <c:ptCount val="16"/>
                <c:pt idx="0">
                  <c:v>0</c:v>
                </c:pt>
                <c:pt idx="1">
                  <c:v>1.047933781675031E-2</c:v>
                </c:pt>
                <c:pt idx="2">
                  <c:v>2.095867563350062E-2</c:v>
                </c:pt>
                <c:pt idx="3">
                  <c:v>3.1438013450250928E-2</c:v>
                </c:pt>
                <c:pt idx="4">
                  <c:v>4.1917351267001239E-2</c:v>
                </c:pt>
                <c:pt idx="5">
                  <c:v>5.2396689083751551E-2</c:v>
                </c:pt>
                <c:pt idx="6">
                  <c:v>6.2876026900501855E-2</c:v>
                </c:pt>
                <c:pt idx="7">
                  <c:v>7.3355364717252167E-2</c:v>
                </c:pt>
                <c:pt idx="8">
                  <c:v>8.3834702534002478E-2</c:v>
                </c:pt>
                <c:pt idx="9">
                  <c:v>9.431404035075279E-2</c:v>
                </c:pt>
                <c:pt idx="10">
                  <c:v>0.1047933781675031</c:v>
                </c:pt>
                <c:pt idx="11">
                  <c:v>0.11527271598425341</c:v>
                </c:pt>
                <c:pt idx="12">
                  <c:v>0.12575205380100371</c:v>
                </c:pt>
                <c:pt idx="13">
                  <c:v>0.13623139161775402</c:v>
                </c:pt>
                <c:pt idx="14">
                  <c:v>0.14671072943450433</c:v>
                </c:pt>
                <c:pt idx="15">
                  <c:v>0.15719006725125464</c:v>
                </c:pt>
              </c:numCache>
            </c:numRef>
          </c:xVal>
          <c:yVal>
            <c:numRef>
              <c:f>Kraft!$D$3:$D$18</c:f>
              <c:numCache>
                <c:formatCode>0.0000E+00</c:formatCode>
                <c:ptCount val="16"/>
                <c:pt idx="0">
                  <c:v>0</c:v>
                </c:pt>
                <c:pt idx="1">
                  <c:v>3.7415099883942128E-5</c:v>
                </c:pt>
                <c:pt idx="2">
                  <c:v>1.4966039953576851E-4</c:v>
                </c:pt>
                <c:pt idx="3">
                  <c:v>3.3673589895547907E-4</c:v>
                </c:pt>
                <c:pt idx="4">
                  <c:v>5.9864159814307404E-4</c:v>
                </c:pt>
                <c:pt idx="5">
                  <c:v>9.3537749709855312E-4</c:v>
                </c:pt>
                <c:pt idx="6">
                  <c:v>1.3469435958219163E-3</c:v>
                </c:pt>
                <c:pt idx="7">
                  <c:v>1.8333398943131643E-3</c:v>
                </c:pt>
                <c:pt idx="8">
                  <c:v>2.3945663925722962E-3</c:v>
                </c:pt>
                <c:pt idx="9">
                  <c:v>3.0306230905993124E-3</c:v>
                </c:pt>
                <c:pt idx="10">
                  <c:v>3.7415099883942125E-3</c:v>
                </c:pt>
                <c:pt idx="11">
                  <c:v>4.5272270859569976E-3</c:v>
                </c:pt>
                <c:pt idx="12">
                  <c:v>5.3877743832876652E-3</c:v>
                </c:pt>
                <c:pt idx="13">
                  <c:v>6.3231518803862196E-3</c:v>
                </c:pt>
                <c:pt idx="14">
                  <c:v>7.3333595772526574E-3</c:v>
                </c:pt>
                <c:pt idx="15">
                  <c:v>8.4183974738869776E-3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9-42A2-9EC0-F2094DD8DFD9}"/>
            </c:ext>
          </c:extLst>
        </c:ser>
        <c:ser>
          <c:idx val="2"/>
          <c:order val="2"/>
          <c:tx>
            <c:strRef>
              <c:f>Kraft!$E$2</c:f>
              <c:strCache>
                <c:ptCount val="1"/>
                <c:pt idx="0">
                  <c:v>Cold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Kraft!$B$3:$B$18</c:f>
              <c:numCache>
                <c:formatCode>General</c:formatCode>
                <c:ptCount val="16"/>
                <c:pt idx="0">
                  <c:v>0</c:v>
                </c:pt>
                <c:pt idx="1">
                  <c:v>1.047933781675031E-2</c:v>
                </c:pt>
                <c:pt idx="2">
                  <c:v>2.095867563350062E-2</c:v>
                </c:pt>
                <c:pt idx="3">
                  <c:v>3.1438013450250928E-2</c:v>
                </c:pt>
                <c:pt idx="4">
                  <c:v>4.1917351267001239E-2</c:v>
                </c:pt>
                <c:pt idx="5">
                  <c:v>5.2396689083751551E-2</c:v>
                </c:pt>
                <c:pt idx="6">
                  <c:v>6.2876026900501855E-2</c:v>
                </c:pt>
                <c:pt idx="7">
                  <c:v>7.3355364717252167E-2</c:v>
                </c:pt>
                <c:pt idx="8">
                  <c:v>8.3834702534002478E-2</c:v>
                </c:pt>
                <c:pt idx="9">
                  <c:v>9.431404035075279E-2</c:v>
                </c:pt>
                <c:pt idx="10">
                  <c:v>0.1047933781675031</c:v>
                </c:pt>
                <c:pt idx="11">
                  <c:v>0.11527271598425341</c:v>
                </c:pt>
                <c:pt idx="12">
                  <c:v>0.12575205380100371</c:v>
                </c:pt>
                <c:pt idx="13">
                  <c:v>0.13623139161775402</c:v>
                </c:pt>
                <c:pt idx="14">
                  <c:v>0.14671072943450433</c:v>
                </c:pt>
                <c:pt idx="15">
                  <c:v>0.15719006725125464</c:v>
                </c:pt>
              </c:numCache>
            </c:numRef>
          </c:xVal>
          <c:yVal>
            <c:numRef>
              <c:f>Kraft!$E$3:$E$18</c:f>
              <c:numCache>
                <c:formatCode>0.0000E+00</c:formatCode>
                <c:ptCount val="16"/>
                <c:pt idx="0">
                  <c:v>0</c:v>
                </c:pt>
                <c:pt idx="1">
                  <c:v>2.8494943620220826E-5</c:v>
                </c:pt>
                <c:pt idx="2">
                  <c:v>1.139797744808833E-4</c:v>
                </c:pt>
                <c:pt idx="3">
                  <c:v>2.5645449258198739E-4</c:v>
                </c:pt>
                <c:pt idx="4">
                  <c:v>4.5591909792353321E-4</c:v>
                </c:pt>
                <c:pt idx="5">
                  <c:v>7.1237359050552065E-4</c:v>
                </c:pt>
                <c:pt idx="6">
                  <c:v>1.0258179703279495E-3</c:v>
                </c:pt>
                <c:pt idx="7">
                  <c:v>1.3962522373908205E-3</c:v>
                </c:pt>
                <c:pt idx="8">
                  <c:v>1.8236763916941328E-3</c:v>
                </c:pt>
                <c:pt idx="9">
                  <c:v>2.308090433237887E-3</c:v>
                </c:pt>
                <c:pt idx="10">
                  <c:v>2.8494943620220826E-3</c:v>
                </c:pt>
                <c:pt idx="11">
                  <c:v>3.4478881780467202E-3</c:v>
                </c:pt>
                <c:pt idx="12">
                  <c:v>4.1032718813117982E-3</c:v>
                </c:pt>
                <c:pt idx="13">
                  <c:v>4.8156454718173191E-3</c:v>
                </c:pt>
                <c:pt idx="14">
                  <c:v>5.585008949563282E-3</c:v>
                </c:pt>
                <c:pt idx="15">
                  <c:v>6.4113623145496852E-3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9-42A2-9EC0-F2094DD8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49904"/>
        <c:axId val="567350560"/>
      </c:scatterChart>
      <c:valAx>
        <c:axId val="5673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layout>
            <c:manualLayout>
              <c:xMode val="edge"/>
              <c:yMode val="edge"/>
              <c:x val="0.41454519105357229"/>
              <c:y val="0.8441846677966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350560"/>
        <c:crosses val="autoZero"/>
        <c:crossBetween val="midCat"/>
      </c:valAx>
      <c:valAx>
        <c:axId val="5673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3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Winkel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Winkel!$B$1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Winkel!$A$2:$A$9</c:f>
              <c:numCache>
                <c:formatCode>General</c:formatCode>
                <c:ptCount val="8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0.11527271598425341</c:v>
                </c:pt>
                <c:pt idx="7">
                  <c:v>0.12575205380100371</c:v>
                </c:pt>
              </c:numCache>
            </c:numRef>
          </c:xVal>
          <c:yVal>
            <c:numRef>
              <c:f>Winkel!$B$2:$B$9</c:f>
              <c:numCache>
                <c:formatCode>General</c:formatCode>
                <c:ptCount val="8"/>
                <c:pt idx="0">
                  <c:v>77.0154</c:v>
                </c:pt>
                <c:pt idx="1">
                  <c:v>74.333500000000001</c:v>
                </c:pt>
                <c:pt idx="2">
                  <c:v>70.444100000000006</c:v>
                </c:pt>
                <c:pt idx="3">
                  <c:v>68.9636</c:v>
                </c:pt>
                <c:pt idx="4">
                  <c:v>68.487499999999997</c:v>
                </c:pt>
                <c:pt idx="5">
                  <c:v>62.069200000000002</c:v>
                </c:pt>
                <c:pt idx="6">
                  <c:v>57.212200000000003</c:v>
                </c:pt>
                <c:pt idx="7">
                  <c:v>53.451300000000003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7-467B-9D4C-A9EA74653B19}"/>
            </c:ext>
          </c:extLst>
        </c:ser>
        <c:ser>
          <c:idx val="1"/>
          <c:order val="1"/>
          <c:tx>
            <c:strRef>
              <c:f>Winkel!$C$1</c:f>
              <c:strCache>
                <c:ptCount val="1"/>
                <c:pt idx="0">
                  <c:v>Mid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Winkel!$A$2:$A$9</c:f>
              <c:numCache>
                <c:formatCode>General</c:formatCode>
                <c:ptCount val="8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0.11527271598425341</c:v>
                </c:pt>
                <c:pt idx="7">
                  <c:v>0.12575205380100371</c:v>
                </c:pt>
              </c:numCache>
            </c:numRef>
          </c:xVal>
          <c:yVal>
            <c:numRef>
              <c:f>Winkel!$C$2:$C$9</c:f>
              <c:numCache>
                <c:formatCode>General</c:formatCode>
                <c:ptCount val="8"/>
                <c:pt idx="0">
                  <c:v>77.0154</c:v>
                </c:pt>
                <c:pt idx="1">
                  <c:v>74.333500000000001</c:v>
                </c:pt>
                <c:pt idx="2">
                  <c:v>70.286100000000005</c:v>
                </c:pt>
                <c:pt idx="3">
                  <c:v>68.072800000000001</c:v>
                </c:pt>
                <c:pt idx="4">
                  <c:v>65.486400000000003</c:v>
                </c:pt>
                <c:pt idx="5">
                  <c:v>63.2149</c:v>
                </c:pt>
                <c:pt idx="6">
                  <c:v>58.682200000000002</c:v>
                </c:pt>
                <c:pt idx="7">
                  <c:v>55.450699999999998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07-467B-9D4C-A9EA74653B19}"/>
            </c:ext>
          </c:extLst>
        </c:ser>
        <c:ser>
          <c:idx val="2"/>
          <c:order val="2"/>
          <c:tx>
            <c:strRef>
              <c:f>Winkel!$D$1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Winkel!$A$2:$A$9</c:f>
              <c:numCache>
                <c:formatCode>General</c:formatCode>
                <c:ptCount val="8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0.11527271598425341</c:v>
                </c:pt>
                <c:pt idx="7">
                  <c:v>0.12575205380100371</c:v>
                </c:pt>
              </c:numCache>
            </c:numRef>
          </c:xVal>
          <c:yVal>
            <c:numRef>
              <c:f>Winkel!$D$2:$D$9</c:f>
              <c:numCache>
                <c:formatCode>General</c:formatCode>
                <c:ptCount val="8"/>
                <c:pt idx="0">
                  <c:v>80.572599999999994</c:v>
                </c:pt>
                <c:pt idx="1">
                  <c:v>79.896199999999993</c:v>
                </c:pt>
                <c:pt idx="2">
                  <c:v>76.722399999999993</c:v>
                </c:pt>
                <c:pt idx="3">
                  <c:v>74.786299999999997</c:v>
                </c:pt>
                <c:pt idx="4">
                  <c:v>68.946799999999996</c:v>
                </c:pt>
                <c:pt idx="5">
                  <c:v>67.604699999999994</c:v>
                </c:pt>
                <c:pt idx="6">
                  <c:v>65.3964</c:v>
                </c:pt>
                <c:pt idx="7">
                  <c:v>61.694699999999997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07-467B-9D4C-A9EA7465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25784"/>
        <c:axId val="563529064"/>
      </c:scatterChart>
      <c:valAx>
        <c:axId val="56352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529064"/>
        <c:crosses val="autoZero"/>
        <c:crossBetween val="midCat"/>
      </c:valAx>
      <c:valAx>
        <c:axId val="5635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52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Hot!$G$3:$G$12</c:f>
              <c:numCache>
                <c:formatCode>General</c:formatCode>
                <c:ptCount val="10"/>
                <c:pt idx="0">
                  <c:v>364.2439189249535</c:v>
                </c:pt>
                <c:pt idx="1">
                  <c:v>252.94716592010664</c:v>
                </c:pt>
                <c:pt idx="2">
                  <c:v>185.83873414538442</c:v>
                </c:pt>
                <c:pt idx="3">
                  <c:v>142.28278083005995</c:v>
                </c:pt>
                <c:pt idx="4">
                  <c:v>112.42096263115849</c:v>
                </c:pt>
                <c:pt idx="5">
                  <c:v>91.060979731238376</c:v>
                </c:pt>
                <c:pt idx="6">
                  <c:v>75.25700804234576</c:v>
                </c:pt>
                <c:pt idx="7">
                  <c:v>63.23679148002666</c:v>
                </c:pt>
              </c:numCache>
            </c:numRef>
          </c:xVal>
          <c:yVal>
            <c:numRef>
              <c:f>Hot!$H$3:$H$12</c:f>
              <c:numCache>
                <c:formatCode>General</c:formatCode>
                <c:ptCount val="10"/>
                <c:pt idx="0">
                  <c:v>4.3367936245802214</c:v>
                </c:pt>
                <c:pt idx="1">
                  <c:v>3.5656147682439716</c:v>
                </c:pt>
                <c:pt idx="2">
                  <c:v>2.8151810829451591</c:v>
                </c:pt>
                <c:pt idx="3">
                  <c:v>2.6001504821479058</c:v>
                </c:pt>
                <c:pt idx="4">
                  <c:v>2.1531838372169076</c:v>
                </c:pt>
                <c:pt idx="5">
                  <c:v>1.8862187457987307</c:v>
                </c:pt>
                <c:pt idx="6">
                  <c:v>1.5524221142608623</c:v>
                </c:pt>
                <c:pt idx="7">
                  <c:v>1.3490228721575102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D-45C7-8DAF-29F5A8BBC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70264"/>
        <c:axId val="550671248"/>
      </c:scatterChart>
      <c:valAx>
        <c:axId val="55067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671248"/>
        <c:crosses val="autoZero"/>
        <c:crossBetween val="midCat"/>
      </c:valAx>
      <c:valAx>
        <c:axId val="5506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67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Winkel -</a:t>
            </a:r>
            <a:r>
              <a:rPr lang="de-DE" baseline="0"/>
              <a:t> Strömungsgeschwindigkeit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Hot!$B$2:$B$10</c:f>
              <c:numCache>
                <c:formatCode>General</c:formatCode>
                <c:ptCount val="9"/>
                <c:pt idx="0">
                  <c:v>0</c:v>
                </c:pt>
                <c:pt idx="1">
                  <c:v>5.2396689083751551E-2</c:v>
                </c:pt>
                <c:pt idx="2">
                  <c:v>6.2876026900501855E-2</c:v>
                </c:pt>
                <c:pt idx="3">
                  <c:v>7.3355364717252167E-2</c:v>
                </c:pt>
                <c:pt idx="4">
                  <c:v>8.3834702534002478E-2</c:v>
                </c:pt>
                <c:pt idx="5">
                  <c:v>9.431404035075279E-2</c:v>
                </c:pt>
                <c:pt idx="6">
                  <c:v>0.1047933781675031</c:v>
                </c:pt>
                <c:pt idx="7">
                  <c:v>0.11527271598425341</c:v>
                </c:pt>
                <c:pt idx="8">
                  <c:v>0.12575205380100371</c:v>
                </c:pt>
              </c:numCache>
            </c:numRef>
          </c:xVal>
          <c:yVal>
            <c:numRef>
              <c:f>Hot!$C$2:$C$10</c:f>
              <c:numCache>
                <c:formatCode>General</c:formatCode>
                <c:ptCount val="9"/>
                <c:pt idx="1">
                  <c:v>77.0154</c:v>
                </c:pt>
                <c:pt idx="2">
                  <c:v>74.333500000000001</c:v>
                </c:pt>
                <c:pt idx="3">
                  <c:v>70.444100000000006</c:v>
                </c:pt>
                <c:pt idx="4">
                  <c:v>68.9636</c:v>
                </c:pt>
                <c:pt idx="5">
                  <c:v>65.088499999999996</c:v>
                </c:pt>
                <c:pt idx="6">
                  <c:v>62.069200000000002</c:v>
                </c:pt>
                <c:pt idx="7">
                  <c:v>57.212200000000003</c:v>
                </c:pt>
                <c:pt idx="8">
                  <c:v>53.451300000000003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0-4D66-9BD2-0841B2DF4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72232"/>
        <c:axId val="550676168"/>
      </c:scatterChart>
      <c:valAx>
        <c:axId val="5506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676168"/>
        <c:crosses val="autoZero"/>
        <c:crossBetween val="midCat"/>
      </c:valAx>
      <c:valAx>
        <c:axId val="5506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Winkel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67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Mid!$G$3:$G$12</c:f>
              <c:numCache>
                <c:formatCode>General</c:formatCode>
                <c:ptCount val="10"/>
                <c:pt idx="0">
                  <c:v>364.2439189249535</c:v>
                </c:pt>
                <c:pt idx="1">
                  <c:v>252.94716592010664</c:v>
                </c:pt>
                <c:pt idx="2">
                  <c:v>185.83873414538442</c:v>
                </c:pt>
                <c:pt idx="3">
                  <c:v>142.28278083005995</c:v>
                </c:pt>
                <c:pt idx="4">
                  <c:v>112.42096263115849</c:v>
                </c:pt>
                <c:pt idx="5">
                  <c:v>91.060979731238376</c:v>
                </c:pt>
                <c:pt idx="6">
                  <c:v>75.25700804234576</c:v>
                </c:pt>
                <c:pt idx="7">
                  <c:v>63.23679148002666</c:v>
                </c:pt>
                <c:pt idx="8">
                  <c:v>53.062746769557933</c:v>
                </c:pt>
                <c:pt idx="9">
                  <c:v>46.459683536346105</c:v>
                </c:pt>
              </c:numCache>
            </c:numRef>
          </c:xVal>
          <c:yVal>
            <c:numRef>
              <c:f>Mid!$H$3:$H$12</c:f>
              <c:numCache>
                <c:formatCode>General</c:formatCode>
                <c:ptCount val="10"/>
                <c:pt idx="0">
                  <c:v>5.0484267585268272</c:v>
                </c:pt>
                <c:pt idx="1">
                  <c:v>3.6482534726894609</c:v>
                </c:pt>
                <c:pt idx="2">
                  <c:v>2.7907581861095219</c:v>
                </c:pt>
                <c:pt idx="3">
                  <c:v>2.4841697859418357</c:v>
                </c:pt>
                <c:pt idx="4">
                  <c:v>2.5370246058779031</c:v>
                </c:pt>
                <c:pt idx="5">
                  <c:v>1.9809434005839761</c:v>
                </c:pt>
                <c:pt idx="6">
                  <c:v>1.6435605992929341</c:v>
                </c:pt>
                <c:pt idx="7">
                  <c:v>1.4523303232213052</c:v>
                </c:pt>
                <c:pt idx="8">
                  <c:v>1.3633288640000469</c:v>
                </c:pt>
                <c:pt idx="9">
                  <c:v>1.2327532432512416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E-474A-9A8A-695881BC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74768"/>
        <c:axId val="566376736"/>
      </c:scatterChart>
      <c:valAx>
        <c:axId val="5663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1/v^2</a:t>
                </a:r>
              </a:p>
            </c:rich>
          </c:tx>
          <c:layout>
            <c:manualLayout>
              <c:xMode val="edge"/>
              <c:yMode val="edge"/>
              <c:x val="0.50394335083114605"/>
              <c:y val="0.91117003066568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376736"/>
        <c:crosses val="autoZero"/>
        <c:crossBetween val="midCat"/>
      </c:valAx>
      <c:valAx>
        <c:axId val="5663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3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Strömungsgeschwindigkeit</a:t>
            </a:r>
            <a:r>
              <a:rPr lang="de-DE" baseline="0"/>
              <a:t> - Winklel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Mid!$B$2:$B$12</c:f>
              <c:numCache>
                <c:formatCode>General</c:formatCode>
                <c:ptCount val="11"/>
                <c:pt idx="0">
                  <c:v>0</c:v>
                </c:pt>
                <c:pt idx="1">
                  <c:v>5.2396689083751551E-2</c:v>
                </c:pt>
                <c:pt idx="2">
                  <c:v>6.2876026900501855E-2</c:v>
                </c:pt>
                <c:pt idx="3">
                  <c:v>7.3355364717252167E-2</c:v>
                </c:pt>
                <c:pt idx="4">
                  <c:v>8.3834702534002478E-2</c:v>
                </c:pt>
                <c:pt idx="5">
                  <c:v>9.431404035075279E-2</c:v>
                </c:pt>
                <c:pt idx="6">
                  <c:v>0.1047933781675031</c:v>
                </c:pt>
                <c:pt idx="7">
                  <c:v>0.11527271598425341</c:v>
                </c:pt>
                <c:pt idx="8">
                  <c:v>0.12575205380100371</c:v>
                </c:pt>
                <c:pt idx="9">
                  <c:v>0.13727932539942905</c:v>
                </c:pt>
                <c:pt idx="10">
                  <c:v>0.14671072943450433</c:v>
                </c:pt>
              </c:numCache>
            </c:numRef>
          </c:xVal>
          <c:yVal>
            <c:numRef>
              <c:f>Mid!$C$2:$C$12</c:f>
              <c:numCache>
                <c:formatCode>General</c:formatCode>
                <c:ptCount val="11"/>
                <c:pt idx="1">
                  <c:v>78.7958</c:v>
                </c:pt>
                <c:pt idx="2">
                  <c:v>74.671499999999995</c:v>
                </c:pt>
                <c:pt idx="3">
                  <c:v>70.286100000000005</c:v>
                </c:pt>
                <c:pt idx="4">
                  <c:v>68.072800000000001</c:v>
                </c:pt>
                <c:pt idx="5">
                  <c:v>68.487499999999997</c:v>
                </c:pt>
                <c:pt idx="6">
                  <c:v>63.2149</c:v>
                </c:pt>
                <c:pt idx="7">
                  <c:v>58.682200000000002</c:v>
                </c:pt>
                <c:pt idx="8">
                  <c:v>55.450699999999998</c:v>
                </c:pt>
                <c:pt idx="9">
                  <c:v>53.74</c:v>
                </c:pt>
                <c:pt idx="10" formatCode="0.0000">
                  <c:v>50.951300000000003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0-4072-9F8C-2CA72404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01096"/>
        <c:axId val="330801424"/>
      </c:scatterChart>
      <c:valAx>
        <c:axId val="33080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01424"/>
        <c:crosses val="autoZero"/>
        <c:crossBetween val="midCat"/>
      </c:valAx>
      <c:valAx>
        <c:axId val="3308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Winkel [degC]</a:t>
                </a:r>
              </a:p>
            </c:rich>
          </c:tx>
          <c:layout>
            <c:manualLayout>
              <c:xMode val="edge"/>
              <c:yMode val="edge"/>
              <c:x val="2.2228396776882469E-2"/>
              <c:y val="0.33773487417584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0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Cold!$G$3:$G$12</c:f>
              <c:numCache>
                <c:formatCode>General</c:formatCode>
                <c:ptCount val="10"/>
                <c:pt idx="0">
                  <c:v>364.2439189249535</c:v>
                </c:pt>
                <c:pt idx="1">
                  <c:v>252.94716592010664</c:v>
                </c:pt>
                <c:pt idx="2">
                  <c:v>185.83873414538442</c:v>
                </c:pt>
                <c:pt idx="3">
                  <c:v>142.28278083005995</c:v>
                </c:pt>
                <c:pt idx="4">
                  <c:v>112.42096263115849</c:v>
                </c:pt>
                <c:pt idx="5">
                  <c:v>91.060979731238376</c:v>
                </c:pt>
                <c:pt idx="6">
                  <c:v>75.25700804234576</c:v>
                </c:pt>
                <c:pt idx="7">
                  <c:v>63.23679148002666</c:v>
                </c:pt>
                <c:pt idx="8">
                  <c:v>53.882236527359986</c:v>
                </c:pt>
                <c:pt idx="9">
                  <c:v>49.964872280514882</c:v>
                </c:pt>
              </c:numCache>
            </c:numRef>
          </c:xVal>
          <c:yVal>
            <c:numRef>
              <c:f>Cold!$H$3:$H$12</c:f>
              <c:numCache>
                <c:formatCode>General</c:formatCode>
                <c:ptCount val="10"/>
                <c:pt idx="0">
                  <c:v>6.0226345563438501</c:v>
                </c:pt>
                <c:pt idx="1">
                  <c:v>5.6118121688134126</c:v>
                </c:pt>
                <c:pt idx="2">
                  <c:v>4.2376971669945442</c:v>
                </c:pt>
                <c:pt idx="3">
                  <c:v>3.6771362031400763</c:v>
                </c:pt>
                <c:pt idx="4">
                  <c:v>2.5978766353835092</c:v>
                </c:pt>
                <c:pt idx="5">
                  <c:v>2.4267468614102872</c:v>
                </c:pt>
                <c:pt idx="6">
                  <c:v>2.183826903452569</c:v>
                </c:pt>
                <c:pt idx="7">
                  <c:v>1.8567900523273961</c:v>
                </c:pt>
                <c:pt idx="8">
                  <c:v>1.8116911802107551</c:v>
                </c:pt>
                <c:pt idx="9">
                  <c:v>1.8323579041450015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44E5-A29F-D9B0AAA9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56192"/>
        <c:axId val="341554552"/>
      </c:scatterChart>
      <c:valAx>
        <c:axId val="3415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1/v^2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554552"/>
        <c:crosses val="autoZero"/>
        <c:crossBetween val="midCat"/>
      </c:valAx>
      <c:valAx>
        <c:axId val="3415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5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Strömungsgeschwindigkeit</a:t>
            </a:r>
            <a:r>
              <a:rPr lang="de-DE" baseline="0"/>
              <a:t> - Winkel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Cold!$B$2:$B$12</c:f>
              <c:numCache>
                <c:formatCode>General</c:formatCode>
                <c:ptCount val="11"/>
                <c:pt idx="0">
                  <c:v>0</c:v>
                </c:pt>
                <c:pt idx="1">
                  <c:v>5.2396689083751551E-2</c:v>
                </c:pt>
                <c:pt idx="2">
                  <c:v>6.2876026900501855E-2</c:v>
                </c:pt>
                <c:pt idx="3">
                  <c:v>7.3355364717252167E-2</c:v>
                </c:pt>
                <c:pt idx="4">
                  <c:v>8.3834702534002478E-2</c:v>
                </c:pt>
                <c:pt idx="5">
                  <c:v>9.431404035075279E-2</c:v>
                </c:pt>
                <c:pt idx="6">
                  <c:v>0.1047933781675031</c:v>
                </c:pt>
                <c:pt idx="7">
                  <c:v>0.11527271598425341</c:v>
                </c:pt>
                <c:pt idx="8">
                  <c:v>0.12575205380100371</c:v>
                </c:pt>
                <c:pt idx="9">
                  <c:v>0.13623139161775402</c:v>
                </c:pt>
                <c:pt idx="10">
                  <c:v>0.14147106052612918</c:v>
                </c:pt>
              </c:numCache>
            </c:numRef>
          </c:xVal>
          <c:yVal>
            <c:numRef>
              <c:f>Cold!$C$2:$C$12</c:f>
              <c:numCache>
                <c:formatCode>General</c:formatCode>
                <c:ptCount val="11"/>
                <c:pt idx="0">
                  <c:v>90</c:v>
                </c:pt>
                <c:pt idx="1">
                  <c:v>80.572599999999994</c:v>
                </c:pt>
                <c:pt idx="2">
                  <c:v>79.896199999999993</c:v>
                </c:pt>
                <c:pt idx="3">
                  <c:v>76.722399999999993</c:v>
                </c:pt>
                <c:pt idx="4">
                  <c:v>74.786299999999997</c:v>
                </c:pt>
                <c:pt idx="5">
                  <c:v>68.946799999999996</c:v>
                </c:pt>
                <c:pt idx="6">
                  <c:v>67.604699999999994</c:v>
                </c:pt>
                <c:pt idx="7">
                  <c:v>65.3964</c:v>
                </c:pt>
                <c:pt idx="8">
                  <c:v>61.694699999999997</c:v>
                </c:pt>
                <c:pt idx="9">
                  <c:v>61.102600000000002</c:v>
                </c:pt>
                <c:pt idx="10" formatCode="0.0000">
                  <c:v>61.376719999999999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4-4BB6-98AB-605199B6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17192"/>
        <c:axId val="409717560"/>
      </c:scatterChart>
      <c:valAx>
        <c:axId val="40371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</a:t>
                </a:r>
                <a:r>
                  <a:rPr lang="de-DE" baseline="0"/>
                  <a:t> [m/s]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717560"/>
        <c:crosses val="autoZero"/>
        <c:crossBetween val="midCat"/>
      </c:valAx>
      <c:valAx>
        <c:axId val="4097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Winkel [degC]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71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</xdr:colOff>
      <xdr:row>19</xdr:row>
      <xdr:rowOff>68580</xdr:rowOff>
    </xdr:from>
    <xdr:to>
      <xdr:col>8</xdr:col>
      <xdr:colOff>323850</xdr:colOff>
      <xdr:row>45</xdr:row>
      <xdr:rowOff>69850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1252E1-0847-41DA-9D95-A95C0AA80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22</xdr:row>
      <xdr:rowOff>50800</xdr:rowOff>
    </xdr:from>
    <xdr:to>
      <xdr:col>7</xdr:col>
      <xdr:colOff>63500</xdr:colOff>
      <xdr:row>37</xdr:row>
      <xdr:rowOff>31750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F1F0C15-6264-4A2B-9344-C4030F0EE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22</xdr:row>
      <xdr:rowOff>41274</xdr:rowOff>
    </xdr:from>
    <xdr:to>
      <xdr:col>14</xdr:col>
      <xdr:colOff>714375</xdr:colOff>
      <xdr:row>43</xdr:row>
      <xdr:rowOff>82549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F2C5F92-9E24-40A9-9E6E-A95ECE661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412750</xdr:colOff>
      <xdr:row>22</xdr:row>
      <xdr:rowOff>41274</xdr:rowOff>
    </xdr:from>
    <xdr:to>
      <xdr:col>5</xdr:col>
      <xdr:colOff>682625</xdr:colOff>
      <xdr:row>43</xdr:row>
      <xdr:rowOff>19049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C7A1D44-6D03-4DF1-AA06-11AC97FF8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</xdr:colOff>
      <xdr:row>19</xdr:row>
      <xdr:rowOff>0</xdr:rowOff>
    </xdr:from>
    <xdr:to>
      <xdr:col>12</xdr:col>
      <xdr:colOff>781050</xdr:colOff>
      <xdr:row>39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D3BF34-7148-4551-B366-DD51AF5FB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422910</xdr:colOff>
      <xdr:row>20</xdr:row>
      <xdr:rowOff>63500</xdr:rowOff>
    </xdr:from>
    <xdr:to>
      <xdr:col>4</xdr:col>
      <xdr:colOff>63500</xdr:colOff>
      <xdr:row>39</xdr:row>
      <xdr:rowOff>34290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0C51DB-DC9C-4046-81AC-011E4A428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19</xdr:row>
      <xdr:rowOff>30480</xdr:rowOff>
    </xdr:from>
    <xdr:to>
      <xdr:col>13</xdr:col>
      <xdr:colOff>781050</xdr:colOff>
      <xdr:row>39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C1141F-E893-48A2-8D6D-EDC6F8948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612140</xdr:colOff>
      <xdr:row>18</xdr:row>
      <xdr:rowOff>158750</xdr:rowOff>
    </xdr:from>
    <xdr:to>
      <xdr:col>4</xdr:col>
      <xdr:colOff>1536700</xdr:colOff>
      <xdr:row>34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CE41CA-FC0F-4D02-B030-706606435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CF4E-1A36-41E2-B280-90CC7EBF6329}">
  <dimension ref="A1:E18"/>
  <sheetViews>
    <sheetView tabSelected="1" workbookViewId="0">
      <selection activeCell="Q18" sqref="Q18"/>
    </sheetView>
  </sheetViews>
  <sheetFormatPr baseColWidth="10" defaultRowHeight="14.4" x14ac:dyDescent="0.3"/>
  <cols>
    <col min="1" max="1" width="13.21875" bestFit="1" customWidth="1"/>
    <col min="2" max="2" width="28.109375" bestFit="1" customWidth="1"/>
    <col min="3" max="3" width="11.77734375" customWidth="1"/>
    <col min="4" max="4" width="11.21875" customWidth="1"/>
    <col min="5" max="5" width="13.109375" customWidth="1"/>
  </cols>
  <sheetData>
    <row r="1" spans="1:5" x14ac:dyDescent="0.3">
      <c r="A1" s="34" t="s">
        <v>9</v>
      </c>
      <c r="B1" s="22" t="s">
        <v>10</v>
      </c>
      <c r="C1" s="32" t="s">
        <v>11</v>
      </c>
      <c r="D1" s="32"/>
      <c r="E1" s="33"/>
    </row>
    <row r="2" spans="1:5" ht="15" thickBot="1" x14ac:dyDescent="0.35">
      <c r="A2" s="34"/>
      <c r="B2" s="18"/>
      <c r="C2" s="20" t="s">
        <v>12</v>
      </c>
      <c r="D2" s="20" t="s">
        <v>13</v>
      </c>
      <c r="E2" s="24" t="s">
        <v>14</v>
      </c>
    </row>
    <row r="3" spans="1:5" x14ac:dyDescent="0.3">
      <c r="A3" s="34">
        <v>0</v>
      </c>
      <c r="B3" s="4">
        <f xml:space="preserve"> (A3)/(15000*0.045^2*PI())</f>
        <v>0</v>
      </c>
      <c r="C3" s="30">
        <f>((9.81*0.0002675)/0.0098)*B3^2</f>
        <v>0</v>
      </c>
      <c r="D3" s="30">
        <f>((9.81*0.0002675)/0.0098)*B3^2</f>
        <v>0</v>
      </c>
      <c r="E3" s="5">
        <f>((9.81*0.0002675)/0.0151)*B3^2</f>
        <v>0</v>
      </c>
    </row>
    <row r="4" spans="1:5" x14ac:dyDescent="0.3">
      <c r="A4" s="34">
        <v>1</v>
      </c>
      <c r="B4" s="4">
        <f t="shared" ref="B4:B18" si="0" xml:space="preserve"> (A4)/(15000*0.045^2*PI())</f>
        <v>1.047933781675031E-2</v>
      </c>
      <c r="C4" s="30">
        <f>((9.81*0.0003994)/0.0098)*B4^2</f>
        <v>4.3905474353605563E-5</v>
      </c>
      <c r="D4" s="30">
        <f>((9.81*0.0003994)/0.0115)*B4^2</f>
        <v>3.7415099883942128E-5</v>
      </c>
      <c r="E4" s="5">
        <f>((9.81*0.0003994)/0.0151)*B4^2</f>
        <v>2.8494943620220826E-5</v>
      </c>
    </row>
    <row r="5" spans="1:5" x14ac:dyDescent="0.3">
      <c r="A5" s="34">
        <v>2</v>
      </c>
      <c r="B5" s="4">
        <f t="shared" si="0"/>
        <v>2.095867563350062E-2</v>
      </c>
      <c r="C5" s="30">
        <f t="shared" ref="C5:C18" si="1">((9.81*0.0003994)/0.0098)*B5^2</f>
        <v>1.7562189741442225E-4</v>
      </c>
      <c r="D5" s="30">
        <f t="shared" ref="D5:D18" si="2">((9.81*0.0003994)/0.0115)*B5^2</f>
        <v>1.4966039953576851E-4</v>
      </c>
      <c r="E5" s="5">
        <f t="shared" ref="E5:E18" si="3">((9.81*0.0003994)/0.0151)*B5^2</f>
        <v>1.139797744808833E-4</v>
      </c>
    </row>
    <row r="6" spans="1:5" x14ac:dyDescent="0.3">
      <c r="A6" s="34">
        <v>3</v>
      </c>
      <c r="B6" s="4">
        <f t="shared" si="0"/>
        <v>3.1438013450250928E-2</v>
      </c>
      <c r="C6" s="30">
        <f t="shared" si="1"/>
        <v>3.9514926918245001E-4</v>
      </c>
      <c r="D6" s="30">
        <f t="shared" si="2"/>
        <v>3.3673589895547907E-4</v>
      </c>
      <c r="E6" s="5">
        <f t="shared" si="3"/>
        <v>2.5645449258198739E-4</v>
      </c>
    </row>
    <row r="7" spans="1:5" x14ac:dyDescent="0.3">
      <c r="A7" s="34">
        <v>4</v>
      </c>
      <c r="B7" s="4">
        <f t="shared" si="0"/>
        <v>4.1917351267001239E-2</v>
      </c>
      <c r="C7" s="30">
        <f t="shared" si="1"/>
        <v>7.0248758965768901E-4</v>
      </c>
      <c r="D7" s="30">
        <f t="shared" si="2"/>
        <v>5.9864159814307404E-4</v>
      </c>
      <c r="E7" s="5">
        <f t="shared" si="3"/>
        <v>4.5591909792353321E-4</v>
      </c>
    </row>
    <row r="8" spans="1:5" x14ac:dyDescent="0.3">
      <c r="A8" s="34">
        <v>5</v>
      </c>
      <c r="B8" s="4">
        <f t="shared" si="0"/>
        <v>5.2396689083751551E-2</v>
      </c>
      <c r="C8" s="30">
        <f t="shared" si="1"/>
        <v>1.0976368588401391E-3</v>
      </c>
      <c r="D8" s="30">
        <f t="shared" si="2"/>
        <v>9.3537749709855312E-4</v>
      </c>
      <c r="E8" s="5">
        <f t="shared" si="3"/>
        <v>7.1237359050552065E-4</v>
      </c>
    </row>
    <row r="9" spans="1:5" x14ac:dyDescent="0.3">
      <c r="A9" s="34">
        <v>6</v>
      </c>
      <c r="B9" s="4">
        <f t="shared" si="0"/>
        <v>6.2876026900501855E-2</v>
      </c>
      <c r="C9" s="30">
        <f t="shared" si="1"/>
        <v>1.5805970767298E-3</v>
      </c>
      <c r="D9" s="30">
        <f t="shared" si="2"/>
        <v>1.3469435958219163E-3</v>
      </c>
      <c r="E9" s="5">
        <f t="shared" si="3"/>
        <v>1.0258179703279495E-3</v>
      </c>
    </row>
    <row r="10" spans="1:5" x14ac:dyDescent="0.3">
      <c r="A10" s="34">
        <v>7</v>
      </c>
      <c r="B10" s="4">
        <f t="shared" si="0"/>
        <v>7.3355364717252167E-2</v>
      </c>
      <c r="C10" s="30">
        <f t="shared" si="1"/>
        <v>2.1513682433266725E-3</v>
      </c>
      <c r="D10" s="30">
        <f t="shared" si="2"/>
        <v>1.8333398943131643E-3</v>
      </c>
      <c r="E10" s="5">
        <f t="shared" si="3"/>
        <v>1.3962522373908205E-3</v>
      </c>
    </row>
    <row r="11" spans="1:5" x14ac:dyDescent="0.3">
      <c r="A11" s="34">
        <v>8</v>
      </c>
      <c r="B11" s="4">
        <f t="shared" si="0"/>
        <v>8.3834702534002478E-2</v>
      </c>
      <c r="C11" s="30">
        <f t="shared" si="1"/>
        <v>2.809950358630756E-3</v>
      </c>
      <c r="D11" s="30">
        <f t="shared" si="2"/>
        <v>2.3945663925722962E-3</v>
      </c>
      <c r="E11" s="5">
        <f t="shared" si="3"/>
        <v>1.8236763916941328E-3</v>
      </c>
    </row>
    <row r="12" spans="1:5" x14ac:dyDescent="0.3">
      <c r="A12" s="34">
        <v>9</v>
      </c>
      <c r="B12" s="4">
        <f t="shared" si="0"/>
        <v>9.431404035075279E-2</v>
      </c>
      <c r="C12" s="30">
        <f t="shared" si="1"/>
        <v>3.5563434226420503E-3</v>
      </c>
      <c r="D12" s="30">
        <f t="shared" si="2"/>
        <v>3.0306230905993124E-3</v>
      </c>
      <c r="E12" s="5">
        <f t="shared" si="3"/>
        <v>2.308090433237887E-3</v>
      </c>
    </row>
    <row r="13" spans="1:5" x14ac:dyDescent="0.3">
      <c r="A13" s="34">
        <v>10</v>
      </c>
      <c r="B13" s="4">
        <f t="shared" si="0"/>
        <v>0.1047933781675031</v>
      </c>
      <c r="C13" s="30">
        <f t="shared" si="1"/>
        <v>4.3905474353605565E-3</v>
      </c>
      <c r="D13" s="30">
        <f t="shared" si="2"/>
        <v>3.7415099883942125E-3</v>
      </c>
      <c r="E13" s="5">
        <f t="shared" si="3"/>
        <v>2.8494943620220826E-3</v>
      </c>
    </row>
    <row r="14" spans="1:5" x14ac:dyDescent="0.3">
      <c r="A14" s="34">
        <v>11</v>
      </c>
      <c r="B14" s="4">
        <f t="shared" si="0"/>
        <v>0.11527271598425341</v>
      </c>
      <c r="C14" s="30">
        <f t="shared" si="1"/>
        <v>5.3125623967862738E-3</v>
      </c>
      <c r="D14" s="30">
        <f t="shared" si="2"/>
        <v>4.5272270859569976E-3</v>
      </c>
      <c r="E14" s="5">
        <f t="shared" si="3"/>
        <v>3.4478881780467202E-3</v>
      </c>
    </row>
    <row r="15" spans="1:5" x14ac:dyDescent="0.3">
      <c r="A15" s="34">
        <v>12</v>
      </c>
      <c r="B15" s="4">
        <f t="shared" si="0"/>
        <v>0.12575205380100371</v>
      </c>
      <c r="C15" s="30">
        <f t="shared" si="1"/>
        <v>6.3223883069192001E-3</v>
      </c>
      <c r="D15" s="30">
        <f t="shared" si="2"/>
        <v>5.3877743832876652E-3</v>
      </c>
      <c r="E15" s="5">
        <f t="shared" si="3"/>
        <v>4.1032718813117982E-3</v>
      </c>
    </row>
    <row r="16" spans="1:5" x14ac:dyDescent="0.3">
      <c r="A16" s="34">
        <v>13</v>
      </c>
      <c r="B16" s="4">
        <f t="shared" si="0"/>
        <v>0.13623139161775402</v>
      </c>
      <c r="C16" s="30">
        <f t="shared" si="1"/>
        <v>7.4200251657593396E-3</v>
      </c>
      <c r="D16" s="30">
        <f t="shared" si="2"/>
        <v>6.3231518803862196E-3</v>
      </c>
      <c r="E16" s="5">
        <f t="shared" si="3"/>
        <v>4.8156454718173191E-3</v>
      </c>
    </row>
    <row r="17" spans="1:5" x14ac:dyDescent="0.3">
      <c r="A17" s="34">
        <v>14</v>
      </c>
      <c r="B17" s="4">
        <f t="shared" si="0"/>
        <v>0.14671072943450433</v>
      </c>
      <c r="C17" s="30">
        <f t="shared" si="1"/>
        <v>8.6054729733066899E-3</v>
      </c>
      <c r="D17" s="30">
        <f t="shared" si="2"/>
        <v>7.3333595772526574E-3</v>
      </c>
      <c r="E17" s="5">
        <f t="shared" si="3"/>
        <v>5.585008949563282E-3</v>
      </c>
    </row>
    <row r="18" spans="1:5" ht="15" thickBot="1" x14ac:dyDescent="0.35">
      <c r="A18" s="34">
        <v>15</v>
      </c>
      <c r="B18" s="18">
        <f t="shared" si="0"/>
        <v>0.15719006725125464</v>
      </c>
      <c r="C18" s="31">
        <f t="shared" si="1"/>
        <v>9.8787317295612517E-3</v>
      </c>
      <c r="D18" s="31">
        <f t="shared" si="2"/>
        <v>8.4183974738869776E-3</v>
      </c>
      <c r="E18" s="21">
        <f t="shared" si="3"/>
        <v>6.4113623145496852E-3</v>
      </c>
    </row>
  </sheetData>
  <mergeCells count="1">
    <mergeCell ref="C1:E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C991-4D60-43C3-9699-BA6C1296C58C}">
  <dimension ref="A1:D9"/>
  <sheetViews>
    <sheetView workbookViewId="0">
      <selection activeCell="A41" sqref="A41"/>
    </sheetView>
  </sheetViews>
  <sheetFormatPr baseColWidth="10" defaultRowHeight="14.4" x14ac:dyDescent="0.3"/>
  <cols>
    <col min="1" max="1" width="28.6640625" bestFit="1" customWidth="1"/>
  </cols>
  <sheetData>
    <row r="1" spans="1:4" ht="15" thickBot="1" x14ac:dyDescent="0.35">
      <c r="A1" s="25" t="s">
        <v>10</v>
      </c>
      <c r="B1" s="26" t="s">
        <v>12</v>
      </c>
      <c r="C1" s="26" t="s">
        <v>13</v>
      </c>
      <c r="D1" s="27" t="s">
        <v>14</v>
      </c>
    </row>
    <row r="2" spans="1:4" x14ac:dyDescent="0.3">
      <c r="A2" s="4">
        <v>5.2396689083751551E-2</v>
      </c>
      <c r="B2" s="1">
        <v>77.0154</v>
      </c>
      <c r="C2" s="1">
        <v>77.0154</v>
      </c>
      <c r="D2" s="23">
        <v>80.572599999999994</v>
      </c>
    </row>
    <row r="3" spans="1:4" x14ac:dyDescent="0.3">
      <c r="A3" s="4">
        <v>6.2876026900501855E-2</v>
      </c>
      <c r="B3" s="1">
        <v>74.333500000000001</v>
      </c>
      <c r="C3" s="1">
        <v>74.333500000000001</v>
      </c>
      <c r="D3" s="23">
        <v>79.896199999999993</v>
      </c>
    </row>
    <row r="4" spans="1:4" x14ac:dyDescent="0.3">
      <c r="A4" s="4">
        <v>7.3355364717252167E-2</v>
      </c>
      <c r="B4" s="1">
        <v>70.444100000000006</v>
      </c>
      <c r="C4" s="1">
        <v>70.286100000000005</v>
      </c>
      <c r="D4" s="23">
        <v>76.722399999999993</v>
      </c>
    </row>
    <row r="5" spans="1:4" x14ac:dyDescent="0.3">
      <c r="A5" s="4">
        <v>8.3834702534002478E-2</v>
      </c>
      <c r="B5" s="1">
        <v>68.9636</v>
      </c>
      <c r="C5" s="1">
        <v>68.072800000000001</v>
      </c>
      <c r="D5" s="23">
        <v>74.786299999999997</v>
      </c>
    </row>
    <row r="6" spans="1:4" x14ac:dyDescent="0.3">
      <c r="A6" s="4">
        <v>9.431404035075279E-2</v>
      </c>
      <c r="B6" s="1">
        <v>68.487499999999997</v>
      </c>
      <c r="C6" s="1">
        <v>65.486400000000003</v>
      </c>
      <c r="D6" s="23">
        <v>68.946799999999996</v>
      </c>
    </row>
    <row r="7" spans="1:4" x14ac:dyDescent="0.3">
      <c r="A7" s="4">
        <v>0.1047933781675031</v>
      </c>
      <c r="B7" s="1">
        <v>62.069200000000002</v>
      </c>
      <c r="C7" s="1">
        <v>63.2149</v>
      </c>
      <c r="D7" s="23">
        <v>67.604699999999994</v>
      </c>
    </row>
    <row r="8" spans="1:4" x14ac:dyDescent="0.3">
      <c r="A8" s="4">
        <v>0.11527271598425341</v>
      </c>
      <c r="B8" s="1">
        <v>57.212200000000003</v>
      </c>
      <c r="C8" s="1">
        <v>58.682200000000002</v>
      </c>
      <c r="D8" s="23">
        <v>65.3964</v>
      </c>
    </row>
    <row r="9" spans="1:4" ht="15" thickBot="1" x14ac:dyDescent="0.35">
      <c r="A9" s="18">
        <v>0.12575205380100371</v>
      </c>
      <c r="B9" s="20">
        <v>53.451300000000003</v>
      </c>
      <c r="C9" s="20">
        <v>55.450699999999998</v>
      </c>
      <c r="D9" s="24">
        <v>61.694699999999997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3CA2-1671-4F83-A5A4-FAD2C30CB5E9}">
  <dimension ref="A1:I16"/>
  <sheetViews>
    <sheetView workbookViewId="0">
      <selection activeCell="E17" sqref="E17"/>
    </sheetView>
  </sheetViews>
  <sheetFormatPr baseColWidth="10" defaultRowHeight="14.4" x14ac:dyDescent="0.3"/>
  <cols>
    <col min="2" max="2" width="23.77734375" bestFit="1" customWidth="1"/>
    <col min="3" max="3" width="11.77734375" bestFit="1" customWidth="1"/>
    <col min="4" max="4" width="23.33203125" bestFit="1" customWidth="1"/>
    <col min="5" max="5" width="23.77734375" bestFit="1" customWidth="1"/>
    <col min="7" max="8" width="12" bestFit="1" customWidth="1"/>
  </cols>
  <sheetData>
    <row r="1" spans="1:9" ht="15" thickBot="1" x14ac:dyDescent="0.35">
      <c r="A1" t="s">
        <v>9</v>
      </c>
      <c r="B1" s="6" t="s">
        <v>0</v>
      </c>
      <c r="C1" s="11" t="s">
        <v>1</v>
      </c>
      <c r="D1" s="11" t="s">
        <v>2</v>
      </c>
      <c r="E1" s="16" t="s">
        <v>3</v>
      </c>
      <c r="G1" s="14" t="s">
        <v>8</v>
      </c>
      <c r="H1" s="14"/>
      <c r="I1" s="3"/>
    </row>
    <row r="2" spans="1:9" x14ac:dyDescent="0.3">
      <c r="A2">
        <v>0</v>
      </c>
      <c r="B2" s="4">
        <v>0</v>
      </c>
      <c r="C2" s="1"/>
      <c r="D2" s="1">
        <v>0</v>
      </c>
      <c r="E2" s="17">
        <v>0</v>
      </c>
      <c r="G2" s="2" t="s">
        <v>4</v>
      </c>
      <c r="H2" s="2" t="s">
        <v>5</v>
      </c>
      <c r="I2" s="2"/>
    </row>
    <row r="3" spans="1:9" x14ac:dyDescent="0.3">
      <c r="A3">
        <v>5</v>
      </c>
      <c r="B3" s="4">
        <f xml:space="preserve"> (A3)/(15000*0.045^2*PI())</f>
        <v>5.2396689083751551E-2</v>
      </c>
      <c r="C3" s="1">
        <v>77.0154</v>
      </c>
      <c r="D3" s="12">
        <v>0.96099999999999997</v>
      </c>
      <c r="E3" s="5">
        <f>((9.81*0.0003994)/0.0098)*B3^2</f>
        <v>1.0976368588401391E-3</v>
      </c>
      <c r="G3">
        <f>1/(B3^2)</f>
        <v>364.2439189249535</v>
      </c>
      <c r="H3">
        <f>1/TAN(RADIANS(90-C3))</f>
        <v>4.3367936245802214</v>
      </c>
    </row>
    <row r="4" spans="1:9" x14ac:dyDescent="0.3">
      <c r="A4">
        <v>6</v>
      </c>
      <c r="B4" s="4">
        <f t="shared" ref="B4:B12" si="0" xml:space="preserve"> (A4)/(15000*0.045^2*PI())</f>
        <v>6.2876026900501855E-2</v>
      </c>
      <c r="C4" s="1">
        <v>74.333500000000001</v>
      </c>
      <c r="D4" s="12">
        <v>1.4451000000000001</v>
      </c>
      <c r="E4" s="5">
        <f t="shared" ref="E4:E12" si="1">((9.81*0.0003994)/0.0098)*B4^2</f>
        <v>1.5805970767298E-3</v>
      </c>
      <c r="G4">
        <f>1/(B4^2)</f>
        <v>252.94716592010664</v>
      </c>
      <c r="H4">
        <f>1/TAN(RADIANS(90-C4))</f>
        <v>3.5656147682439716</v>
      </c>
    </row>
    <row r="5" spans="1:9" x14ac:dyDescent="0.3">
      <c r="A5">
        <v>7</v>
      </c>
      <c r="B5" s="4">
        <f t="shared" si="0"/>
        <v>7.3355364717252167E-2</v>
      </c>
      <c r="C5" s="1">
        <v>70.444100000000006</v>
      </c>
      <c r="D5" s="12">
        <v>1.2450000000000001</v>
      </c>
      <c r="E5" s="5">
        <f t="shared" si="1"/>
        <v>2.1513682433266725E-3</v>
      </c>
      <c r="G5">
        <f t="shared" ref="G5:G10" si="2">1/(B5^2)</f>
        <v>185.83873414538442</v>
      </c>
      <c r="H5">
        <f>1/TAN(RADIANS(90-C5))</f>
        <v>2.8151810829451591</v>
      </c>
    </row>
    <row r="6" spans="1:9" x14ac:dyDescent="0.3">
      <c r="A6">
        <v>8</v>
      </c>
      <c r="B6" s="4">
        <f t="shared" si="0"/>
        <v>8.3834702534002478E-2</v>
      </c>
      <c r="C6" s="1">
        <v>68.9636</v>
      </c>
      <c r="D6" s="12">
        <v>1.1827300000000001</v>
      </c>
      <c r="E6" s="5">
        <f t="shared" si="1"/>
        <v>2.809950358630756E-3</v>
      </c>
      <c r="G6">
        <f t="shared" si="2"/>
        <v>142.28278083005995</v>
      </c>
      <c r="H6">
        <f>1/TAN(RADIANS(90-C6))</f>
        <v>2.6001504821479058</v>
      </c>
    </row>
    <row r="7" spans="1:9" x14ac:dyDescent="0.3">
      <c r="A7">
        <v>9</v>
      </c>
      <c r="B7" s="4">
        <f t="shared" si="0"/>
        <v>9.431404035075279E-2</v>
      </c>
      <c r="C7" s="1">
        <v>65.088499999999996</v>
      </c>
      <c r="D7" s="12">
        <v>1.0701000000000001</v>
      </c>
      <c r="E7" s="5">
        <f t="shared" si="1"/>
        <v>3.5563434226420503E-3</v>
      </c>
      <c r="G7">
        <f t="shared" si="2"/>
        <v>112.42096263115849</v>
      </c>
      <c r="H7">
        <f>1/TAN(RADIANS(90-C7))</f>
        <v>2.1531838372169076</v>
      </c>
    </row>
    <row r="8" spans="1:9" x14ac:dyDescent="0.3">
      <c r="A8">
        <v>10</v>
      </c>
      <c r="B8" s="4">
        <f t="shared" si="0"/>
        <v>0.1047933781675031</v>
      </c>
      <c r="C8" s="1">
        <v>62.069200000000002</v>
      </c>
      <c r="D8" s="13">
        <v>1.0654999999999999</v>
      </c>
      <c r="E8" s="5">
        <f t="shared" si="1"/>
        <v>4.3905474353605565E-3</v>
      </c>
      <c r="G8">
        <f t="shared" si="2"/>
        <v>91.060979731238376</v>
      </c>
      <c r="H8">
        <f>1/TAN(RADIANS(90-C8))</f>
        <v>1.8862187457987307</v>
      </c>
    </row>
    <row r="9" spans="1:9" x14ac:dyDescent="0.3">
      <c r="A9">
        <v>11</v>
      </c>
      <c r="B9" s="4">
        <f t="shared" si="0"/>
        <v>0.11527271598425341</v>
      </c>
      <c r="C9" s="1">
        <v>57.212200000000003</v>
      </c>
      <c r="D9" s="12">
        <v>1.2383999999999999</v>
      </c>
      <c r="E9" s="5">
        <f t="shared" si="1"/>
        <v>5.3125623967862738E-3</v>
      </c>
      <c r="G9">
        <f t="shared" si="2"/>
        <v>75.25700804234576</v>
      </c>
      <c r="H9">
        <f>1/TAN(RADIANS(90-C9))</f>
        <v>1.5524221142608623</v>
      </c>
    </row>
    <row r="10" spans="1:9" x14ac:dyDescent="0.3">
      <c r="A10">
        <v>12</v>
      </c>
      <c r="B10" s="4">
        <f t="shared" si="0"/>
        <v>0.12575205380100371</v>
      </c>
      <c r="C10" s="1">
        <v>53.451300000000003</v>
      </c>
      <c r="D10" s="12">
        <v>3.2204000000000002</v>
      </c>
      <c r="E10" s="5">
        <f t="shared" si="1"/>
        <v>6.3223883069192001E-3</v>
      </c>
      <c r="G10">
        <f t="shared" si="2"/>
        <v>63.23679148002666</v>
      </c>
      <c r="H10">
        <f>1/TAN(RADIANS(90-C10))</f>
        <v>1.3490228721575102</v>
      </c>
    </row>
    <row r="11" spans="1:9" x14ac:dyDescent="0.3">
      <c r="A11">
        <v>13.1</v>
      </c>
      <c r="B11" s="4">
        <f t="shared" si="0"/>
        <v>0.13727932539942905</v>
      </c>
      <c r="C11" s="1" t="s">
        <v>15</v>
      </c>
      <c r="D11" s="12" t="s">
        <v>15</v>
      </c>
      <c r="E11" s="5">
        <f t="shared" si="1"/>
        <v>7.5346184538222505E-3</v>
      </c>
    </row>
    <row r="12" spans="1:9" ht="15" thickBot="1" x14ac:dyDescent="0.35">
      <c r="A12">
        <v>14</v>
      </c>
      <c r="B12" s="18">
        <f t="shared" si="0"/>
        <v>0.14671072943450433</v>
      </c>
      <c r="C12" s="19" t="s">
        <v>15</v>
      </c>
      <c r="D12" s="28" t="s">
        <v>15</v>
      </c>
      <c r="E12" s="5">
        <f t="shared" si="1"/>
        <v>8.6054729733066899E-3</v>
      </c>
    </row>
    <row r="13" spans="1:9" x14ac:dyDescent="0.3">
      <c r="B13" s="7"/>
      <c r="C13" s="8"/>
      <c r="D13" s="8"/>
      <c r="E13" s="9"/>
      <c r="G13" s="10"/>
    </row>
    <row r="15" spans="1:9" x14ac:dyDescent="0.3">
      <c r="G15" t="s">
        <v>6</v>
      </c>
      <c r="H15" t="s">
        <v>7</v>
      </c>
    </row>
    <row r="16" spans="1:9" x14ac:dyDescent="0.3">
      <c r="G16">
        <v>9.7999999999999997E-3</v>
      </c>
      <c r="H16">
        <v>0.97289999999999999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ACC5-41AD-4C1F-B599-ECF220C14CDF}">
  <dimension ref="A1:I16"/>
  <sheetViews>
    <sheetView workbookViewId="0">
      <selection activeCell="E3" sqref="E3:E12"/>
    </sheetView>
  </sheetViews>
  <sheetFormatPr baseColWidth="10" defaultRowHeight="14.4" x14ac:dyDescent="0.3"/>
  <cols>
    <col min="1" max="1" width="13.44140625" bestFit="1" customWidth="1"/>
    <col min="2" max="2" width="24.21875" bestFit="1" customWidth="1"/>
    <col min="3" max="3" width="11.6640625" bestFit="1" customWidth="1"/>
    <col min="4" max="4" width="24" bestFit="1" customWidth="1"/>
    <col min="5" max="5" width="23.88671875" bestFit="1" customWidth="1"/>
  </cols>
  <sheetData>
    <row r="1" spans="1:9" ht="15" thickBot="1" x14ac:dyDescent="0.35">
      <c r="A1" t="s">
        <v>9</v>
      </c>
      <c r="B1" s="6" t="s">
        <v>0</v>
      </c>
      <c r="C1" s="11" t="s">
        <v>1</v>
      </c>
      <c r="D1" s="11" t="s">
        <v>2</v>
      </c>
      <c r="E1" s="16" t="s">
        <v>3</v>
      </c>
      <c r="G1" s="14" t="s">
        <v>8</v>
      </c>
      <c r="H1" s="14"/>
      <c r="I1" s="3"/>
    </row>
    <row r="2" spans="1:9" x14ac:dyDescent="0.3">
      <c r="A2">
        <v>0</v>
      </c>
      <c r="B2" s="4">
        <v>0</v>
      </c>
      <c r="C2" s="1"/>
      <c r="D2" s="1">
        <v>0</v>
      </c>
      <c r="E2" s="17">
        <v>0</v>
      </c>
      <c r="G2" s="2" t="s">
        <v>4</v>
      </c>
      <c r="H2" s="2" t="s">
        <v>5</v>
      </c>
      <c r="I2" s="2"/>
    </row>
    <row r="3" spans="1:9" x14ac:dyDescent="0.3">
      <c r="A3">
        <v>5</v>
      </c>
      <c r="B3" s="4">
        <f xml:space="preserve"> (A3)/(15000*0.045^2*PI())</f>
        <v>5.2396689083751551E-2</v>
      </c>
      <c r="C3" s="1">
        <v>78.7958</v>
      </c>
      <c r="D3" s="1">
        <v>0.84889999999999999</v>
      </c>
      <c r="E3" s="5">
        <f>((9.81*0.0003994)/0.0115)*B3^2</f>
        <v>9.3537749709855312E-4</v>
      </c>
      <c r="G3">
        <f>1/(B3^2)</f>
        <v>364.2439189249535</v>
      </c>
      <c r="H3">
        <f>1/TAN(RADIANS(90-C3))</f>
        <v>5.0484267585268272</v>
      </c>
    </row>
    <row r="4" spans="1:9" x14ac:dyDescent="0.3">
      <c r="A4">
        <v>6</v>
      </c>
      <c r="B4" s="4">
        <f t="shared" ref="B4:B12" si="0" xml:space="preserve"> (A4)/(15000*0.045^2*PI())</f>
        <v>6.2876026900501855E-2</v>
      </c>
      <c r="C4" s="1">
        <v>74.671499999999995</v>
      </c>
      <c r="D4" s="1">
        <v>1.2041999999999999</v>
      </c>
      <c r="E4" s="5">
        <f t="shared" ref="E4:E12" si="1">((9.81*0.0003994)/0.0115)*B4^2</f>
        <v>1.3469435958219163E-3</v>
      </c>
      <c r="G4">
        <f>1/(B4^2)</f>
        <v>252.94716592010664</v>
      </c>
      <c r="H4">
        <f>1/TAN(RADIANS(90-C4))</f>
        <v>3.6482534726894609</v>
      </c>
    </row>
    <row r="5" spans="1:9" x14ac:dyDescent="0.3">
      <c r="A5">
        <v>7</v>
      </c>
      <c r="B5" s="4">
        <f t="shared" si="0"/>
        <v>7.3355364717252167E-2</v>
      </c>
      <c r="C5" s="1">
        <v>70.286100000000005</v>
      </c>
      <c r="D5" s="15">
        <v>2.1263999999999998</v>
      </c>
      <c r="E5" s="5">
        <f t="shared" si="1"/>
        <v>1.8333398943131643E-3</v>
      </c>
      <c r="G5">
        <f t="shared" ref="G5:G12" si="2">1/(B5^2)</f>
        <v>185.83873414538442</v>
      </c>
      <c r="H5">
        <f t="shared" ref="H5:H11" si="3">1/TAN(RADIANS(90-C5))</f>
        <v>2.7907581861095219</v>
      </c>
    </row>
    <row r="6" spans="1:9" x14ac:dyDescent="0.3">
      <c r="A6">
        <v>8</v>
      </c>
      <c r="B6" s="4">
        <f t="shared" si="0"/>
        <v>8.3834702534002478E-2</v>
      </c>
      <c r="C6" s="1">
        <v>68.072800000000001</v>
      </c>
      <c r="D6" s="1">
        <v>3.0017</v>
      </c>
      <c r="E6" s="5">
        <f t="shared" si="1"/>
        <v>2.3945663925722962E-3</v>
      </c>
      <c r="G6">
        <f t="shared" si="2"/>
        <v>142.28278083005995</v>
      </c>
      <c r="H6">
        <f t="shared" si="3"/>
        <v>2.4841697859418357</v>
      </c>
    </row>
    <row r="7" spans="1:9" x14ac:dyDescent="0.3">
      <c r="A7">
        <v>9</v>
      </c>
      <c r="B7" s="4">
        <f t="shared" si="0"/>
        <v>9.431404035075279E-2</v>
      </c>
      <c r="C7" s="1">
        <v>68.487499999999997</v>
      </c>
      <c r="D7" s="1">
        <v>0.71460000000000001</v>
      </c>
      <c r="E7" s="5">
        <f t="shared" si="1"/>
        <v>3.0306230905993124E-3</v>
      </c>
      <c r="G7">
        <f t="shared" si="2"/>
        <v>112.42096263115849</v>
      </c>
      <c r="H7">
        <f t="shared" si="3"/>
        <v>2.5370246058779031</v>
      </c>
    </row>
    <row r="8" spans="1:9" x14ac:dyDescent="0.3">
      <c r="A8">
        <v>10</v>
      </c>
      <c r="B8" s="4">
        <f t="shared" si="0"/>
        <v>0.1047933781675031</v>
      </c>
      <c r="C8" s="1">
        <v>63.2149</v>
      </c>
      <c r="D8" s="1">
        <v>1.2668999999999999</v>
      </c>
      <c r="E8" s="5">
        <f t="shared" si="1"/>
        <v>3.7415099883942125E-3</v>
      </c>
      <c r="G8">
        <f t="shared" si="2"/>
        <v>91.060979731238376</v>
      </c>
      <c r="H8">
        <f t="shared" si="3"/>
        <v>1.9809434005839761</v>
      </c>
    </row>
    <row r="9" spans="1:9" x14ac:dyDescent="0.3">
      <c r="A9">
        <v>11</v>
      </c>
      <c r="B9" s="4">
        <f t="shared" si="0"/>
        <v>0.11527271598425341</v>
      </c>
      <c r="C9" s="1">
        <v>58.682200000000002</v>
      </c>
      <c r="D9" s="1">
        <v>3.2549999999999999</v>
      </c>
      <c r="E9" s="5">
        <f t="shared" si="1"/>
        <v>4.5272270859569976E-3</v>
      </c>
      <c r="G9">
        <f t="shared" si="2"/>
        <v>75.25700804234576</v>
      </c>
      <c r="H9">
        <f t="shared" si="3"/>
        <v>1.6435605992929341</v>
      </c>
    </row>
    <row r="10" spans="1:9" x14ac:dyDescent="0.3">
      <c r="A10">
        <v>12</v>
      </c>
      <c r="B10" s="4">
        <f t="shared" si="0"/>
        <v>0.12575205380100371</v>
      </c>
      <c r="C10" s="1">
        <v>55.450699999999998</v>
      </c>
      <c r="D10" s="1">
        <v>1.7466999999999999</v>
      </c>
      <c r="E10" s="5">
        <f t="shared" si="1"/>
        <v>5.3877743832876652E-3</v>
      </c>
      <c r="G10">
        <f t="shared" si="2"/>
        <v>63.23679148002666</v>
      </c>
      <c r="H10">
        <f t="shared" si="3"/>
        <v>1.4523303232213052</v>
      </c>
    </row>
    <row r="11" spans="1:9" x14ac:dyDescent="0.3">
      <c r="A11">
        <v>13.1</v>
      </c>
      <c r="B11" s="4">
        <f t="shared" si="0"/>
        <v>0.13727932539942905</v>
      </c>
      <c r="C11" s="1">
        <v>53.74</v>
      </c>
      <c r="D11" s="1">
        <v>1.8788</v>
      </c>
      <c r="E11" s="5">
        <f t="shared" si="1"/>
        <v>6.4208052910833084E-3</v>
      </c>
      <c r="G11">
        <f t="shared" si="2"/>
        <v>53.062746769557933</v>
      </c>
      <c r="H11">
        <f t="shared" si="3"/>
        <v>1.3633288640000469</v>
      </c>
    </row>
    <row r="12" spans="1:9" ht="15" thickBot="1" x14ac:dyDescent="0.35">
      <c r="A12">
        <v>14</v>
      </c>
      <c r="B12" s="18">
        <f t="shared" si="0"/>
        <v>0.14671072943450433</v>
      </c>
      <c r="C12" s="19">
        <v>50.951300000000003</v>
      </c>
      <c r="D12" s="20">
        <v>1.4343999999999999</v>
      </c>
      <c r="E12" s="5">
        <f t="shared" si="1"/>
        <v>7.3333595772526574E-3</v>
      </c>
      <c r="G12">
        <f t="shared" si="2"/>
        <v>46.459683536346105</v>
      </c>
      <c r="H12">
        <f>1/TAN(RADIANS(90-C12))</f>
        <v>1.2327532432512416</v>
      </c>
    </row>
    <row r="13" spans="1:9" x14ac:dyDescent="0.3">
      <c r="B13" s="7"/>
      <c r="C13" s="8"/>
      <c r="D13" s="8"/>
      <c r="E13" s="9"/>
      <c r="G13" s="10"/>
    </row>
    <row r="15" spans="1:9" x14ac:dyDescent="0.3">
      <c r="G15" t="s">
        <v>6</v>
      </c>
      <c r="H15" t="s">
        <v>7</v>
      </c>
    </row>
    <row r="16" spans="1:9" x14ac:dyDescent="0.3">
      <c r="G16">
        <v>1.15E-2</v>
      </c>
      <c r="H16">
        <v>0.9798</v>
      </c>
    </row>
  </sheetData>
  <mergeCells count="1">
    <mergeCell ref="G1:H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D93E-6FC7-4F7F-A505-076A85EFB08F}">
  <dimension ref="A1:I16"/>
  <sheetViews>
    <sheetView workbookViewId="0">
      <selection activeCell="B2" activeCellId="1" sqref="E2:E12 B2:B12"/>
    </sheetView>
  </sheetViews>
  <sheetFormatPr baseColWidth="10" defaultRowHeight="14.4" x14ac:dyDescent="0.3"/>
  <cols>
    <col min="1" max="1" width="13.21875" bestFit="1" customWidth="1"/>
    <col min="2" max="2" width="23.77734375" bestFit="1" customWidth="1"/>
    <col min="3" max="3" width="11.33203125" bestFit="1" customWidth="1"/>
    <col min="4" max="4" width="23.33203125" bestFit="1" customWidth="1"/>
    <col min="5" max="5" width="23.44140625" bestFit="1" customWidth="1"/>
  </cols>
  <sheetData>
    <row r="1" spans="1:9" ht="15" thickBot="1" x14ac:dyDescent="0.35">
      <c r="A1" t="s">
        <v>9</v>
      </c>
      <c r="B1" s="6" t="s">
        <v>0</v>
      </c>
      <c r="C1" s="11" t="s">
        <v>1</v>
      </c>
      <c r="D1" s="11" t="s">
        <v>2</v>
      </c>
      <c r="E1" s="16" t="s">
        <v>3</v>
      </c>
      <c r="G1" s="14" t="s">
        <v>8</v>
      </c>
      <c r="H1" s="14"/>
      <c r="I1" s="3"/>
    </row>
    <row r="2" spans="1:9" x14ac:dyDescent="0.3">
      <c r="A2">
        <v>0</v>
      </c>
      <c r="B2" s="4">
        <v>0</v>
      </c>
      <c r="C2" s="1">
        <v>90</v>
      </c>
      <c r="D2" s="1">
        <v>0</v>
      </c>
      <c r="E2" s="29">
        <v>0</v>
      </c>
      <c r="G2" s="2" t="s">
        <v>4</v>
      </c>
      <c r="H2" s="2" t="s">
        <v>5</v>
      </c>
      <c r="I2" s="2"/>
    </row>
    <row r="3" spans="1:9" x14ac:dyDescent="0.3">
      <c r="A3">
        <v>5</v>
      </c>
      <c r="B3" s="4">
        <f xml:space="preserve"> (A3)/(15000*0.045^2*PI())</f>
        <v>5.2396689083751551E-2</v>
      </c>
      <c r="C3" s="1">
        <v>80.572599999999994</v>
      </c>
      <c r="D3" s="1">
        <v>1.4853000000000001</v>
      </c>
      <c r="E3" s="5">
        <f>((9.81*0.0003994)/0.0151)*B3^2</f>
        <v>7.1237359050552065E-4</v>
      </c>
      <c r="G3">
        <f>1/(B3^2)</f>
        <v>364.2439189249535</v>
      </c>
      <c r="H3">
        <f>1/TAN(RADIANS(90-C3))</f>
        <v>6.0226345563438501</v>
      </c>
    </row>
    <row r="4" spans="1:9" x14ac:dyDescent="0.3">
      <c r="A4">
        <v>6</v>
      </c>
      <c r="B4" s="4">
        <f t="shared" ref="B4:B12" si="0" xml:space="preserve"> (A4)/(15000*0.045^2*PI())</f>
        <v>6.2876026900501855E-2</v>
      </c>
      <c r="C4" s="1">
        <v>79.896199999999993</v>
      </c>
      <c r="D4" s="1">
        <v>0.70740000000000003</v>
      </c>
      <c r="E4" s="5">
        <f t="shared" ref="E4:E12" si="1">((9.81*0.0003994)/0.0151)*B4^2</f>
        <v>1.0258179703279495E-3</v>
      </c>
      <c r="G4">
        <f>1/(B4^2)</f>
        <v>252.94716592010664</v>
      </c>
      <c r="H4">
        <f>1/TAN(RADIANS(90-C4))</f>
        <v>5.6118121688134126</v>
      </c>
    </row>
    <row r="5" spans="1:9" x14ac:dyDescent="0.3">
      <c r="A5">
        <v>7</v>
      </c>
      <c r="B5" s="4">
        <f t="shared" si="0"/>
        <v>7.3355364717252167E-2</v>
      </c>
      <c r="C5" s="1">
        <v>76.722399999999993</v>
      </c>
      <c r="D5" s="1">
        <v>1.5654999999999999</v>
      </c>
      <c r="E5" s="5">
        <f t="shared" si="1"/>
        <v>1.3962522373908205E-3</v>
      </c>
      <c r="G5">
        <f t="shared" ref="G5:G12" si="2">1/(B5^2)</f>
        <v>185.83873414538442</v>
      </c>
      <c r="H5">
        <f t="shared" ref="H5:H11" si="3">1/TAN(RADIANS(90-C5))</f>
        <v>4.2376971669945442</v>
      </c>
    </row>
    <row r="6" spans="1:9" x14ac:dyDescent="0.3">
      <c r="A6">
        <v>8</v>
      </c>
      <c r="B6" s="4">
        <f t="shared" si="0"/>
        <v>8.3834702534002478E-2</v>
      </c>
      <c r="C6" s="1">
        <v>74.786299999999997</v>
      </c>
      <c r="D6" s="1">
        <v>0.82120000000000004</v>
      </c>
      <c r="E6" s="5">
        <f t="shared" si="1"/>
        <v>1.8236763916941328E-3</v>
      </c>
      <c r="G6">
        <f t="shared" si="2"/>
        <v>142.28278083005995</v>
      </c>
      <c r="H6">
        <f t="shared" si="3"/>
        <v>3.6771362031400763</v>
      </c>
    </row>
    <row r="7" spans="1:9" x14ac:dyDescent="0.3">
      <c r="A7">
        <v>9</v>
      </c>
      <c r="B7" s="4">
        <f t="shared" si="0"/>
        <v>9.431404035075279E-2</v>
      </c>
      <c r="C7" s="1">
        <v>68.946799999999996</v>
      </c>
      <c r="D7" s="1">
        <v>0.71460000000000001</v>
      </c>
      <c r="E7" s="5">
        <f t="shared" si="1"/>
        <v>2.308090433237887E-3</v>
      </c>
      <c r="G7">
        <f t="shared" si="2"/>
        <v>112.42096263115849</v>
      </c>
      <c r="H7">
        <f t="shared" si="3"/>
        <v>2.5978766353835092</v>
      </c>
    </row>
    <row r="8" spans="1:9" x14ac:dyDescent="0.3">
      <c r="A8">
        <v>10</v>
      </c>
      <c r="B8" s="4">
        <f t="shared" si="0"/>
        <v>0.1047933781675031</v>
      </c>
      <c r="C8" s="1">
        <v>67.604699999999994</v>
      </c>
      <c r="D8" s="1">
        <v>0.81669999999999998</v>
      </c>
      <c r="E8" s="5">
        <f t="shared" si="1"/>
        <v>2.8494943620220826E-3</v>
      </c>
      <c r="G8">
        <f t="shared" si="2"/>
        <v>91.060979731238376</v>
      </c>
      <c r="H8">
        <f t="shared" si="3"/>
        <v>2.4267468614102872</v>
      </c>
    </row>
    <row r="9" spans="1:9" x14ac:dyDescent="0.3">
      <c r="A9">
        <v>11</v>
      </c>
      <c r="B9" s="4">
        <f t="shared" si="0"/>
        <v>0.11527271598425341</v>
      </c>
      <c r="C9" s="1">
        <v>65.3964</v>
      </c>
      <c r="D9" s="1">
        <v>1.7729999999999999</v>
      </c>
      <c r="E9" s="5">
        <f t="shared" si="1"/>
        <v>3.4478881780467202E-3</v>
      </c>
      <c r="G9">
        <f t="shared" si="2"/>
        <v>75.25700804234576</v>
      </c>
      <c r="H9">
        <f t="shared" si="3"/>
        <v>2.183826903452569</v>
      </c>
    </row>
    <row r="10" spans="1:9" x14ac:dyDescent="0.3">
      <c r="A10">
        <v>12</v>
      </c>
      <c r="B10" s="4">
        <f t="shared" si="0"/>
        <v>0.12575205380100371</v>
      </c>
      <c r="C10" s="1">
        <v>61.694699999999997</v>
      </c>
      <c r="D10" s="1">
        <v>1.8</v>
      </c>
      <c r="E10" s="5">
        <f t="shared" si="1"/>
        <v>4.1032718813117982E-3</v>
      </c>
      <c r="G10">
        <f t="shared" si="2"/>
        <v>63.23679148002666</v>
      </c>
      <c r="H10">
        <f t="shared" si="3"/>
        <v>1.8567900523273961</v>
      </c>
    </row>
    <row r="11" spans="1:9" x14ac:dyDescent="0.3">
      <c r="A11">
        <v>13</v>
      </c>
      <c r="B11" s="4">
        <f t="shared" si="0"/>
        <v>0.13623139161775402</v>
      </c>
      <c r="C11" s="1">
        <v>61.102600000000002</v>
      </c>
      <c r="D11" s="1">
        <v>1.2603</v>
      </c>
      <c r="E11" s="5">
        <f t="shared" si="1"/>
        <v>4.8156454718173191E-3</v>
      </c>
      <c r="G11">
        <f t="shared" si="2"/>
        <v>53.882236527359986</v>
      </c>
      <c r="H11">
        <f t="shared" si="3"/>
        <v>1.8116911802107551</v>
      </c>
    </row>
    <row r="12" spans="1:9" ht="15" thickBot="1" x14ac:dyDescent="0.35">
      <c r="A12">
        <v>13.5</v>
      </c>
      <c r="B12" s="18">
        <f t="shared" si="0"/>
        <v>0.14147106052612918</v>
      </c>
      <c r="C12" s="19">
        <v>61.376719999999999</v>
      </c>
      <c r="D12" s="20">
        <v>1.6833</v>
      </c>
      <c r="E12" s="5">
        <f t="shared" si="1"/>
        <v>5.1932034747852454E-3</v>
      </c>
      <c r="G12">
        <f t="shared" si="2"/>
        <v>49.964872280514882</v>
      </c>
      <c r="H12">
        <f>1/TAN(RADIANS(90-C12))</f>
        <v>1.8323579041450015</v>
      </c>
    </row>
    <row r="13" spans="1:9" x14ac:dyDescent="0.3">
      <c r="B13" s="7"/>
      <c r="C13" s="8"/>
      <c r="D13" s="8"/>
      <c r="E13" s="9"/>
      <c r="G13" s="10"/>
    </row>
    <row r="15" spans="1:9" x14ac:dyDescent="0.3">
      <c r="G15" t="s">
        <v>6</v>
      </c>
      <c r="H15" t="s">
        <v>7</v>
      </c>
    </row>
    <row r="16" spans="1:9" x14ac:dyDescent="0.3">
      <c r="G16">
        <v>1.9199999999999998E-2</v>
      </c>
      <c r="H16">
        <v>0.94730000000000003</v>
      </c>
    </row>
  </sheetData>
  <mergeCells count="1">
    <mergeCell ref="G1:H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Kraft</vt:lpstr>
      <vt:lpstr>Winkel</vt:lpstr>
      <vt:lpstr>Hot</vt:lpstr>
      <vt:lpstr>Mid</vt:lpstr>
      <vt:lpstr>Cold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</cp:lastModifiedBy>
  <dcterms:created xsi:type="dcterms:W3CDTF">2019-06-11T08:29:04Z</dcterms:created>
  <dcterms:modified xsi:type="dcterms:W3CDTF">2019-08-12T20:21:37Z</dcterms:modified>
</cp:coreProperties>
</file>