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i\source\repos\ExcelWG\ExcelReadWohnung\ExcelReadWohnung\Sheet\"/>
    </mc:Choice>
  </mc:AlternateContent>
  <xr:revisionPtr revIDLastSave="0" documentId="13_ncr:1_{914132CB-75DD-4DCE-9318-9D16935F76F1}" xr6:coauthVersionLast="47" xr6:coauthVersionMax="47" xr10:uidLastSave="{00000000-0000-0000-0000-000000000000}"/>
  <bookViews>
    <workbookView xWindow="28680" yWindow="-120" windowWidth="29040" windowHeight="15840" tabRatio="624" activeTab="2" xr2:uid="{951F79EF-37B6-4D2A-888D-2551AE1A684F}"/>
  </bookViews>
  <sheets>
    <sheet name="Erste_Miete_Kaution_etc" sheetId="1" r:id="rId1"/>
    <sheet name="Möbel Sonstige Gemeinschafszeug" sheetId="4" r:id="rId2"/>
    <sheet name="Monatliche Kosten" sheetId="2" r:id="rId3"/>
    <sheet name="2022-0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" l="1"/>
  <c r="C9" i="2"/>
  <c r="B9" i="2"/>
  <c r="D36" i="2"/>
  <c r="D35" i="2"/>
  <c r="B36" i="2"/>
  <c r="D55" i="2"/>
  <c r="C55" i="2"/>
  <c r="B55" i="2"/>
  <c r="E53" i="2"/>
  <c r="B53" i="2" s="1"/>
  <c r="D53" i="2"/>
  <c r="C53" i="2"/>
  <c r="D44" i="2"/>
  <c r="C44" i="2"/>
  <c r="B44" i="2"/>
  <c r="E42" i="2"/>
  <c r="D42" i="2"/>
  <c r="C42" i="2"/>
  <c r="B42" i="2"/>
  <c r="E45" i="2"/>
  <c r="E31" i="2"/>
  <c r="B31" i="2" s="1"/>
  <c r="C35" i="2"/>
  <c r="D33" i="2"/>
  <c r="C33" i="2"/>
  <c r="B33" i="2"/>
  <c r="D31" i="2"/>
  <c r="E20" i="2"/>
  <c r="D20" i="2" s="1"/>
  <c r="D25" i="2" s="1"/>
  <c r="I15" i="2"/>
  <c r="B11" i="2"/>
  <c r="C11" i="2"/>
  <c r="D11" i="2"/>
  <c r="E16" i="4"/>
  <c r="D16" i="4"/>
  <c r="C16" i="4"/>
  <c r="B16" i="4"/>
  <c r="D15" i="4"/>
  <c r="C15" i="4"/>
  <c r="B15" i="4"/>
  <c r="D14" i="4"/>
  <c r="C14" i="4"/>
  <c r="B14" i="4"/>
  <c r="D12" i="4"/>
  <c r="C12" i="4"/>
  <c r="B12" i="4"/>
  <c r="D77" i="2"/>
  <c r="C77" i="2"/>
  <c r="B77" i="2"/>
  <c r="D76" i="2"/>
  <c r="C76" i="2"/>
  <c r="B76" i="2"/>
  <c r="D75" i="2"/>
  <c r="C75" i="2"/>
  <c r="B75" i="2"/>
  <c r="D73" i="2"/>
  <c r="C73" i="2" s="1"/>
  <c r="D72" i="2"/>
  <c r="D78" i="2" s="1"/>
  <c r="C72" i="2"/>
  <c r="B72" i="2"/>
  <c r="B19" i="2"/>
  <c r="C19" i="2"/>
  <c r="D19" i="2"/>
  <c r="D66" i="2"/>
  <c r="C66" i="2"/>
  <c r="B66" i="2"/>
  <c r="D65" i="2"/>
  <c r="C65" i="2"/>
  <c r="B65" i="2"/>
  <c r="D64" i="2"/>
  <c r="C64" i="2"/>
  <c r="B64" i="2"/>
  <c r="D63" i="2"/>
  <c r="C63" i="2"/>
  <c r="B63" i="2"/>
  <c r="D62" i="2"/>
  <c r="C62" i="2" s="1"/>
  <c r="D61" i="2"/>
  <c r="C61" i="2"/>
  <c r="B61" i="2"/>
  <c r="D51" i="2"/>
  <c r="C51" i="2" s="1"/>
  <c r="B51" i="2"/>
  <c r="E51" i="2" s="1"/>
  <c r="E56" i="2" s="1"/>
  <c r="D50" i="2"/>
  <c r="C50" i="2"/>
  <c r="B50" i="2"/>
  <c r="D40" i="2"/>
  <c r="B40" i="2" s="1"/>
  <c r="E40" i="2" s="1"/>
  <c r="C40" i="2"/>
  <c r="D39" i="2"/>
  <c r="C39" i="2"/>
  <c r="B39" i="2"/>
  <c r="D29" i="2"/>
  <c r="C29" i="2" s="1"/>
  <c r="D28" i="2"/>
  <c r="C28" i="2"/>
  <c r="B28" i="2"/>
  <c r="D22" i="2"/>
  <c r="C22" i="2"/>
  <c r="B22" i="2"/>
  <c r="C20" i="2"/>
  <c r="B20" i="2"/>
  <c r="B25" i="2" s="1"/>
  <c r="D18" i="2"/>
  <c r="B18" i="2" s="1"/>
  <c r="E18" i="2" s="1"/>
  <c r="E23" i="2" s="1"/>
  <c r="C18" i="2"/>
  <c r="D17" i="2"/>
  <c r="C17" i="2"/>
  <c r="B17" i="2"/>
  <c r="D10" i="4"/>
  <c r="C10" i="4"/>
  <c r="B10" i="4"/>
  <c r="E3" i="4"/>
  <c r="D3" i="4" s="1"/>
  <c r="B2" i="4"/>
  <c r="D4" i="4"/>
  <c r="C4" i="4"/>
  <c r="E2" i="4"/>
  <c r="D2" i="4" s="1"/>
  <c r="D8" i="2"/>
  <c r="D24" i="2" s="1"/>
  <c r="C8" i="2"/>
  <c r="C12" i="2" s="1"/>
  <c r="B8" i="2"/>
  <c r="B7" i="2"/>
  <c r="E7" i="2" s="1"/>
  <c r="E12" i="2" s="1"/>
  <c r="C7" i="2"/>
  <c r="D7" i="2"/>
  <c r="D6" i="2"/>
  <c r="C6" i="2"/>
  <c r="B6" i="2"/>
  <c r="C4" i="1"/>
  <c r="D10" i="1"/>
  <c r="C10" i="1"/>
  <c r="B10" i="1"/>
  <c r="E7" i="1"/>
  <c r="E10" i="1" s="1"/>
  <c r="D7" i="1"/>
  <c r="C7" i="1"/>
  <c r="B7" i="1"/>
  <c r="B9" i="1"/>
  <c r="C9" i="1"/>
  <c r="D9" i="1"/>
  <c r="E8" i="1"/>
  <c r="D8" i="1"/>
  <c r="C8" i="1"/>
  <c r="B8" i="1"/>
  <c r="B2" i="1"/>
  <c r="D2" i="1" s="1"/>
  <c r="D4" i="1" s="1"/>
  <c r="E3" i="1"/>
  <c r="B12" i="2" l="1"/>
  <c r="C23" i="2"/>
  <c r="C24" i="2"/>
  <c r="B56" i="2"/>
  <c r="C56" i="2"/>
  <c r="D56" i="2"/>
  <c r="D45" i="2"/>
  <c r="C31" i="2"/>
  <c r="C34" i="2" s="1"/>
  <c r="C45" i="2"/>
  <c r="B45" i="2"/>
  <c r="B78" i="2"/>
  <c r="C78" i="2"/>
  <c r="B73" i="2"/>
  <c r="E73" i="2" s="1"/>
  <c r="E78" i="2" s="1"/>
  <c r="C67" i="2"/>
  <c r="D67" i="2"/>
  <c r="B62" i="2"/>
  <c r="D34" i="2"/>
  <c r="B29" i="2"/>
  <c r="E29" i="2" s="1"/>
  <c r="E34" i="2" s="1"/>
  <c r="B23" i="2"/>
  <c r="D23" i="2"/>
  <c r="D12" i="2"/>
  <c r="C2" i="4"/>
  <c r="B3" i="4"/>
  <c r="C3" i="4"/>
  <c r="C2" i="1"/>
  <c r="B67" i="2" l="1"/>
  <c r="E62" i="2"/>
  <c r="E67" i="2" s="1"/>
  <c r="B34" i="2"/>
  <c r="E2" i="1"/>
  <c r="B4" i="1"/>
  <c r="D5" i="4"/>
  <c r="C5" i="4"/>
  <c r="E5" i="4"/>
  <c r="B5" i="4"/>
</calcChain>
</file>

<file path=xl/sharedStrings.xml><?xml version="1.0" encoding="utf-8"?>
<sst xmlns="http://schemas.openxmlformats.org/spreadsheetml/2006/main" count="168" uniqueCount="49">
  <si>
    <t>Sebi</t>
  </si>
  <si>
    <t>Sabi</t>
  </si>
  <si>
    <t>Jambo</t>
  </si>
  <si>
    <t>Ablöse</t>
  </si>
  <si>
    <t>Ablöse Ist</t>
  </si>
  <si>
    <t>Ablöse Soll</t>
  </si>
  <si>
    <t>Kaution</t>
  </si>
  <si>
    <t>Miete und Provision</t>
  </si>
  <si>
    <t>Gesammt Pro Person</t>
  </si>
  <si>
    <t>Erste Monats Miete</t>
  </si>
  <si>
    <t>GESAMT</t>
  </si>
  <si>
    <t>ZU ZAHLEN</t>
  </si>
  <si>
    <t>Bemerkungen</t>
  </si>
  <si>
    <t>Wand</t>
  </si>
  <si>
    <t>Schalosienen</t>
  </si>
  <si>
    <t>Sebi, Jambo</t>
  </si>
  <si>
    <t>Alle</t>
  </si>
  <si>
    <t>Heizkosten</t>
  </si>
  <si>
    <t>Stromkosten</t>
  </si>
  <si>
    <t>Miete (inkl.Mwst)</t>
  </si>
  <si>
    <t>Gesamt</t>
  </si>
  <si>
    <t>Bemerkung</t>
  </si>
  <si>
    <t>Sabi mal 17/42</t>
  </si>
  <si>
    <t>Sebi mal 17/42</t>
  </si>
  <si>
    <t>Jambo mal 8/42</t>
  </si>
  <si>
    <t>Jambo reduziert da reduzierter Aufenthalt (max 4Tage/Woche)</t>
  </si>
  <si>
    <t>Internet</t>
  </si>
  <si>
    <t>Versicherung</t>
  </si>
  <si>
    <t>WG Kasse</t>
  </si>
  <si>
    <t>Faltmatratze</t>
  </si>
  <si>
    <t>Gemeinsam (möbelix)</t>
  </si>
  <si>
    <t>Gemeinsam (xxxLutz)</t>
  </si>
  <si>
    <t>Obrigen Betarg bekommt Jambo noch von jeden</t>
  </si>
  <si>
    <t>bezahlt</t>
  </si>
  <si>
    <t>Februar</t>
  </si>
  <si>
    <t>offen</t>
  </si>
  <si>
    <t>März</t>
  </si>
  <si>
    <t>April</t>
  </si>
  <si>
    <t>Mai</t>
  </si>
  <si>
    <t>Juni</t>
  </si>
  <si>
    <t>Juli</t>
  </si>
  <si>
    <t>/</t>
  </si>
  <si>
    <t>August</t>
  </si>
  <si>
    <t>Duschvorhang</t>
  </si>
  <si>
    <t>Tisch+ Sessel</t>
  </si>
  <si>
    <t>Staubsauger</t>
  </si>
  <si>
    <t xml:space="preserve">Waschmaschiene </t>
  </si>
  <si>
    <t>an Sabi</t>
  </si>
  <si>
    <t>an Sebi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</si>
</sst>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2" borderId="0" xfId="0" applyFont="1" applyFill="1"/>
    <xf numFmtId="2" fontId="0" fillId="2" borderId="0" xfId="0" applyNumberFormat="1" applyFont="1" applyFill="1"/>
    <xf numFmtId="0" fontId="0" fillId="3" borderId="0" xfId="0" applyFill="1"/>
    <xf numFmtId="0" fontId="1" fillId="4" borderId="0" xfId="0" applyFont="1" applyFill="1"/>
    <xf numFmtId="2" fontId="0" fillId="4" borderId="0" xfId="0" applyNumberFormat="1" applyFill="1"/>
    <xf numFmtId="0" fontId="1" fillId="3" borderId="0" xfId="0" applyFont="1" applyFill="1"/>
    <xf numFmtId="0" fontId="0" fillId="2" borderId="0" xfId="0" applyFill="1"/>
    <xf numFmtId="2" fontId="0" fillId="2" borderId="0" xfId="0" applyNumberFormat="1" applyFill="1"/>
    <xf numFmtId="2" fontId="0" fillId="6" borderId="0" xfId="0" applyNumberFormat="1" applyFill="1"/>
    <xf numFmtId="2" fontId="0" fillId="3" borderId="0" xfId="0" applyNumberFormat="1" applyFill="1"/>
    <xf numFmtId="1" fontId="0" fillId="2" borderId="0" xfId="0" applyNumberFormat="1" applyFill="1"/>
    <xf numFmtId="164" fontId="0" fillId="0" borderId="0" xfId="0" applyNumberFormat="1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E0FD-28BA-42E3-AD85-72DCE9B7DB05}">
  <dimension ref="A1:J23"/>
  <sheetViews>
    <sheetView workbookViewId="0">
      <selection activeCell="C23" sqref="C23"/>
    </sheetView>
  </sheetViews>
  <sheetFormatPr baseColWidth="10" defaultRowHeight="15" x14ac:dyDescent="0.25"/>
  <cols>
    <col min="1" max="1" width="17.85546875" customWidth="1"/>
    <col min="2" max="5" width="12.42578125" bestFit="1" customWidth="1"/>
  </cols>
  <sheetData>
    <row r="1" spans="1:10" x14ac:dyDescent="0.25">
      <c r="B1" s="2" t="s">
        <v>1</v>
      </c>
      <c r="C1" s="2" t="s">
        <v>0</v>
      </c>
      <c r="D1" s="2" t="s">
        <v>2</v>
      </c>
      <c r="E1" s="2" t="s">
        <v>10</v>
      </c>
      <c r="G1" s="2" t="s">
        <v>12</v>
      </c>
    </row>
    <row r="2" spans="1:10" x14ac:dyDescent="0.25">
      <c r="A2" s="2" t="s">
        <v>5</v>
      </c>
      <c r="B2" s="1">
        <f>(710-90)/3</f>
        <v>206.66666666666666</v>
      </c>
      <c r="C2" s="1">
        <f>(710-B2)/2</f>
        <v>251.66666666666669</v>
      </c>
      <c r="D2" s="1">
        <f>(710-B2)/2</f>
        <v>251.66666666666669</v>
      </c>
      <c r="E2" s="1">
        <f>SUM(B2:D2)</f>
        <v>710</v>
      </c>
      <c r="G2" t="s">
        <v>3</v>
      </c>
      <c r="H2">
        <v>400</v>
      </c>
      <c r="I2" t="s">
        <v>13</v>
      </c>
      <c r="J2" t="s">
        <v>16</v>
      </c>
    </row>
    <row r="3" spans="1:10" x14ac:dyDescent="0.25">
      <c r="A3" s="2" t="s">
        <v>4</v>
      </c>
      <c r="B3" s="1">
        <v>205</v>
      </c>
      <c r="C3" s="1">
        <v>250</v>
      </c>
      <c r="D3" s="1">
        <v>255</v>
      </c>
      <c r="E3" s="1">
        <f>SUM(B3:D3)</f>
        <v>710</v>
      </c>
      <c r="H3">
        <v>90</v>
      </c>
      <c r="I3" t="s">
        <v>14</v>
      </c>
      <c r="J3" t="s">
        <v>15</v>
      </c>
    </row>
    <row r="4" spans="1:10" x14ac:dyDescent="0.25">
      <c r="A4" s="3" t="s">
        <v>11</v>
      </c>
      <c r="B4" s="4">
        <f>C2-C3</f>
        <v>1.6666666666666856</v>
      </c>
      <c r="C4" s="4">
        <f>B2-B3</f>
        <v>1.6666666666666572</v>
      </c>
      <c r="D4" s="4">
        <f>D2-D3</f>
        <v>-3.3333333333333144</v>
      </c>
      <c r="E4" s="1"/>
    </row>
    <row r="5" spans="1:10" x14ac:dyDescent="0.25">
      <c r="B5" s="5" t="s">
        <v>33</v>
      </c>
      <c r="C5" s="5" t="s">
        <v>33</v>
      </c>
      <c r="D5" s="5" t="s">
        <v>33</v>
      </c>
      <c r="E5" s="5" t="s">
        <v>33</v>
      </c>
    </row>
    <row r="7" spans="1:10" x14ac:dyDescent="0.25">
      <c r="A7" s="2" t="s">
        <v>9</v>
      </c>
      <c r="B7" s="1">
        <f>1247/3</f>
        <v>415.66666666666669</v>
      </c>
      <c r="C7" s="1">
        <f>1247/3</f>
        <v>415.66666666666669</v>
      </c>
      <c r="D7" s="1">
        <f>1247/3</f>
        <v>415.66666666666669</v>
      </c>
      <c r="E7" s="1">
        <f>SUM(B7:D7)</f>
        <v>1247</v>
      </c>
    </row>
    <row r="8" spans="1:10" x14ac:dyDescent="0.25">
      <c r="A8" s="2" t="s">
        <v>6</v>
      </c>
      <c r="B8" s="1">
        <f>3750/3</f>
        <v>1250</v>
      </c>
      <c r="C8" s="1">
        <f>3750/3</f>
        <v>1250</v>
      </c>
      <c r="D8" s="1">
        <f>3750/3</f>
        <v>1250</v>
      </c>
      <c r="E8" s="1">
        <f>SUM(B8:D8)</f>
        <v>3750</v>
      </c>
    </row>
    <row r="9" spans="1:10" x14ac:dyDescent="0.25">
      <c r="A9" s="2" t="s">
        <v>7</v>
      </c>
      <c r="B9" s="1">
        <f>2824.8/3</f>
        <v>941.6</v>
      </c>
      <c r="C9" s="1">
        <f>2824.8/3</f>
        <v>941.6</v>
      </c>
      <c r="D9" s="1">
        <f>2824.8/3</f>
        <v>941.6</v>
      </c>
      <c r="E9" s="1">
        <v>2824.8</v>
      </c>
    </row>
    <row r="10" spans="1:10" x14ac:dyDescent="0.25">
      <c r="A10" s="6" t="s">
        <v>8</v>
      </c>
      <c r="B10" s="7">
        <f>SUM(B7:B9)</f>
        <v>2607.2666666666669</v>
      </c>
      <c r="C10" s="7">
        <f>SUM(C7:C9)</f>
        <v>2607.2666666666669</v>
      </c>
      <c r="D10" s="7">
        <f>SUM(D7:D9)</f>
        <v>2607.2666666666669</v>
      </c>
      <c r="E10" s="7">
        <f>SUM(E7:E9)</f>
        <v>7821.8</v>
      </c>
    </row>
    <row r="11" spans="1:10" x14ac:dyDescent="0.25">
      <c r="B11" s="5" t="s">
        <v>33</v>
      </c>
      <c r="C11" s="5" t="s">
        <v>33</v>
      </c>
      <c r="D11" s="5" t="s">
        <v>33</v>
      </c>
      <c r="E11" s="5" t="s">
        <v>33</v>
      </c>
    </row>
    <row r="12" spans="1:10" x14ac:dyDescent="0.25">
      <c r="B12" s="1"/>
      <c r="C12" s="1"/>
      <c r="D12" s="1"/>
      <c r="E12" s="1"/>
    </row>
    <row r="13" spans="1:10" x14ac:dyDescent="0.25">
      <c r="C13" s="1"/>
      <c r="D13" s="1"/>
      <c r="E13" s="1"/>
    </row>
    <row r="14" spans="1:10" x14ac:dyDescent="0.25">
      <c r="C14" s="1"/>
      <c r="D14" s="1"/>
      <c r="E14" s="1"/>
    </row>
    <row r="15" spans="1:10" x14ac:dyDescent="0.25">
      <c r="B15" s="1"/>
      <c r="C15" s="1"/>
      <c r="D15" s="1"/>
      <c r="E15" s="1"/>
    </row>
    <row r="16" spans="1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93B1-171B-456B-85D3-BB3C3E0EEB62}">
  <dimension ref="A1:E20"/>
  <sheetViews>
    <sheetView workbookViewId="0">
      <selection activeCell="B19" sqref="B19"/>
    </sheetView>
  </sheetViews>
  <sheetFormatPr baseColWidth="10" defaultRowHeight="15" x14ac:dyDescent="0.25"/>
  <cols>
    <col min="1" max="1" width="20.85546875" customWidth="1"/>
  </cols>
  <sheetData>
    <row r="1" spans="1:5" x14ac:dyDescent="0.25">
      <c r="B1" s="2" t="s">
        <v>1</v>
      </c>
      <c r="C1" s="2" t="s">
        <v>0</v>
      </c>
      <c r="D1" s="2" t="s">
        <v>2</v>
      </c>
      <c r="E1" s="2" t="s">
        <v>20</v>
      </c>
    </row>
    <row r="2" spans="1:5" x14ac:dyDescent="0.25">
      <c r="A2" t="s">
        <v>30</v>
      </c>
      <c r="B2">
        <f>E2/3</f>
        <v>9.99</v>
      </c>
      <c r="C2">
        <f>E2/3</f>
        <v>9.99</v>
      </c>
      <c r="D2">
        <f>E2/3</f>
        <v>9.99</v>
      </c>
      <c r="E2">
        <f>9.98+19.99</f>
        <v>29.97</v>
      </c>
    </row>
    <row r="3" spans="1:5" x14ac:dyDescent="0.25">
      <c r="A3" t="s">
        <v>31</v>
      </c>
      <c r="B3">
        <f>E3/3</f>
        <v>8.9699999999999989</v>
      </c>
      <c r="C3">
        <f>E3/3</f>
        <v>8.9699999999999989</v>
      </c>
      <c r="D3">
        <f>E3/3</f>
        <v>8.9699999999999989</v>
      </c>
      <c r="E3">
        <f>44.89-14.99-2.99</f>
        <v>26.909999999999997</v>
      </c>
    </row>
    <row r="4" spans="1:5" x14ac:dyDescent="0.25">
      <c r="A4" t="s">
        <v>29</v>
      </c>
      <c r="C4">
        <f>E4/2</f>
        <v>21.475000000000001</v>
      </c>
      <c r="D4">
        <f>E4/2</f>
        <v>21.475000000000001</v>
      </c>
      <c r="E4">
        <v>42.95</v>
      </c>
    </row>
    <row r="5" spans="1:5" x14ac:dyDescent="0.25">
      <c r="A5" s="9" t="s">
        <v>20</v>
      </c>
      <c r="B5" s="9">
        <f ca="1">SUM(B2:B8)</f>
        <v>18.96</v>
      </c>
      <c r="C5" s="9">
        <f ca="1">SUM(C2:C8)</f>
        <v>40.435000000000002</v>
      </c>
      <c r="D5" s="9">
        <f ca="1">SUM(D2:D8)</f>
        <v>40.435000000000002</v>
      </c>
      <c r="E5" s="9">
        <f ca="1">SUM(E2:E8)</f>
        <v>99.83</v>
      </c>
    </row>
    <row r="6" spans="1:5" x14ac:dyDescent="0.25">
      <c r="A6" s="15" t="s">
        <v>32</v>
      </c>
      <c r="B6" s="15"/>
      <c r="C6" s="15"/>
      <c r="D6" s="15"/>
      <c r="E6" s="15"/>
    </row>
    <row r="7" spans="1:5" x14ac:dyDescent="0.25">
      <c r="B7" s="5" t="s">
        <v>33</v>
      </c>
      <c r="C7" s="5" t="s">
        <v>33</v>
      </c>
      <c r="D7" s="5" t="s">
        <v>33</v>
      </c>
    </row>
    <row r="10" spans="1:5" x14ac:dyDescent="0.25">
      <c r="A10" t="s">
        <v>43</v>
      </c>
      <c r="B10" s="1">
        <f>E10/3</f>
        <v>3.8333333333333335</v>
      </c>
      <c r="C10" s="1">
        <f>E10/3</f>
        <v>3.8333333333333335</v>
      </c>
      <c r="D10" s="1">
        <f>E10/3</f>
        <v>3.8333333333333335</v>
      </c>
      <c r="E10">
        <v>11.5</v>
      </c>
    </row>
    <row r="11" spans="1:5" x14ac:dyDescent="0.25">
      <c r="B11" s="5" t="s">
        <v>33</v>
      </c>
      <c r="C11" s="5" t="s">
        <v>33</v>
      </c>
      <c r="D11" s="5" t="s">
        <v>33</v>
      </c>
      <c r="E11" s="5" t="s">
        <v>33</v>
      </c>
    </row>
    <row r="12" spans="1:5" x14ac:dyDescent="0.25">
      <c r="A12" t="s">
        <v>44</v>
      </c>
      <c r="B12" s="1">
        <f>E12/3</f>
        <v>83</v>
      </c>
      <c r="C12" s="1">
        <f>E12/3</f>
        <v>83</v>
      </c>
      <c r="D12" s="1">
        <f>E12/3</f>
        <v>83</v>
      </c>
      <c r="E12">
        <v>249</v>
      </c>
    </row>
    <row r="13" spans="1:5" x14ac:dyDescent="0.25">
      <c r="B13" s="5" t="s">
        <v>33</v>
      </c>
      <c r="C13" s="5" t="s">
        <v>33</v>
      </c>
      <c r="D13" s="5" t="s">
        <v>33</v>
      </c>
      <c r="E13" s="5" t="s">
        <v>33</v>
      </c>
    </row>
    <row r="14" spans="1:5" x14ac:dyDescent="0.25">
      <c r="A14" t="s">
        <v>45</v>
      </c>
      <c r="B14" s="1">
        <f>E14/3</f>
        <v>29.966666666666669</v>
      </c>
      <c r="C14" s="1">
        <f>E14/3</f>
        <v>29.966666666666669</v>
      </c>
      <c r="D14" s="1">
        <f>E14/3</f>
        <v>29.966666666666669</v>
      </c>
      <c r="E14">
        <v>89.9</v>
      </c>
    </row>
    <row r="15" spans="1:5" x14ac:dyDescent="0.25">
      <c r="A15" t="s">
        <v>46</v>
      </c>
      <c r="B15" s="1">
        <f>E15/3</f>
        <v>86.333333333333329</v>
      </c>
      <c r="C15" s="1">
        <f>E15/3</f>
        <v>86.333333333333329</v>
      </c>
      <c r="D15" s="1">
        <f>E15/3</f>
        <v>86.333333333333329</v>
      </c>
      <c r="E15">
        <v>259</v>
      </c>
    </row>
    <row r="16" spans="1:5" x14ac:dyDescent="0.25">
      <c r="A16" t="s">
        <v>20</v>
      </c>
      <c r="B16" s="1">
        <f>SUM(B14:B15)</f>
        <v>116.3</v>
      </c>
      <c r="C16" s="1">
        <f>SUM(C14:C15)</f>
        <v>116.3</v>
      </c>
      <c r="D16" s="1">
        <f>SUM(D14:D15)</f>
        <v>116.3</v>
      </c>
      <c r="E16" s="1">
        <f>SUM(E14:E15)</f>
        <v>348.9</v>
      </c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</sheetData>
  <mergeCells count="1">
    <mergeCell ref="A6:E6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3C61-2C76-4E92-8D27-4809E3B657C2}">
  <dimension ref="A2:K78"/>
  <sheetViews>
    <sheetView tabSelected="1" topLeftCell="A7" workbookViewId="0">
      <selection activeCell="A26" sqref="A26:E36"/>
    </sheetView>
  </sheetViews>
  <sheetFormatPr baseColWidth="10" defaultRowHeight="15" x14ac:dyDescent="0.25"/>
  <cols>
    <col min="1" max="1" width="18.42578125" customWidth="1"/>
    <col min="8" max="8" width="58.140625" customWidth="1"/>
    <col min="9" max="9" width="14.85546875" customWidth="1"/>
    <col min="10" max="10" width="14.5703125" customWidth="1"/>
    <col min="11" max="11" width="16.28515625" customWidth="1"/>
  </cols>
  <sheetData>
    <row r="2" spans="1:11" x14ac:dyDescent="0.25">
      <c r="G2" s="11" t="s">
        <v>41</v>
      </c>
    </row>
    <row r="3" spans="1:11" x14ac:dyDescent="0.25">
      <c r="G3" s="9" t="s">
        <v>35</v>
      </c>
    </row>
    <row r="4" spans="1:11" x14ac:dyDescent="0.25">
      <c r="A4" s="16" t="s">
        <v>34</v>
      </c>
      <c r="B4" s="16"/>
      <c r="C4" s="16"/>
      <c r="D4" s="16"/>
      <c r="E4" s="16"/>
      <c r="G4" s="5" t="s">
        <v>33</v>
      </c>
    </row>
    <row r="5" spans="1:11" x14ac:dyDescent="0.25">
      <c r="B5" s="2" t="s">
        <v>1</v>
      </c>
      <c r="C5" s="2" t="s">
        <v>0</v>
      </c>
      <c r="D5" s="2" t="s">
        <v>2</v>
      </c>
      <c r="E5" s="2" t="s">
        <v>20</v>
      </c>
      <c r="F5" s="2"/>
      <c r="G5" s="2" t="s">
        <v>21</v>
      </c>
    </row>
    <row r="6" spans="1:11" x14ac:dyDescent="0.25">
      <c r="A6" s="2" t="s">
        <v>19</v>
      </c>
      <c r="B6" s="12">
        <f>E6/3</f>
        <v>392.33333333333331</v>
      </c>
      <c r="C6" s="12">
        <f>E6/3</f>
        <v>392.33333333333331</v>
      </c>
      <c r="D6" s="12">
        <f>E6/3</f>
        <v>392.33333333333331</v>
      </c>
      <c r="E6" s="12">
        <v>1177</v>
      </c>
    </row>
    <row r="7" spans="1:11" x14ac:dyDescent="0.25">
      <c r="A7" s="2" t="s">
        <v>17</v>
      </c>
      <c r="B7" s="12">
        <f>(70-D7)/2</f>
        <v>28.333333333333336</v>
      </c>
      <c r="C7" s="12">
        <f>(70-D7)/2</f>
        <v>28.333333333333336</v>
      </c>
      <c r="D7" s="12">
        <f>(70/3)*(4/7)</f>
        <v>13.333333333333332</v>
      </c>
      <c r="E7" s="12">
        <f>SUM(B7:D7)</f>
        <v>70</v>
      </c>
      <c r="G7" t="s">
        <v>17</v>
      </c>
      <c r="H7" t="s">
        <v>25</v>
      </c>
    </row>
    <row r="8" spans="1:11" x14ac:dyDescent="0.25">
      <c r="A8" s="2" t="s">
        <v>18</v>
      </c>
      <c r="B8" s="12">
        <f>E8*17/42</f>
        <v>30.599999999999994</v>
      </c>
      <c r="C8" s="12">
        <f>E8*17/42</f>
        <v>30.599999999999994</v>
      </c>
      <c r="D8" s="12">
        <f>E8*8/42</f>
        <v>14.399999999999999</v>
      </c>
      <c r="E8" s="12">
        <v>75.599999999999994</v>
      </c>
      <c r="G8" t="s">
        <v>18</v>
      </c>
      <c r="H8" t="s">
        <v>25</v>
      </c>
      <c r="I8" t="s">
        <v>22</v>
      </c>
      <c r="J8" t="s">
        <v>23</v>
      </c>
      <c r="K8" t="s">
        <v>24</v>
      </c>
    </row>
    <row r="9" spans="1:11" x14ac:dyDescent="0.25">
      <c r="A9" s="2" t="s">
        <v>26</v>
      </c>
      <c r="B9" s="12">
        <f>E9*17/42</f>
        <v>0</v>
      </c>
      <c r="C9" s="12">
        <f>E9*17/42</f>
        <v>0</v>
      </c>
      <c r="D9" s="12">
        <f>E9*8/42</f>
        <v>0</v>
      </c>
      <c r="E9" s="12">
        <v>0</v>
      </c>
      <c r="G9" t="s">
        <v>26</v>
      </c>
      <c r="H9" t="s">
        <v>25</v>
      </c>
    </row>
    <row r="10" spans="1:11" x14ac:dyDescent="0.25">
      <c r="A10" s="2" t="s">
        <v>27</v>
      </c>
      <c r="B10" s="12">
        <v>0</v>
      </c>
      <c r="C10" s="12">
        <v>0</v>
      </c>
      <c r="D10" s="12">
        <v>0</v>
      </c>
      <c r="E10" s="12">
        <v>0</v>
      </c>
    </row>
    <row r="11" spans="1:11" x14ac:dyDescent="0.25">
      <c r="A11" s="2" t="s">
        <v>28</v>
      </c>
      <c r="B11" s="12">
        <f>E11/3</f>
        <v>0</v>
      </c>
      <c r="C11" s="12">
        <f>E11/3</f>
        <v>0</v>
      </c>
      <c r="D11" s="12">
        <f>E11/3</f>
        <v>0</v>
      </c>
      <c r="E11" s="12">
        <v>0</v>
      </c>
    </row>
    <row r="12" spans="1:11" x14ac:dyDescent="0.25">
      <c r="A12" s="8" t="s">
        <v>20</v>
      </c>
      <c r="B12" s="12">
        <f>SUM(B6:B11)</f>
        <v>451.26666666666665</v>
      </c>
      <c r="C12" s="12">
        <f>SUM(C6:C11)</f>
        <v>451.26666666666665</v>
      </c>
      <c r="D12" s="12">
        <f>SUM(D6:D11)</f>
        <v>420.06666666666661</v>
      </c>
      <c r="E12" s="12">
        <f>SUM(E6:E11)</f>
        <v>1322.6</v>
      </c>
    </row>
    <row r="15" spans="1:11" x14ac:dyDescent="0.25">
      <c r="A15" s="16" t="s">
        <v>36</v>
      </c>
      <c r="B15" s="16"/>
      <c r="C15" s="16"/>
      <c r="D15" s="16"/>
      <c r="E15" s="16"/>
      <c r="I15">
        <f>32/12</f>
        <v>2.6666666666666665</v>
      </c>
    </row>
    <row r="16" spans="1:11" x14ac:dyDescent="0.25">
      <c r="B16" s="2" t="s">
        <v>1</v>
      </c>
      <c r="C16" s="2" t="s">
        <v>0</v>
      </c>
      <c r="D16" s="2" t="s">
        <v>2</v>
      </c>
      <c r="E16" s="2" t="s">
        <v>20</v>
      </c>
    </row>
    <row r="17" spans="1:5" x14ac:dyDescent="0.25">
      <c r="A17" s="2" t="s">
        <v>19</v>
      </c>
      <c r="B17" s="12">
        <f>E17/3</f>
        <v>392.33333333333331</v>
      </c>
      <c r="C17" s="12">
        <f>E17/3</f>
        <v>392.33333333333331</v>
      </c>
      <c r="D17" s="12">
        <f>E17/3</f>
        <v>392.33333333333331</v>
      </c>
      <c r="E17" s="12">
        <v>1177</v>
      </c>
    </row>
    <row r="18" spans="1:5" x14ac:dyDescent="0.25">
      <c r="A18" s="2" t="s">
        <v>17</v>
      </c>
      <c r="B18" s="12">
        <f>(70-D18)/2</f>
        <v>28.333333333333336</v>
      </c>
      <c r="C18" s="12">
        <f>(70-D18)/2</f>
        <v>28.333333333333336</v>
      </c>
      <c r="D18" s="12">
        <f>(70/3)*(4/7)</f>
        <v>13.333333333333332</v>
      </c>
      <c r="E18" s="12">
        <f>SUM(B18:D18)</f>
        <v>70</v>
      </c>
    </row>
    <row r="19" spans="1:5" x14ac:dyDescent="0.25">
      <c r="A19" s="2" t="s">
        <v>18</v>
      </c>
      <c r="B19" s="12">
        <f>E19*17/42</f>
        <v>0</v>
      </c>
      <c r="C19" s="12">
        <f>E19*17/42</f>
        <v>0</v>
      </c>
      <c r="D19" s="12">
        <f>E19*8/42</f>
        <v>0</v>
      </c>
      <c r="E19" s="12">
        <v>0</v>
      </c>
    </row>
    <row r="20" spans="1:5" x14ac:dyDescent="0.25">
      <c r="A20" s="2" t="s">
        <v>26</v>
      </c>
      <c r="B20" s="12">
        <f>E20*17/42</f>
        <v>14.03174603174603</v>
      </c>
      <c r="C20" s="12">
        <f>E20*17/42</f>
        <v>14.03174603174603</v>
      </c>
      <c r="D20" s="12">
        <f>E20*8/42</f>
        <v>6.6031746031746028</v>
      </c>
      <c r="E20" s="12">
        <f>32+I15</f>
        <v>34.666666666666664</v>
      </c>
    </row>
    <row r="21" spans="1:5" x14ac:dyDescent="0.25">
      <c r="A21" s="2" t="s">
        <v>27</v>
      </c>
      <c r="B21" s="12">
        <v>0</v>
      </c>
      <c r="C21" s="12">
        <v>0</v>
      </c>
      <c r="D21" s="12">
        <v>0</v>
      </c>
      <c r="E21" s="12">
        <v>0</v>
      </c>
    </row>
    <row r="22" spans="1:5" x14ac:dyDescent="0.25">
      <c r="A22" s="2" t="s">
        <v>28</v>
      </c>
      <c r="B22" s="12">
        <f>E22/3</f>
        <v>0</v>
      </c>
      <c r="C22" s="12">
        <f>E22/3</f>
        <v>0</v>
      </c>
      <c r="D22" s="12">
        <f>E22/3</f>
        <v>0</v>
      </c>
      <c r="E22" s="12">
        <v>0</v>
      </c>
    </row>
    <row r="23" spans="1:5" x14ac:dyDescent="0.25">
      <c r="A23" s="8" t="s">
        <v>20</v>
      </c>
      <c r="B23" s="12">
        <f>SUM(B17:B22)</f>
        <v>434.69841269841265</v>
      </c>
      <c r="C23" s="12">
        <f>SUM(C17:C22)</f>
        <v>434.69841269841265</v>
      </c>
      <c r="D23" s="12">
        <f>SUM(D17:D22)</f>
        <v>412.26984126984121</v>
      </c>
      <c r="E23" s="12">
        <f>SUM(E17:E22)</f>
        <v>1281.6666666666667</v>
      </c>
    </row>
    <row r="24" spans="1:5" x14ac:dyDescent="0.25">
      <c r="A24" s="2" t="s">
        <v>47</v>
      </c>
      <c r="B24" s="14"/>
      <c r="C24" s="12">
        <f>SUM(C8,C17,C18)</f>
        <v>451.26666666666659</v>
      </c>
      <c r="D24" s="12">
        <f>SUM(D8,D17,D18)</f>
        <v>420.06666666666661</v>
      </c>
    </row>
    <row r="25" spans="1:5" x14ac:dyDescent="0.25">
      <c r="A25" s="2" t="s">
        <v>48</v>
      </c>
      <c r="B25" s="12">
        <f>SUM(B20)</f>
        <v>14.03174603174603</v>
      </c>
      <c r="C25" s="14"/>
      <c r="D25" s="12">
        <f>SUM(D20)</f>
        <v>6.6031746031746028</v>
      </c>
    </row>
    <row r="26" spans="1:5" x14ac:dyDescent="0.25">
      <c r="A26" s="16" t="s">
        <v>37</v>
      </c>
      <c r="B26" s="16"/>
      <c r="C26" s="16"/>
      <c r="D26" s="16"/>
      <c r="E26" s="16"/>
    </row>
    <row r="27" spans="1:5" x14ac:dyDescent="0.25">
      <c r="B27" s="2" t="s">
        <v>1</v>
      </c>
      <c r="C27" s="2" t="s">
        <v>0</v>
      </c>
      <c r="D27" s="2" t="s">
        <v>2</v>
      </c>
      <c r="E27" s="2" t="s">
        <v>20</v>
      </c>
    </row>
    <row r="28" spans="1:5" x14ac:dyDescent="0.25">
      <c r="A28" s="2" t="s">
        <v>19</v>
      </c>
      <c r="B28" s="10">
        <f>E28/3</f>
        <v>392.33333333333331</v>
      </c>
      <c r="C28" s="10">
        <f>E28/3</f>
        <v>392.33333333333331</v>
      </c>
      <c r="D28" s="10">
        <f>E28/3</f>
        <v>392.33333333333331</v>
      </c>
      <c r="E28" s="9">
        <v>1177</v>
      </c>
    </row>
    <row r="29" spans="1:5" x14ac:dyDescent="0.25">
      <c r="A29" s="2" t="s">
        <v>17</v>
      </c>
      <c r="B29" s="10">
        <f>(70-D29)/2</f>
        <v>28.333333333333336</v>
      </c>
      <c r="C29" s="10">
        <f>(70-D29)/2</f>
        <v>28.333333333333336</v>
      </c>
      <c r="D29" s="10">
        <f>(70/3)*(4/7)</f>
        <v>13.333333333333332</v>
      </c>
      <c r="E29" s="9">
        <f>SUM(B29:D29)</f>
        <v>70</v>
      </c>
    </row>
    <row r="30" spans="1:5" x14ac:dyDescent="0.25">
      <c r="A30" s="2" t="s">
        <v>18</v>
      </c>
      <c r="B30" s="11" t="s">
        <v>41</v>
      </c>
      <c r="C30" s="11" t="s">
        <v>41</v>
      </c>
      <c r="D30" s="11" t="s">
        <v>41</v>
      </c>
      <c r="E30" s="11" t="s">
        <v>41</v>
      </c>
    </row>
    <row r="31" spans="1:5" x14ac:dyDescent="0.25">
      <c r="A31" s="2" t="s">
        <v>26</v>
      </c>
      <c r="B31" s="10">
        <f>E31*17/42</f>
        <v>14.033095238095237</v>
      </c>
      <c r="C31" s="10">
        <f>E31*17/42</f>
        <v>14.033095238095237</v>
      </c>
      <c r="D31" s="10">
        <f>E31*8/42</f>
        <v>6.6038095238095238</v>
      </c>
      <c r="E31" s="10">
        <f>34.67</f>
        <v>34.67</v>
      </c>
    </row>
    <row r="32" spans="1:5" x14ac:dyDescent="0.25">
      <c r="A32" s="2" t="s">
        <v>27</v>
      </c>
      <c r="B32" s="13">
        <v>0</v>
      </c>
      <c r="C32" s="13">
        <v>0</v>
      </c>
      <c r="D32" s="13">
        <v>0</v>
      </c>
      <c r="E32" s="13">
        <v>0</v>
      </c>
    </row>
    <row r="33" spans="1:5" x14ac:dyDescent="0.25">
      <c r="A33" s="2" t="s">
        <v>28</v>
      </c>
      <c r="B33" s="13">
        <f>E33/3</f>
        <v>0</v>
      </c>
      <c r="C33" s="13">
        <f>E33/3</f>
        <v>0</v>
      </c>
      <c r="D33" s="13">
        <f>E33/3</f>
        <v>0</v>
      </c>
      <c r="E33" s="13">
        <v>0</v>
      </c>
    </row>
    <row r="34" spans="1:5" x14ac:dyDescent="0.25">
      <c r="A34" s="8" t="s">
        <v>20</v>
      </c>
      <c r="B34" s="12">
        <f>SUM(B28:B33)</f>
        <v>434.69976190476189</v>
      </c>
      <c r="C34" s="12">
        <f>SUM(C28:C33)</f>
        <v>434.69976190476189</v>
      </c>
      <c r="D34" s="12">
        <f>SUM(D28:D33)</f>
        <v>412.27047619047613</v>
      </c>
      <c r="E34" s="12">
        <f>SUM(E28:E33)</f>
        <v>1281.67</v>
      </c>
    </row>
    <row r="35" spans="1:5" x14ac:dyDescent="0.25">
      <c r="A35" s="2" t="s">
        <v>47</v>
      </c>
      <c r="B35" t="s">
        <v>41</v>
      </c>
      <c r="C35" s="1">
        <f>SUM(C29,C28)</f>
        <v>420.66666666666663</v>
      </c>
      <c r="D35" s="1">
        <f>SUM(D29,D28)</f>
        <v>405.66666666666663</v>
      </c>
    </row>
    <row r="36" spans="1:5" x14ac:dyDescent="0.25">
      <c r="A36" s="2" t="s">
        <v>48</v>
      </c>
      <c r="B36" s="1">
        <f>SUM(B31)</f>
        <v>14.033095238095237</v>
      </c>
      <c r="D36" s="1">
        <f>SUM(D31)</f>
        <v>6.6038095238095238</v>
      </c>
    </row>
    <row r="37" spans="1:5" x14ac:dyDescent="0.25">
      <c r="A37" s="16" t="s">
        <v>38</v>
      </c>
      <c r="B37" s="16"/>
      <c r="C37" s="16"/>
      <c r="D37" s="16"/>
      <c r="E37" s="16"/>
    </row>
    <row r="38" spans="1:5" x14ac:dyDescent="0.25">
      <c r="B38" s="2" t="s">
        <v>1</v>
      </c>
      <c r="C38" s="2" t="s">
        <v>0</v>
      </c>
      <c r="D38" s="2" t="s">
        <v>2</v>
      </c>
      <c r="E38" s="2" t="s">
        <v>20</v>
      </c>
    </row>
    <row r="39" spans="1:5" x14ac:dyDescent="0.25">
      <c r="A39" s="2" t="s">
        <v>19</v>
      </c>
      <c r="B39" s="10">
        <f>E39/3</f>
        <v>392.33333333333331</v>
      </c>
      <c r="C39" s="10">
        <f>E39/3</f>
        <v>392.33333333333331</v>
      </c>
      <c r="D39" s="10">
        <f>E39/3</f>
        <v>392.33333333333331</v>
      </c>
      <c r="E39" s="9">
        <v>1177</v>
      </c>
    </row>
    <row r="40" spans="1:5" x14ac:dyDescent="0.25">
      <c r="A40" s="2" t="s">
        <v>17</v>
      </c>
      <c r="B40" s="10">
        <f>(70-D40)/2</f>
        <v>28.333333333333336</v>
      </c>
      <c r="C40" s="10">
        <f>(70-D40)/2</f>
        <v>28.333333333333336</v>
      </c>
      <c r="D40" s="10">
        <f>(70/3)*(4/7)</f>
        <v>13.333333333333332</v>
      </c>
      <c r="E40" s="9">
        <f>SUM(B40:D40)</f>
        <v>70</v>
      </c>
    </row>
    <row r="41" spans="1:5" x14ac:dyDescent="0.25">
      <c r="A41" s="2" t="s">
        <v>18</v>
      </c>
      <c r="B41" s="11" t="s">
        <v>41</v>
      </c>
      <c r="C41" s="11" t="s">
        <v>41</v>
      </c>
      <c r="D41" s="11" t="s">
        <v>41</v>
      </c>
      <c r="E41" s="11" t="s">
        <v>41</v>
      </c>
    </row>
    <row r="42" spans="1:5" x14ac:dyDescent="0.25">
      <c r="A42" s="2" t="s">
        <v>26</v>
      </c>
      <c r="B42" s="10">
        <f>E42*17/42</f>
        <v>14.033095238095237</v>
      </c>
      <c r="C42" s="10">
        <f>E42*17/42</f>
        <v>14.033095238095237</v>
      </c>
      <c r="D42" s="10">
        <f>E42*8/42</f>
        <v>6.6038095238095238</v>
      </c>
      <c r="E42" s="10">
        <f>34.67</f>
        <v>34.67</v>
      </c>
    </row>
    <row r="43" spans="1:5" x14ac:dyDescent="0.25">
      <c r="A43" s="2" t="s">
        <v>27</v>
      </c>
      <c r="B43" s="13">
        <v>0</v>
      </c>
      <c r="C43" s="13">
        <v>0</v>
      </c>
      <c r="D43" s="13">
        <v>0</v>
      </c>
      <c r="E43" s="13">
        <v>0</v>
      </c>
    </row>
    <row r="44" spans="1:5" x14ac:dyDescent="0.25">
      <c r="A44" s="2" t="s">
        <v>28</v>
      </c>
      <c r="B44" s="13">
        <f>E44/3</f>
        <v>0</v>
      </c>
      <c r="C44" s="13">
        <f>E44/3</f>
        <v>0</v>
      </c>
      <c r="D44" s="13">
        <f>E44/3</f>
        <v>0</v>
      </c>
      <c r="E44" s="13">
        <v>0</v>
      </c>
    </row>
    <row r="45" spans="1:5" x14ac:dyDescent="0.25">
      <c r="A45" s="8" t="s">
        <v>20</v>
      </c>
      <c r="B45" s="12">
        <f>SUM(B39:B44)</f>
        <v>434.69976190476189</v>
      </c>
      <c r="C45" s="12">
        <f>SUM(C39:C44)</f>
        <v>434.69976190476189</v>
      </c>
      <c r="D45" s="12">
        <f>SUM(D39:D44)</f>
        <v>412.27047619047613</v>
      </c>
      <c r="E45" s="12">
        <f>SUM(E39:E44)</f>
        <v>1281.67</v>
      </c>
    </row>
    <row r="48" spans="1:5" x14ac:dyDescent="0.25">
      <c r="A48" s="16" t="s">
        <v>39</v>
      </c>
      <c r="B48" s="16"/>
      <c r="C48" s="16"/>
      <c r="D48" s="16"/>
      <c r="E48" s="16"/>
    </row>
    <row r="49" spans="1:5" x14ac:dyDescent="0.25">
      <c r="B49" s="2" t="s">
        <v>1</v>
      </c>
      <c r="C49" s="2" t="s">
        <v>0</v>
      </c>
      <c r="D49" s="2" t="s">
        <v>2</v>
      </c>
      <c r="E49" s="2" t="s">
        <v>20</v>
      </c>
    </row>
    <row r="50" spans="1:5" x14ac:dyDescent="0.25">
      <c r="A50" s="2" t="s">
        <v>19</v>
      </c>
      <c r="B50" s="10">
        <f>E50/3</f>
        <v>392.33333333333331</v>
      </c>
      <c r="C50" s="10">
        <f>E50/3</f>
        <v>392.33333333333331</v>
      </c>
      <c r="D50" s="10">
        <f>E50/3</f>
        <v>392.33333333333331</v>
      </c>
      <c r="E50" s="9">
        <v>1177</v>
      </c>
    </row>
    <row r="51" spans="1:5" x14ac:dyDescent="0.25">
      <c r="A51" s="2" t="s">
        <v>17</v>
      </c>
      <c r="B51" s="10">
        <f>(70-D51)/2</f>
        <v>28.333333333333336</v>
      </c>
      <c r="C51" s="10">
        <f>(70-D51)/2</f>
        <v>28.333333333333336</v>
      </c>
      <c r="D51" s="10">
        <f>(70/3)*(4/7)</f>
        <v>13.333333333333332</v>
      </c>
      <c r="E51" s="9">
        <f>SUM(B51:D51)</f>
        <v>70</v>
      </c>
    </row>
    <row r="52" spans="1:5" x14ac:dyDescent="0.25">
      <c r="A52" s="2" t="s">
        <v>18</v>
      </c>
      <c r="B52" s="11" t="s">
        <v>41</v>
      </c>
      <c r="C52" s="11" t="s">
        <v>41</v>
      </c>
      <c r="D52" s="11" t="s">
        <v>41</v>
      </c>
      <c r="E52" s="11" t="s">
        <v>41</v>
      </c>
    </row>
    <row r="53" spans="1:5" x14ac:dyDescent="0.25">
      <c r="A53" s="2" t="s">
        <v>26</v>
      </c>
      <c r="B53" s="10">
        <f>E53*17/42</f>
        <v>14.033095238095237</v>
      </c>
      <c r="C53" s="10">
        <f>E53*17/42</f>
        <v>14.033095238095237</v>
      </c>
      <c r="D53" s="10">
        <f>E53*8/42</f>
        <v>6.6038095238095238</v>
      </c>
      <c r="E53" s="10">
        <f>34.67</f>
        <v>34.67</v>
      </c>
    </row>
    <row r="54" spans="1:5" x14ac:dyDescent="0.25">
      <c r="A54" s="2" t="s">
        <v>27</v>
      </c>
      <c r="B54" s="13">
        <v>0</v>
      </c>
      <c r="C54" s="13">
        <v>0</v>
      </c>
      <c r="D54" s="13">
        <v>0</v>
      </c>
      <c r="E54" s="13">
        <v>0</v>
      </c>
    </row>
    <row r="55" spans="1:5" x14ac:dyDescent="0.25">
      <c r="A55" s="2" t="s">
        <v>28</v>
      </c>
      <c r="B55" s="13">
        <f>E55/3</f>
        <v>0</v>
      </c>
      <c r="C55" s="13">
        <f>E55/3</f>
        <v>0</v>
      </c>
      <c r="D55" s="13">
        <f>E55/3</f>
        <v>0</v>
      </c>
      <c r="E55" s="13">
        <v>0</v>
      </c>
    </row>
    <row r="56" spans="1:5" x14ac:dyDescent="0.25">
      <c r="A56" s="8" t="s">
        <v>20</v>
      </c>
      <c r="B56" s="12">
        <f>SUM(B50:B55)</f>
        <v>434.69976190476189</v>
      </c>
      <c r="C56" s="12">
        <f>SUM(C50:C55)</f>
        <v>434.69976190476189</v>
      </c>
      <c r="D56" s="12">
        <f>SUM(D50:D55)</f>
        <v>412.27047619047613</v>
      </c>
      <c r="E56" s="12">
        <f>SUM(E50:E55)</f>
        <v>1281.67</v>
      </c>
    </row>
    <row r="59" spans="1:5" x14ac:dyDescent="0.25">
      <c r="A59" s="16" t="s">
        <v>40</v>
      </c>
      <c r="B59" s="16"/>
      <c r="C59" s="16"/>
      <c r="D59" s="16"/>
      <c r="E59" s="16"/>
    </row>
    <row r="60" spans="1:5" x14ac:dyDescent="0.25">
      <c r="B60" s="2" t="s">
        <v>1</v>
      </c>
      <c r="C60" s="2" t="s">
        <v>0</v>
      </c>
      <c r="D60" s="2" t="s">
        <v>2</v>
      </c>
      <c r="E60" s="2" t="s">
        <v>20</v>
      </c>
    </row>
    <row r="61" spans="1:5" x14ac:dyDescent="0.25">
      <c r="A61" s="2" t="s">
        <v>19</v>
      </c>
      <c r="B61" s="10">
        <f>E61/3</f>
        <v>392.33333333333331</v>
      </c>
      <c r="C61" s="10">
        <f>E61/3</f>
        <v>392.33333333333331</v>
      </c>
      <c r="D61" s="10">
        <f>E61/3</f>
        <v>392.33333333333331</v>
      </c>
      <c r="E61" s="9">
        <v>1177</v>
      </c>
    </row>
    <row r="62" spans="1:5" x14ac:dyDescent="0.25">
      <c r="A62" s="2" t="s">
        <v>17</v>
      </c>
      <c r="B62" s="10">
        <f>(70-D62)/2</f>
        <v>28.333333333333336</v>
      </c>
      <c r="C62" s="10">
        <f>(70-D62)/2</f>
        <v>28.333333333333336</v>
      </c>
      <c r="D62" s="10">
        <f>(70/3)*(4/7)</f>
        <v>13.333333333333332</v>
      </c>
      <c r="E62" s="9">
        <f>SUM(B62:D62)</f>
        <v>70</v>
      </c>
    </row>
    <row r="63" spans="1:5" x14ac:dyDescent="0.25">
      <c r="A63" s="2" t="s">
        <v>18</v>
      </c>
      <c r="B63" s="10">
        <f>E63*17/42</f>
        <v>30.599999999999994</v>
      </c>
      <c r="C63" s="10">
        <f>E63*17/42</f>
        <v>30.599999999999994</v>
      </c>
      <c r="D63" s="10">
        <f>E63*8/42</f>
        <v>14.399999999999999</v>
      </c>
      <c r="E63" s="9">
        <v>75.599999999999994</v>
      </c>
    </row>
    <row r="64" spans="1:5" x14ac:dyDescent="0.25">
      <c r="A64" s="2" t="s">
        <v>26</v>
      </c>
      <c r="B64" s="10">
        <f>E64*17/42</f>
        <v>12.952380952380953</v>
      </c>
      <c r="C64" s="10">
        <f>E64*17/42</f>
        <v>12.952380952380953</v>
      </c>
      <c r="D64" s="10">
        <f>E64*8/42</f>
        <v>6.0952380952380949</v>
      </c>
      <c r="E64" s="9">
        <v>32</v>
      </c>
    </row>
    <row r="65" spans="1:5" x14ac:dyDescent="0.25">
      <c r="A65" s="2" t="s">
        <v>27</v>
      </c>
      <c r="B65" s="10">
        <f>E65/3</f>
        <v>7.333333333333333</v>
      </c>
      <c r="C65" s="10">
        <f>E65/3</f>
        <v>7.333333333333333</v>
      </c>
      <c r="D65" s="10">
        <f>E65/3</f>
        <v>7.333333333333333</v>
      </c>
      <c r="E65" s="9">
        <v>22</v>
      </c>
    </row>
    <row r="66" spans="1:5" x14ac:dyDescent="0.25">
      <c r="A66" s="2" t="s">
        <v>28</v>
      </c>
      <c r="B66" s="9">
        <f>E66/3</f>
        <v>5</v>
      </c>
      <c r="C66" s="9">
        <f>E66/3</f>
        <v>5</v>
      </c>
      <c r="D66" s="9">
        <f>E66/3</f>
        <v>5</v>
      </c>
      <c r="E66" s="9">
        <v>15</v>
      </c>
    </row>
    <row r="67" spans="1:5" x14ac:dyDescent="0.25">
      <c r="A67" s="8" t="s">
        <v>20</v>
      </c>
      <c r="B67" s="12">
        <f>SUM(B61:B66)</f>
        <v>476.55238095238093</v>
      </c>
      <c r="C67" s="12">
        <f>SUM(C61:C66)</f>
        <v>476.55238095238093</v>
      </c>
      <c r="D67" s="12">
        <f>SUM(D61:D66)</f>
        <v>438.49523809523799</v>
      </c>
      <c r="E67" s="12">
        <f>SUM(E61:E66)</f>
        <v>1391.6</v>
      </c>
    </row>
    <row r="70" spans="1:5" x14ac:dyDescent="0.25">
      <c r="A70" s="16" t="s">
        <v>42</v>
      </c>
      <c r="B70" s="16"/>
      <c r="C70" s="16"/>
      <c r="D70" s="16"/>
      <c r="E70" s="16"/>
    </row>
    <row r="71" spans="1:5" x14ac:dyDescent="0.25">
      <c r="B71" s="2" t="s">
        <v>1</v>
      </c>
      <c r="C71" s="2" t="s">
        <v>0</v>
      </c>
      <c r="D71" s="2" t="s">
        <v>2</v>
      </c>
      <c r="E71" s="2" t="s">
        <v>20</v>
      </c>
    </row>
    <row r="72" spans="1:5" x14ac:dyDescent="0.25">
      <c r="A72" s="2" t="s">
        <v>19</v>
      </c>
      <c r="B72" s="10">
        <f>E72/3</f>
        <v>392.33333333333331</v>
      </c>
      <c r="C72" s="10">
        <f>E72/3</f>
        <v>392.33333333333331</v>
      </c>
      <c r="D72" s="10">
        <f>E72/3</f>
        <v>392.33333333333331</v>
      </c>
      <c r="E72" s="9">
        <v>1177</v>
      </c>
    </row>
    <row r="73" spans="1:5" x14ac:dyDescent="0.25">
      <c r="A73" s="2" t="s">
        <v>17</v>
      </c>
      <c r="B73" s="10">
        <f>(70-D73)/2</f>
        <v>28.333333333333336</v>
      </c>
      <c r="C73" s="10">
        <f>(70-D73)/2</f>
        <v>28.333333333333336</v>
      </c>
      <c r="D73" s="10">
        <f>(70/3)*(4/7)</f>
        <v>13.333333333333332</v>
      </c>
      <c r="E73" s="9">
        <f>SUM(B73:D73)</f>
        <v>70</v>
      </c>
    </row>
    <row r="74" spans="1:5" x14ac:dyDescent="0.25">
      <c r="A74" s="2" t="s">
        <v>18</v>
      </c>
      <c r="B74" s="11" t="s">
        <v>41</v>
      </c>
      <c r="C74" s="11" t="s">
        <v>41</v>
      </c>
      <c r="D74" s="11" t="s">
        <v>41</v>
      </c>
      <c r="E74" s="11" t="s">
        <v>41</v>
      </c>
    </row>
    <row r="75" spans="1:5" x14ac:dyDescent="0.25">
      <c r="A75" s="2" t="s">
        <v>26</v>
      </c>
      <c r="B75" s="10">
        <f>E75*17/42</f>
        <v>12.952380952380953</v>
      </c>
      <c r="C75" s="10">
        <f>E75*17/42</f>
        <v>12.952380952380953</v>
      </c>
      <c r="D75" s="10">
        <f>E75*8/42</f>
        <v>6.0952380952380949</v>
      </c>
      <c r="E75" s="9">
        <v>32</v>
      </c>
    </row>
    <row r="76" spans="1:5" x14ac:dyDescent="0.25">
      <c r="A76" s="2" t="s">
        <v>27</v>
      </c>
      <c r="B76" s="10">
        <f>E76/3</f>
        <v>7.333333333333333</v>
      </c>
      <c r="C76" s="10">
        <f>E76/3</f>
        <v>7.333333333333333</v>
      </c>
      <c r="D76" s="10">
        <f>E76/3</f>
        <v>7.333333333333333</v>
      </c>
      <c r="E76" s="9">
        <v>22</v>
      </c>
    </row>
    <row r="77" spans="1:5" x14ac:dyDescent="0.25">
      <c r="A77" s="2" t="s">
        <v>28</v>
      </c>
      <c r="B77" s="9">
        <f>E77/3</f>
        <v>5</v>
      </c>
      <c r="C77" s="9">
        <f>E77/3</f>
        <v>5</v>
      </c>
      <c r="D77" s="9">
        <f>E77/3</f>
        <v>5</v>
      </c>
      <c r="E77" s="9">
        <v>15</v>
      </c>
    </row>
    <row r="78" spans="1:5" x14ac:dyDescent="0.25">
      <c r="A78" s="8" t="s">
        <v>20</v>
      </c>
      <c r="B78" s="12">
        <f>SUM(B72:B77)</f>
        <v>445.95238095238091</v>
      </c>
      <c r="C78" s="12">
        <f>SUM(C72:C77)</f>
        <v>445.95238095238091</v>
      </c>
      <c r="D78" s="12">
        <f>SUM(D72:D77)</f>
        <v>424.09523809523802</v>
      </c>
      <c r="E78" s="12">
        <f>SUM(E72:E77)</f>
        <v>1316</v>
      </c>
    </row>
  </sheetData>
  <mergeCells count="7">
    <mergeCell ref="A70:E70"/>
    <mergeCell ref="A4:E4"/>
    <mergeCell ref="A15:E15"/>
    <mergeCell ref="A26:E26"/>
    <mergeCell ref="A37:E37"/>
    <mergeCell ref="A48:E48"/>
    <mergeCell ref="A59:E59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3E0A-15FF-4EFA-B486-F6693DE37983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Erste_Miete_Kaution_etc</vt:lpstr>
      <vt:lpstr>Möbel Sonstige Gemeinschafszeug</vt:lpstr>
      <vt:lpstr>Monatliche Kosten</vt:lpstr>
      <vt:lpstr>2022-03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Jamböck</dc:creator>
  <cp:lastModifiedBy>Sebi</cp:lastModifiedBy>
  <dcterms:created xsi:type="dcterms:W3CDTF">2022-02-03T18:27:20Z</dcterms:created>
  <dcterms:modified xsi:type="dcterms:W3CDTF">2022-03-05T13:51:52Z</dcterms:modified>
</cp:coreProperties>
</file>