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andD\Validation\Project\EBA\"/>
    </mc:Choice>
  </mc:AlternateContent>
  <bookViews>
    <workbookView xWindow="-120" yWindow="-120" windowWidth="29040" windowHeight="15840" firstSheet="9" activeTab="15"/>
  </bookViews>
  <sheets>
    <sheet name="予算" sheetId="5" r:id="rId1"/>
    <sheet name="マイルストーン" sheetId="1" r:id="rId2"/>
    <sheet name="組織図" sheetId="4" r:id="rId3"/>
    <sheet name="人月表" sheetId="3" r:id="rId4"/>
    <sheet name="物量試算" sheetId="8" r:id="rId5"/>
    <sheet name="予算概算" sheetId="9" r:id="rId6"/>
    <sheet name="Art工数試算表" sheetId="6" r:id="rId7"/>
    <sheet name="Plan工数試算表" sheetId="11" r:id="rId8"/>
    <sheet name="Model工数試算表" sheetId="13" r:id="rId9"/>
    <sheet name="Environmentl工数試算表" sheetId="14" r:id="rId10"/>
    <sheet name="Motion工数試算表" sheetId="15" r:id="rId11"/>
    <sheet name="Program工数試算表" sheetId="17" r:id="rId12"/>
    <sheet name="Effect工数試算表" sheetId="16" r:id="rId13"/>
    <sheet name="Sound工数試算表" sheetId="19" r:id="rId14"/>
    <sheet name="UI工数試算表" sheetId="7" r:id="rId15"/>
    <sheet name="その他工数試算表" sheetId="20" r:id="rId16"/>
  </sheets>
  <definedNames>
    <definedName name="_xlnm._FilterDatabase" localSheetId="7" hidden="1">Plan工数試算表!$C$9:$I$76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9" i="11" l="1"/>
  <c r="D2" i="3" l="1"/>
  <c r="G2" i="3" s="1"/>
  <c r="D20" i="6"/>
  <c r="H11" i="11"/>
  <c r="E6" i="9"/>
  <c r="E5" i="9"/>
  <c r="F5" i="7"/>
  <c r="F5" i="19"/>
  <c r="F5" i="16"/>
  <c r="F5" i="13"/>
  <c r="F2" i="20"/>
  <c r="E16" i="9" s="1"/>
  <c r="AO16" i="3" l="1"/>
  <c r="F32" i="11"/>
  <c r="H32" i="11" s="1"/>
  <c r="H12" i="17"/>
  <c r="H18" i="19"/>
  <c r="H17" i="19"/>
  <c r="F16" i="19"/>
  <c r="H16" i="19" s="1"/>
  <c r="F15" i="19"/>
  <c r="H15" i="19" s="1"/>
  <c r="F14" i="19"/>
  <c r="H14" i="19" s="1"/>
  <c r="F13" i="19"/>
  <c r="H13" i="19" s="1"/>
  <c r="F12" i="19"/>
  <c r="H12" i="19" s="1"/>
  <c r="H11" i="19"/>
  <c r="H10" i="19"/>
  <c r="H14" i="17"/>
  <c r="H76" i="17"/>
  <c r="H75" i="17"/>
  <c r="H74" i="17"/>
  <c r="H73" i="17"/>
  <c r="H15" i="17"/>
  <c r="H13" i="17"/>
  <c r="H55" i="17"/>
  <c r="H11" i="17"/>
  <c r="F70" i="17"/>
  <c r="H70" i="17" s="1"/>
  <c r="F69" i="17"/>
  <c r="H69" i="17" s="1"/>
  <c r="F68" i="17"/>
  <c r="H68" i="17" s="1"/>
  <c r="F60" i="17"/>
  <c r="H60" i="17" s="1"/>
  <c r="F41" i="17"/>
  <c r="H41" i="17" s="1"/>
  <c r="F38" i="17"/>
  <c r="H38" i="17" s="1"/>
  <c r="F35" i="17"/>
  <c r="H35" i="17" s="1"/>
  <c r="F34" i="17"/>
  <c r="H34" i="17" s="1"/>
  <c r="H72" i="17"/>
  <c r="H71" i="17"/>
  <c r="H67" i="17"/>
  <c r="H66" i="17"/>
  <c r="H65" i="17"/>
  <c r="H64" i="17"/>
  <c r="H63" i="17"/>
  <c r="H62" i="17"/>
  <c r="H61" i="17"/>
  <c r="H59" i="17"/>
  <c r="H58" i="17"/>
  <c r="H57" i="17"/>
  <c r="H56" i="17"/>
  <c r="H54" i="17"/>
  <c r="H53" i="17"/>
  <c r="H52" i="17"/>
  <c r="H51" i="17"/>
  <c r="H50" i="17"/>
  <c r="H49" i="17"/>
  <c r="H48" i="17"/>
  <c r="H47" i="17"/>
  <c r="H46" i="17"/>
  <c r="H45" i="17"/>
  <c r="H44" i="17"/>
  <c r="H43" i="17"/>
  <c r="H42" i="17"/>
  <c r="H40" i="17"/>
  <c r="H39" i="17"/>
  <c r="H37" i="17"/>
  <c r="H36" i="17"/>
  <c r="H33" i="17"/>
  <c r="H32" i="17"/>
  <c r="H31" i="17"/>
  <c r="F30" i="17"/>
  <c r="H30" i="17" s="1"/>
  <c r="H29" i="17"/>
  <c r="H28" i="17"/>
  <c r="H27" i="17"/>
  <c r="H26" i="17"/>
  <c r="H25" i="17"/>
  <c r="H24" i="17"/>
  <c r="H20" i="17"/>
  <c r="H23" i="17"/>
  <c r="H22" i="17"/>
  <c r="H21" i="17"/>
  <c r="H19" i="17"/>
  <c r="H18" i="17"/>
  <c r="H17" i="17"/>
  <c r="H16" i="17"/>
  <c r="H10" i="17"/>
  <c r="F2" i="19" l="1"/>
  <c r="F3" i="19"/>
  <c r="F4" i="19" s="1"/>
  <c r="F3" i="17"/>
  <c r="F4" i="17" s="1"/>
  <c r="F5" i="17" s="1"/>
  <c r="F2" i="17"/>
  <c r="F16" i="16"/>
  <c r="H16" i="16" s="1"/>
  <c r="F15" i="16"/>
  <c r="H15" i="16" s="1"/>
  <c r="F14" i="16"/>
  <c r="H14" i="16" s="1"/>
  <c r="F13" i="16"/>
  <c r="H13" i="16" s="1"/>
  <c r="F12" i="16"/>
  <c r="H12" i="16" s="1"/>
  <c r="H11" i="16"/>
  <c r="H10" i="16"/>
  <c r="F16" i="15"/>
  <c r="H16" i="15" s="1"/>
  <c r="F15" i="15"/>
  <c r="H15" i="15" s="1"/>
  <c r="F14" i="15"/>
  <c r="F13" i="15"/>
  <c r="H13" i="15" s="1"/>
  <c r="F12" i="15"/>
  <c r="H12" i="15" s="1"/>
  <c r="H11" i="15"/>
  <c r="H10" i="15"/>
  <c r="F11" i="14"/>
  <c r="F2" i="14" s="1"/>
  <c r="H11" i="14"/>
  <c r="H10" i="14"/>
  <c r="F17" i="13"/>
  <c r="H17" i="13" s="1"/>
  <c r="F16" i="13"/>
  <c r="H16" i="13" s="1"/>
  <c r="F15" i="13"/>
  <c r="H15" i="13" s="1"/>
  <c r="F14" i="13"/>
  <c r="H14" i="13" s="1"/>
  <c r="F13" i="13"/>
  <c r="H13" i="13" s="1"/>
  <c r="F12" i="13"/>
  <c r="H12" i="13" s="1"/>
  <c r="H76" i="11"/>
  <c r="H75" i="11"/>
  <c r="H11" i="13"/>
  <c r="H10" i="13"/>
  <c r="D21" i="6"/>
  <c r="F21" i="6" s="1"/>
  <c r="F14" i="11"/>
  <c r="H14" i="11" s="1"/>
  <c r="H50" i="11"/>
  <c r="F49" i="11"/>
  <c r="H49" i="11" s="1"/>
  <c r="F48" i="11"/>
  <c r="H48" i="11" s="1"/>
  <c r="F47" i="11"/>
  <c r="H47" i="11" s="1"/>
  <c r="H74" i="11"/>
  <c r="H73" i="11"/>
  <c r="H72" i="11"/>
  <c r="H71" i="11"/>
  <c r="H70" i="11"/>
  <c r="H69" i="11"/>
  <c r="H68" i="11"/>
  <c r="H67" i="11"/>
  <c r="H66" i="11"/>
  <c r="H65" i="11"/>
  <c r="H51" i="11"/>
  <c r="H64" i="11"/>
  <c r="H63" i="11"/>
  <c r="H62" i="11"/>
  <c r="H61" i="11"/>
  <c r="H60" i="11"/>
  <c r="H58" i="11"/>
  <c r="H57" i="11"/>
  <c r="H12" i="11"/>
  <c r="H11" i="7"/>
  <c r="F10" i="6"/>
  <c r="H53" i="11"/>
  <c r="H52" i="11"/>
  <c r="H23" i="11"/>
  <c r="H22" i="11"/>
  <c r="H21" i="11"/>
  <c r="H20" i="11"/>
  <c r="H56" i="11"/>
  <c r="H55" i="11"/>
  <c r="H54" i="11"/>
  <c r="F44" i="11"/>
  <c r="H44" i="11" s="1"/>
  <c r="F41" i="11"/>
  <c r="H41" i="11" s="1"/>
  <c r="H43" i="11"/>
  <c r="F42" i="11"/>
  <c r="H42" i="11" s="1"/>
  <c r="H17" i="11"/>
  <c r="H16" i="11"/>
  <c r="H15" i="11"/>
  <c r="H34" i="11"/>
  <c r="F19" i="11"/>
  <c r="H19" i="11" s="1"/>
  <c r="H18" i="11"/>
  <c r="H40" i="11"/>
  <c r="H13" i="11"/>
  <c r="F15" i="6"/>
  <c r="H36" i="11"/>
  <c r="H35" i="11"/>
  <c r="H33" i="11"/>
  <c r="F38" i="11"/>
  <c r="H38" i="11" s="1"/>
  <c r="F37" i="11"/>
  <c r="H37" i="11" s="1"/>
  <c r="H31" i="11"/>
  <c r="H30" i="11"/>
  <c r="H29" i="11"/>
  <c r="H28" i="11"/>
  <c r="H46" i="11"/>
  <c r="H45" i="11"/>
  <c r="F39" i="11"/>
  <c r="H39" i="11" s="1"/>
  <c r="H27" i="11"/>
  <c r="H26" i="11"/>
  <c r="H25" i="11"/>
  <c r="F24" i="11"/>
  <c r="H10" i="11"/>
  <c r="H32" i="7"/>
  <c r="H29" i="7"/>
  <c r="H28" i="7"/>
  <c r="H27" i="7"/>
  <c r="H26" i="7"/>
  <c r="H25" i="7"/>
  <c r="H24" i="7"/>
  <c r="H23" i="7"/>
  <c r="H22" i="7"/>
  <c r="H21" i="7"/>
  <c r="H19" i="7"/>
  <c r="H18" i="7"/>
  <c r="H17" i="7"/>
  <c r="H16" i="7"/>
  <c r="H15" i="7"/>
  <c r="H14" i="7"/>
  <c r="H13" i="7"/>
  <c r="H12" i="7"/>
  <c r="H10" i="7"/>
  <c r="F31" i="7"/>
  <c r="H31" i="7" s="1"/>
  <c r="F30" i="7"/>
  <c r="H30" i="7" s="1"/>
  <c r="F32" i="7"/>
  <c r="D19" i="6"/>
  <c r="F19" i="6" s="1"/>
  <c r="D17" i="6"/>
  <c r="F17" i="6" s="1"/>
  <c r="D16" i="6"/>
  <c r="F16" i="6" s="1"/>
  <c r="D14" i="6"/>
  <c r="F14" i="6" s="1"/>
  <c r="D12" i="6"/>
  <c r="F12" i="6" s="1"/>
  <c r="F20" i="7"/>
  <c r="H20" i="7" s="1"/>
  <c r="D18" i="6"/>
  <c r="F18" i="6" s="1"/>
  <c r="F13" i="6"/>
  <c r="F11" i="6"/>
  <c r="F7" i="19" l="1"/>
  <c r="E14" i="9" s="1"/>
  <c r="F2" i="16"/>
  <c r="F7" i="17"/>
  <c r="E12" i="9" s="1"/>
  <c r="F2" i="15"/>
  <c r="H14" i="15"/>
  <c r="F3" i="15" s="1"/>
  <c r="F4" i="15" s="1"/>
  <c r="F5" i="15" s="1"/>
  <c r="F3" i="16"/>
  <c r="F4" i="16" s="1"/>
  <c r="F3" i="14"/>
  <c r="F4" i="14" s="1"/>
  <c r="H4" i="14" s="1"/>
  <c r="F2" i="13"/>
  <c r="F3" i="13"/>
  <c r="F4" i="13" s="1"/>
  <c r="G2" i="11"/>
  <c r="H24" i="11"/>
  <c r="F2" i="7"/>
  <c r="F3" i="7"/>
  <c r="F4" i="7" s="1"/>
  <c r="F7" i="7" s="1"/>
  <c r="E15" i="9" s="1"/>
  <c r="K39" i="5"/>
  <c r="J39" i="5"/>
  <c r="I39" i="5"/>
  <c r="H39" i="5"/>
  <c r="G39" i="5"/>
  <c r="F39" i="5"/>
  <c r="E39" i="5"/>
  <c r="D39" i="5"/>
  <c r="C39" i="5"/>
  <c r="G59" i="3"/>
  <c r="C6" i="3"/>
  <c r="C13" i="3"/>
  <c r="C12" i="3"/>
  <c r="C11" i="3"/>
  <c r="C10" i="3"/>
  <c r="C8" i="3"/>
  <c r="C7" i="3"/>
  <c r="C47" i="3" s="1"/>
  <c r="F5" i="14" l="1"/>
  <c r="F7" i="16"/>
  <c r="E13" i="9" s="1"/>
  <c r="F7" i="15"/>
  <c r="E11" i="9" s="1"/>
  <c r="F7" i="14"/>
  <c r="E10" i="9" s="1"/>
  <c r="F7" i="13"/>
  <c r="E9" i="9" s="1"/>
  <c r="F20" i="6"/>
  <c r="G2" i="6"/>
  <c r="G3" i="11" l="1"/>
  <c r="G4" i="11" s="1"/>
  <c r="G3" i="6"/>
  <c r="G4" i="6" s="1"/>
  <c r="G5" i="11" l="1"/>
  <c r="G7" i="11"/>
  <c r="E8" i="9" s="1"/>
  <c r="G5" i="6"/>
  <c r="G7" i="6"/>
  <c r="E7" i="9" s="1"/>
  <c r="E17" i="9" l="1"/>
</calcChain>
</file>

<file path=xl/sharedStrings.xml><?xml version="1.0" encoding="utf-8"?>
<sst xmlns="http://schemas.openxmlformats.org/spreadsheetml/2006/main" count="733" uniqueCount="442">
  <si>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</si>
  <si>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</si>
  <si>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</si>
  <si>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</si>
  <si>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</si>
  <si>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</si>
  <si>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</si>
  <si>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</si>
  <si>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</si>
  <si>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</si>
  <si>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</si>
  <si>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</si>
  <si>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</si>
  <si>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</si>
  <si>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</si>
  <si>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</si>
  <si>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</si>
  <si>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</si>
  <si>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</si>
  <si>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</si>
  <si>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</si>
  <si>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</si>
  <si>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</si>
  <si>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</si>
  <si>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ガン種類パラメーター設定資料</t>
    <rPh sb="2" eb="4">
      <t>シュルイ</t>
    </rPh>
    <rPh sb="10" eb="12">
      <t>セッテイ</t>
    </rPh>
    <rPh sb="12" eb="14">
      <t>シリョウ</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</si>
  <si>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</si>
  <si>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</si>
  <si>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</si>
  <si>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</si>
  <si>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</si>
  <si>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デザイン画</t>
    <rPh sb="4" eb="5">
      <t>ガ</t>
    </rPh>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</si>
  <si>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</si>
  <si>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</si>
  <si>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</si>
  <si>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</si>
  <si>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</si>
  <si>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</si>
  <si>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フロントエンド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</si>
  <si>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</si>
  <si>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</si>
  <si>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</si>
  <si>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</si>
  <si>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</si>
  <si>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</si>
  <si>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</si>
  <si>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</si>
  <si>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</si>
  <si>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</si>
  <si>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rPh sb="139" eb="141">
      <t>ケッテイ</t>
    </rPh>
    <rPh sb="141" eb="142">
      <t>ヨウ</t>
    </rPh>
    <rPh sb="142" eb="144">
      <t>シリョウ</t>
    </rPh>
    <rPh sb="151" eb="153">
      <t>ギジュツ</t>
    </rPh>
    <rPh sb="153" eb="155">
      <t>シリョウ</t>
    </rPh>
    <rPh sb="156" eb="158">
      <t>モロモロ</t>
    </rPh>
    <rPh sb="162" eb="164">
      <t>サクテイ</t>
    </rPh>
    <rPh sb="164" eb="166">
      <t>カノウ</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</si>
  <si>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</si>
  <si>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</si>
  <si>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</si>
  <si>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</si>
  <si>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</si>
  <si>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</si>
  <si>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</si>
  <si>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</si>
  <si>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</si>
  <si>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</si>
  <si>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</si>
  <si>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</si>
  <si>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</si>
  <si>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</si>
  <si>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</si>
  <si>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</si>
  <si>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</si>
  <si>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</si>
  <si>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</si>
  <si>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</si>
  <si>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</si>
  <si>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</si>
  <si>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</si>
  <si>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</si>
  <si>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</si>
  <si>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</si>
  <si>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</si>
  <si>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</si>
  <si>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</si>
  <si>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</si>
  <si>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</si>
  <si>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</si>
  <si>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</si>
  <si>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</si>
  <si>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</si>
  <si>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</si>
  <si>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</si>
  <si>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</si>
  <si>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</si>
  <si>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</si>
  <si>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</si>
  <si>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</si>
  <si>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</si>
  <si>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</si>
  <si>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</si>
  <si>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</si>
  <si>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</si>
  <si>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</si>
  <si>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</si>
  <si>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</si>
  <si>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</si>
  <si>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</si>
  <si>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</si>
  <si>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</si>
  <si>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</si>
  <si>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</si>
  <si>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</si>
  <si>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</si>
  <si>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</si>
  <si>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</si>
  <si>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</si>
  <si>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</si>
  <si>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</si>
  <si>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</si>
  <si>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</si>
  <si>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</si>
  <si>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</si>
  <si>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</si>
  <si>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</si>
  <si>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</si>
  <si>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</si>
  <si>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</si>
  <si>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</si>
  <si>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</si>
  <si>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</si>
  <si>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</si>
  <si>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</si>
  <si>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</si>
  <si>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</si>
  <si>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</si>
  <si>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</si>
  <si>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</si>
  <si>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</si>
  <si>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</si>
  <si>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</si>
  <si>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</si>
  <si>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</si>
  <si>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</si>
  <si>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</si>
  <si>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</si>
  <si>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</si>
  <si>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</si>
  <si>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</si>
  <si>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</si>
  <si>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</si>
  <si>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</si>
  <si>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</si>
  <si>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モードセレクト画面</t>
    <rPh sb="7" eb="9">
      <t>ガメン</t>
    </rPh>
    <phoneticPr fontId="1"/>
  </si>
  <si>
    <t>どのゲームを遊ぶのか選択する画面</t>
    <rPh sb="6" eb="7">
      <t>アソ</t>
    </rPh>
    <rPh sb="10" eb="12">
      <t>センタク</t>
    </rPh>
    <rPh sb="14" eb="16">
      <t>ガメン</t>
    </rPh>
    <phoneticPr fontId="1"/>
  </si>
  <si>
    <t>キャラクターエディット画面</t>
    <rPh sb="11" eb="13">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</si>
  <si>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</si>
  <si>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</si>
  <si>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</si>
  <si>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</si>
  <si>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</si>
  <si>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</si>
  <si>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</si>
  <si>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</si>
  <si>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</si>
  <si>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</si>
  <si>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</si>
  <si>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</si>
  <si>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ショップ画面</t>
    <rPh sb="4" eb="6">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</si>
  <si>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</si>
  <si>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</si>
  <si>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</si>
  <si>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</si>
  <si>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</si>
  <si>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</si>
  <si>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</si>
  <si>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</si>
  <si>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</si>
  <si>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</si>
  <si>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</si>
  <si>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</si>
  <si>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</si>
  <si>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</si>
  <si>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</si>
  <si>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</si>
  <si>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</si>
  <si>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</si>
  <si>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</si>
  <si>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</si>
  <si>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</si>
  <si>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</si>
  <si>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</si>
  <si>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</si>
  <si>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</si>
  <si>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</si>
  <si>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</si>
  <si>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</si>
  <si>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</si>
  <si>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</si>
  <si>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</si>
  <si>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</si>
  <si>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</si>
  <si>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</si>
  <si>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</si>
  <si>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</si>
  <si>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</si>
  <si>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</si>
  <si>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</si>
  <si>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</si>
  <si>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</si>
  <si>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</si>
  <si>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</si>
  <si>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</si>
  <si>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</si>
  <si>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</si>
  <si>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</si>
  <si>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プレイヤー数1個で大丈夫か？</t>
    <rPh sb="5" eb="6">
      <t>スウ</t>
    </rPh>
    <rPh sb="7" eb="8">
      <t>コ</t>
    </rPh>
    <rPh sb="9" eb="12">
      <t>ダイジョウブ</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</si>
  <si>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</si>
  <si>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</si>
  <si>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</si>
  <si>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</si>
  <si>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</si>
  <si>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</si>
  <si>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</si>
  <si>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</si>
  <si>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</si>
  <si>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</si>
  <si>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</si>
  <si>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</si>
  <si>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</si>
  <si>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t>
    <phoneticPr fontId="1"/>
  </si>
  <si>
    <t>プランナー</t>
    <phoneticPr fontId="1"/>
  </si>
  <si>
    <t>プログラマ</t>
    <phoneticPr fontId="1"/>
  </si>
  <si>
    <t>UI</t>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</si>
  <si>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</si>
  <si>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</si>
  <si>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</si>
  <si>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</si>
  <si>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</si>
  <si>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</si>
  <si>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</si>
  <si>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</si>
  <si>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</si>
  <si>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</si>
  <si>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</si>
  <si>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</si>
  <si>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</si>
  <si>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</si>
  <si>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</si>
  <si>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</si>
  <si>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</si>
  <si>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</si>
  <si>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</si>
  <si>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</si>
  <si>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</si>
  <si>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</si>
  <si>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</si>
  <si>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</si>
  <si>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</si>
  <si>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</si>
  <si>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</si>
  <si>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</si>
  <si>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</si>
  <si>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</si>
  <si>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</si>
  <si>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</si>
  <si>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</si>
  <si>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</si>
  <si>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</si>
  <si>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</si>
  <si>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</si>
  <si>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</si>
  <si>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</si>
  <si>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</si>
  <si>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</si>
  <si>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</si>
  <si>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</si>
  <si>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</si>
  <si>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</si>
  <si>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</si>
  <si>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</si>
  <si>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</si>
  <si>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</si>
  <si>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モードセレクト画面仕様作成</t>
    <rPh sb="7" eb="9">
      <t>ガメン</t>
    </rPh>
    <phoneticPr fontId="1"/>
  </si>
  <si>
    <t>キャラクターエディット画面仕様作成</t>
    <rPh sb="11" eb="13">
      <t>ガメン</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</si>
  <si>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</si>
  <si>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</si>
  <si>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</si>
  <si>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</si>
  <si>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</si>
  <si>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</si>
  <si>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ショップ画面仕様作成</t>
    <rPh sb="4" eb="6">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</si>
  <si>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</si>
  <si>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</si>
  <si>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</si>
  <si>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</si>
  <si>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</si>
  <si>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</si>
  <si>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</si>
  <si>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</si>
  <si>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</si>
  <si>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</si>
  <si>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</si>
  <si>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</si>
  <si>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</si>
  <si>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</si>
  <si>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</si>
  <si>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</si>
  <si>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</si>
  <si>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</si>
  <si>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</si>
  <si>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</si>
  <si>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</si>
  <si>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</si>
  <si>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</si>
  <si>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</si>
  <si>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</si>
  <si>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</si>
  <si>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</si>
  <si>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</si>
  <si>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</si>
  <si>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</si>
  <si>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</si>
  <si>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</si>
  <si>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</si>
  <si>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</si>
  <si>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</si>
  <si>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</si>
  <si>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</si>
  <si>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</si>
  <si>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</si>
  <si>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</si>
  <si>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</si>
  <si>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</si>
  <si>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</si>
  <si>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</si>
  <si>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</si>
  <si>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</si>
  <si>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</si>
  <si>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</si>
  <si>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</si>
  <si>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</si>
  <si>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</si>
  <si>
    <t>1プレイヤー辺り1000モーションで計算</t>
    <rPh sb="6" eb="7">
      <t>アタ</t>
    </rPh>
    <rPh sb="18" eb="20">
      <t>ケイサン</t>
    </rPh>
    <phoneticPr fontId="1"/>
  </si>
  <si>
    <t>1体のレイドボスに対して100モーションを想定して計算</t>
    <rPh sb="1" eb="2">
      <t>タイ</t>
    </rPh>
    <rPh sb="9" eb="10">
      <t>タイ</t>
    </rPh>
    <rPh sb="21" eb="23">
      <t>ソウテイ</t>
    </rPh>
    <rPh sb="25" eb="27">
      <t>ケイサン</t>
    </rPh>
    <phoneticPr fontId="1"/>
  </si>
  <si>
    <t>Program総物量</t>
    <rPh sb="7" eb="8">
      <t>ソウ</t>
    </rPh>
    <rPh sb="8" eb="10">
      <t>ブツリョウ</t>
    </rPh>
    <phoneticPr fontId="1"/>
  </si>
  <si>
    <t>PROGRAMリード</t>
    <phoneticPr fontId="1"/>
  </si>
  <si>
    <t>PROGRAMセクションのチームリード</t>
    <phoneticPr fontId="1"/>
  </si>
  <si>
    <t>レイドボス仕様作成</t>
    <rPh sb="5" eb="7">
      <t>シヨウ</t>
    </rPh>
    <rPh sb="7" eb="9">
      <t>サクセイ</t>
    </rPh>
    <phoneticPr fontId="1"/>
  </si>
  <si>
    <t>木・枝作成ツール</t>
    <rPh sb="0" eb="1">
      <t>キ</t>
    </rPh>
    <rPh sb="2" eb="3">
      <t>エダ</t>
    </rPh>
    <rPh sb="3" eb="5">
      <t>サクセイ</t>
    </rPh>
    <phoneticPr fontId="1"/>
  </si>
  <si>
    <t>マッチング</t>
    <phoneticPr fontId="1"/>
  </si>
  <si>
    <t>ブロードキャスト</t>
    <phoneticPr fontId="1"/>
  </si>
  <si>
    <t>スクワッド対戦</t>
    <rPh sb="5" eb="7">
      <t>タイセン</t>
    </rPh>
    <phoneticPr fontId="1"/>
  </si>
  <si>
    <t>衣装変更処理作成</t>
    <rPh sb="0" eb="2">
      <t>イショウ</t>
    </rPh>
    <rPh sb="2" eb="4">
      <t>ヘンコウ</t>
    </rPh>
    <rPh sb="4" eb="6">
      <t>ショリ</t>
    </rPh>
    <rPh sb="6" eb="8">
      <t>サクセイ</t>
    </rPh>
    <phoneticPr fontId="1"/>
  </si>
  <si>
    <t>ゲームフロー遷移システム作成</t>
    <rPh sb="6" eb="8">
      <t>センイ</t>
    </rPh>
    <rPh sb="12" eb="14">
      <t>サクセイ</t>
    </rPh>
    <phoneticPr fontId="1"/>
  </si>
  <si>
    <t>ソロマッチング処理実装</t>
    <rPh sb="7" eb="9">
      <t>ショリ</t>
    </rPh>
    <rPh sb="9" eb="11">
      <t>ジッソウ</t>
    </rPh>
    <phoneticPr fontId="1"/>
  </si>
  <si>
    <t>デュオマッチング処理実装</t>
    <phoneticPr fontId="1"/>
  </si>
  <si>
    <t>カルテットマッチング処理実装</t>
    <phoneticPr fontId="1"/>
  </si>
  <si>
    <t>クワッドマッチング処理実装</t>
    <phoneticPr fontId="1"/>
  </si>
  <si>
    <t>システム実装</t>
    <rPh sb="4" eb="6">
      <t>ジッソウ</t>
    </rPh>
    <phoneticPr fontId="1"/>
  </si>
  <si>
    <t>マッチングシステム実装</t>
    <rPh sb="9" eb="11">
      <t>ジッソウ</t>
    </rPh>
    <phoneticPr fontId="1"/>
  </si>
  <si>
    <t>ランキングシステム実装</t>
    <rPh sb="9" eb="11">
      <t>ジッソウ</t>
    </rPh>
    <phoneticPr fontId="1"/>
  </si>
  <si>
    <t>オンライン大会システム実装</t>
    <rPh sb="5" eb="7">
      <t>タイカイ</t>
    </rPh>
    <rPh sb="11" eb="13">
      <t>ジッソウ</t>
    </rPh>
    <phoneticPr fontId="1"/>
  </si>
  <si>
    <t>団体戦システム実装</t>
    <rPh sb="0" eb="3">
      <t>ダンタイセン</t>
    </rPh>
    <rPh sb="7" eb="9">
      <t>ジッソウ</t>
    </rPh>
    <phoneticPr fontId="1"/>
  </si>
  <si>
    <t>団体戦ルール実装</t>
    <rPh sb="0" eb="3">
      <t>ダンタイセン</t>
    </rPh>
    <rPh sb="6" eb="8">
      <t>ジッソウ</t>
    </rPh>
    <phoneticPr fontId="1"/>
  </si>
  <si>
    <t>レイド戦システム実装</t>
    <rPh sb="3" eb="4">
      <t>セン</t>
    </rPh>
    <rPh sb="8" eb="10">
      <t>ジッソウ</t>
    </rPh>
    <phoneticPr fontId="1"/>
  </si>
  <si>
    <t>レイドボス作成</t>
    <rPh sb="5" eb="7">
      <t>サクセイ</t>
    </rPh>
    <phoneticPr fontId="1"/>
  </si>
  <si>
    <t>ガーデニングシステム実装</t>
    <rPh sb="10" eb="12">
      <t>ジッソウ</t>
    </rPh>
    <phoneticPr fontId="1"/>
  </si>
  <si>
    <t>武器システム作成</t>
    <rPh sb="0" eb="2">
      <t>ブキ</t>
    </rPh>
    <rPh sb="6" eb="8">
      <t>サクセイ</t>
    </rPh>
    <phoneticPr fontId="1"/>
  </si>
  <si>
    <t>武器パラメータデータ管理システム作成</t>
    <rPh sb="0" eb="2">
      <t>ブキ</t>
    </rPh>
    <rPh sb="10" eb="12">
      <t>カンリ</t>
    </rPh>
    <rPh sb="16" eb="18">
      <t>サクセイ</t>
    </rPh>
    <phoneticPr fontId="1"/>
  </si>
  <si>
    <t>武器作成</t>
    <rPh sb="0" eb="2">
      <t>ブキ</t>
    </rPh>
    <rPh sb="2" eb="4">
      <t>サクセイ</t>
    </rPh>
    <phoneticPr fontId="1"/>
  </si>
  <si>
    <t>アイテムシステム作成</t>
    <rPh sb="8" eb="10">
      <t>サクセイ</t>
    </rPh>
    <phoneticPr fontId="1"/>
  </si>
  <si>
    <t>アイテムパラメータデータ管理システム作成</t>
    <rPh sb="12" eb="14">
      <t>カンリ</t>
    </rPh>
    <rPh sb="18" eb="20">
      <t>サクセイ</t>
    </rPh>
    <phoneticPr fontId="1"/>
  </si>
  <si>
    <t>アイテム作成</t>
    <rPh sb="4" eb="6">
      <t>サクセイ</t>
    </rPh>
    <phoneticPr fontId="1"/>
  </si>
  <si>
    <t>ステージ管理システム実装</t>
    <rPh sb="4" eb="6">
      <t>カンリ</t>
    </rPh>
    <rPh sb="10" eb="12">
      <t>ジッソウ</t>
    </rPh>
    <phoneticPr fontId="1"/>
  </si>
  <si>
    <t>ステージシステム実装</t>
    <rPh sb="8" eb="10">
      <t>ジッソウ</t>
    </rPh>
    <phoneticPr fontId="1"/>
  </si>
  <si>
    <t>エリア収縮システム実装</t>
    <rPh sb="3" eb="5">
      <t>シュウシュク</t>
    </rPh>
    <rPh sb="9" eb="11">
      <t>ジッソウ</t>
    </rPh>
    <phoneticPr fontId="1"/>
  </si>
  <si>
    <t>ユーザーアカウント管理システム実装</t>
    <rPh sb="9" eb="11">
      <t>カンリ</t>
    </rPh>
    <rPh sb="15" eb="17">
      <t>ジッソウ</t>
    </rPh>
    <phoneticPr fontId="1"/>
  </si>
  <si>
    <t>ユーザー変更パラメータ管理システム実装</t>
    <rPh sb="4" eb="6">
      <t>ヘンコウ</t>
    </rPh>
    <rPh sb="11" eb="13">
      <t>カンリ</t>
    </rPh>
    <rPh sb="17" eb="19">
      <t>ジッソウ</t>
    </rPh>
    <phoneticPr fontId="1"/>
  </si>
  <si>
    <t>エモート組み込み</t>
    <rPh sb="4" eb="5">
      <t>ク</t>
    </rPh>
    <rPh sb="6" eb="7">
      <t>コ</t>
    </rPh>
    <phoneticPr fontId="1"/>
  </si>
  <si>
    <t>タイトル画面実装</t>
    <rPh sb="4" eb="6">
      <t>ガメン</t>
    </rPh>
    <rPh sb="6" eb="8">
      <t>ジッソウ</t>
    </rPh>
    <phoneticPr fontId="1"/>
  </si>
  <si>
    <t>モードセレクト画面実装</t>
    <rPh sb="7" eb="9">
      <t>ガメン</t>
    </rPh>
    <rPh sb="9" eb="11">
      <t>ジッソウ</t>
    </rPh>
    <phoneticPr fontId="1"/>
  </si>
  <si>
    <t>キャラクターエディット画面実装</t>
    <rPh sb="11" eb="13">
      <t>ガメン</t>
    </rPh>
    <rPh sb="13" eb="15">
      <t>ジッソウ</t>
    </rPh>
    <phoneticPr fontId="1"/>
  </si>
  <si>
    <t>マッチング画面実装</t>
    <rPh sb="5" eb="7">
      <t>ガメン</t>
    </rPh>
    <rPh sb="7" eb="9">
      <t>ジッソウ</t>
    </rPh>
    <phoneticPr fontId="1"/>
  </si>
  <si>
    <t>オプション画面実装</t>
    <rPh sb="5" eb="7">
      <t>ガメン</t>
    </rPh>
    <rPh sb="7" eb="9">
      <t>ジッソウ</t>
    </rPh>
    <phoneticPr fontId="1"/>
  </si>
  <si>
    <t>体力ゲージ実装</t>
    <rPh sb="0" eb="2">
      <t>タイリョク</t>
    </rPh>
    <rPh sb="5" eb="7">
      <t>ジッソウ</t>
    </rPh>
    <phoneticPr fontId="1"/>
  </si>
  <si>
    <t>弾ゲージ実装</t>
    <rPh sb="0" eb="1">
      <t>タマ</t>
    </rPh>
    <rPh sb="4" eb="6">
      <t>ジッソウ</t>
    </rPh>
    <phoneticPr fontId="1"/>
  </si>
  <si>
    <t>ミニマップ実装</t>
    <rPh sb="5" eb="7">
      <t>ジッソウ</t>
    </rPh>
    <phoneticPr fontId="1"/>
  </si>
  <si>
    <t>武器切り替え実装</t>
    <rPh sb="0" eb="2">
      <t>ブキ</t>
    </rPh>
    <rPh sb="2" eb="3">
      <t>キ</t>
    </rPh>
    <rPh sb="4" eb="5">
      <t>カ</t>
    </rPh>
    <rPh sb="6" eb="8">
      <t>ジッソウ</t>
    </rPh>
    <phoneticPr fontId="1"/>
  </si>
  <si>
    <t>各種アイコン実装</t>
    <rPh sb="0" eb="2">
      <t>カクシュ</t>
    </rPh>
    <rPh sb="6" eb="8">
      <t>ジッソウ</t>
    </rPh>
    <phoneticPr fontId="1"/>
  </si>
  <si>
    <t>DLCシステム実装</t>
    <rPh sb="7" eb="9">
      <t>ジッソウ</t>
    </rPh>
    <phoneticPr fontId="1"/>
  </si>
  <si>
    <t>ゲーム中UI画面実装</t>
    <rPh sb="3" eb="4">
      <t>チュウ</t>
    </rPh>
    <rPh sb="6" eb="8">
      <t>ガメン</t>
    </rPh>
    <phoneticPr fontId="1"/>
  </si>
  <si>
    <t>リザルト画面実装</t>
    <rPh sb="4" eb="6">
      <t>ガメン</t>
    </rPh>
    <phoneticPr fontId="1"/>
  </si>
  <si>
    <t>ロード画面実装</t>
    <rPh sb="3" eb="5">
      <t>ガメン</t>
    </rPh>
    <phoneticPr fontId="1"/>
  </si>
  <si>
    <t>アカウント作成画面実装</t>
    <rPh sb="5" eb="7">
      <t>サクセイ</t>
    </rPh>
    <rPh sb="7" eb="9">
      <t>ガメン</t>
    </rPh>
    <phoneticPr fontId="1"/>
  </si>
  <si>
    <t>ショップ画面実装</t>
    <rPh sb="4" eb="6">
      <t>ガメン</t>
    </rPh>
    <phoneticPr fontId="1"/>
  </si>
  <si>
    <t>プロフィール確認画面実装</t>
    <rPh sb="6" eb="8">
      <t>カクニン</t>
    </rPh>
    <rPh sb="8" eb="10">
      <t>ガメン</t>
    </rPh>
    <phoneticPr fontId="1"/>
  </si>
  <si>
    <t>ラインキング画面実装</t>
    <rPh sb="6" eb="8">
      <t>ガメン</t>
    </rPh>
    <phoneticPr fontId="1"/>
  </si>
  <si>
    <t>リプレイ画面実装</t>
    <rPh sb="4" eb="6">
      <t>ガメン</t>
    </rPh>
    <phoneticPr fontId="1"/>
  </si>
  <si>
    <t>各種エラー画面実装</t>
    <rPh sb="0" eb="2">
      <t>カクシュ</t>
    </rPh>
    <rPh sb="5" eb="7">
      <t>ガメン</t>
    </rPh>
    <phoneticPr fontId="1"/>
  </si>
  <si>
    <t>実績アイコン実装</t>
    <rPh sb="0" eb="2">
      <t>ジッセキ</t>
    </rPh>
    <phoneticPr fontId="1"/>
  </si>
  <si>
    <t>トレーディングカード実装</t>
    <phoneticPr fontId="1"/>
  </si>
  <si>
    <t>グラフィック</t>
    <phoneticPr fontId="1"/>
  </si>
  <si>
    <t>Steam対応</t>
    <rPh sb="5" eb="7">
      <t>タイオウ</t>
    </rPh>
    <phoneticPr fontId="1"/>
  </si>
  <si>
    <t>UIシステム実装</t>
    <rPh sb="6" eb="8">
      <t>ジッソウ</t>
    </rPh>
    <phoneticPr fontId="1"/>
  </si>
  <si>
    <t>リソース管理</t>
    <rPh sb="4" eb="6">
      <t>カンリ</t>
    </rPh>
    <phoneticPr fontId="1"/>
  </si>
  <si>
    <t>シェーダーの作成・システムの拡張など</t>
    <rPh sb="6" eb="8">
      <t>サクセイ</t>
    </rPh>
    <rPh sb="14" eb="16">
      <t>カクチョウ</t>
    </rPh>
    <phoneticPr fontId="1"/>
  </si>
  <si>
    <t>UEアップデート対応</t>
    <rPh sb="8" eb="10">
      <t>タイオウ</t>
    </rPh>
    <phoneticPr fontId="1"/>
  </si>
  <si>
    <t>6回程度を想定</t>
    <rPh sb="1" eb="2">
      <t>カイ</t>
    </rPh>
    <rPh sb="2" eb="4">
      <t>テイド</t>
    </rPh>
    <rPh sb="5" eb="7">
      <t>ソウテイ</t>
    </rPh>
    <phoneticPr fontId="1"/>
  </si>
  <si>
    <t>マルチプラットフォーム対応</t>
    <rPh sb="11" eb="13">
      <t>タイオウ</t>
    </rPh>
    <phoneticPr fontId="1"/>
  </si>
  <si>
    <t>各プラットフォームごとのアセット管理環境の構築</t>
    <rPh sb="0" eb="1">
      <t>カク</t>
    </rPh>
    <rPh sb="16" eb="18">
      <t>カンリ</t>
    </rPh>
    <rPh sb="18" eb="20">
      <t>カンキョウ</t>
    </rPh>
    <rPh sb="21" eb="23">
      <t>コウチク</t>
    </rPh>
    <phoneticPr fontId="1"/>
  </si>
  <si>
    <t>Steamのレギュレーション対応など</t>
    <rPh sb="14" eb="16">
      <t>タイオウ</t>
    </rPh>
    <phoneticPr fontId="1"/>
  </si>
  <si>
    <t>処理最適化対応</t>
    <rPh sb="0" eb="2">
      <t>ショリ</t>
    </rPh>
    <rPh sb="2" eb="5">
      <t>サイテキカ</t>
    </rPh>
    <rPh sb="5" eb="7">
      <t>タイオウ</t>
    </rPh>
    <phoneticPr fontId="1"/>
  </si>
  <si>
    <t>物理演算系フィジックス対応</t>
    <rPh sb="0" eb="2">
      <t>ブツリ</t>
    </rPh>
    <rPh sb="2" eb="4">
      <t>エンザン</t>
    </rPh>
    <rPh sb="4" eb="5">
      <t>ケイ</t>
    </rPh>
    <rPh sb="11" eb="13">
      <t>タイオウ</t>
    </rPh>
    <phoneticPr fontId="1"/>
  </si>
  <si>
    <t>IK、Clothシミュレーションなどのシステム作成</t>
    <rPh sb="23" eb="25">
      <t>サクセイ</t>
    </rPh>
    <phoneticPr fontId="1"/>
  </si>
  <si>
    <t>ローカライズ対応</t>
    <rPh sb="6" eb="8">
      <t>タイオウ</t>
    </rPh>
    <phoneticPr fontId="1"/>
  </si>
  <si>
    <t>オンラインシステム作成、および管理</t>
    <rPh sb="9" eb="11">
      <t>サクセイ</t>
    </rPh>
    <rPh sb="15" eb="17">
      <t>カンリ</t>
    </rPh>
    <phoneticPr fontId="1"/>
  </si>
  <si>
    <t>サウンド</t>
    <phoneticPr fontId="1"/>
  </si>
  <si>
    <t>SOUNDリード</t>
    <phoneticPr fontId="1"/>
  </si>
  <si>
    <t>SOUNDセクションのチームリード</t>
    <phoneticPr fontId="1"/>
  </si>
  <si>
    <t>環境音</t>
    <rPh sb="0" eb="2">
      <t>カンキョウ</t>
    </rPh>
    <rPh sb="2" eb="3">
      <t>オン</t>
    </rPh>
    <phoneticPr fontId="1"/>
  </si>
  <si>
    <t>BGM</t>
    <phoneticPr fontId="1"/>
  </si>
  <si>
    <t>1つの武器あたり3人日で計算</t>
    <rPh sb="3" eb="5">
      <t>ブキ</t>
    </rPh>
    <rPh sb="9" eb="10">
      <t>ニン</t>
    </rPh>
    <rPh sb="10" eb="11">
      <t>ニチ</t>
    </rPh>
    <rPh sb="12" eb="14">
      <t>ケイサン</t>
    </rPh>
    <phoneticPr fontId="1"/>
  </si>
  <si>
    <t>1つのアイテム辺り3人日で計算</t>
    <rPh sb="7" eb="8">
      <t>アタ</t>
    </rPh>
    <rPh sb="10" eb="11">
      <t>ニン</t>
    </rPh>
    <rPh sb="11" eb="12">
      <t>ニチ</t>
    </rPh>
    <rPh sb="13" eb="15">
      <t>ケイサン</t>
    </rPh>
    <phoneticPr fontId="1"/>
  </si>
  <si>
    <t>サウンドシステム構築</t>
    <rPh sb="8" eb="10">
      <t>コウチク</t>
    </rPh>
    <phoneticPr fontId="1"/>
  </si>
  <si>
    <t>1つの植物ギミックあたり7人日で計算</t>
    <rPh sb="3" eb="5">
      <t>ショクブツ</t>
    </rPh>
    <rPh sb="13" eb="15">
      <t>ニンニチ</t>
    </rPh>
    <rPh sb="16" eb="18">
      <t>ケイサン</t>
    </rPh>
    <phoneticPr fontId="1"/>
  </si>
  <si>
    <t>1つの虫ギミック辺り7人日で計算</t>
    <rPh sb="3" eb="4">
      <t>ムシ</t>
    </rPh>
    <rPh sb="8" eb="9">
      <t>アタ</t>
    </rPh>
    <rPh sb="11" eb="12">
      <t>ニン</t>
    </rPh>
    <rPh sb="12" eb="13">
      <t>ニチ</t>
    </rPh>
    <rPh sb="14" eb="16">
      <t>ケイサン</t>
    </rPh>
    <phoneticPr fontId="1"/>
  </si>
  <si>
    <t>Environment総物量</t>
    <rPh sb="11" eb="12">
      <t>ソウ</t>
    </rPh>
    <rPh sb="12" eb="14">
      <t>ブツリョウ</t>
    </rPh>
    <phoneticPr fontId="1"/>
  </si>
  <si>
    <t>Art総物量</t>
    <rPh sb="3" eb="4">
      <t>ソウ</t>
    </rPh>
    <rPh sb="4" eb="6">
      <t>ブツリョウ</t>
    </rPh>
    <phoneticPr fontId="1"/>
  </si>
  <si>
    <t>Plan総物量</t>
    <rPh sb="4" eb="5">
      <t>ソウ</t>
    </rPh>
    <rPh sb="5" eb="7">
      <t>ブツリョウ</t>
    </rPh>
    <phoneticPr fontId="1"/>
  </si>
  <si>
    <t>PLANリード</t>
    <phoneticPr fontId="1"/>
  </si>
  <si>
    <t>その他</t>
    <rPh sb="2" eb="3">
      <t>タ</t>
    </rPh>
    <phoneticPr fontId="1"/>
  </si>
  <si>
    <t>Effect総物量</t>
    <rPh sb="6" eb="7">
      <t>ソウ</t>
    </rPh>
    <rPh sb="7" eb="9">
      <t>ブツリョウ</t>
    </rPh>
    <phoneticPr fontId="1"/>
  </si>
  <si>
    <t>Sound総物量</t>
    <rPh sb="5" eb="6">
      <t>ソウ</t>
    </rPh>
    <rPh sb="6" eb="8">
      <t>ブツリョウ</t>
    </rPh>
    <phoneticPr fontId="1"/>
  </si>
  <si>
    <t>機材</t>
    <rPh sb="0" eb="2">
      <t>キザイ</t>
    </rPh>
    <phoneticPr fontId="1"/>
  </si>
  <si>
    <t>UEライセンス料</t>
    <rPh sb="7" eb="8">
      <t>リョウ</t>
    </rPh>
    <phoneticPr fontId="1"/>
  </si>
  <si>
    <t>サーバー管理費</t>
    <rPh sb="4" eb="6">
      <t>カンリ</t>
    </rPh>
    <rPh sb="6" eb="7">
      <t>ヒ</t>
    </rPh>
    <phoneticPr fontId="1"/>
  </si>
  <si>
    <t>QAコスト</t>
    <phoneticPr fontId="1"/>
  </si>
  <si>
    <t>DCCライセンス料</t>
    <rPh sb="8" eb="9">
      <t>リョウ</t>
    </rPh>
    <phoneticPr fontId="1"/>
  </si>
  <si>
    <t>バージョン管理ツールライセンス料</t>
    <rPh sb="5" eb="7">
      <t>カンリ</t>
    </rPh>
    <rPh sb="15" eb="16">
      <t>リョウ</t>
    </rPh>
    <phoneticPr fontId="1"/>
  </si>
  <si>
    <t>Slackライセンス料</t>
    <rPh sb="10" eb="11">
      <t>リョウ</t>
    </rPh>
    <phoneticPr fontId="1"/>
  </si>
  <si>
    <t>セキュリティツール</t>
    <phoneticPr fontId="1"/>
  </si>
  <si>
    <t>サウンドミドルウェアライセンス料</t>
    <rPh sb="15" eb="16">
      <t>リョウ</t>
    </rPh>
    <phoneticPr fontId="1"/>
  </si>
  <si>
    <t>CRIの場合、F2P販売ではタイトルの月間売上に応じて月額許諾料が変化する様です。</t>
    <rPh sb="4" eb="6">
      <t>バアイ</t>
    </rPh>
    <rPh sb="10" eb="12">
      <t>ハンバイ</t>
    </rPh>
    <rPh sb="19" eb="21">
      <t>ゲッカン</t>
    </rPh>
    <rPh sb="21" eb="23">
      <t>ウリアゲ</t>
    </rPh>
    <rPh sb="24" eb="25">
      <t>オウ</t>
    </rPh>
    <rPh sb="27" eb="29">
      <t>ゲツガク</t>
    </rPh>
    <rPh sb="29" eb="31">
      <t>キョダク</t>
    </rPh>
    <rPh sb="31" eb="32">
      <t>リョウ</t>
    </rPh>
    <rPh sb="33" eb="35">
      <t>ヘンカ</t>
    </rPh>
    <rPh sb="37" eb="38">
      <t>ヨウ</t>
    </rPh>
    <phoneticPr fontId="1"/>
  </si>
  <si>
    <t>金額(円)</t>
    <rPh sb="0" eb="2">
      <t>キンガク</t>
    </rPh>
    <rPh sb="3" eb="4">
      <t>エン</t>
    </rPh>
    <phoneticPr fontId="1"/>
  </si>
  <si>
    <t>1月当たりの参加人数(人)</t>
    <rPh sb="1" eb="2">
      <t>ツキ</t>
    </rPh>
    <rPh sb="2" eb="3">
      <t>ア</t>
    </rPh>
    <rPh sb="6" eb="8">
      <t>サンカ</t>
    </rPh>
    <rPh sb="8" eb="10">
      <t>ニンズウ</t>
    </rPh>
    <rPh sb="11" eb="12">
      <t>ニン</t>
    </rPh>
    <phoneticPr fontId="1"/>
  </si>
  <si>
    <t>人</t>
    <rPh sb="0" eb="1">
      <t>ニン</t>
    </rPh>
    <phoneticPr fontId="1"/>
  </si>
  <si>
    <t>プロジェクトマネージャー</t>
    <phoneticPr fontId="1"/>
  </si>
  <si>
    <t>グローバル配信/サービス/セキュリティ</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</si>
</sst>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4"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s>
  <fills count="15">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215">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lignment vertical="center"/>
    </xf>
    <xf numFmtId="0" fontId="2" fillId="0" borderId="9" xfId="0" applyFont="1" applyBorder="1">
      <alignment vertical="center"/>
    </xf>
    <xf numFmtId="0" fontId="2" fillId="0" borderId="0" xfId="0" applyFont="1" applyFill="1" applyBorder="1">
      <alignment vertical="center"/>
    </xf>
    <xf numFmtId="0" fontId="2" fillId="0" borderId="12" xfId="0" applyFont="1" applyBorder="1">
      <alignment vertical="center"/>
    </xf>
    <xf numFmtId="0" fontId="2" fillId="0" borderId="13" xfId="0" applyFont="1" applyBorder="1">
      <alignment vertical="center"/>
    </xf>
    <xf numFmtId="0" fontId="2" fillId="0" borderId="3" xfId="0" applyFont="1" applyBorder="1" applyAlignment="1">
      <alignment vertical="center"/>
    </xf>
    <xf numFmtId="0" fontId="2" fillId="0" borderId="15" xfId="0" applyFont="1" applyBorder="1" applyAlignment="1">
      <alignment vertical="center"/>
    </xf>
    <xf numFmtId="0" fontId="2" fillId="0" borderId="19" xfId="0" applyFont="1" applyBorder="1">
      <alignment vertical="center"/>
    </xf>
    <xf numFmtId="0" fontId="2" fillId="0" borderId="19" xfId="0" applyFont="1" applyFill="1" applyBorder="1">
      <alignment vertical="center"/>
    </xf>
    <xf numFmtId="0" fontId="2" fillId="0" borderId="22" xfId="0" applyFont="1" applyBorder="1">
      <alignment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7" xfId="0" applyFont="1" applyBorder="1">
      <alignment vertical="center"/>
    </xf>
    <xf numFmtId="0" fontId="7" fillId="0" borderId="27"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6"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6" xfId="0" applyFont="1" applyBorder="1" applyAlignment="1">
      <alignment horizontal="center" vertical="center"/>
    </xf>
    <xf numFmtId="0" fontId="7" fillId="0" borderId="0" xfId="0" applyFont="1" applyBorder="1" applyAlignment="1">
      <alignment horizontal="center" vertical="center"/>
    </xf>
    <xf numFmtId="0" fontId="8" fillId="0" borderId="28" xfId="0" applyFont="1" applyBorder="1" applyAlignment="1">
      <alignment horizontal="center" vertical="center"/>
    </xf>
    <xf numFmtId="0" fontId="3" fillId="2" borderId="29" xfId="0" applyFont="1" applyFill="1" applyBorder="1" applyAlignment="1">
      <alignment horizontal="center" vertical="center"/>
    </xf>
    <xf numFmtId="0" fontId="2" fillId="7" borderId="1" xfId="0" applyFont="1" applyFill="1" applyBorder="1">
      <alignment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3" fillId="2" borderId="35" xfId="0" applyFont="1" applyFill="1" applyBorder="1" applyAlignment="1">
      <alignment horizontal="center" vertical="center"/>
    </xf>
    <xf numFmtId="0" fontId="2" fillId="0" borderId="8"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8"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6" xfId="0" applyFont="1" applyFill="1" applyBorder="1">
      <alignment vertical="center"/>
    </xf>
    <xf numFmtId="0" fontId="3" fillId="2" borderId="39" xfId="0" applyFont="1" applyFill="1" applyBorder="1" applyAlignment="1">
      <alignment horizontal="center" vertical="center"/>
    </xf>
    <xf numFmtId="0" fontId="2" fillId="0" borderId="23" xfId="0" applyFont="1" applyBorder="1">
      <alignment vertical="center"/>
    </xf>
    <xf numFmtId="0" fontId="2" fillId="0" borderId="40" xfId="0" applyFont="1" applyBorder="1">
      <alignment vertical="center"/>
    </xf>
    <xf numFmtId="0" fontId="2" fillId="0" borderId="41" xfId="0" applyFont="1" applyBorder="1">
      <alignment vertical="center"/>
    </xf>
    <xf numFmtId="0" fontId="2" fillId="0" borderId="41" xfId="0" applyFont="1" applyBorder="1" applyAlignment="1">
      <alignment horizontal="center" vertical="center"/>
    </xf>
    <xf numFmtId="0" fontId="2" fillId="0" borderId="40" xfId="0" applyFont="1" applyBorder="1" applyAlignment="1">
      <alignment horizontal="center" vertical="center"/>
    </xf>
    <xf numFmtId="0" fontId="2" fillId="0" borderId="42"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3" xfId="0" applyFont="1" applyBorder="1">
      <alignment vertical="center"/>
    </xf>
    <xf numFmtId="0" fontId="2" fillId="0" borderId="39" xfId="0" applyFont="1" applyBorder="1" applyAlignment="1">
      <alignment horizontal="center" vertical="center"/>
    </xf>
    <xf numFmtId="0" fontId="2" fillId="0" borderId="44" xfId="0" applyFont="1" applyBorder="1" applyAlignment="1">
      <alignment horizontal="right" vertical="center"/>
    </xf>
    <xf numFmtId="0" fontId="3" fillId="9" borderId="45" xfId="0" applyFont="1" applyFill="1" applyBorder="1" applyAlignment="1">
      <alignment horizontal="center" vertical="center"/>
    </xf>
    <xf numFmtId="0" fontId="2" fillId="0" borderId="4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3" xfId="0" applyFont="1" applyBorder="1" applyAlignment="1">
      <alignment horizontal="center" vertical="center"/>
    </xf>
    <xf numFmtId="0" fontId="2" fillId="0" borderId="29" xfId="0" applyFont="1" applyBorder="1">
      <alignment vertical="center"/>
    </xf>
    <xf numFmtId="0" fontId="2" fillId="3" borderId="19" xfId="0" applyFont="1" applyFill="1" applyBorder="1">
      <alignment vertical="center"/>
    </xf>
    <xf numFmtId="0" fontId="2" fillId="3" borderId="9" xfId="0" applyFont="1" applyFill="1" applyBorder="1">
      <alignment vertical="center"/>
    </xf>
    <xf numFmtId="0" fontId="7" fillId="0" borderId="1" xfId="0" applyFont="1" applyBorder="1">
      <alignment vertical="center"/>
    </xf>
    <xf numFmtId="0" fontId="7" fillId="0" borderId="36"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29" xfId="0" applyFont="1" applyBorder="1">
      <alignment vertical="center"/>
    </xf>
    <xf numFmtId="0" fontId="7" fillId="0" borderId="29" xfId="0" applyFont="1" applyBorder="1" applyAlignment="1">
      <alignment horizontal="center" vertical="center"/>
    </xf>
    <xf numFmtId="0" fontId="7" fillId="0" borderId="35" xfId="0" applyFont="1" applyBorder="1">
      <alignment vertical="center"/>
    </xf>
    <xf numFmtId="0" fontId="9" fillId="3" borderId="47" xfId="0" applyFont="1" applyFill="1" applyBorder="1">
      <alignment vertical="center"/>
    </xf>
    <xf numFmtId="0" fontId="9" fillId="3" borderId="45" xfId="0" applyFont="1" applyFill="1" applyBorder="1">
      <alignment vertical="center"/>
    </xf>
    <xf numFmtId="0" fontId="7" fillId="0" borderId="46" xfId="0" applyFont="1" applyBorder="1" applyAlignment="1">
      <alignment horizontal="center" vertical="center"/>
    </xf>
    <xf numFmtId="0" fontId="7" fillId="0" borderId="8" xfId="0" applyFont="1" applyBorder="1" applyAlignment="1">
      <alignment horizontal="center" vertical="center"/>
    </xf>
    <xf numFmtId="0" fontId="7" fillId="0" borderId="43" xfId="0" applyFont="1" applyBorder="1" applyAlignment="1">
      <alignment horizontal="center" vertical="center"/>
    </xf>
    <xf numFmtId="0" fontId="9" fillId="3" borderId="44" xfId="0" applyFont="1" applyFill="1" applyBorder="1" applyAlignment="1">
      <alignment horizontal="center" vertical="center"/>
    </xf>
    <xf numFmtId="0" fontId="9" fillId="10" borderId="30"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6" xfId="0" applyFont="1" applyFill="1" applyBorder="1">
      <alignment vertical="center"/>
    </xf>
    <xf numFmtId="0" fontId="9" fillId="3" borderId="47" xfId="0" applyFont="1" applyFill="1" applyBorder="1" applyAlignment="1">
      <alignment horizontal="right" vertical="center"/>
    </xf>
    <xf numFmtId="176"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6" fontId="0" fillId="14" borderId="14" xfId="0" applyNumberFormat="1" applyFill="1" applyBorder="1">
      <alignment vertical="center"/>
    </xf>
    <xf numFmtId="0" fontId="0" fillId="14" borderId="49" xfId="0" applyFill="1" applyBorder="1">
      <alignment vertical="center"/>
    </xf>
    <xf numFmtId="0" fontId="0" fillId="14" borderId="50" xfId="0" applyFill="1" applyBorder="1">
      <alignment vertical="center"/>
    </xf>
    <xf numFmtId="0" fontId="0" fillId="14" borderId="52" xfId="0" applyFill="1" applyBorder="1">
      <alignment vertical="center"/>
    </xf>
    <xf numFmtId="0" fontId="0" fillId="14" borderId="31" xfId="0" applyFill="1" applyBorder="1">
      <alignment vertical="center"/>
    </xf>
    <xf numFmtId="176" fontId="0" fillId="14" borderId="53" xfId="0" applyNumberFormat="1" applyFill="1" applyBorder="1">
      <alignment vertical="center"/>
    </xf>
    <xf numFmtId="176" fontId="0" fillId="0" borderId="48" xfId="0" applyNumberFormat="1" applyBorder="1">
      <alignment vertical="center"/>
    </xf>
    <xf numFmtId="0" fontId="0" fillId="0" borderId="10" xfId="0" applyBorder="1">
      <alignment vertical="center"/>
    </xf>
    <xf numFmtId="176" fontId="0" fillId="0" borderId="10" xfId="0" applyNumberFormat="1" applyBorder="1">
      <alignment vertical="center"/>
    </xf>
    <xf numFmtId="176" fontId="0" fillId="0" borderId="51" xfId="0" applyNumberFormat="1" applyBorder="1">
      <alignment vertical="center"/>
    </xf>
    <xf numFmtId="0" fontId="13" fillId="0" borderId="0" xfId="0" applyFont="1">
      <alignment vertical="center"/>
    </xf>
    <xf numFmtId="0" fontId="0" fillId="0" borderId="8" xfId="0" applyBorder="1">
      <alignment vertical="center"/>
    </xf>
    <xf numFmtId="0" fontId="0" fillId="0" borderId="1" xfId="0" applyBorder="1">
      <alignment vertical="center"/>
    </xf>
    <xf numFmtId="0" fontId="0" fillId="0" borderId="36" xfId="0" applyBorder="1">
      <alignment vertical="center"/>
    </xf>
    <xf numFmtId="0" fontId="0" fillId="0" borderId="8" xfId="0" applyFill="1" applyBorder="1">
      <alignment vertical="center"/>
    </xf>
    <xf numFmtId="0" fontId="0" fillId="0" borderId="1" xfId="0" applyFill="1" applyBorder="1">
      <alignment vertical="center"/>
    </xf>
    <xf numFmtId="0" fontId="0" fillId="0" borderId="11" xfId="0" applyFill="1" applyBorder="1">
      <alignment vertical="center"/>
    </xf>
    <xf numFmtId="0" fontId="0" fillId="0" borderId="37" xfId="0" applyBorder="1">
      <alignment vertical="center"/>
    </xf>
    <xf numFmtId="0" fontId="0" fillId="0" borderId="37" xfId="0" applyFill="1" applyBorder="1">
      <alignment vertical="center"/>
    </xf>
    <xf numFmtId="0" fontId="0" fillId="0" borderId="38" xfId="0" applyFill="1" applyBorder="1">
      <alignment vertical="center"/>
    </xf>
    <xf numFmtId="0" fontId="0" fillId="0" borderId="23" xfId="0" applyBorder="1">
      <alignment vertical="center"/>
    </xf>
    <xf numFmtId="0" fontId="0" fillId="0" borderId="5" xfId="0" applyBorder="1">
      <alignment vertical="center"/>
    </xf>
    <xf numFmtId="0" fontId="0" fillId="0" borderId="54" xfId="0" applyBorder="1">
      <alignment vertical="center"/>
    </xf>
    <xf numFmtId="0" fontId="11" fillId="12" borderId="44" xfId="0" applyFont="1" applyFill="1" applyBorder="1" applyAlignment="1">
      <alignment horizontal="center" vertical="center"/>
    </xf>
    <xf numFmtId="0" fontId="11" fillId="12" borderId="47" xfId="0" applyFont="1" applyFill="1" applyBorder="1" applyAlignment="1">
      <alignment horizontal="center" vertical="center"/>
    </xf>
    <xf numFmtId="0" fontId="12" fillId="12" borderId="45" xfId="0" applyFont="1" applyFill="1" applyBorder="1" applyAlignment="1">
      <alignment horizontal="center" vertical="center"/>
    </xf>
    <xf numFmtId="0" fontId="0" fillId="0" borderId="36" xfId="0" applyFill="1" applyBorder="1">
      <alignment vertical="center"/>
    </xf>
    <xf numFmtId="0" fontId="0" fillId="0" borderId="1" xfId="0" applyBorder="1" applyAlignment="1">
      <alignment vertical="center" wrapText="1"/>
    </xf>
    <xf numFmtId="0" fontId="0" fillId="0" borderId="38" xfId="0" applyBorder="1">
      <alignment vertical="center"/>
    </xf>
    <xf numFmtId="0" fontId="11" fillId="12" borderId="45" xfId="0" applyFont="1" applyFill="1" applyBorder="1" applyAlignment="1">
      <alignment horizontal="center" vertical="center"/>
    </xf>
    <xf numFmtId="0" fontId="11" fillId="13" borderId="10" xfId="0" applyFont="1" applyFill="1" applyBorder="1" applyAlignment="1">
      <alignment horizontal="right" vertical="center"/>
    </xf>
    <xf numFmtId="0" fontId="11" fillId="13" borderId="24" xfId="0" applyFont="1" applyFill="1" applyBorder="1" applyAlignment="1">
      <alignment horizontal="right" vertical="center"/>
    </xf>
    <xf numFmtId="0" fontId="11" fillId="13" borderId="28" xfId="0" applyFont="1" applyFill="1" applyBorder="1" applyAlignment="1">
      <alignment horizontal="right" vertical="center"/>
    </xf>
    <xf numFmtId="0" fontId="11" fillId="13" borderId="25" xfId="0" applyFont="1" applyFill="1" applyBorder="1" applyAlignment="1">
      <alignment horizontal="right" vertical="center"/>
    </xf>
    <xf numFmtId="0" fontId="0" fillId="0" borderId="37" xfId="0" applyBorder="1" applyAlignment="1">
      <alignment vertical="center" wrapText="1"/>
    </xf>
    <xf numFmtId="176" fontId="0" fillId="0" borderId="5" xfId="0" applyNumberFormat="1" applyBorder="1">
      <alignment vertical="center"/>
    </xf>
    <xf numFmtId="176" fontId="0" fillId="0" borderId="1" xfId="0" applyNumberFormat="1" applyBorder="1">
      <alignment vertical="center"/>
    </xf>
    <xf numFmtId="176" fontId="0" fillId="0" borderId="37" xfId="0" applyNumberFormat="1" applyBorder="1">
      <alignment vertical="center"/>
    </xf>
    <xf numFmtId="0" fontId="0" fillId="0" borderId="10" xfId="0" applyBorder="1" applyAlignment="1">
      <alignment horizontal="right" vertical="center"/>
    </xf>
    <xf numFmtId="0" fontId="0" fillId="14" borderId="10" xfId="0" applyFill="1" applyBorder="1">
      <alignment vertical="center"/>
    </xf>
    <xf numFmtId="0" fontId="0" fillId="0" borderId="0" xfId="0" applyFill="1">
      <alignment vertical="center"/>
    </xf>
    <xf numFmtId="0" fontId="2" fillId="0" borderId="8" xfId="0" applyFont="1" applyFill="1" applyBorder="1">
      <alignment vertical="center"/>
    </xf>
    <xf numFmtId="0" fontId="2" fillId="0" borderId="1" xfId="0" applyFont="1" applyFill="1" applyBorder="1">
      <alignment vertical="center"/>
    </xf>
    <xf numFmtId="0" fontId="2" fillId="0" borderId="36" xfId="0" applyFont="1" applyFill="1" applyBorder="1">
      <alignment vertical="center"/>
    </xf>
    <xf numFmtId="0" fontId="0" fillId="0" borderId="1" xfId="0" applyFill="1" applyBorder="1" applyAlignment="1">
      <alignment vertical="center"/>
    </xf>
    <xf numFmtId="49" fontId="2" fillId="0" borderId="1" xfId="0" applyNumberFormat="1" applyFont="1" applyBorder="1" applyAlignment="1">
      <alignment horizontal="center" vertical="center"/>
    </xf>
    <xf numFmtId="0" fontId="2" fillId="0" borderId="1" xfId="0" applyFont="1" applyBorder="1" applyAlignment="1">
      <alignment vertical="center"/>
    </xf>
    <xf numFmtId="0" fontId="3" fillId="6" borderId="2" xfId="0" applyFont="1" applyFill="1" applyBorder="1" applyAlignment="1">
      <alignment horizontal="center" vertical="center"/>
    </xf>
    <xf numFmtId="0" fontId="0" fillId="0" borderId="2" xfId="0"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3" fillId="3" borderId="18" xfId="0" applyFont="1" applyFill="1"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vertical="center"/>
    </xf>
    <xf numFmtId="0" fontId="0" fillId="0" borderId="7" xfId="0" applyBorder="1" applyAlignment="1">
      <alignment horizontal="center" vertical="center"/>
    </xf>
    <xf numFmtId="0" fontId="0" fillId="0" borderId="17"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2" fillId="0" borderId="23" xfId="0" applyFont="1" applyBorder="1" applyAlignment="1">
      <alignment horizontal="center" vertical="center"/>
    </xf>
    <xf numFmtId="0" fontId="2" fillId="0" borderId="20" xfId="0" applyFont="1" applyBorder="1" applyAlignment="1">
      <alignment vertical="center"/>
    </xf>
    <xf numFmtId="0" fontId="2" fillId="0" borderId="10" xfId="0" applyFont="1" applyBorder="1" applyAlignment="1">
      <alignment horizontal="center" vertical="center"/>
    </xf>
    <xf numFmtId="0" fontId="2" fillId="0" borderId="14" xfId="0" applyFont="1" applyBorder="1" applyAlignment="1">
      <alignment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0" fontId="2" fillId="0" borderId="11" xfId="0" applyFont="1" applyBorder="1" applyAlignment="1">
      <alignment vertical="center"/>
    </xf>
    <xf numFmtId="0" fontId="2" fillId="0" borderId="36" xfId="0" applyFont="1" applyBorder="1" applyAlignment="1">
      <alignment vertical="center"/>
    </xf>
    <xf numFmtId="0" fontId="2" fillId="0" borderId="37" xfId="0" applyFont="1" applyBorder="1" applyAlignment="1">
      <alignment vertical="center"/>
    </xf>
    <xf numFmtId="0" fontId="2" fillId="0" borderId="38" xfId="0" applyFont="1" applyBorder="1" applyAlignment="1">
      <alignment vertical="center"/>
    </xf>
    <xf numFmtId="0" fontId="3" fillId="6" borderId="37" xfId="0" applyFont="1" applyFill="1" applyBorder="1" applyAlignment="1">
      <alignment vertical="center"/>
    </xf>
    <xf numFmtId="0" fontId="3" fillId="6" borderId="38" xfId="0" applyFont="1" applyFill="1" applyBorder="1" applyAlignment="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11" fillId="13" borderId="48" xfId="0" applyFont="1" applyFill="1" applyBorder="1" applyAlignment="1">
      <alignment horizontal="right" vertical="center"/>
    </xf>
    <xf numFmtId="0" fontId="11" fillId="0" borderId="49" xfId="0" applyFont="1" applyBorder="1" applyAlignment="1">
      <alignment horizontal="right" vertical="center"/>
    </xf>
    <xf numFmtId="0" fontId="11" fillId="13" borderId="10" xfId="0" applyFont="1" applyFill="1" applyBorder="1" applyAlignment="1">
      <alignment horizontal="right" vertical="center"/>
    </xf>
    <xf numFmtId="0" fontId="11" fillId="0" borderId="50" xfId="0" applyFont="1" applyBorder="1" applyAlignment="1">
      <alignment horizontal="right" vertical="center"/>
    </xf>
    <xf numFmtId="0" fontId="11" fillId="13" borderId="51" xfId="0" applyFont="1" applyFill="1" applyBorder="1" applyAlignment="1">
      <alignment horizontal="right" vertical="center"/>
    </xf>
    <xf numFmtId="0" fontId="11" fillId="0" borderId="52" xfId="0" applyFont="1" applyBorder="1" applyAlignment="1">
      <alignment horizontal="right" vertical="center"/>
    </xf>
    <xf numFmtId="0" fontId="0" fillId="0" borderId="50" xfId="0" applyBorder="1" applyAlignment="1">
      <alignment horizontal="right" vertical="center"/>
    </xf>
    <xf numFmtId="0" fontId="0" fillId="0" borderId="8" xfId="0" applyBorder="1" applyAlignment="1">
      <alignment vertical="center"/>
    </xf>
    <xf numFmtId="0" fontId="0" fillId="0" borderId="1" xfId="0" applyBorder="1" applyAlignment="1">
      <alignment vertical="center"/>
    </xf>
    <xf numFmtId="0" fontId="0" fillId="0" borderId="11" xfId="0" applyBorder="1" applyAlignment="1">
      <alignment vertical="center"/>
    </xf>
    <xf numFmtId="0" fontId="0" fillId="0" borderId="37" xfId="0" applyBorder="1" applyAlignment="1">
      <alignment vertical="center"/>
    </xf>
    <xf numFmtId="0" fontId="11" fillId="12" borderId="44" xfId="0" applyFont="1" applyFill="1" applyBorder="1" applyAlignment="1">
      <alignment horizontal="center" vertical="center"/>
    </xf>
    <xf numFmtId="0" fontId="0" fillId="0" borderId="47" xfId="0" applyBorder="1" applyAlignment="1">
      <alignment horizontal="center" vertical="center"/>
    </xf>
    <xf numFmtId="0" fontId="0" fillId="0" borderId="8" xfId="0" applyFill="1" applyBorder="1" applyAlignment="1">
      <alignment vertical="center"/>
    </xf>
    <xf numFmtId="0" fontId="0" fillId="0" borderId="1" xfId="0" applyFill="1" applyBorder="1" applyAlignment="1">
      <alignment vertical="center"/>
    </xf>
    <xf numFmtId="0" fontId="11" fillId="12" borderId="47" xfId="0" applyFont="1" applyFill="1" applyBorder="1" applyAlignment="1">
      <alignment horizontal="center" vertical="center"/>
    </xf>
    <xf numFmtId="0" fontId="0" fillId="0" borderId="23" xfId="0" applyBorder="1" applyAlignment="1">
      <alignment vertical="center"/>
    </xf>
    <xf numFmtId="0" fontId="0" fillId="0" borderId="5" xfId="0" applyBorder="1" applyAlignment="1">
      <alignment vertical="center"/>
    </xf>
    <xf numFmtId="0" fontId="0" fillId="0" borderId="0" xfId="0" applyAlignment="1">
      <alignment vertical="center"/>
    </xf>
    <xf numFmtId="0" fontId="2" fillId="0" borderId="4" xfId="0" applyFont="1" applyFill="1" applyBorder="1" applyAlignment="1">
      <alignment horizontal="center" vertical="center"/>
    </xf>
    <xf numFmtId="0" fontId="2" fillId="0" borderId="0" xfId="0" applyFont="1" applyFill="1">
      <alignment vertical="center"/>
    </xf>
    <xf numFmtId="0" fontId="2" fillId="0" borderId="3" xfId="0" applyFont="1" applyFill="1" applyBorder="1">
      <alignment vertical="center"/>
    </xf>
    <xf numFmtId="0" fontId="0" fillId="0" borderId="6" xfId="0" applyFill="1" applyBorder="1" applyAlignment="1">
      <alignment vertical="center"/>
    </xf>
    <xf numFmtId="0" fontId="0" fillId="0" borderId="55" xfId="0" applyFill="1" applyBorder="1" applyAlignment="1">
      <alignment vertical="center"/>
    </xf>
    <xf numFmtId="0" fontId="0" fillId="0" borderId="5" xfId="0" applyFill="1" applyBorder="1">
      <alignment vertical="center"/>
    </xf>
    <xf numFmtId="0" fontId="0" fillId="0" borderId="54" xfId="0" applyFill="1" applyBorder="1">
      <alignment vertical="center"/>
    </xf>
    <xf numFmtId="0" fontId="0" fillId="0" borderId="10" xfId="0" applyFill="1" applyBorder="1" applyAlignment="1">
      <alignment vertical="center"/>
    </xf>
    <xf numFmtId="0" fontId="0" fillId="0" borderId="4" xfId="0" applyFill="1" applyBorder="1" applyAlignment="1">
      <alignment vertical="center"/>
    </xf>
    <xf numFmtId="0" fontId="13" fillId="0" borderId="1" xfId="0" applyFont="1" applyFill="1" applyBorder="1">
      <alignment vertical="center"/>
    </xf>
    <xf numFmtId="0" fontId="13" fillId="0" borderId="36" xfId="0" applyFont="1" applyFill="1" applyBorder="1">
      <alignment vertical="center"/>
    </xf>
    <xf numFmtId="0" fontId="0" fillId="0" borderId="1" xfId="0" applyFont="1" applyFill="1" applyBorder="1" applyAlignment="1">
      <alignment vertical="center"/>
    </xf>
    <xf numFmtId="0" fontId="0" fillId="0" borderId="1" xfId="0" applyFont="1" applyFill="1" applyBorder="1">
      <alignment vertical="center"/>
    </xf>
    <xf numFmtId="0" fontId="0" fillId="0" borderId="36" xfId="0" applyFont="1" applyFill="1" applyBorder="1">
      <alignment vertical="center"/>
    </xf>
    <xf numFmtId="0" fontId="0" fillId="0" borderId="11" xfId="0" applyFill="1" applyBorder="1" applyAlignment="1">
      <alignment vertical="center"/>
    </xf>
    <xf numFmtId="0" fontId="0" fillId="0" borderId="37" xfId="0" applyFill="1" applyBorder="1" applyAlignment="1">
      <alignment vertical="center"/>
    </xf>
    <xf numFmtId="0" fontId="11" fillId="13" borderId="30" xfId="0" applyFont="1" applyFill="1" applyBorder="1" applyAlignment="1">
      <alignment horizontal="right" vertical="center"/>
    </xf>
    <xf numFmtId="176" fontId="0" fillId="14" borderId="56" xfId="0" applyNumberFormat="1" applyFill="1" applyBorder="1">
      <alignment vertical="center"/>
    </xf>
    <xf numFmtId="0" fontId="0" fillId="14" borderId="57"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10</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20</xdr:row>
      <xdr:rowOff>466725</xdr:rowOff>
    </xdr:from>
    <xdr:to>
      <xdr:col>3</xdr:col>
      <xdr:colOff>1828799</xdr:colOff>
      <xdr:row>24</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1009649</xdr:colOff>
      <xdr:row>3</xdr:row>
      <xdr:rowOff>200025</xdr:rowOff>
    </xdr:from>
    <xdr:to>
      <xdr:col>4</xdr:col>
      <xdr:colOff>1228724</xdr:colOff>
      <xdr:row>6</xdr:row>
      <xdr:rowOff>66675</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1657349" y="809625"/>
          <a:ext cx="5324475" cy="514350"/>
        </a:xfrm>
        <a:prstGeom prst="wedgeRectCallout">
          <a:avLst>
            <a:gd name="adj1" fmla="val -56394"/>
            <a:gd name="adj2" fmla="val -135401"/>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400050</xdr:colOff>
      <xdr:row>4</xdr:row>
      <xdr:rowOff>123824</xdr:rowOff>
    </xdr:from>
    <xdr:to>
      <xdr:col>12</xdr:col>
      <xdr:colOff>380999</xdr:colOff>
      <xdr:row>10</xdr:row>
      <xdr:rowOff>114300</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10000" y="933449"/>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r>
            <a:rPr kumimoji="1" lang="en-US" altLang="ja-JP" sz="900">
              <a:solidFill>
                <a:sysClr val="windowText" lastClr="000000"/>
              </a:solidFill>
            </a:rPr>
            <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50</xdr:row>
      <xdr:rowOff>19050</xdr:rowOff>
    </xdr:from>
    <xdr:to>
      <xdr:col>19</xdr:col>
      <xdr:colOff>333374</xdr:colOff>
      <xdr:row>56</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9"/>
  <sheetViews>
    <sheetView workbookViewId="0">
      <selection activeCell="C5" sqref="C5"/>
    </sheetView>
  </sheetViews>
  <sheetFormatPr defaultRowHeight="15.75" x14ac:dyDescent="0.4"/>
  <cols>
    <col min="1" max="1" width="2.625" style="27" customWidth="1"/>
    <col min="2" max="2" width="9" style="78"/>
    <col min="3" max="3" width="19.25" style="27" customWidth="1"/>
    <col min="4" max="5" width="18.25" style="27" customWidth="1"/>
    <col min="6" max="6" width="17.625" style="27" customWidth="1"/>
    <col min="7" max="7" width="18" style="27" customWidth="1"/>
    <col min="8" max="8" width="18.125" style="78" customWidth="1"/>
    <col min="9" max="9" width="17.875" style="78" customWidth="1"/>
    <col min="10" max="10" width="17.875" style="27" customWidth="1"/>
    <col min="11" max="11" width="22.625" style="27" customWidth="1"/>
    <col min="12" max="16384" width="9" style="27"/>
  </cols>
  <sheetData>
    <row r="2" spans="2:10" x14ac:dyDescent="0.4">
      <c r="B2" s="78" t="s">
        <v>132</v>
      </c>
    </row>
    <row r="3" spans="2:10" ht="16.5" thickBot="1" x14ac:dyDescent="0.45"/>
    <row r="4" spans="2:10" x14ac:dyDescent="0.4">
      <c r="B4" s="87"/>
      <c r="C4" s="80" t="s">
        <v>131</v>
      </c>
      <c r="D4" s="80" t="s">
        <v>123</v>
      </c>
      <c r="E4" s="80" t="s">
        <v>124</v>
      </c>
      <c r="F4" s="80" t="s">
        <v>126</v>
      </c>
      <c r="G4" s="80" t="s">
        <v>125</v>
      </c>
      <c r="H4" s="80" t="s">
        <v>127</v>
      </c>
      <c r="I4" s="80" t="s">
        <v>129</v>
      </c>
      <c r="J4" s="81" t="s">
        <v>130</v>
      </c>
    </row>
    <row r="5" spans="2:10" x14ac:dyDescent="0.4">
      <c r="B5" s="88" t="s">
        <v>39</v>
      </c>
      <c r="C5" s="76"/>
      <c r="D5" s="76"/>
      <c r="E5" s="76"/>
      <c r="F5" s="76"/>
      <c r="G5" s="76"/>
      <c r="H5" s="79"/>
      <c r="I5" s="79"/>
      <c r="J5" s="77"/>
    </row>
    <row r="6" spans="2:10" x14ac:dyDescent="0.4">
      <c r="B6" s="88" t="s">
        <v>0</v>
      </c>
      <c r="C6" s="92"/>
      <c r="D6" s="92"/>
      <c r="E6" s="92"/>
      <c r="F6" s="92"/>
      <c r="G6" s="92"/>
      <c r="H6" s="93"/>
      <c r="I6" s="93"/>
      <c r="J6" s="94"/>
    </row>
    <row r="7" spans="2:10" x14ac:dyDescent="0.4">
      <c r="B7" s="88" t="s">
        <v>1</v>
      </c>
      <c r="C7" s="92"/>
      <c r="D7" s="92"/>
      <c r="E7" s="92"/>
      <c r="F7" s="92"/>
      <c r="G7" s="92"/>
      <c r="H7" s="93"/>
      <c r="I7" s="93"/>
      <c r="J7" s="94"/>
    </row>
    <row r="8" spans="2:10" x14ac:dyDescent="0.4">
      <c r="B8" s="88" t="s">
        <v>2</v>
      </c>
      <c r="C8" s="76"/>
      <c r="D8" s="76"/>
      <c r="E8" s="76"/>
      <c r="F8" s="76"/>
      <c r="G8" s="76"/>
      <c r="H8" s="79"/>
      <c r="I8" s="79"/>
      <c r="J8" s="77"/>
    </row>
    <row r="9" spans="2:10" x14ac:dyDescent="0.4">
      <c r="B9" s="88" t="s">
        <v>3</v>
      </c>
      <c r="C9" s="92"/>
      <c r="D9" s="92"/>
      <c r="E9" s="92"/>
      <c r="F9" s="92"/>
      <c r="G9" s="92"/>
      <c r="H9" s="93"/>
      <c r="I9" s="93"/>
      <c r="J9" s="94"/>
    </row>
    <row r="10" spans="2:10" x14ac:dyDescent="0.4">
      <c r="B10" s="88" t="s">
        <v>63</v>
      </c>
      <c r="C10" s="92"/>
      <c r="D10" s="92"/>
      <c r="E10" s="92"/>
      <c r="F10" s="92"/>
      <c r="G10" s="92"/>
      <c r="H10" s="93"/>
      <c r="I10" s="93"/>
      <c r="J10" s="94"/>
    </row>
    <row r="11" spans="2:10" x14ac:dyDescent="0.4">
      <c r="B11" s="88" t="s">
        <v>64</v>
      </c>
      <c r="C11" s="76"/>
      <c r="D11" s="76"/>
      <c r="E11" s="76"/>
      <c r="F11" s="76"/>
      <c r="G11" s="76"/>
      <c r="H11" s="79"/>
      <c r="I11" s="79"/>
      <c r="J11" s="77"/>
    </row>
    <row r="12" spans="2:10" x14ac:dyDescent="0.4">
      <c r="B12" s="88" t="s">
        <v>65</v>
      </c>
      <c r="C12" s="92"/>
      <c r="D12" s="92"/>
      <c r="E12" s="92"/>
      <c r="F12" s="92"/>
      <c r="G12" s="92"/>
      <c r="H12" s="93"/>
      <c r="I12" s="93"/>
      <c r="J12" s="94"/>
    </row>
    <row r="13" spans="2:10" x14ac:dyDescent="0.4">
      <c r="B13" s="88" t="s">
        <v>66</v>
      </c>
      <c r="C13" s="92"/>
      <c r="D13" s="92"/>
      <c r="E13" s="92"/>
      <c r="F13" s="92"/>
      <c r="G13" s="92"/>
      <c r="H13" s="93"/>
      <c r="I13" s="93"/>
      <c r="J13" s="94"/>
    </row>
    <row r="14" spans="2:10" x14ac:dyDescent="0.4">
      <c r="B14" s="88" t="s">
        <v>67</v>
      </c>
      <c r="C14" s="76"/>
      <c r="D14" s="76"/>
      <c r="E14" s="76"/>
      <c r="F14" s="76"/>
      <c r="G14" s="76"/>
      <c r="H14" s="79"/>
      <c r="I14" s="79"/>
      <c r="J14" s="77"/>
    </row>
    <row r="15" spans="2:10" x14ac:dyDescent="0.4">
      <c r="B15" s="88" t="s">
        <v>68</v>
      </c>
      <c r="C15" s="92"/>
      <c r="D15" s="92"/>
      <c r="E15" s="92"/>
      <c r="F15" s="92"/>
      <c r="G15" s="92"/>
      <c r="H15" s="93"/>
      <c r="I15" s="93"/>
      <c r="J15" s="94"/>
    </row>
    <row r="16" spans="2:10" x14ac:dyDescent="0.4">
      <c r="B16" s="88" t="s">
        <v>69</v>
      </c>
      <c r="C16" s="92"/>
      <c r="D16" s="92"/>
      <c r="E16" s="92"/>
      <c r="F16" s="92"/>
      <c r="G16" s="92"/>
      <c r="H16" s="93"/>
      <c r="I16" s="93"/>
      <c r="J16" s="94"/>
    </row>
    <row r="17" spans="2:10" x14ac:dyDescent="0.4">
      <c r="B17" s="88" t="s">
        <v>70</v>
      </c>
      <c r="C17" s="76"/>
      <c r="D17" s="76"/>
      <c r="E17" s="76"/>
      <c r="F17" s="76"/>
      <c r="G17" s="76"/>
      <c r="H17" s="79"/>
      <c r="I17" s="79"/>
      <c r="J17" s="77"/>
    </row>
    <row r="18" spans="2:10" x14ac:dyDescent="0.4">
      <c r="B18" s="88" t="s">
        <v>71</v>
      </c>
      <c r="C18" s="92"/>
      <c r="D18" s="92"/>
      <c r="E18" s="92"/>
      <c r="F18" s="92"/>
      <c r="G18" s="92"/>
      <c r="H18" s="93"/>
      <c r="I18" s="93"/>
      <c r="J18" s="94"/>
    </row>
    <row r="19" spans="2:10" x14ac:dyDescent="0.4">
      <c r="B19" s="88" t="s">
        <v>72</v>
      </c>
      <c r="C19" s="92"/>
      <c r="D19" s="92"/>
      <c r="E19" s="92"/>
      <c r="F19" s="92"/>
      <c r="G19" s="92"/>
      <c r="H19" s="93"/>
      <c r="I19" s="93"/>
      <c r="J19" s="94"/>
    </row>
    <row r="20" spans="2:10" x14ac:dyDescent="0.4">
      <c r="B20" s="88" t="s">
        <v>73</v>
      </c>
      <c r="C20" s="76"/>
      <c r="D20" s="76"/>
      <c r="E20" s="76"/>
      <c r="F20" s="76"/>
      <c r="G20" s="76"/>
      <c r="H20" s="79"/>
      <c r="I20" s="79"/>
      <c r="J20" s="77"/>
    </row>
    <row r="21" spans="2:10" x14ac:dyDescent="0.4">
      <c r="B21" s="88" t="s">
        <v>74</v>
      </c>
      <c r="C21" s="92"/>
      <c r="D21" s="92"/>
      <c r="E21" s="92"/>
      <c r="F21" s="92"/>
      <c r="G21" s="92"/>
      <c r="H21" s="93"/>
      <c r="I21" s="93"/>
      <c r="J21" s="94"/>
    </row>
    <row r="22" spans="2:10" x14ac:dyDescent="0.4">
      <c r="B22" s="88" t="s">
        <v>75</v>
      </c>
      <c r="C22" s="92"/>
      <c r="D22" s="92"/>
      <c r="E22" s="92"/>
      <c r="F22" s="92"/>
      <c r="G22" s="92"/>
      <c r="H22" s="93"/>
      <c r="I22" s="93"/>
      <c r="J22" s="94"/>
    </row>
    <row r="23" spans="2:10" x14ac:dyDescent="0.4">
      <c r="B23" s="88" t="s">
        <v>76</v>
      </c>
      <c r="C23" s="76"/>
      <c r="D23" s="76"/>
      <c r="E23" s="76"/>
      <c r="F23" s="76"/>
      <c r="G23" s="76"/>
      <c r="H23" s="79"/>
      <c r="I23" s="79"/>
      <c r="J23" s="77"/>
    </row>
    <row r="24" spans="2:10" x14ac:dyDescent="0.4">
      <c r="B24" s="88" t="s">
        <v>77</v>
      </c>
      <c r="C24" s="92"/>
      <c r="D24" s="92"/>
      <c r="E24" s="92"/>
      <c r="F24" s="92"/>
      <c r="G24" s="92"/>
      <c r="H24" s="93"/>
      <c r="I24" s="93"/>
      <c r="J24" s="94"/>
    </row>
    <row r="25" spans="2:10" x14ac:dyDescent="0.4">
      <c r="B25" s="88" t="s">
        <v>78</v>
      </c>
      <c r="C25" s="92"/>
      <c r="D25" s="92"/>
      <c r="E25" s="92"/>
      <c r="F25" s="92"/>
      <c r="G25" s="92"/>
      <c r="H25" s="93"/>
      <c r="I25" s="93"/>
      <c r="J25" s="94"/>
    </row>
    <row r="26" spans="2:10" x14ac:dyDescent="0.4">
      <c r="B26" s="88" t="s">
        <v>79</v>
      </c>
      <c r="C26" s="76"/>
      <c r="D26" s="76"/>
      <c r="E26" s="76"/>
      <c r="F26" s="76"/>
      <c r="G26" s="76"/>
      <c r="H26" s="79"/>
      <c r="I26" s="79"/>
      <c r="J26" s="77"/>
    </row>
    <row r="27" spans="2:10" x14ac:dyDescent="0.4">
      <c r="B27" s="88" t="s">
        <v>80</v>
      </c>
      <c r="C27" s="92"/>
      <c r="D27" s="92"/>
      <c r="E27" s="92"/>
      <c r="F27" s="92"/>
      <c r="G27" s="92"/>
      <c r="H27" s="93"/>
      <c r="I27" s="93"/>
      <c r="J27" s="94"/>
    </row>
    <row r="28" spans="2:10" x14ac:dyDescent="0.4">
      <c r="B28" s="88" t="s">
        <v>81</v>
      </c>
      <c r="C28" s="92"/>
      <c r="D28" s="92"/>
      <c r="E28" s="92"/>
      <c r="F28" s="92"/>
      <c r="G28" s="92"/>
      <c r="H28" s="93"/>
      <c r="I28" s="93"/>
      <c r="J28" s="94"/>
    </row>
    <row r="29" spans="2:10" x14ac:dyDescent="0.4">
      <c r="B29" s="88" t="s">
        <v>82</v>
      </c>
      <c r="C29" s="76"/>
      <c r="D29" s="76"/>
      <c r="E29" s="76"/>
      <c r="F29" s="76"/>
      <c r="G29" s="76"/>
      <c r="H29" s="79"/>
      <c r="I29" s="79"/>
      <c r="J29" s="77"/>
    </row>
    <row r="30" spans="2:10" x14ac:dyDescent="0.4">
      <c r="B30" s="88" t="s">
        <v>83</v>
      </c>
      <c r="C30" s="92"/>
      <c r="D30" s="92"/>
      <c r="E30" s="92"/>
      <c r="F30" s="92"/>
      <c r="G30" s="92"/>
      <c r="H30" s="93"/>
      <c r="I30" s="93"/>
      <c r="J30" s="94"/>
    </row>
    <row r="31" spans="2:10" x14ac:dyDescent="0.4">
      <c r="B31" s="88" t="s">
        <v>84</v>
      </c>
      <c r="C31" s="92"/>
      <c r="D31" s="92"/>
      <c r="E31" s="92"/>
      <c r="F31" s="92"/>
      <c r="G31" s="92"/>
      <c r="H31" s="93"/>
      <c r="I31" s="93"/>
      <c r="J31" s="94"/>
    </row>
    <row r="32" spans="2:10" x14ac:dyDescent="0.4">
      <c r="B32" s="88" t="s">
        <v>85</v>
      </c>
      <c r="C32" s="76"/>
      <c r="D32" s="76"/>
      <c r="E32" s="76"/>
      <c r="F32" s="76"/>
      <c r="G32" s="76"/>
      <c r="H32" s="79"/>
      <c r="I32" s="79"/>
      <c r="J32" s="77"/>
    </row>
    <row r="33" spans="2:11" x14ac:dyDescent="0.4">
      <c r="B33" s="88" t="s">
        <v>86</v>
      </c>
      <c r="C33" s="92"/>
      <c r="D33" s="92"/>
      <c r="E33" s="92"/>
      <c r="F33" s="92"/>
      <c r="G33" s="92"/>
      <c r="H33" s="93"/>
      <c r="I33" s="93"/>
      <c r="J33" s="94"/>
    </row>
    <row r="34" spans="2:11" x14ac:dyDescent="0.4">
      <c r="B34" s="88" t="s">
        <v>87</v>
      </c>
      <c r="C34" s="92"/>
      <c r="D34" s="92"/>
      <c r="E34" s="92"/>
      <c r="F34" s="92"/>
      <c r="G34" s="92"/>
      <c r="H34" s="93"/>
      <c r="I34" s="93"/>
      <c r="J34" s="94"/>
    </row>
    <row r="35" spans="2:11" x14ac:dyDescent="0.4">
      <c r="B35" s="88" t="s">
        <v>88</v>
      </c>
      <c r="C35" s="76"/>
      <c r="D35" s="76"/>
      <c r="E35" s="76"/>
      <c r="F35" s="76"/>
      <c r="G35" s="76"/>
      <c r="H35" s="79"/>
      <c r="I35" s="79"/>
      <c r="J35" s="77"/>
    </row>
    <row r="36" spans="2:11" x14ac:dyDescent="0.4">
      <c r="B36" s="88" t="s">
        <v>89</v>
      </c>
      <c r="C36" s="92"/>
      <c r="D36" s="92"/>
      <c r="E36" s="92"/>
      <c r="F36" s="92"/>
      <c r="G36" s="92"/>
      <c r="H36" s="93"/>
      <c r="I36" s="93"/>
      <c r="J36" s="94"/>
    </row>
    <row r="37" spans="2:11" x14ac:dyDescent="0.4">
      <c r="B37" s="88" t="s">
        <v>90</v>
      </c>
      <c r="C37" s="92"/>
      <c r="D37" s="92"/>
      <c r="E37" s="92"/>
      <c r="F37" s="92"/>
      <c r="G37" s="92"/>
      <c r="H37" s="93"/>
      <c r="I37" s="93"/>
      <c r="J37" s="94"/>
    </row>
    <row r="38" spans="2:11" ht="16.5" thickBot="1" x14ac:dyDescent="0.45">
      <c r="B38" s="89" t="s">
        <v>91</v>
      </c>
      <c r="C38" s="82"/>
      <c r="D38" s="82"/>
      <c r="E38" s="82"/>
      <c r="F38" s="82"/>
      <c r="G38" s="82"/>
      <c r="H38" s="83"/>
      <c r="I38" s="83"/>
      <c r="J38" s="84"/>
    </row>
    <row r="39" spans="2:11" ht="16.5" thickBot="1" x14ac:dyDescent="0.45">
      <c r="B39" s="90" t="s">
        <v>128</v>
      </c>
      <c r="C39" s="85">
        <f>SUM(C3:C38)</f>
        <v>0</v>
      </c>
      <c r="D39" s="85">
        <f t="shared" ref="D39:J39" si="0">SUM(D5:D38)</f>
        <v>0</v>
      </c>
      <c r="E39" s="85">
        <f t="shared" si="0"/>
        <v>0</v>
      </c>
      <c r="F39" s="85">
        <f t="shared" si="0"/>
        <v>0</v>
      </c>
      <c r="G39" s="85">
        <f t="shared" si="0"/>
        <v>0</v>
      </c>
      <c r="H39" s="95">
        <f t="shared" si="0"/>
        <v>0</v>
      </c>
      <c r="I39" s="95">
        <f t="shared" si="0"/>
        <v>0</v>
      </c>
      <c r="J39" s="86">
        <f t="shared" si="0"/>
        <v>0</v>
      </c>
      <c r="K39" s="91">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7"/>
  <sheetViews>
    <sheetView workbookViewId="0">
      <selection activeCell="H4" sqref="H4"/>
    </sheetView>
  </sheetViews>
  <sheetFormatPr defaultRowHeight="18.75" x14ac:dyDescent="0.4"/>
  <cols>
    <col min="3" max="3" width="22.75" customWidth="1"/>
    <col min="4" max="4" width="11.1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3" t="s">
        <v>420</v>
      </c>
      <c r="F2" s="106">
        <f>SUM(F10:F89)</f>
        <v>3</v>
      </c>
      <c r="G2" s="103" t="s">
        <v>219</v>
      </c>
    </row>
    <row r="3" spans="3:9" x14ac:dyDescent="0.4">
      <c r="E3" s="134" t="s">
        <v>215</v>
      </c>
      <c r="F3" s="101">
        <f>SUM(H10:H89)</f>
        <v>1520</v>
      </c>
      <c r="G3" s="104" t="s">
        <v>220</v>
      </c>
    </row>
    <row r="4" spans="3:9" x14ac:dyDescent="0.4">
      <c r="E4" s="134" t="s">
        <v>216</v>
      </c>
      <c r="F4" s="101">
        <f>F3/20</f>
        <v>76</v>
      </c>
      <c r="G4" s="104" t="s">
        <v>221</v>
      </c>
      <c r="H4">
        <f>F4-人月表!C35-人月表!C36-人月表!C37</f>
        <v>76</v>
      </c>
    </row>
    <row r="5" spans="3:9" x14ac:dyDescent="0.4">
      <c r="E5" s="132" t="s">
        <v>438</v>
      </c>
      <c r="F5" s="141">
        <f>CEILING(F4/36, 1)</f>
        <v>3</v>
      </c>
      <c r="G5" s="104" t="s">
        <v>439</v>
      </c>
    </row>
    <row r="6" spans="3:9" x14ac:dyDescent="0.4">
      <c r="E6" s="134" t="s">
        <v>217</v>
      </c>
      <c r="F6" s="102">
        <v>800000</v>
      </c>
      <c r="G6" s="104" t="s">
        <v>222</v>
      </c>
    </row>
    <row r="7" spans="3:9" ht="19.5" thickBot="1" x14ac:dyDescent="0.45">
      <c r="E7" s="135" t="s">
        <v>218</v>
      </c>
      <c r="F7" s="107">
        <f>F4*F6</f>
        <v>60800000</v>
      </c>
      <c r="G7" s="105" t="s">
        <v>222</v>
      </c>
    </row>
    <row r="8" spans="3:9" ht="19.5" thickBot="1" x14ac:dyDescent="0.45"/>
    <row r="9" spans="3:9" ht="19.5" thickBot="1" x14ac:dyDescent="0.45">
      <c r="C9" s="188" t="s">
        <v>318</v>
      </c>
      <c r="D9" s="192"/>
      <c r="E9" s="126" t="s">
        <v>197</v>
      </c>
      <c r="F9" s="126" t="s">
        <v>175</v>
      </c>
      <c r="G9" s="126" t="s">
        <v>176</v>
      </c>
      <c r="H9" s="131" t="s">
        <v>213</v>
      </c>
      <c r="I9" s="99"/>
    </row>
    <row r="10" spans="3:9" x14ac:dyDescent="0.4">
      <c r="C10" s="193" t="s">
        <v>328</v>
      </c>
      <c r="D10" s="194"/>
      <c r="E10" s="123" t="s">
        <v>329</v>
      </c>
      <c r="F10" s="123">
        <v>1</v>
      </c>
      <c r="G10" s="123">
        <v>680</v>
      </c>
      <c r="H10" s="124">
        <f>F10*G10</f>
        <v>680</v>
      </c>
    </row>
    <row r="11" spans="3:9" ht="19.5" thickBot="1" x14ac:dyDescent="0.45">
      <c r="C11" s="186" t="s">
        <v>330</v>
      </c>
      <c r="D11" s="187"/>
      <c r="E11" s="119"/>
      <c r="F11" s="119">
        <f>物量試算!G13</f>
        <v>2</v>
      </c>
      <c r="G11" s="119">
        <v>420</v>
      </c>
      <c r="H11" s="130">
        <f>F11*G11</f>
        <v>840</v>
      </c>
    </row>
    <row r="12" spans="3:9" x14ac:dyDescent="0.4">
      <c r="C12" s="195"/>
      <c r="D12" s="195"/>
    </row>
    <row r="13" spans="3:9" x14ac:dyDescent="0.4">
      <c r="C13" s="195"/>
      <c r="D13" s="195"/>
      <c r="E13" s="98"/>
    </row>
    <row r="14" spans="3:9" x14ac:dyDescent="0.4">
      <c r="C14" s="195"/>
      <c r="D14" s="195"/>
      <c r="E14" s="98"/>
    </row>
    <row r="15" spans="3:9" x14ac:dyDescent="0.4">
      <c r="C15" s="195"/>
      <c r="D15" s="195"/>
    </row>
    <row r="16" spans="3:9" x14ac:dyDescent="0.4">
      <c r="C16" s="195"/>
      <c r="D16" s="195"/>
    </row>
    <row r="17" spans="3:4" x14ac:dyDescent="0.4">
      <c r="C17" s="195"/>
      <c r="D17" s="195"/>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7"/>
  <sheetViews>
    <sheetView workbookViewId="0">
      <selection activeCell="E5" sqref="E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3" t="s">
        <v>335</v>
      </c>
      <c r="F2" s="106">
        <f>SUM(F10:F89)</f>
        <v>1501</v>
      </c>
      <c r="G2" s="103" t="s">
        <v>219</v>
      </c>
    </row>
    <row r="3" spans="3:9" x14ac:dyDescent="0.4">
      <c r="E3" s="134" t="s">
        <v>215</v>
      </c>
      <c r="F3" s="101">
        <f>SUM(H10:H89)</f>
        <v>8260</v>
      </c>
      <c r="G3" s="104" t="s">
        <v>220</v>
      </c>
    </row>
    <row r="4" spans="3:9" x14ac:dyDescent="0.4">
      <c r="E4" s="134" t="s">
        <v>216</v>
      </c>
      <c r="F4" s="101">
        <f>F3/20</f>
        <v>413</v>
      </c>
      <c r="G4" s="104" t="s">
        <v>221</v>
      </c>
    </row>
    <row r="5" spans="3:9" x14ac:dyDescent="0.4">
      <c r="E5" s="132" t="s">
        <v>438</v>
      </c>
      <c r="F5" s="141">
        <f>CEILING(F4/36, 1)</f>
        <v>12</v>
      </c>
      <c r="G5" s="104" t="s">
        <v>439</v>
      </c>
    </row>
    <row r="6" spans="3:9" x14ac:dyDescent="0.4">
      <c r="E6" s="134" t="s">
        <v>217</v>
      </c>
      <c r="F6" s="102">
        <v>800000</v>
      </c>
      <c r="G6" s="104" t="s">
        <v>222</v>
      </c>
    </row>
    <row r="7" spans="3:9" ht="19.5" thickBot="1" x14ac:dyDescent="0.45">
      <c r="E7" s="135" t="s">
        <v>218</v>
      </c>
      <c r="F7" s="107">
        <f>F4*F6</f>
        <v>330400000</v>
      </c>
      <c r="G7" s="105" t="s">
        <v>222</v>
      </c>
    </row>
    <row r="8" spans="3:9" ht="19.5" thickBot="1" x14ac:dyDescent="0.45"/>
    <row r="9" spans="3:9" ht="19.5" thickBot="1" x14ac:dyDescent="0.45">
      <c r="C9" s="188" t="s">
        <v>318</v>
      </c>
      <c r="D9" s="192"/>
      <c r="E9" s="126" t="s">
        <v>197</v>
      </c>
      <c r="F9" s="126" t="s">
        <v>175</v>
      </c>
      <c r="G9" s="126" t="s">
        <v>176</v>
      </c>
      <c r="H9" s="131" t="s">
        <v>213</v>
      </c>
      <c r="I9" s="99"/>
    </row>
    <row r="10" spans="3:9" x14ac:dyDescent="0.4">
      <c r="C10" s="193" t="s">
        <v>331</v>
      </c>
      <c r="D10" s="194"/>
      <c r="E10" s="123" t="s">
        <v>332</v>
      </c>
      <c r="F10" s="123">
        <v>1</v>
      </c>
      <c r="G10" s="123">
        <v>720</v>
      </c>
      <c r="H10" s="124">
        <f t="shared" ref="H10:H16" si="0">F10*G10</f>
        <v>720</v>
      </c>
    </row>
    <row r="11" spans="3:9" x14ac:dyDescent="0.4">
      <c r="C11" s="184" t="s">
        <v>253</v>
      </c>
      <c r="D11" s="185"/>
      <c r="E11" s="114" t="s">
        <v>336</v>
      </c>
      <c r="F11" s="114">
        <v>800</v>
      </c>
      <c r="G11" s="114">
        <v>5</v>
      </c>
      <c r="H11" s="115">
        <f t="shared" si="0"/>
        <v>4000</v>
      </c>
    </row>
    <row r="12" spans="3:9" x14ac:dyDescent="0.4">
      <c r="C12" s="184" t="s">
        <v>256</v>
      </c>
      <c r="D12" s="185"/>
      <c r="E12" s="114" t="s">
        <v>415</v>
      </c>
      <c r="F12" s="114">
        <f>物量試算!G8</f>
        <v>20</v>
      </c>
      <c r="G12" s="114">
        <v>3</v>
      </c>
      <c r="H12" s="115">
        <f t="shared" si="0"/>
        <v>60</v>
      </c>
    </row>
    <row r="13" spans="3:9" x14ac:dyDescent="0.4">
      <c r="C13" s="184" t="s">
        <v>270</v>
      </c>
      <c r="D13" s="185"/>
      <c r="E13" s="129" t="s">
        <v>416</v>
      </c>
      <c r="F13" s="114">
        <f>物量試算!G9</f>
        <v>20</v>
      </c>
      <c r="G13" s="114">
        <v>3</v>
      </c>
      <c r="H13" s="115">
        <f t="shared" si="0"/>
        <v>60</v>
      </c>
    </row>
    <row r="14" spans="3:9" x14ac:dyDescent="0.4">
      <c r="C14" s="184" t="s">
        <v>192</v>
      </c>
      <c r="D14" s="185"/>
      <c r="E14" s="129" t="s">
        <v>418</v>
      </c>
      <c r="F14" s="114">
        <f>物量試算!G10</f>
        <v>30</v>
      </c>
      <c r="G14" s="114">
        <v>7</v>
      </c>
      <c r="H14" s="115">
        <f t="shared" si="0"/>
        <v>210</v>
      </c>
    </row>
    <row r="15" spans="3:9" x14ac:dyDescent="0.4">
      <c r="C15" s="184" t="s">
        <v>193</v>
      </c>
      <c r="D15" s="185"/>
      <c r="E15" s="114" t="s">
        <v>419</v>
      </c>
      <c r="F15" s="114">
        <f>物量試算!G11</f>
        <v>30</v>
      </c>
      <c r="G15" s="114">
        <v>7</v>
      </c>
      <c r="H15" s="115">
        <f t="shared" si="0"/>
        <v>210</v>
      </c>
    </row>
    <row r="16" spans="3:9" ht="19.5" thickBot="1" x14ac:dyDescent="0.45">
      <c r="C16" s="186" t="s">
        <v>327</v>
      </c>
      <c r="D16" s="187"/>
      <c r="E16" s="119" t="s">
        <v>337</v>
      </c>
      <c r="F16" s="119">
        <f>物量試算!G16*100</f>
        <v>600</v>
      </c>
      <c r="G16" s="119">
        <v>5</v>
      </c>
      <c r="H16" s="130">
        <f t="shared" si="0"/>
        <v>3000</v>
      </c>
    </row>
    <row r="17" spans="3:4" x14ac:dyDescent="0.4">
      <c r="C17" s="195"/>
      <c r="D17" s="195"/>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76"/>
  <sheetViews>
    <sheetView workbookViewId="0">
      <pane xSplit="2" ySplit="9" topLeftCell="C10" activePane="bottomRight" state="frozen"/>
      <selection pane="topRight" activeCell="C1" sqref="C1"/>
      <selection pane="bottomLeft" activeCell="A9" sqref="A9"/>
      <selection pane="bottomRight" activeCell="C17" sqref="C17:D17"/>
    </sheetView>
  </sheetViews>
  <sheetFormatPr defaultRowHeight="18.75" x14ac:dyDescent="0.4"/>
  <cols>
    <col min="3" max="3" width="22.125" customWidth="1"/>
    <col min="4" max="4" width="38" customWidth="1"/>
    <col min="5" max="5" width="50.75" customWidth="1"/>
    <col min="6" max="6" width="11.125" bestFit="1" customWidth="1"/>
    <col min="7" max="7" width="10.625" customWidth="1"/>
    <col min="8" max="8" width="15.875" customWidth="1"/>
  </cols>
  <sheetData>
    <row r="1" spans="3:9" ht="19.5" thickBot="1" x14ac:dyDescent="0.45"/>
    <row r="2" spans="3:9" x14ac:dyDescent="0.4">
      <c r="E2" s="133" t="s">
        <v>338</v>
      </c>
      <c r="F2" s="106">
        <f>SUM(F10:F87)</f>
        <v>332</v>
      </c>
      <c r="G2" s="103" t="s">
        <v>219</v>
      </c>
    </row>
    <row r="3" spans="3:9" x14ac:dyDescent="0.4">
      <c r="E3" s="134" t="s">
        <v>215</v>
      </c>
      <c r="F3" s="101">
        <f>SUM(H10:H87)</f>
        <v>8075</v>
      </c>
      <c r="G3" s="104" t="s">
        <v>220</v>
      </c>
    </row>
    <row r="4" spans="3:9" x14ac:dyDescent="0.4">
      <c r="E4" s="134" t="s">
        <v>216</v>
      </c>
      <c r="F4" s="101">
        <f>F3/20</f>
        <v>403.75</v>
      </c>
      <c r="G4" s="104" t="s">
        <v>221</v>
      </c>
    </row>
    <row r="5" spans="3:9" x14ac:dyDescent="0.4">
      <c r="E5" s="132" t="s">
        <v>438</v>
      </c>
      <c r="F5" s="141">
        <f>CEILING(F4/36, 1)</f>
        <v>12</v>
      </c>
      <c r="G5" s="104" t="s">
        <v>439</v>
      </c>
    </row>
    <row r="6" spans="3:9" x14ac:dyDescent="0.4">
      <c r="E6" s="134" t="s">
        <v>217</v>
      </c>
      <c r="F6" s="102">
        <v>800000</v>
      </c>
      <c r="G6" s="104" t="s">
        <v>222</v>
      </c>
    </row>
    <row r="7" spans="3:9" ht="19.5" thickBot="1" x14ac:dyDescent="0.45">
      <c r="E7" s="135" t="s">
        <v>218</v>
      </c>
      <c r="F7" s="107">
        <f>F4*F6</f>
        <v>323000000</v>
      </c>
      <c r="G7" s="105" t="s">
        <v>222</v>
      </c>
    </row>
    <row r="8" spans="3:9" ht="19.5" thickBot="1" x14ac:dyDescent="0.45"/>
    <row r="9" spans="3:9" ht="19.5" thickBot="1" x14ac:dyDescent="0.45">
      <c r="C9" s="188" t="s">
        <v>318</v>
      </c>
      <c r="D9" s="192"/>
      <c r="E9" s="126" t="s">
        <v>197</v>
      </c>
      <c r="F9" s="126" t="s">
        <v>175</v>
      </c>
      <c r="G9" s="126" t="s">
        <v>176</v>
      </c>
      <c r="H9" s="131" t="s">
        <v>213</v>
      </c>
      <c r="I9" s="99"/>
    </row>
    <row r="10" spans="3:9" x14ac:dyDescent="0.4">
      <c r="C10" s="193" t="s">
        <v>339</v>
      </c>
      <c r="D10" s="194"/>
      <c r="E10" s="123" t="s">
        <v>340</v>
      </c>
      <c r="F10" s="123">
        <v>1</v>
      </c>
      <c r="G10" s="123">
        <v>720</v>
      </c>
      <c r="H10" s="124">
        <f t="shared" ref="H10:H76" si="0">F10*G10</f>
        <v>720</v>
      </c>
    </row>
    <row r="11" spans="3:9" x14ac:dyDescent="0.4">
      <c r="C11" s="184" t="s">
        <v>395</v>
      </c>
      <c r="D11" s="185"/>
      <c r="E11" s="114" t="s">
        <v>399</v>
      </c>
      <c r="F11" s="114">
        <v>1</v>
      </c>
      <c r="G11" s="114">
        <v>720</v>
      </c>
      <c r="H11" s="115">
        <f t="shared" si="0"/>
        <v>720</v>
      </c>
    </row>
    <row r="12" spans="3:9" x14ac:dyDescent="0.4">
      <c r="C12" s="184" t="s">
        <v>417</v>
      </c>
      <c r="D12" s="185"/>
      <c r="E12" s="114"/>
      <c r="F12" s="114">
        <v>1</v>
      </c>
      <c r="G12" s="114">
        <v>120</v>
      </c>
      <c r="H12" s="115">
        <f t="shared" si="0"/>
        <v>120</v>
      </c>
    </row>
    <row r="13" spans="3:9" x14ac:dyDescent="0.4">
      <c r="C13" s="184" t="s">
        <v>398</v>
      </c>
      <c r="D13" s="185"/>
      <c r="E13" s="114"/>
      <c r="F13" s="114">
        <v>1</v>
      </c>
      <c r="G13" s="114">
        <v>60</v>
      </c>
      <c r="H13" s="115">
        <f t="shared" si="0"/>
        <v>60</v>
      </c>
    </row>
    <row r="14" spans="3:9" x14ac:dyDescent="0.4">
      <c r="C14" s="184" t="s">
        <v>409</v>
      </c>
      <c r="D14" s="185"/>
      <c r="E14" s="114"/>
      <c r="F14" s="114">
        <v>1</v>
      </c>
      <c r="G14" s="114">
        <v>480</v>
      </c>
      <c r="H14" s="115">
        <f t="shared" si="0"/>
        <v>480</v>
      </c>
    </row>
    <row r="15" spans="3:9" x14ac:dyDescent="0.4">
      <c r="C15" s="184" t="s">
        <v>400</v>
      </c>
      <c r="D15" s="185"/>
      <c r="E15" s="114" t="s">
        <v>401</v>
      </c>
      <c r="F15" s="114">
        <v>6</v>
      </c>
      <c r="G15" s="114">
        <v>40</v>
      </c>
      <c r="H15" s="115">
        <f t="shared" si="0"/>
        <v>240</v>
      </c>
    </row>
    <row r="16" spans="3:9" x14ac:dyDescent="0.4">
      <c r="C16" s="184" t="s">
        <v>253</v>
      </c>
      <c r="D16" s="185"/>
      <c r="E16" s="114"/>
      <c r="F16" s="114">
        <v>1</v>
      </c>
      <c r="G16" s="114">
        <v>720</v>
      </c>
      <c r="H16" s="115">
        <f t="shared" si="0"/>
        <v>720</v>
      </c>
    </row>
    <row r="17" spans="3:8" x14ac:dyDescent="0.4">
      <c r="C17" s="184" t="s">
        <v>266</v>
      </c>
      <c r="D17" s="185"/>
      <c r="E17" s="114"/>
      <c r="F17" s="114">
        <v>1</v>
      </c>
      <c r="G17" s="114">
        <v>120</v>
      </c>
      <c r="H17" s="115">
        <f t="shared" si="0"/>
        <v>120</v>
      </c>
    </row>
    <row r="18" spans="3:8" x14ac:dyDescent="0.4">
      <c r="C18" s="113" t="s">
        <v>342</v>
      </c>
      <c r="D18" s="114"/>
      <c r="E18" s="114"/>
      <c r="F18" s="114">
        <v>1</v>
      </c>
      <c r="G18" s="114">
        <v>120</v>
      </c>
      <c r="H18" s="115">
        <f t="shared" si="0"/>
        <v>120</v>
      </c>
    </row>
    <row r="19" spans="3:8" x14ac:dyDescent="0.4">
      <c r="C19" s="184" t="s">
        <v>343</v>
      </c>
      <c r="D19" s="117" t="s">
        <v>353</v>
      </c>
      <c r="E19" s="114"/>
      <c r="F19" s="114">
        <v>1</v>
      </c>
      <c r="G19" s="114">
        <v>40</v>
      </c>
      <c r="H19" s="115">
        <f t="shared" si="0"/>
        <v>40</v>
      </c>
    </row>
    <row r="20" spans="3:8" x14ac:dyDescent="0.4">
      <c r="C20" s="184"/>
      <c r="D20" s="117" t="s">
        <v>348</v>
      </c>
      <c r="E20" s="114"/>
      <c r="F20" s="114">
        <v>1</v>
      </c>
      <c r="G20" s="114">
        <v>10</v>
      </c>
      <c r="H20" s="115">
        <f t="shared" si="0"/>
        <v>10</v>
      </c>
    </row>
    <row r="21" spans="3:8" x14ac:dyDescent="0.4">
      <c r="C21" s="184"/>
      <c r="D21" s="117" t="s">
        <v>349</v>
      </c>
      <c r="E21" s="114"/>
      <c r="F21" s="114">
        <v>1</v>
      </c>
      <c r="G21" s="114">
        <v>10</v>
      </c>
      <c r="H21" s="115">
        <f t="shared" si="0"/>
        <v>10</v>
      </c>
    </row>
    <row r="22" spans="3:8" x14ac:dyDescent="0.4">
      <c r="C22" s="184"/>
      <c r="D22" s="117" t="s">
        <v>350</v>
      </c>
      <c r="E22" s="114"/>
      <c r="F22" s="114">
        <v>1</v>
      </c>
      <c r="G22" s="114">
        <v>10</v>
      </c>
      <c r="H22" s="115">
        <f t="shared" si="0"/>
        <v>10</v>
      </c>
    </row>
    <row r="23" spans="3:8" x14ac:dyDescent="0.4">
      <c r="C23" s="184"/>
      <c r="D23" s="117" t="s">
        <v>351</v>
      </c>
      <c r="E23" s="114"/>
      <c r="F23" s="114">
        <v>1</v>
      </c>
      <c r="G23" s="114">
        <v>10</v>
      </c>
      <c r="H23" s="115">
        <f t="shared" si="0"/>
        <v>10</v>
      </c>
    </row>
    <row r="24" spans="3:8" x14ac:dyDescent="0.4">
      <c r="C24" s="184" t="s">
        <v>231</v>
      </c>
      <c r="D24" s="114" t="s">
        <v>352</v>
      </c>
      <c r="E24" s="114"/>
      <c r="F24" s="114">
        <v>1</v>
      </c>
      <c r="G24" s="114">
        <v>120</v>
      </c>
      <c r="H24" s="115">
        <f t="shared" si="0"/>
        <v>120</v>
      </c>
    </row>
    <row r="25" spans="3:8" x14ac:dyDescent="0.4">
      <c r="C25" s="184"/>
      <c r="D25" s="117" t="s">
        <v>354</v>
      </c>
      <c r="E25" s="114"/>
      <c r="F25" s="114">
        <v>1</v>
      </c>
      <c r="G25" s="114">
        <v>60</v>
      </c>
      <c r="H25" s="115">
        <f t="shared" si="0"/>
        <v>60</v>
      </c>
    </row>
    <row r="26" spans="3:8" x14ac:dyDescent="0.4">
      <c r="C26" s="184"/>
      <c r="D26" s="117" t="s">
        <v>355</v>
      </c>
      <c r="E26" s="114"/>
      <c r="F26" s="114">
        <v>1</v>
      </c>
      <c r="G26" s="114">
        <v>120</v>
      </c>
      <c r="H26" s="115">
        <f t="shared" si="0"/>
        <v>120</v>
      </c>
    </row>
    <row r="27" spans="3:8" x14ac:dyDescent="0.4">
      <c r="C27" s="184" t="s">
        <v>234</v>
      </c>
      <c r="D27" s="117" t="s">
        <v>356</v>
      </c>
      <c r="E27" s="114"/>
      <c r="F27" s="114">
        <v>1</v>
      </c>
      <c r="G27" s="114">
        <v>120</v>
      </c>
      <c r="H27" s="115">
        <f t="shared" si="0"/>
        <v>120</v>
      </c>
    </row>
    <row r="28" spans="3:8" x14ac:dyDescent="0.4">
      <c r="C28" s="184"/>
      <c r="D28" s="117" t="s">
        <v>357</v>
      </c>
      <c r="E28" s="114"/>
      <c r="F28" s="114">
        <v>5</v>
      </c>
      <c r="G28" s="114">
        <v>20</v>
      </c>
      <c r="H28" s="115">
        <f t="shared" si="0"/>
        <v>100</v>
      </c>
    </row>
    <row r="29" spans="3:8" x14ac:dyDescent="0.4">
      <c r="C29" s="184"/>
      <c r="D29" s="117" t="s">
        <v>358</v>
      </c>
      <c r="E29" s="114"/>
      <c r="F29" s="114">
        <v>1</v>
      </c>
      <c r="G29" s="114">
        <v>60</v>
      </c>
      <c r="H29" s="115">
        <f t="shared" si="0"/>
        <v>60</v>
      </c>
    </row>
    <row r="30" spans="3:8" x14ac:dyDescent="0.4">
      <c r="C30" s="184"/>
      <c r="D30" s="117" t="s">
        <v>359</v>
      </c>
      <c r="E30" s="114"/>
      <c r="F30" s="114">
        <f>物量試算!G16</f>
        <v>6</v>
      </c>
      <c r="G30" s="114">
        <v>60</v>
      </c>
      <c r="H30" s="115">
        <f t="shared" si="0"/>
        <v>360</v>
      </c>
    </row>
    <row r="31" spans="3:8" x14ac:dyDescent="0.4">
      <c r="C31" s="184" t="s">
        <v>360</v>
      </c>
      <c r="D31" s="185"/>
      <c r="E31" s="114"/>
      <c r="F31" s="114">
        <v>1</v>
      </c>
      <c r="G31" s="114">
        <v>180</v>
      </c>
      <c r="H31" s="115">
        <f t="shared" si="0"/>
        <v>180</v>
      </c>
    </row>
    <row r="32" spans="3:8" x14ac:dyDescent="0.4">
      <c r="C32" s="184" t="s">
        <v>344</v>
      </c>
      <c r="D32" s="185"/>
      <c r="E32" s="114"/>
      <c r="F32" s="114">
        <v>1</v>
      </c>
      <c r="G32" s="114">
        <v>180</v>
      </c>
      <c r="H32" s="115">
        <f t="shared" si="0"/>
        <v>180</v>
      </c>
    </row>
    <row r="33" spans="3:8" x14ac:dyDescent="0.4">
      <c r="C33" s="190" t="s">
        <v>345</v>
      </c>
      <c r="D33" s="185"/>
      <c r="E33" s="114"/>
      <c r="F33" s="114">
        <v>1</v>
      </c>
      <c r="G33" s="114">
        <v>60</v>
      </c>
      <c r="H33" s="115">
        <f t="shared" si="0"/>
        <v>60</v>
      </c>
    </row>
    <row r="34" spans="3:8" x14ac:dyDescent="0.4">
      <c r="C34" s="184" t="s">
        <v>192</v>
      </c>
      <c r="D34" s="185"/>
      <c r="E34" s="114"/>
      <c r="F34" s="114">
        <f>物量試算!G10</f>
        <v>30</v>
      </c>
      <c r="G34" s="114">
        <v>15</v>
      </c>
      <c r="H34" s="115">
        <f t="shared" si="0"/>
        <v>450</v>
      </c>
    </row>
    <row r="35" spans="3:8" x14ac:dyDescent="0.4">
      <c r="C35" s="184" t="s">
        <v>193</v>
      </c>
      <c r="D35" s="185"/>
      <c r="E35" s="114"/>
      <c r="F35" s="114">
        <f>物量試算!G11</f>
        <v>30</v>
      </c>
      <c r="G35" s="114">
        <v>15</v>
      </c>
      <c r="H35" s="115">
        <f t="shared" si="0"/>
        <v>450</v>
      </c>
    </row>
    <row r="36" spans="3:8" x14ac:dyDescent="0.4">
      <c r="C36" s="184" t="s">
        <v>256</v>
      </c>
      <c r="D36" s="114" t="s">
        <v>361</v>
      </c>
      <c r="E36" s="114"/>
      <c r="F36" s="114">
        <v>1</v>
      </c>
      <c r="G36" s="114">
        <v>40</v>
      </c>
      <c r="H36" s="115">
        <f t="shared" si="0"/>
        <v>40</v>
      </c>
    </row>
    <row r="37" spans="3:8" x14ac:dyDescent="0.4">
      <c r="C37" s="184"/>
      <c r="D37" s="114" t="s">
        <v>362</v>
      </c>
      <c r="E37" s="114"/>
      <c r="F37" s="114">
        <v>1</v>
      </c>
      <c r="G37" s="114">
        <v>20</v>
      </c>
      <c r="H37" s="115">
        <f t="shared" si="0"/>
        <v>20</v>
      </c>
    </row>
    <row r="38" spans="3:8" x14ac:dyDescent="0.4">
      <c r="C38" s="184"/>
      <c r="D38" s="114" t="s">
        <v>363</v>
      </c>
      <c r="E38" s="114"/>
      <c r="F38" s="114">
        <f>物量試算!G8</f>
        <v>20</v>
      </c>
      <c r="G38" s="114">
        <v>10</v>
      </c>
      <c r="H38" s="115">
        <f t="shared" si="0"/>
        <v>200</v>
      </c>
    </row>
    <row r="39" spans="3:8" x14ac:dyDescent="0.4">
      <c r="C39" s="190" t="s">
        <v>270</v>
      </c>
      <c r="D39" s="114" t="s">
        <v>364</v>
      </c>
      <c r="E39" s="114"/>
      <c r="F39" s="114">
        <v>1</v>
      </c>
      <c r="G39" s="114">
        <v>20</v>
      </c>
      <c r="H39" s="115">
        <f t="shared" si="0"/>
        <v>20</v>
      </c>
    </row>
    <row r="40" spans="3:8" x14ac:dyDescent="0.4">
      <c r="C40" s="184"/>
      <c r="D40" s="117" t="s">
        <v>365</v>
      </c>
      <c r="E40" s="114"/>
      <c r="F40" s="114">
        <v>1</v>
      </c>
      <c r="G40" s="114">
        <v>20</v>
      </c>
      <c r="H40" s="115">
        <f t="shared" si="0"/>
        <v>20</v>
      </c>
    </row>
    <row r="41" spans="3:8" x14ac:dyDescent="0.4">
      <c r="C41" s="184"/>
      <c r="D41" s="117" t="s">
        <v>366</v>
      </c>
      <c r="E41" s="114"/>
      <c r="F41" s="114">
        <f>物量試算!G9</f>
        <v>20</v>
      </c>
      <c r="G41" s="114">
        <v>5</v>
      </c>
      <c r="H41" s="115">
        <f t="shared" si="0"/>
        <v>100</v>
      </c>
    </row>
    <row r="42" spans="3:8" x14ac:dyDescent="0.4">
      <c r="C42" s="184" t="s">
        <v>346</v>
      </c>
      <c r="D42" s="185"/>
      <c r="E42" s="114"/>
      <c r="F42" s="114">
        <v>1</v>
      </c>
      <c r="G42" s="114">
        <v>20</v>
      </c>
      <c r="H42" s="115">
        <f t="shared" si="0"/>
        <v>20</v>
      </c>
    </row>
    <row r="43" spans="3:8" x14ac:dyDescent="0.4">
      <c r="C43" s="184" t="s">
        <v>347</v>
      </c>
      <c r="D43" s="185"/>
      <c r="E43" s="114"/>
      <c r="F43" s="114">
        <v>1</v>
      </c>
      <c r="G43" s="114">
        <v>20</v>
      </c>
      <c r="H43" s="115">
        <f t="shared" si="0"/>
        <v>20</v>
      </c>
    </row>
    <row r="44" spans="3:8" x14ac:dyDescent="0.4">
      <c r="C44" s="190" t="s">
        <v>246</v>
      </c>
      <c r="D44" s="114" t="s">
        <v>368</v>
      </c>
      <c r="E44" s="114"/>
      <c r="F44" s="114">
        <v>1</v>
      </c>
      <c r="G44" s="114">
        <v>40</v>
      </c>
      <c r="H44" s="115">
        <f t="shared" si="0"/>
        <v>40</v>
      </c>
    </row>
    <row r="45" spans="3:8" x14ac:dyDescent="0.4">
      <c r="C45" s="184"/>
      <c r="D45" s="114" t="s">
        <v>367</v>
      </c>
      <c r="E45" s="114"/>
      <c r="F45" s="114">
        <v>1</v>
      </c>
      <c r="G45" s="114">
        <v>60</v>
      </c>
      <c r="H45" s="115">
        <f t="shared" si="0"/>
        <v>60</v>
      </c>
    </row>
    <row r="46" spans="3:8" x14ac:dyDescent="0.4">
      <c r="C46" s="184"/>
      <c r="D46" s="114" t="s">
        <v>369</v>
      </c>
      <c r="E46" s="114"/>
      <c r="F46" s="114">
        <v>1</v>
      </c>
      <c r="G46" s="114">
        <v>60</v>
      </c>
      <c r="H46" s="115">
        <f t="shared" si="0"/>
        <v>60</v>
      </c>
    </row>
    <row r="47" spans="3:8" x14ac:dyDescent="0.4">
      <c r="C47" s="184" t="s">
        <v>370</v>
      </c>
      <c r="D47" s="185"/>
      <c r="E47" s="114"/>
      <c r="F47" s="114">
        <v>1</v>
      </c>
      <c r="G47" s="114">
        <v>60</v>
      </c>
      <c r="H47" s="115">
        <f t="shared" si="0"/>
        <v>60</v>
      </c>
    </row>
    <row r="48" spans="3:8" x14ac:dyDescent="0.4">
      <c r="C48" s="184" t="s">
        <v>371</v>
      </c>
      <c r="D48" s="185"/>
      <c r="E48" s="114"/>
      <c r="F48" s="114">
        <v>1</v>
      </c>
      <c r="G48" s="114">
        <v>40</v>
      </c>
      <c r="H48" s="115">
        <f t="shared" si="0"/>
        <v>40</v>
      </c>
    </row>
    <row r="49" spans="3:8" x14ac:dyDescent="0.4">
      <c r="C49" s="184" t="s">
        <v>372</v>
      </c>
      <c r="D49" s="185"/>
      <c r="E49" s="114"/>
      <c r="F49" s="114">
        <v>20</v>
      </c>
      <c r="G49" s="114">
        <v>3</v>
      </c>
      <c r="H49" s="115">
        <f t="shared" si="0"/>
        <v>60</v>
      </c>
    </row>
    <row r="50" spans="3:8" x14ac:dyDescent="0.4">
      <c r="C50" s="184" t="s">
        <v>373</v>
      </c>
      <c r="D50" s="185"/>
      <c r="E50" s="114"/>
      <c r="F50" s="114">
        <v>1</v>
      </c>
      <c r="G50" s="114">
        <v>20</v>
      </c>
      <c r="H50" s="115">
        <f t="shared" si="0"/>
        <v>20</v>
      </c>
    </row>
    <row r="51" spans="3:8" x14ac:dyDescent="0.4">
      <c r="C51" s="184" t="s">
        <v>374</v>
      </c>
      <c r="D51" s="185"/>
      <c r="E51" s="114"/>
      <c r="F51" s="114">
        <v>1</v>
      </c>
      <c r="G51" s="114">
        <v>20</v>
      </c>
      <c r="H51" s="115">
        <f t="shared" si="0"/>
        <v>20</v>
      </c>
    </row>
    <row r="52" spans="3:8" x14ac:dyDescent="0.4">
      <c r="C52" s="184" t="s">
        <v>375</v>
      </c>
      <c r="D52" s="185"/>
      <c r="E52" s="114"/>
      <c r="F52" s="114">
        <v>1</v>
      </c>
      <c r="G52" s="114">
        <v>40</v>
      </c>
      <c r="H52" s="115">
        <f t="shared" si="0"/>
        <v>40</v>
      </c>
    </row>
    <row r="53" spans="3:8" x14ac:dyDescent="0.4">
      <c r="C53" s="184" t="s">
        <v>376</v>
      </c>
      <c r="D53" s="185"/>
      <c r="E53" s="114"/>
      <c r="F53" s="114">
        <v>1</v>
      </c>
      <c r="G53" s="114">
        <v>20</v>
      </c>
      <c r="H53" s="115">
        <f t="shared" si="0"/>
        <v>20</v>
      </c>
    </row>
    <row r="54" spans="3:8" x14ac:dyDescent="0.4">
      <c r="C54" s="184" t="s">
        <v>377</v>
      </c>
      <c r="D54" s="185"/>
      <c r="E54" s="114"/>
      <c r="F54" s="114">
        <v>1</v>
      </c>
      <c r="G54" s="114">
        <v>60</v>
      </c>
      <c r="H54" s="115">
        <f t="shared" si="0"/>
        <v>60</v>
      </c>
    </row>
    <row r="55" spans="3:8" x14ac:dyDescent="0.4">
      <c r="C55" s="184" t="s">
        <v>397</v>
      </c>
      <c r="D55" s="185"/>
      <c r="E55" s="114"/>
      <c r="F55" s="114">
        <v>1</v>
      </c>
      <c r="G55" s="114">
        <v>120</v>
      </c>
      <c r="H55" s="115">
        <f t="shared" si="0"/>
        <v>120</v>
      </c>
    </row>
    <row r="56" spans="3:8" x14ac:dyDescent="0.4">
      <c r="C56" s="184" t="s">
        <v>384</v>
      </c>
      <c r="D56" s="114" t="s">
        <v>378</v>
      </c>
      <c r="E56" s="114"/>
      <c r="F56" s="114">
        <v>1</v>
      </c>
      <c r="G56" s="114">
        <v>5</v>
      </c>
      <c r="H56" s="115">
        <f t="shared" si="0"/>
        <v>5</v>
      </c>
    </row>
    <row r="57" spans="3:8" x14ac:dyDescent="0.4">
      <c r="C57" s="184"/>
      <c r="D57" s="114" t="s">
        <v>379</v>
      </c>
      <c r="E57" s="114"/>
      <c r="F57" s="114">
        <v>1</v>
      </c>
      <c r="G57" s="114">
        <v>5</v>
      </c>
      <c r="H57" s="115">
        <f t="shared" si="0"/>
        <v>5</v>
      </c>
    </row>
    <row r="58" spans="3:8" x14ac:dyDescent="0.4">
      <c r="C58" s="184"/>
      <c r="D58" s="114" t="s">
        <v>380</v>
      </c>
      <c r="E58" s="114"/>
      <c r="F58" s="114">
        <v>1</v>
      </c>
      <c r="G58" s="114">
        <v>40</v>
      </c>
      <c r="H58" s="115">
        <f t="shared" si="0"/>
        <v>40</v>
      </c>
    </row>
    <row r="59" spans="3:8" x14ac:dyDescent="0.4">
      <c r="C59" s="184"/>
      <c r="D59" s="114" t="s">
        <v>381</v>
      </c>
      <c r="E59" s="114"/>
      <c r="F59" s="114">
        <v>1</v>
      </c>
      <c r="G59" s="114">
        <v>30</v>
      </c>
      <c r="H59" s="115">
        <f t="shared" si="0"/>
        <v>30</v>
      </c>
    </row>
    <row r="60" spans="3:8" x14ac:dyDescent="0.4">
      <c r="C60" s="184"/>
      <c r="D60" s="114" t="s">
        <v>382</v>
      </c>
      <c r="E60" s="114"/>
      <c r="F60" s="114">
        <f>UI工数試算表!F21</f>
        <v>10</v>
      </c>
      <c r="G60" s="114">
        <v>5</v>
      </c>
      <c r="H60" s="115">
        <f t="shared" si="0"/>
        <v>50</v>
      </c>
    </row>
    <row r="61" spans="3:8" x14ac:dyDescent="0.4">
      <c r="C61" s="184" t="s">
        <v>385</v>
      </c>
      <c r="D61" s="185"/>
      <c r="E61" s="114"/>
      <c r="F61" s="114">
        <v>1</v>
      </c>
      <c r="G61" s="114">
        <v>30</v>
      </c>
      <c r="H61" s="115">
        <f t="shared" si="0"/>
        <v>30</v>
      </c>
    </row>
    <row r="62" spans="3:8" x14ac:dyDescent="0.4">
      <c r="C62" s="184" t="s">
        <v>386</v>
      </c>
      <c r="D62" s="185"/>
      <c r="E62" s="114"/>
      <c r="F62" s="114">
        <v>1</v>
      </c>
      <c r="G62" s="114">
        <v>40</v>
      </c>
      <c r="H62" s="115">
        <f t="shared" si="0"/>
        <v>40</v>
      </c>
    </row>
    <row r="63" spans="3:8" x14ac:dyDescent="0.4">
      <c r="C63" s="184" t="s">
        <v>387</v>
      </c>
      <c r="D63" s="185"/>
      <c r="E63" s="114"/>
      <c r="F63" s="114">
        <v>1</v>
      </c>
      <c r="G63" s="114">
        <v>30</v>
      </c>
      <c r="H63" s="115">
        <f t="shared" si="0"/>
        <v>30</v>
      </c>
    </row>
    <row r="64" spans="3:8" x14ac:dyDescent="0.4">
      <c r="C64" s="184" t="s">
        <v>388</v>
      </c>
      <c r="D64" s="185"/>
      <c r="E64" s="114"/>
      <c r="F64" s="114">
        <v>1</v>
      </c>
      <c r="G64" s="114">
        <v>60</v>
      </c>
      <c r="H64" s="115">
        <f t="shared" si="0"/>
        <v>60</v>
      </c>
    </row>
    <row r="65" spans="3:8" x14ac:dyDescent="0.4">
      <c r="C65" s="184" t="s">
        <v>389</v>
      </c>
      <c r="D65" s="185"/>
      <c r="E65" s="114"/>
      <c r="F65" s="114">
        <v>1</v>
      </c>
      <c r="G65" s="114">
        <v>30</v>
      </c>
      <c r="H65" s="115">
        <f t="shared" si="0"/>
        <v>30</v>
      </c>
    </row>
    <row r="66" spans="3:8" x14ac:dyDescent="0.4">
      <c r="C66" s="184" t="s">
        <v>390</v>
      </c>
      <c r="D66" s="185"/>
      <c r="E66" s="114"/>
      <c r="F66" s="114">
        <v>1</v>
      </c>
      <c r="G66" s="114">
        <v>30</v>
      </c>
      <c r="H66" s="115">
        <f t="shared" si="0"/>
        <v>30</v>
      </c>
    </row>
    <row r="67" spans="3:8" x14ac:dyDescent="0.4">
      <c r="C67" s="184" t="s">
        <v>391</v>
      </c>
      <c r="D67" s="185"/>
      <c r="E67" s="114"/>
      <c r="F67" s="114">
        <v>1</v>
      </c>
      <c r="G67" s="114">
        <v>40</v>
      </c>
      <c r="H67" s="115">
        <f t="shared" si="0"/>
        <v>40</v>
      </c>
    </row>
    <row r="68" spans="3:8" x14ac:dyDescent="0.4">
      <c r="C68" s="184" t="s">
        <v>392</v>
      </c>
      <c r="D68" s="185"/>
      <c r="E68" s="114"/>
      <c r="F68" s="114">
        <f>UI工数試算表!F29</f>
        <v>20</v>
      </c>
      <c r="G68" s="114">
        <v>2</v>
      </c>
      <c r="H68" s="115">
        <f t="shared" si="0"/>
        <v>40</v>
      </c>
    </row>
    <row r="69" spans="3:8" x14ac:dyDescent="0.4">
      <c r="C69" s="184" t="s">
        <v>393</v>
      </c>
      <c r="D69" s="185"/>
      <c r="E69" s="114"/>
      <c r="F69" s="114">
        <f>物量試算!G14</f>
        <v>100</v>
      </c>
      <c r="G69" s="114">
        <v>0.25</v>
      </c>
      <c r="H69" s="115">
        <f t="shared" si="0"/>
        <v>25</v>
      </c>
    </row>
    <row r="70" spans="3:8" x14ac:dyDescent="0.4">
      <c r="C70" s="184" t="s">
        <v>394</v>
      </c>
      <c r="D70" s="185"/>
      <c r="E70" s="114"/>
      <c r="F70" s="114">
        <f>物量試算!G15</f>
        <v>10</v>
      </c>
      <c r="G70" s="114">
        <v>2</v>
      </c>
      <c r="H70" s="115">
        <f t="shared" si="0"/>
        <v>20</v>
      </c>
    </row>
    <row r="71" spans="3:8" x14ac:dyDescent="0.4">
      <c r="C71" s="184" t="s">
        <v>383</v>
      </c>
      <c r="D71" s="185"/>
      <c r="E71" s="114"/>
      <c r="F71" s="114">
        <v>1</v>
      </c>
      <c r="G71" s="114">
        <v>60</v>
      </c>
      <c r="H71" s="115">
        <f t="shared" si="0"/>
        <v>60</v>
      </c>
    </row>
    <row r="72" spans="3:8" x14ac:dyDescent="0.4">
      <c r="C72" s="184" t="s">
        <v>396</v>
      </c>
      <c r="D72" s="185"/>
      <c r="E72" s="114" t="s">
        <v>404</v>
      </c>
      <c r="F72" s="114">
        <v>1</v>
      </c>
      <c r="G72" s="114">
        <v>120</v>
      </c>
      <c r="H72" s="115">
        <f t="shared" si="0"/>
        <v>120</v>
      </c>
    </row>
    <row r="73" spans="3:8" x14ac:dyDescent="0.4">
      <c r="C73" s="184" t="s">
        <v>402</v>
      </c>
      <c r="D73" s="185"/>
      <c r="E73" s="114" t="s">
        <v>403</v>
      </c>
      <c r="F73" s="114">
        <v>1</v>
      </c>
      <c r="G73" s="114">
        <v>80</v>
      </c>
      <c r="H73" s="115">
        <f t="shared" si="0"/>
        <v>80</v>
      </c>
    </row>
    <row r="74" spans="3:8" x14ac:dyDescent="0.4">
      <c r="C74" s="184" t="s">
        <v>405</v>
      </c>
      <c r="D74" s="185"/>
      <c r="E74" s="114"/>
      <c r="F74" s="114">
        <v>1</v>
      </c>
      <c r="G74" s="114">
        <v>360</v>
      </c>
      <c r="H74" s="115">
        <f t="shared" si="0"/>
        <v>360</v>
      </c>
    </row>
    <row r="75" spans="3:8" x14ac:dyDescent="0.4">
      <c r="C75" s="184" t="s">
        <v>406</v>
      </c>
      <c r="D75" s="185"/>
      <c r="E75" s="114" t="s">
        <v>407</v>
      </c>
      <c r="F75" s="114">
        <v>1</v>
      </c>
      <c r="G75" s="114">
        <v>180</v>
      </c>
      <c r="H75" s="115">
        <f t="shared" si="0"/>
        <v>180</v>
      </c>
    </row>
    <row r="76" spans="3:8" ht="19.5" thickBot="1" x14ac:dyDescent="0.45">
      <c r="C76" s="186" t="s">
        <v>408</v>
      </c>
      <c r="D76" s="187"/>
      <c r="E76" s="119"/>
      <c r="F76" s="119">
        <v>1</v>
      </c>
      <c r="G76" s="119">
        <v>120</v>
      </c>
      <c r="H76" s="130">
        <f t="shared" si="0"/>
        <v>120</v>
      </c>
    </row>
  </sheetData>
  <mergeCells count="48">
    <mergeCell ref="C74:D74"/>
    <mergeCell ref="C75:D75"/>
    <mergeCell ref="C76:D76"/>
    <mergeCell ref="C14:D14"/>
    <mergeCell ref="C12:D12"/>
    <mergeCell ref="C72:D72"/>
    <mergeCell ref="C73:D73"/>
    <mergeCell ref="C31:D31"/>
    <mergeCell ref="C67:D67"/>
    <mergeCell ref="C68:D68"/>
    <mergeCell ref="C69:D69"/>
    <mergeCell ref="C70:D70"/>
    <mergeCell ref="C71:D71"/>
    <mergeCell ref="C54:D54"/>
    <mergeCell ref="C39:C41"/>
    <mergeCell ref="C42:D42"/>
    <mergeCell ref="C55:D55"/>
    <mergeCell ref="C13:D13"/>
    <mergeCell ref="C15:D15"/>
    <mergeCell ref="C66:D66"/>
    <mergeCell ref="C56:C60"/>
    <mergeCell ref="C61:D61"/>
    <mergeCell ref="C62:D62"/>
    <mergeCell ref="C63:D63"/>
    <mergeCell ref="C64:D64"/>
    <mergeCell ref="C65:D65"/>
    <mergeCell ref="C49:D49"/>
    <mergeCell ref="C50:D50"/>
    <mergeCell ref="C51:D51"/>
    <mergeCell ref="C52:D52"/>
    <mergeCell ref="C53:D53"/>
    <mergeCell ref="C43:D43"/>
    <mergeCell ref="C44:C46"/>
    <mergeCell ref="C47:D47"/>
    <mergeCell ref="C48:D48"/>
    <mergeCell ref="C32:D32"/>
    <mergeCell ref="C33:D33"/>
    <mergeCell ref="C34:D34"/>
    <mergeCell ref="C35:D35"/>
    <mergeCell ref="C36:C38"/>
    <mergeCell ref="C17:D17"/>
    <mergeCell ref="C19:C23"/>
    <mergeCell ref="C24:C26"/>
    <mergeCell ref="C27:C30"/>
    <mergeCell ref="C9:D9"/>
    <mergeCell ref="C10:D10"/>
    <mergeCell ref="C16:D16"/>
    <mergeCell ref="C11:D11"/>
  </mergeCells>
  <phoneticPr fontId="1"/>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7"/>
  <sheetViews>
    <sheetView workbookViewId="0">
      <selection activeCell="E5" sqref="E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3" t="s">
        <v>425</v>
      </c>
      <c r="F2" s="106">
        <f>SUM(F10:F89)</f>
        <v>1701</v>
      </c>
      <c r="G2" s="103" t="s">
        <v>219</v>
      </c>
    </row>
    <row r="3" spans="3:9" x14ac:dyDescent="0.4">
      <c r="E3" s="134" t="s">
        <v>215</v>
      </c>
      <c r="F3" s="101">
        <f>SUM(H10:H89)</f>
        <v>5780</v>
      </c>
      <c r="G3" s="104" t="s">
        <v>220</v>
      </c>
    </row>
    <row r="4" spans="3:9" x14ac:dyDescent="0.4">
      <c r="E4" s="134" t="s">
        <v>216</v>
      </c>
      <c r="F4" s="101">
        <f>F3/20</f>
        <v>289</v>
      </c>
      <c r="G4" s="104" t="s">
        <v>221</v>
      </c>
    </row>
    <row r="5" spans="3:9" x14ac:dyDescent="0.4">
      <c r="E5" s="132" t="s">
        <v>438</v>
      </c>
      <c r="F5" s="141">
        <f>CEILING(F4/36, 1)</f>
        <v>9</v>
      </c>
      <c r="G5" s="104" t="s">
        <v>439</v>
      </c>
    </row>
    <row r="6" spans="3:9" x14ac:dyDescent="0.4">
      <c r="E6" s="134" t="s">
        <v>217</v>
      </c>
      <c r="F6" s="102">
        <v>800000</v>
      </c>
      <c r="G6" s="104" t="s">
        <v>222</v>
      </c>
    </row>
    <row r="7" spans="3:9" ht="19.5" thickBot="1" x14ac:dyDescent="0.45">
      <c r="E7" s="135" t="s">
        <v>218</v>
      </c>
      <c r="F7" s="107">
        <f>F4*F6</f>
        <v>231200000</v>
      </c>
      <c r="G7" s="105" t="s">
        <v>222</v>
      </c>
    </row>
    <row r="8" spans="3:9" ht="19.5" thickBot="1" x14ac:dyDescent="0.45"/>
    <row r="9" spans="3:9" ht="19.5" thickBot="1" x14ac:dyDescent="0.45">
      <c r="C9" s="188" t="s">
        <v>318</v>
      </c>
      <c r="D9" s="192"/>
      <c r="E9" s="126" t="s">
        <v>197</v>
      </c>
      <c r="F9" s="126" t="s">
        <v>175</v>
      </c>
      <c r="G9" s="126" t="s">
        <v>176</v>
      </c>
      <c r="H9" s="131" t="s">
        <v>213</v>
      </c>
      <c r="I9" s="99"/>
    </row>
    <row r="10" spans="3:9" x14ac:dyDescent="0.4">
      <c r="C10" s="193" t="s">
        <v>333</v>
      </c>
      <c r="D10" s="194"/>
      <c r="E10" s="123" t="s">
        <v>334</v>
      </c>
      <c r="F10" s="123">
        <v>1</v>
      </c>
      <c r="G10" s="123">
        <v>720</v>
      </c>
      <c r="H10" s="124">
        <f t="shared" ref="H10:H16" si="0">F10*G10</f>
        <v>720</v>
      </c>
    </row>
    <row r="11" spans="3:9" x14ac:dyDescent="0.4">
      <c r="C11" s="184" t="s">
        <v>253</v>
      </c>
      <c r="D11" s="185"/>
      <c r="E11" s="114"/>
      <c r="F11" s="114">
        <v>1000</v>
      </c>
      <c r="G11" s="114">
        <v>3</v>
      </c>
      <c r="H11" s="115">
        <f t="shared" si="0"/>
        <v>3000</v>
      </c>
    </row>
    <row r="12" spans="3:9" x14ac:dyDescent="0.4">
      <c r="C12" s="184" t="s">
        <v>256</v>
      </c>
      <c r="D12" s="185"/>
      <c r="E12" s="114"/>
      <c r="F12" s="114">
        <f>物量試算!G8</f>
        <v>20</v>
      </c>
      <c r="G12" s="114">
        <v>5</v>
      </c>
      <c r="H12" s="115">
        <f t="shared" si="0"/>
        <v>100</v>
      </c>
    </row>
    <row r="13" spans="3:9" x14ac:dyDescent="0.4">
      <c r="C13" s="184" t="s">
        <v>270</v>
      </c>
      <c r="D13" s="185"/>
      <c r="E13" s="129"/>
      <c r="F13" s="114">
        <f>物量試算!G9</f>
        <v>20</v>
      </c>
      <c r="G13" s="114">
        <v>2</v>
      </c>
      <c r="H13" s="115">
        <f t="shared" si="0"/>
        <v>40</v>
      </c>
    </row>
    <row r="14" spans="3:9" x14ac:dyDescent="0.4">
      <c r="C14" s="184" t="s">
        <v>192</v>
      </c>
      <c r="D14" s="185"/>
      <c r="E14" s="129"/>
      <c r="F14" s="114">
        <f>物量試算!G10</f>
        <v>30</v>
      </c>
      <c r="G14" s="114">
        <v>2</v>
      </c>
      <c r="H14" s="115">
        <f t="shared" si="0"/>
        <v>60</v>
      </c>
    </row>
    <row r="15" spans="3:9" x14ac:dyDescent="0.4">
      <c r="C15" s="184" t="s">
        <v>193</v>
      </c>
      <c r="D15" s="185"/>
      <c r="E15" s="114"/>
      <c r="F15" s="114">
        <f>物量試算!G11</f>
        <v>30</v>
      </c>
      <c r="G15" s="114">
        <v>2</v>
      </c>
      <c r="H15" s="115">
        <f t="shared" si="0"/>
        <v>60</v>
      </c>
    </row>
    <row r="16" spans="3:9" ht="19.5" thickBot="1" x14ac:dyDescent="0.45">
      <c r="C16" s="186" t="s">
        <v>327</v>
      </c>
      <c r="D16" s="187"/>
      <c r="E16" s="119"/>
      <c r="F16" s="119">
        <f>物量試算!G16*100</f>
        <v>600</v>
      </c>
      <c r="G16" s="119">
        <v>3</v>
      </c>
      <c r="H16" s="130">
        <f t="shared" si="0"/>
        <v>1800</v>
      </c>
    </row>
    <row r="17" spans="3:4" x14ac:dyDescent="0.4">
      <c r="C17" s="195"/>
      <c r="D17" s="195"/>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8"/>
  <sheetViews>
    <sheetView workbookViewId="0">
      <selection activeCell="J23" sqref="J23"/>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3" t="s">
        <v>426</v>
      </c>
      <c r="F2" s="106">
        <f>SUM(F10:F89)</f>
        <v>1821</v>
      </c>
      <c r="G2" s="103" t="s">
        <v>219</v>
      </c>
    </row>
    <row r="3" spans="3:9" x14ac:dyDescent="0.4">
      <c r="E3" s="134" t="s">
        <v>215</v>
      </c>
      <c r="F3" s="101">
        <f>SUM(H10:H89)</f>
        <v>5120</v>
      </c>
      <c r="G3" s="104" t="s">
        <v>220</v>
      </c>
    </row>
    <row r="4" spans="3:9" x14ac:dyDescent="0.4">
      <c r="E4" s="134" t="s">
        <v>216</v>
      </c>
      <c r="F4" s="101">
        <f>F3/20</f>
        <v>256</v>
      </c>
      <c r="G4" s="104" t="s">
        <v>221</v>
      </c>
    </row>
    <row r="5" spans="3:9" x14ac:dyDescent="0.4">
      <c r="E5" s="132" t="s">
        <v>438</v>
      </c>
      <c r="F5" s="141">
        <f>CEILING(F4/36, 1)</f>
        <v>8</v>
      </c>
      <c r="G5" s="104" t="s">
        <v>439</v>
      </c>
    </row>
    <row r="6" spans="3:9" x14ac:dyDescent="0.4">
      <c r="E6" s="134" t="s">
        <v>217</v>
      </c>
      <c r="F6" s="102">
        <v>800000</v>
      </c>
      <c r="G6" s="104" t="s">
        <v>222</v>
      </c>
    </row>
    <row r="7" spans="3:9" ht="19.5" thickBot="1" x14ac:dyDescent="0.45">
      <c r="E7" s="135" t="s">
        <v>218</v>
      </c>
      <c r="F7" s="107">
        <f>F4*F6</f>
        <v>204800000</v>
      </c>
      <c r="G7" s="105" t="s">
        <v>222</v>
      </c>
    </row>
    <row r="8" spans="3:9" ht="19.5" thickBot="1" x14ac:dyDescent="0.45"/>
    <row r="9" spans="3:9" ht="19.5" thickBot="1" x14ac:dyDescent="0.45">
      <c r="C9" s="188" t="s">
        <v>318</v>
      </c>
      <c r="D9" s="192"/>
      <c r="E9" s="126" t="s">
        <v>197</v>
      </c>
      <c r="F9" s="126" t="s">
        <v>175</v>
      </c>
      <c r="G9" s="126" t="s">
        <v>176</v>
      </c>
      <c r="H9" s="131" t="s">
        <v>213</v>
      </c>
      <c r="I9" s="99"/>
    </row>
    <row r="10" spans="3:9" x14ac:dyDescent="0.4">
      <c r="C10" s="193" t="s">
        <v>411</v>
      </c>
      <c r="D10" s="194"/>
      <c r="E10" s="123" t="s">
        <v>412</v>
      </c>
      <c r="F10" s="123">
        <v>1</v>
      </c>
      <c r="G10" s="123">
        <v>720</v>
      </c>
      <c r="H10" s="124">
        <f t="shared" ref="H10:H18" si="0">F10*G10</f>
        <v>720</v>
      </c>
    </row>
    <row r="11" spans="3:9" x14ac:dyDescent="0.4">
      <c r="C11" s="184" t="s">
        <v>253</v>
      </c>
      <c r="D11" s="185"/>
      <c r="E11" s="114"/>
      <c r="F11" s="114">
        <v>1000</v>
      </c>
      <c r="G11" s="114">
        <v>2</v>
      </c>
      <c r="H11" s="115">
        <f t="shared" si="0"/>
        <v>2000</v>
      </c>
    </row>
    <row r="12" spans="3:9" x14ac:dyDescent="0.4">
      <c r="C12" s="184" t="s">
        <v>256</v>
      </c>
      <c r="D12" s="185"/>
      <c r="E12" s="114"/>
      <c r="F12" s="114">
        <f>物量試算!G8</f>
        <v>20</v>
      </c>
      <c r="G12" s="114">
        <v>2</v>
      </c>
      <c r="H12" s="115">
        <f t="shared" si="0"/>
        <v>40</v>
      </c>
    </row>
    <row r="13" spans="3:9" x14ac:dyDescent="0.4">
      <c r="C13" s="184" t="s">
        <v>270</v>
      </c>
      <c r="D13" s="185"/>
      <c r="E13" s="129"/>
      <c r="F13" s="114">
        <f>物量試算!G9</f>
        <v>20</v>
      </c>
      <c r="G13" s="114">
        <v>2</v>
      </c>
      <c r="H13" s="115">
        <f t="shared" si="0"/>
        <v>40</v>
      </c>
    </row>
    <row r="14" spans="3:9" x14ac:dyDescent="0.4">
      <c r="C14" s="184" t="s">
        <v>192</v>
      </c>
      <c r="D14" s="185"/>
      <c r="E14" s="129"/>
      <c r="F14" s="114">
        <f>物量試算!G10</f>
        <v>30</v>
      </c>
      <c r="G14" s="114">
        <v>2</v>
      </c>
      <c r="H14" s="115">
        <f t="shared" si="0"/>
        <v>60</v>
      </c>
    </row>
    <row r="15" spans="3:9" x14ac:dyDescent="0.4">
      <c r="C15" s="184" t="s">
        <v>193</v>
      </c>
      <c r="D15" s="185"/>
      <c r="E15" s="114"/>
      <c r="F15" s="114">
        <f>物量試算!G11</f>
        <v>30</v>
      </c>
      <c r="G15" s="114">
        <v>2</v>
      </c>
      <c r="H15" s="115">
        <f t="shared" si="0"/>
        <v>60</v>
      </c>
    </row>
    <row r="16" spans="3:9" x14ac:dyDescent="0.4">
      <c r="C16" s="184" t="s">
        <v>327</v>
      </c>
      <c r="D16" s="185"/>
      <c r="E16" s="114"/>
      <c r="F16" s="114">
        <f>物量試算!G16*100</f>
        <v>600</v>
      </c>
      <c r="G16" s="114">
        <v>2</v>
      </c>
      <c r="H16" s="115">
        <f t="shared" si="0"/>
        <v>1200</v>
      </c>
    </row>
    <row r="17" spans="3:8" x14ac:dyDescent="0.4">
      <c r="C17" s="184" t="s">
        <v>413</v>
      </c>
      <c r="D17" s="185"/>
      <c r="E17" s="114"/>
      <c r="F17" s="114">
        <v>100</v>
      </c>
      <c r="G17" s="114">
        <v>2</v>
      </c>
      <c r="H17" s="115">
        <f t="shared" si="0"/>
        <v>200</v>
      </c>
    </row>
    <row r="18" spans="3:8" ht="19.5" thickBot="1" x14ac:dyDescent="0.45">
      <c r="C18" s="186" t="s">
        <v>414</v>
      </c>
      <c r="D18" s="187"/>
      <c r="E18" s="119"/>
      <c r="F18" s="119">
        <v>20</v>
      </c>
      <c r="G18" s="119">
        <v>40</v>
      </c>
      <c r="H18" s="130">
        <f t="shared" si="0"/>
        <v>800</v>
      </c>
    </row>
  </sheetData>
  <mergeCells count="10">
    <mergeCell ref="C15:D15"/>
    <mergeCell ref="C16:D16"/>
    <mergeCell ref="C17:D17"/>
    <mergeCell ref="C18:D18"/>
    <mergeCell ref="C9:D9"/>
    <mergeCell ref="C10:D10"/>
    <mergeCell ref="C11:D11"/>
    <mergeCell ref="C12:D12"/>
    <mergeCell ref="C13:D13"/>
    <mergeCell ref="C14:D14"/>
  </mergeCells>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32"/>
  <sheetViews>
    <sheetView workbookViewId="0">
      <pane xSplit="2" ySplit="9" topLeftCell="C13" activePane="bottomRight" state="frozen"/>
      <selection pane="topRight" activeCell="C1" sqref="C1"/>
      <selection pane="bottomLeft" activeCell="A9" sqref="A9"/>
      <selection pane="bottomRight" activeCell="K15" sqref="K15"/>
    </sheetView>
  </sheetViews>
  <sheetFormatPr defaultRowHeight="18.75" x14ac:dyDescent="0.4"/>
  <cols>
    <col min="3" max="3" width="27.125" customWidth="1"/>
    <col min="4" max="4" width="14.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3" t="s">
        <v>214</v>
      </c>
      <c r="F2" s="106">
        <f>SUM(F10:F104)</f>
        <v>201</v>
      </c>
      <c r="G2" s="103" t="s">
        <v>219</v>
      </c>
    </row>
    <row r="3" spans="3:9" x14ac:dyDescent="0.4">
      <c r="E3" s="134" t="s">
        <v>215</v>
      </c>
      <c r="F3" s="101">
        <f>SUM(H10:H104)</f>
        <v>1550</v>
      </c>
      <c r="G3" s="104" t="s">
        <v>220</v>
      </c>
    </row>
    <row r="4" spans="3:9" x14ac:dyDescent="0.4">
      <c r="E4" s="134" t="s">
        <v>216</v>
      </c>
      <c r="F4" s="101">
        <f>F3/20</f>
        <v>77.5</v>
      </c>
      <c r="G4" s="104" t="s">
        <v>221</v>
      </c>
    </row>
    <row r="5" spans="3:9" x14ac:dyDescent="0.4">
      <c r="E5" s="132" t="s">
        <v>438</v>
      </c>
      <c r="F5" s="141">
        <f>CEILING(F4/36, 1)</f>
        <v>3</v>
      </c>
      <c r="G5" s="104" t="s">
        <v>439</v>
      </c>
    </row>
    <row r="6" spans="3:9" x14ac:dyDescent="0.4">
      <c r="E6" s="134" t="s">
        <v>217</v>
      </c>
      <c r="F6" s="102">
        <v>800000</v>
      </c>
      <c r="G6" s="104" t="s">
        <v>222</v>
      </c>
    </row>
    <row r="7" spans="3:9" ht="19.5" thickBot="1" x14ac:dyDescent="0.45">
      <c r="E7" s="135" t="s">
        <v>218</v>
      </c>
      <c r="F7" s="107">
        <f>F4*F6</f>
        <v>62000000</v>
      </c>
      <c r="G7" s="105" t="s">
        <v>222</v>
      </c>
    </row>
    <row r="8" spans="3:9" ht="19.5" thickBot="1" x14ac:dyDescent="0.45"/>
    <row r="9" spans="3:9" ht="19.5" thickBot="1" x14ac:dyDescent="0.45">
      <c r="C9" s="188" t="s">
        <v>317</v>
      </c>
      <c r="D9" s="192"/>
      <c r="E9" s="126" t="s">
        <v>197</v>
      </c>
      <c r="F9" s="126" t="s">
        <v>175</v>
      </c>
      <c r="G9" s="126" t="s">
        <v>176</v>
      </c>
      <c r="H9" s="131" t="s">
        <v>213</v>
      </c>
      <c r="I9" s="99"/>
    </row>
    <row r="10" spans="3:9" x14ac:dyDescent="0.4">
      <c r="C10" s="193" t="s">
        <v>301</v>
      </c>
      <c r="D10" s="194"/>
      <c r="E10" s="123" t="s">
        <v>300</v>
      </c>
      <c r="F10" s="123">
        <v>1</v>
      </c>
      <c r="G10" s="123">
        <v>720</v>
      </c>
      <c r="H10" s="124">
        <f>F10*G10</f>
        <v>720</v>
      </c>
    </row>
    <row r="11" spans="3:9" x14ac:dyDescent="0.4">
      <c r="C11" s="184" t="s">
        <v>144</v>
      </c>
      <c r="D11" s="185"/>
      <c r="E11" s="114" t="s">
        <v>145</v>
      </c>
      <c r="F11" s="114">
        <v>1</v>
      </c>
      <c r="G11" s="114">
        <v>20</v>
      </c>
      <c r="H11" s="115">
        <f>F11*G11</f>
        <v>20</v>
      </c>
    </row>
    <row r="12" spans="3:9" x14ac:dyDescent="0.4">
      <c r="C12" s="184" t="s">
        <v>146</v>
      </c>
      <c r="D12" s="185"/>
      <c r="E12" s="114" t="s">
        <v>147</v>
      </c>
      <c r="F12" s="114">
        <v>1</v>
      </c>
      <c r="G12" s="114">
        <v>30</v>
      </c>
      <c r="H12" s="115">
        <f t="shared" ref="H12:H32" si="0">F12*G12</f>
        <v>30</v>
      </c>
    </row>
    <row r="13" spans="3:9" ht="37.5" x14ac:dyDescent="0.4">
      <c r="C13" s="184" t="s">
        <v>148</v>
      </c>
      <c r="D13" s="185"/>
      <c r="E13" s="129" t="s">
        <v>149</v>
      </c>
      <c r="F13" s="114">
        <v>1</v>
      </c>
      <c r="G13" s="114">
        <v>30</v>
      </c>
      <c r="H13" s="115">
        <f t="shared" si="0"/>
        <v>30</v>
      </c>
    </row>
    <row r="14" spans="3:9" ht="37.5" x14ac:dyDescent="0.4">
      <c r="C14" s="184" t="s">
        <v>150</v>
      </c>
      <c r="D14" s="185"/>
      <c r="E14" s="129" t="s">
        <v>151</v>
      </c>
      <c r="F14" s="114">
        <v>1</v>
      </c>
      <c r="G14" s="114">
        <v>30</v>
      </c>
      <c r="H14" s="115">
        <f t="shared" si="0"/>
        <v>30</v>
      </c>
    </row>
    <row r="15" spans="3:9" x14ac:dyDescent="0.4">
      <c r="C15" s="184" t="s">
        <v>152</v>
      </c>
      <c r="D15" s="185"/>
      <c r="E15" s="114" t="s">
        <v>153</v>
      </c>
      <c r="F15" s="114">
        <v>1</v>
      </c>
      <c r="G15" s="114">
        <v>40</v>
      </c>
      <c r="H15" s="115">
        <f t="shared" si="0"/>
        <v>40</v>
      </c>
    </row>
    <row r="16" spans="3:9" x14ac:dyDescent="0.4">
      <c r="C16" s="184" t="s">
        <v>154</v>
      </c>
      <c r="D16" s="114" t="s">
        <v>177</v>
      </c>
      <c r="E16" s="114" t="s">
        <v>183</v>
      </c>
      <c r="F16" s="114">
        <v>1</v>
      </c>
      <c r="G16" s="114">
        <v>10</v>
      </c>
      <c r="H16" s="115">
        <f t="shared" si="0"/>
        <v>10</v>
      </c>
    </row>
    <row r="17" spans="3:8" x14ac:dyDescent="0.4">
      <c r="C17" s="184"/>
      <c r="D17" s="114" t="s">
        <v>178</v>
      </c>
      <c r="E17" s="114" t="s">
        <v>184</v>
      </c>
      <c r="F17" s="114">
        <v>1</v>
      </c>
      <c r="G17" s="114">
        <v>10</v>
      </c>
      <c r="H17" s="115">
        <f t="shared" si="0"/>
        <v>10</v>
      </c>
    </row>
    <row r="18" spans="3:8" x14ac:dyDescent="0.4">
      <c r="C18" s="184"/>
      <c r="D18" s="114" t="s">
        <v>179</v>
      </c>
      <c r="E18" s="114" t="s">
        <v>185</v>
      </c>
      <c r="F18" s="114">
        <v>1</v>
      </c>
      <c r="G18" s="114">
        <v>40</v>
      </c>
      <c r="H18" s="115">
        <f t="shared" si="0"/>
        <v>40</v>
      </c>
    </row>
    <row r="19" spans="3:8" x14ac:dyDescent="0.4">
      <c r="C19" s="184"/>
      <c r="D19" s="114" t="s">
        <v>181</v>
      </c>
      <c r="E19" s="114" t="s">
        <v>186</v>
      </c>
      <c r="F19" s="114">
        <v>1</v>
      </c>
      <c r="G19" s="114">
        <v>20</v>
      </c>
      <c r="H19" s="115">
        <f t="shared" si="0"/>
        <v>20</v>
      </c>
    </row>
    <row r="20" spans="3:8" x14ac:dyDescent="0.4">
      <c r="C20" s="184"/>
      <c r="D20" s="114" t="s">
        <v>180</v>
      </c>
      <c r="E20" s="114" t="s">
        <v>187</v>
      </c>
      <c r="F20" s="114">
        <f>物量試算!G8</f>
        <v>20</v>
      </c>
      <c r="G20" s="114">
        <v>3</v>
      </c>
      <c r="H20" s="115">
        <f t="shared" si="0"/>
        <v>60</v>
      </c>
    </row>
    <row r="21" spans="3:8" x14ac:dyDescent="0.4">
      <c r="C21" s="184"/>
      <c r="D21" s="114" t="s">
        <v>182</v>
      </c>
      <c r="E21" s="114" t="s">
        <v>188</v>
      </c>
      <c r="F21" s="114">
        <v>10</v>
      </c>
      <c r="G21" s="114">
        <v>3</v>
      </c>
      <c r="H21" s="115">
        <f t="shared" si="0"/>
        <v>30</v>
      </c>
    </row>
    <row r="22" spans="3:8" x14ac:dyDescent="0.4">
      <c r="C22" s="184" t="s">
        <v>155</v>
      </c>
      <c r="D22" s="185"/>
      <c r="E22" s="114" t="s">
        <v>156</v>
      </c>
      <c r="F22" s="114">
        <v>1</v>
      </c>
      <c r="G22" s="114">
        <v>20</v>
      </c>
      <c r="H22" s="115">
        <f t="shared" si="0"/>
        <v>20</v>
      </c>
    </row>
    <row r="23" spans="3:8" x14ac:dyDescent="0.4">
      <c r="C23" s="184" t="s">
        <v>157</v>
      </c>
      <c r="D23" s="185"/>
      <c r="E23" s="114" t="s">
        <v>158</v>
      </c>
      <c r="F23" s="114">
        <v>5</v>
      </c>
      <c r="G23" s="114">
        <v>10</v>
      </c>
      <c r="H23" s="115">
        <f t="shared" si="0"/>
        <v>50</v>
      </c>
    </row>
    <row r="24" spans="3:8" x14ac:dyDescent="0.4">
      <c r="C24" s="184" t="s">
        <v>159</v>
      </c>
      <c r="D24" s="185"/>
      <c r="E24" s="114" t="s">
        <v>160</v>
      </c>
      <c r="F24" s="114">
        <v>1</v>
      </c>
      <c r="G24" s="114">
        <v>30</v>
      </c>
      <c r="H24" s="115">
        <f t="shared" si="0"/>
        <v>30</v>
      </c>
    </row>
    <row r="25" spans="3:8" x14ac:dyDescent="0.4">
      <c r="C25" s="184" t="s">
        <v>161</v>
      </c>
      <c r="D25" s="185"/>
      <c r="E25" s="114" t="s">
        <v>162</v>
      </c>
      <c r="F25" s="114">
        <v>1</v>
      </c>
      <c r="G25" s="114">
        <v>40</v>
      </c>
      <c r="H25" s="115">
        <f t="shared" si="0"/>
        <v>40</v>
      </c>
    </row>
    <row r="26" spans="3:8" x14ac:dyDescent="0.4">
      <c r="C26" s="184" t="s">
        <v>163</v>
      </c>
      <c r="D26" s="185"/>
      <c r="E26" s="114" t="s">
        <v>164</v>
      </c>
      <c r="F26" s="114">
        <v>1</v>
      </c>
      <c r="G26" s="114">
        <v>30</v>
      </c>
      <c r="H26" s="115">
        <f t="shared" si="0"/>
        <v>30</v>
      </c>
    </row>
    <row r="27" spans="3:8" x14ac:dyDescent="0.4">
      <c r="C27" s="184" t="s">
        <v>165</v>
      </c>
      <c r="D27" s="185"/>
      <c r="E27" s="114" t="s">
        <v>166</v>
      </c>
      <c r="F27" s="114">
        <v>1</v>
      </c>
      <c r="G27" s="114">
        <v>30</v>
      </c>
      <c r="H27" s="115">
        <f t="shared" si="0"/>
        <v>30</v>
      </c>
    </row>
    <row r="28" spans="3:8" x14ac:dyDescent="0.4">
      <c r="C28" s="184" t="s">
        <v>167</v>
      </c>
      <c r="D28" s="185"/>
      <c r="E28" s="114" t="s">
        <v>168</v>
      </c>
      <c r="F28" s="114">
        <v>1</v>
      </c>
      <c r="G28" s="114">
        <v>20</v>
      </c>
      <c r="H28" s="115">
        <f t="shared" si="0"/>
        <v>20</v>
      </c>
    </row>
    <row r="29" spans="3:8" x14ac:dyDescent="0.4">
      <c r="C29" s="184" t="s">
        <v>169</v>
      </c>
      <c r="D29" s="185"/>
      <c r="E29" s="114" t="s">
        <v>170</v>
      </c>
      <c r="F29" s="114">
        <v>20</v>
      </c>
      <c r="G29" s="114">
        <v>5</v>
      </c>
      <c r="H29" s="115">
        <f t="shared" si="0"/>
        <v>100</v>
      </c>
    </row>
    <row r="30" spans="3:8" x14ac:dyDescent="0.4">
      <c r="C30" s="184" t="s">
        <v>171</v>
      </c>
      <c r="D30" s="185"/>
      <c r="E30" s="114" t="s">
        <v>172</v>
      </c>
      <c r="F30" s="114">
        <f>物量試算!G14</f>
        <v>100</v>
      </c>
      <c r="G30" s="114">
        <v>1</v>
      </c>
      <c r="H30" s="115">
        <f t="shared" si="0"/>
        <v>100</v>
      </c>
    </row>
    <row r="31" spans="3:8" x14ac:dyDescent="0.4">
      <c r="C31" s="184" t="s">
        <v>173</v>
      </c>
      <c r="D31" s="185"/>
      <c r="E31" s="114" t="s">
        <v>174</v>
      </c>
      <c r="F31" s="114">
        <f>物量試算!G15</f>
        <v>10</v>
      </c>
      <c r="G31" s="114">
        <v>5</v>
      </c>
      <c r="H31" s="115">
        <f t="shared" si="0"/>
        <v>50</v>
      </c>
    </row>
    <row r="32" spans="3:8" ht="19.5" thickBot="1" x14ac:dyDescent="0.45">
      <c r="C32" s="186" t="s">
        <v>195</v>
      </c>
      <c r="D32" s="187"/>
      <c r="E32" s="119" t="s">
        <v>196</v>
      </c>
      <c r="F32" s="119">
        <f>物量試算!G9</f>
        <v>20</v>
      </c>
      <c r="G32" s="119">
        <v>2</v>
      </c>
      <c r="H32" s="130">
        <f t="shared" si="0"/>
        <v>40</v>
      </c>
    </row>
  </sheetData>
  <mergeCells count="19">
    <mergeCell ref="C25:D25"/>
    <mergeCell ref="C26:D26"/>
    <mergeCell ref="C27:D27"/>
    <mergeCell ref="C16:C21"/>
    <mergeCell ref="C10:D10"/>
    <mergeCell ref="C12:D12"/>
    <mergeCell ref="C13:D13"/>
    <mergeCell ref="C14:D14"/>
    <mergeCell ref="C15:D15"/>
    <mergeCell ref="C9:D9"/>
    <mergeCell ref="C11:D11"/>
    <mergeCell ref="C22:D22"/>
    <mergeCell ref="C23:D23"/>
    <mergeCell ref="C24:D24"/>
    <mergeCell ref="C28:D28"/>
    <mergeCell ref="C29:D29"/>
    <mergeCell ref="C30:D30"/>
    <mergeCell ref="C31:D31"/>
    <mergeCell ref="C32:D32"/>
  </mergeCells>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3"/>
  <sheetViews>
    <sheetView tabSelected="1" workbookViewId="0">
      <selection activeCell="H16" sqref="H16"/>
    </sheetView>
  </sheetViews>
  <sheetFormatPr defaultRowHeight="18.75" x14ac:dyDescent="0.4"/>
  <cols>
    <col min="3" max="3" width="27.125" customWidth="1"/>
    <col min="4" max="4" width="14.25" customWidth="1"/>
    <col min="5" max="5" width="50.75" customWidth="1"/>
    <col min="6" max="6" width="22.75" customWidth="1"/>
    <col min="7" max="7" width="10.625" customWidth="1"/>
    <col min="8" max="8" width="15.875" customWidth="1"/>
  </cols>
  <sheetData>
    <row r="1" spans="3:9" ht="19.5" thickBot="1" x14ac:dyDescent="0.45"/>
    <row r="2" spans="3:9" ht="19.5" thickBot="1" x14ac:dyDescent="0.45">
      <c r="E2" s="212" t="s">
        <v>218</v>
      </c>
      <c r="F2" s="213">
        <f>SUM(F5:F13)</f>
        <v>334000000</v>
      </c>
      <c r="G2" s="214" t="s">
        <v>222</v>
      </c>
    </row>
    <row r="3" spans="3:9" ht="19.5" thickBot="1" x14ac:dyDescent="0.45"/>
    <row r="4" spans="3:9" ht="19.5" thickBot="1" x14ac:dyDescent="0.45">
      <c r="C4" s="188" t="s">
        <v>318</v>
      </c>
      <c r="D4" s="192"/>
      <c r="E4" s="126" t="s">
        <v>197</v>
      </c>
      <c r="F4" s="126" t="s">
        <v>437</v>
      </c>
      <c r="G4" s="126"/>
      <c r="H4" s="131"/>
      <c r="I4" s="99"/>
    </row>
    <row r="5" spans="3:9" x14ac:dyDescent="0.4">
      <c r="C5" s="193" t="s">
        <v>427</v>
      </c>
      <c r="D5" s="194"/>
      <c r="E5" s="123"/>
      <c r="F5" s="137">
        <v>20000000</v>
      </c>
      <c r="G5" s="123"/>
      <c r="H5" s="124"/>
    </row>
    <row r="6" spans="3:9" x14ac:dyDescent="0.4">
      <c r="C6" s="184" t="s">
        <v>430</v>
      </c>
      <c r="D6" s="185"/>
      <c r="E6" s="114"/>
      <c r="F6" s="138">
        <v>50000000</v>
      </c>
      <c r="G6" s="114"/>
      <c r="H6" s="115"/>
    </row>
    <row r="7" spans="3:9" x14ac:dyDescent="0.4">
      <c r="C7" s="184" t="s">
        <v>431</v>
      </c>
      <c r="D7" s="185"/>
      <c r="E7" s="114"/>
      <c r="F7" s="138">
        <v>20000000</v>
      </c>
      <c r="G7" s="114"/>
      <c r="H7" s="115"/>
    </row>
    <row r="8" spans="3:9" x14ac:dyDescent="0.4">
      <c r="C8" s="184" t="s">
        <v>428</v>
      </c>
      <c r="D8" s="185"/>
      <c r="E8" s="129"/>
      <c r="F8" s="138">
        <v>30000000</v>
      </c>
      <c r="G8" s="114"/>
      <c r="H8" s="115"/>
    </row>
    <row r="9" spans="3:9" x14ac:dyDescent="0.4">
      <c r="C9" s="184" t="s">
        <v>432</v>
      </c>
      <c r="D9" s="185"/>
      <c r="E9" s="129"/>
      <c r="F9" s="138">
        <v>10000000</v>
      </c>
      <c r="G9" s="114"/>
      <c r="H9" s="115"/>
    </row>
    <row r="10" spans="3:9" x14ac:dyDescent="0.4">
      <c r="C10" s="184" t="s">
        <v>433</v>
      </c>
      <c r="D10" s="185"/>
      <c r="E10" s="114"/>
      <c r="F10" s="138">
        <v>4000000</v>
      </c>
      <c r="G10" s="114"/>
      <c r="H10" s="115"/>
    </row>
    <row r="11" spans="3:9" x14ac:dyDescent="0.4">
      <c r="C11" s="184" t="s">
        <v>429</v>
      </c>
      <c r="D11" s="185"/>
      <c r="E11" s="114"/>
      <c r="F11" s="138">
        <v>200000000</v>
      </c>
      <c r="G11" s="114"/>
      <c r="H11" s="115"/>
    </row>
    <row r="12" spans="3:9" x14ac:dyDescent="0.4">
      <c r="C12" s="184" t="s">
        <v>434</v>
      </c>
      <c r="D12" s="185"/>
      <c r="E12" s="114"/>
      <c r="F12" s="138"/>
      <c r="G12" s="114"/>
      <c r="H12" s="115"/>
    </row>
    <row r="13" spans="3:9" ht="38.25" thickBot="1" x14ac:dyDescent="0.45">
      <c r="C13" s="186" t="s">
        <v>435</v>
      </c>
      <c r="D13" s="187"/>
      <c r="E13" s="136" t="s">
        <v>436</v>
      </c>
      <c r="F13" s="139"/>
      <c r="G13" s="119"/>
      <c r="H13" s="130"/>
    </row>
  </sheetData>
  <mergeCells count="10">
    <mergeCell ref="C10:D10"/>
    <mergeCell ref="C11:D11"/>
    <mergeCell ref="C12:D12"/>
    <mergeCell ref="C13:D13"/>
    <mergeCell ref="C4:D4"/>
    <mergeCell ref="C5:D5"/>
    <mergeCell ref="C6:D6"/>
    <mergeCell ref="C7:D7"/>
    <mergeCell ref="C8:D8"/>
    <mergeCell ref="C9:D9"/>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M43"/>
  <sheetViews>
    <sheetView workbookViewId="0">
      <selection activeCell="G22" sqref="G22"/>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6" width="34" style="6" customWidth="1"/>
    <col min="7" max="16384" width="9" style="6"/>
  </cols>
  <sheetData>
    <row r="2" spans="2:6" x14ac:dyDescent="0.4">
      <c r="B2" s="6" t="s">
        <v>44</v>
      </c>
    </row>
    <row r="3" spans="2:6" ht="16.5" thickBot="1" x14ac:dyDescent="0.45"/>
    <row r="4" spans="2:6" s="1" customFormat="1" ht="18.75" x14ac:dyDescent="0.4">
      <c r="B4" s="9"/>
      <c r="C4" s="10"/>
      <c r="D4" s="155" t="s">
        <v>39</v>
      </c>
      <c r="E4" s="156"/>
      <c r="F4" s="157"/>
    </row>
    <row r="5" spans="2:6" s="1" customFormat="1" ht="16.5" thickBot="1" x14ac:dyDescent="0.45">
      <c r="B5" s="21"/>
      <c r="C5" s="22"/>
      <c r="D5" s="23" t="s">
        <v>4</v>
      </c>
      <c r="E5" s="24" t="s">
        <v>5</v>
      </c>
      <c r="F5" s="25" t="s">
        <v>6</v>
      </c>
    </row>
    <row r="6" spans="2:6" x14ac:dyDescent="0.4">
      <c r="B6" s="160" t="s">
        <v>16</v>
      </c>
      <c r="C6" s="161"/>
      <c r="D6" s="18"/>
      <c r="E6" s="11"/>
      <c r="F6" s="12"/>
    </row>
    <row r="7" spans="2:6" x14ac:dyDescent="0.4">
      <c r="B7" s="162" t="s">
        <v>35</v>
      </c>
      <c r="C7" s="163"/>
      <c r="D7" s="18"/>
      <c r="E7" s="11"/>
      <c r="F7" s="12"/>
    </row>
    <row r="8" spans="2:6" x14ac:dyDescent="0.4">
      <c r="B8" s="164"/>
      <c r="C8" s="16" t="s">
        <v>37</v>
      </c>
      <c r="D8" s="74"/>
      <c r="E8" s="13"/>
      <c r="F8" s="12"/>
    </row>
    <row r="9" spans="2:6" x14ac:dyDescent="0.4">
      <c r="B9" s="164"/>
      <c r="C9" s="16" t="s">
        <v>34</v>
      </c>
      <c r="D9" s="19"/>
      <c r="E9" s="13"/>
      <c r="F9" s="75"/>
    </row>
    <row r="10" spans="2:6" x14ac:dyDescent="0.4">
      <c r="B10" s="164"/>
      <c r="C10" s="16" t="s">
        <v>36</v>
      </c>
      <c r="D10" s="19"/>
      <c r="E10" s="13"/>
      <c r="F10" s="75"/>
    </row>
    <row r="11" spans="2:6" x14ac:dyDescent="0.4">
      <c r="B11" s="164"/>
      <c r="C11" s="16" t="s">
        <v>133</v>
      </c>
      <c r="D11" s="18"/>
      <c r="E11" s="11"/>
      <c r="F11" s="12"/>
    </row>
    <row r="12" spans="2:6" x14ac:dyDescent="0.4">
      <c r="B12" s="164"/>
      <c r="C12" s="16" t="s">
        <v>133</v>
      </c>
      <c r="D12" s="18"/>
      <c r="E12" s="11"/>
      <c r="F12" s="12"/>
    </row>
    <row r="13" spans="2:6" x14ac:dyDescent="0.4">
      <c r="B13" s="165" t="s">
        <v>38</v>
      </c>
      <c r="C13" s="166"/>
      <c r="D13" s="18"/>
      <c r="E13" s="11"/>
      <c r="F13" s="12"/>
    </row>
    <row r="14" spans="2:6" x14ac:dyDescent="0.4">
      <c r="B14" s="164"/>
      <c r="C14" s="16" t="s">
        <v>133</v>
      </c>
      <c r="D14" s="18"/>
      <c r="E14" s="11"/>
      <c r="F14" s="12"/>
    </row>
    <row r="15" spans="2:6" x14ac:dyDescent="0.4">
      <c r="B15" s="164"/>
      <c r="C15" s="16" t="s">
        <v>133</v>
      </c>
      <c r="D15" s="18"/>
      <c r="E15" s="11"/>
      <c r="F15" s="12"/>
    </row>
    <row r="16" spans="2:6" x14ac:dyDescent="0.4">
      <c r="B16" s="164"/>
      <c r="C16" s="16" t="s">
        <v>133</v>
      </c>
      <c r="D16" s="18"/>
      <c r="E16" s="11"/>
      <c r="F16" s="12"/>
    </row>
    <row r="17" spans="2:39" x14ac:dyDescent="0.4">
      <c r="B17" s="164"/>
      <c r="C17" s="16" t="s">
        <v>133</v>
      </c>
      <c r="D17" s="18"/>
      <c r="E17" s="11"/>
      <c r="F17" s="12"/>
    </row>
    <row r="18" spans="2:39" ht="16.5" thickBot="1" x14ac:dyDescent="0.45">
      <c r="B18" s="167"/>
      <c r="C18" s="17" t="s">
        <v>133</v>
      </c>
      <c r="D18" s="20"/>
      <c r="E18" s="14"/>
      <c r="F18" s="15"/>
    </row>
    <row r="19" spans="2:39" x14ac:dyDescent="0.4">
      <c r="B19" s="7"/>
      <c r="C19" s="7"/>
      <c r="D19" s="7"/>
      <c r="E19" s="8"/>
      <c r="F19" s="8"/>
      <c r="G19" s="45" t="s">
        <v>0</v>
      </c>
      <c r="H19" s="45" t="s">
        <v>1</v>
      </c>
      <c r="I19" s="45" t="s">
        <v>2</v>
      </c>
      <c r="J19" s="45" t="s">
        <v>3</v>
      </c>
      <c r="K19" s="45" t="s">
        <v>63</v>
      </c>
      <c r="L19" s="45" t="s">
        <v>64</v>
      </c>
      <c r="M19" s="45" t="s">
        <v>65</v>
      </c>
      <c r="N19" s="45" t="s">
        <v>66</v>
      </c>
      <c r="O19" s="45" t="s">
        <v>67</v>
      </c>
      <c r="P19" s="45" t="s">
        <v>68</v>
      </c>
      <c r="Q19" s="45" t="s">
        <v>69</v>
      </c>
      <c r="R19" s="45" t="s">
        <v>70</v>
      </c>
      <c r="S19" s="45" t="s">
        <v>71</v>
      </c>
      <c r="T19" s="45" t="s">
        <v>72</v>
      </c>
      <c r="U19" s="45" t="s">
        <v>73</v>
      </c>
      <c r="V19" s="45" t="s">
        <v>74</v>
      </c>
      <c r="W19" s="45" t="s">
        <v>75</v>
      </c>
      <c r="X19" s="45" t="s">
        <v>76</v>
      </c>
      <c r="Y19" s="45" t="s">
        <v>77</v>
      </c>
      <c r="Z19" s="45" t="s">
        <v>78</v>
      </c>
      <c r="AA19" s="45" t="s">
        <v>79</v>
      </c>
      <c r="AB19" s="45" t="s">
        <v>80</v>
      </c>
      <c r="AC19" s="45" t="s">
        <v>81</v>
      </c>
      <c r="AD19" s="45" t="s">
        <v>82</v>
      </c>
      <c r="AE19" s="45" t="s">
        <v>83</v>
      </c>
      <c r="AF19" s="45" t="s">
        <v>84</v>
      </c>
      <c r="AG19" s="45" t="s">
        <v>85</v>
      </c>
      <c r="AH19" s="45" t="s">
        <v>86</v>
      </c>
      <c r="AI19" s="45" t="s">
        <v>87</v>
      </c>
      <c r="AJ19" s="45" t="s">
        <v>88</v>
      </c>
      <c r="AK19" s="45" t="s">
        <v>89</v>
      </c>
      <c r="AL19" s="45" t="s">
        <v>90</v>
      </c>
      <c r="AM19" s="46" t="s">
        <v>91</v>
      </c>
    </row>
    <row r="20" spans="2:39" x14ac:dyDescent="0.4">
      <c r="B20" s="7"/>
      <c r="C20" s="7"/>
      <c r="D20" s="7"/>
      <c r="E20" s="3"/>
      <c r="F20" s="3"/>
      <c r="G20" s="43" t="s">
        <v>7</v>
      </c>
      <c r="H20" s="43" t="s">
        <v>8</v>
      </c>
      <c r="I20" s="43" t="s">
        <v>9</v>
      </c>
      <c r="J20" s="43" t="s">
        <v>10</v>
      </c>
      <c r="K20" s="43" t="s">
        <v>11</v>
      </c>
      <c r="L20" s="43" t="s">
        <v>12</v>
      </c>
      <c r="M20" s="43" t="s">
        <v>13</v>
      </c>
      <c r="N20" s="43" t="s">
        <v>14</v>
      </c>
      <c r="O20" s="43" t="s">
        <v>15</v>
      </c>
      <c r="P20" s="43" t="s">
        <v>92</v>
      </c>
      <c r="Q20" s="43" t="s">
        <v>93</v>
      </c>
      <c r="R20" s="43" t="s">
        <v>94</v>
      </c>
      <c r="S20" s="43" t="s">
        <v>95</v>
      </c>
      <c r="T20" s="43" t="s">
        <v>96</v>
      </c>
      <c r="U20" s="43" t="s">
        <v>97</v>
      </c>
      <c r="V20" s="43" t="s">
        <v>98</v>
      </c>
      <c r="W20" s="43" t="s">
        <v>99</v>
      </c>
      <c r="X20" s="43" t="s">
        <v>100</v>
      </c>
      <c r="Y20" s="43" t="s">
        <v>101</v>
      </c>
      <c r="Z20" s="43" t="s">
        <v>102</v>
      </c>
      <c r="AA20" s="43" t="s">
        <v>103</v>
      </c>
      <c r="AB20" s="43" t="s">
        <v>104</v>
      </c>
      <c r="AC20" s="43" t="s">
        <v>105</v>
      </c>
      <c r="AD20" s="43" t="s">
        <v>106</v>
      </c>
      <c r="AE20" s="43" t="s">
        <v>107</v>
      </c>
      <c r="AF20" s="43" t="s">
        <v>108</v>
      </c>
      <c r="AG20" s="43" t="s">
        <v>109</v>
      </c>
      <c r="AH20" s="43" t="s">
        <v>110</v>
      </c>
      <c r="AI20" s="43" t="s">
        <v>111</v>
      </c>
      <c r="AJ20" s="43" t="s">
        <v>112</v>
      </c>
      <c r="AK20" s="43" t="s">
        <v>113</v>
      </c>
      <c r="AL20" s="43" t="s">
        <v>114</v>
      </c>
      <c r="AM20" s="47" t="s">
        <v>114</v>
      </c>
    </row>
    <row r="21" spans="2:39" ht="98.25" customHeight="1" x14ac:dyDescent="0.4">
      <c r="B21" s="7"/>
      <c r="C21" s="7"/>
      <c r="D21" s="7"/>
      <c r="E21" s="158"/>
      <c r="F21" s="159"/>
      <c r="G21" s="153" t="s">
        <v>45</v>
      </c>
      <c r="H21" s="154"/>
      <c r="I21" s="154"/>
      <c r="J21" s="154"/>
      <c r="K21" s="154"/>
      <c r="L21" s="154"/>
      <c r="M21" s="151" t="s">
        <v>48</v>
      </c>
      <c r="N21" s="152"/>
      <c r="O21" s="152"/>
      <c r="P21" s="152"/>
      <c r="Q21" s="152"/>
      <c r="R21" s="152"/>
      <c r="S21" s="153" t="s">
        <v>46</v>
      </c>
      <c r="T21" s="154"/>
      <c r="U21" s="154"/>
      <c r="V21" s="154"/>
      <c r="W21" s="154"/>
      <c r="X21" s="154"/>
      <c r="Y21" s="154"/>
      <c r="Z21" s="154"/>
      <c r="AA21" s="154"/>
      <c r="AB21" s="154"/>
      <c r="AC21" s="154"/>
      <c r="AD21" s="154"/>
      <c r="AE21" s="151" t="s">
        <v>47</v>
      </c>
      <c r="AF21" s="152"/>
      <c r="AG21" s="152"/>
      <c r="AH21" s="152"/>
      <c r="AI21" s="152"/>
      <c r="AJ21" s="152"/>
      <c r="AK21" s="26" t="s">
        <v>42</v>
      </c>
      <c r="AL21" s="149" t="s">
        <v>43</v>
      </c>
      <c r="AM21" s="150"/>
    </row>
    <row r="22" spans="2:39" x14ac:dyDescent="0.4">
      <c r="E22" s="147" t="s">
        <v>27</v>
      </c>
      <c r="F22" s="147"/>
    </row>
    <row r="23" spans="2:39" x14ac:dyDescent="0.4">
      <c r="E23" s="148"/>
      <c r="F23" s="2" t="s">
        <v>40</v>
      </c>
    </row>
    <row r="24" spans="2:39" x14ac:dyDescent="0.4">
      <c r="E24" s="148"/>
      <c r="F24" s="2" t="s">
        <v>30</v>
      </c>
    </row>
    <row r="25" spans="2:39" x14ac:dyDescent="0.4">
      <c r="E25" s="148"/>
      <c r="F25" s="2" t="s">
        <v>31</v>
      </c>
    </row>
    <row r="26" spans="2:39" x14ac:dyDescent="0.4">
      <c r="E26" s="148"/>
      <c r="F26" s="2" t="s">
        <v>133</v>
      </c>
    </row>
    <row r="27" spans="2:39" x14ac:dyDescent="0.4">
      <c r="E27" s="148"/>
      <c r="F27" s="5" t="s">
        <v>133</v>
      </c>
    </row>
    <row r="28" spans="2:39" x14ac:dyDescent="0.4">
      <c r="E28" s="147" t="s">
        <v>19</v>
      </c>
      <c r="F28" s="147"/>
    </row>
    <row r="29" spans="2:39" x14ac:dyDescent="0.4">
      <c r="E29" s="148"/>
      <c r="F29" s="3" t="s">
        <v>18</v>
      </c>
    </row>
    <row r="30" spans="2:39" x14ac:dyDescent="0.4">
      <c r="E30" s="148"/>
      <c r="F30" s="4" t="s">
        <v>17</v>
      </c>
    </row>
    <row r="31" spans="2:39" x14ac:dyDescent="0.4">
      <c r="E31" s="148"/>
      <c r="F31" s="3" t="s">
        <v>20</v>
      </c>
    </row>
    <row r="32" spans="2:39" x14ac:dyDescent="0.4">
      <c r="E32" s="148"/>
      <c r="F32" s="3" t="s">
        <v>21</v>
      </c>
    </row>
    <row r="33" spans="5:6" x14ac:dyDescent="0.4">
      <c r="E33" s="147" t="s">
        <v>22</v>
      </c>
      <c r="F33" s="147"/>
    </row>
    <row r="34" spans="5:6" x14ac:dyDescent="0.4">
      <c r="E34" s="148"/>
      <c r="F34" s="3" t="s">
        <v>23</v>
      </c>
    </row>
    <row r="35" spans="5:6" x14ac:dyDescent="0.4">
      <c r="E35" s="148"/>
      <c r="F35" s="3" t="s">
        <v>24</v>
      </c>
    </row>
    <row r="36" spans="5:6" x14ac:dyDescent="0.4">
      <c r="E36" s="148"/>
      <c r="F36" s="3" t="s">
        <v>26</v>
      </c>
    </row>
    <row r="37" spans="5:6" x14ac:dyDescent="0.4">
      <c r="E37" s="148"/>
      <c r="F37" s="3" t="s">
        <v>25</v>
      </c>
    </row>
    <row r="38" spans="5:6" x14ac:dyDescent="0.4">
      <c r="E38" s="148"/>
      <c r="F38" s="3" t="s">
        <v>32</v>
      </c>
    </row>
    <row r="40" spans="5:6" x14ac:dyDescent="0.4">
      <c r="E40" s="147" t="s">
        <v>33</v>
      </c>
      <c r="F40" s="147"/>
    </row>
    <row r="41" spans="5:6" x14ac:dyDescent="0.4">
      <c r="E41" s="147" t="s">
        <v>28</v>
      </c>
      <c r="F41" s="147"/>
    </row>
    <row r="42" spans="5:6" x14ac:dyDescent="0.4">
      <c r="E42" s="147" t="s">
        <v>29</v>
      </c>
      <c r="F42" s="147"/>
    </row>
    <row r="43" spans="5:6" x14ac:dyDescent="0.4">
      <c r="E43" s="147" t="s">
        <v>41</v>
      </c>
      <c r="F43" s="147"/>
    </row>
  </sheetData>
  <mergeCells count="22">
    <mergeCell ref="D4:F4"/>
    <mergeCell ref="E21:F21"/>
    <mergeCell ref="G21:L21"/>
    <mergeCell ref="B6:C6"/>
    <mergeCell ref="E29:E32"/>
    <mergeCell ref="B7:C7"/>
    <mergeCell ref="B8:B12"/>
    <mergeCell ref="B13:C13"/>
    <mergeCell ref="B14:B18"/>
    <mergeCell ref="E43:F43"/>
    <mergeCell ref="E22:F22"/>
    <mergeCell ref="E23:E27"/>
    <mergeCell ref="E34:E38"/>
    <mergeCell ref="AL21:AM21"/>
    <mergeCell ref="M21:R21"/>
    <mergeCell ref="S21:AD21"/>
    <mergeCell ref="AE21:AJ21"/>
    <mergeCell ref="E42:F42"/>
    <mergeCell ref="E28:F28"/>
    <mergeCell ref="E33:F33"/>
    <mergeCell ref="E41:F41"/>
    <mergeCell ref="E40:F40"/>
  </mergeCells>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zoomScale="115" zoomScaleNormal="115" workbookViewId="0">
      <selection activeCell="H23" sqref="H23"/>
    </sheetView>
  </sheetViews>
  <sheetFormatPr defaultRowHeight="15.75" x14ac:dyDescent="0.4"/>
  <cols>
    <col min="1" max="1" width="2.875" style="27" customWidth="1"/>
    <col min="2" max="2" width="1.875" style="27" customWidth="1"/>
    <col min="3" max="3" width="22.375" style="27" customWidth="1"/>
    <col min="4" max="5" width="4.875" style="27" customWidth="1"/>
    <col min="6" max="6" width="21" style="27" customWidth="1"/>
    <col min="7" max="7" width="9" style="27"/>
    <col min="8" max="8" width="20.5" style="27" customWidth="1"/>
    <col min="9" max="9" width="4.875" style="27" customWidth="1"/>
    <col min="10" max="10" width="7.75" style="27" customWidth="1"/>
    <col min="11" max="16384" width="9" style="27"/>
  </cols>
  <sheetData>
    <row r="2" spans="2:9" x14ac:dyDescent="0.4">
      <c r="C2" s="27" t="s">
        <v>118</v>
      </c>
    </row>
    <row r="3" spans="2:9" ht="16.5" thickBot="1" x14ac:dyDescent="0.45"/>
    <row r="4" spans="2:9" x14ac:dyDescent="0.4">
      <c r="B4" s="31"/>
      <c r="C4" s="32"/>
      <c r="D4" s="32"/>
      <c r="E4" s="32"/>
      <c r="F4" s="32"/>
      <c r="G4" s="32"/>
      <c r="H4" s="32"/>
      <c r="I4" s="33"/>
    </row>
    <row r="5" spans="2:9" ht="16.5" thickBot="1" x14ac:dyDescent="0.45">
      <c r="B5" s="34"/>
      <c r="C5" s="35"/>
      <c r="D5" s="35"/>
      <c r="E5" s="35"/>
      <c r="F5" s="35"/>
      <c r="G5" s="35"/>
      <c r="H5" s="35"/>
      <c r="I5" s="36"/>
    </row>
    <row r="6" spans="2:9" x14ac:dyDescent="0.4">
      <c r="B6" s="34"/>
      <c r="C6" s="35"/>
      <c r="D6" s="35"/>
      <c r="E6" s="35"/>
      <c r="F6" s="35"/>
      <c r="G6" s="35"/>
      <c r="H6" s="28" t="s">
        <v>49</v>
      </c>
      <c r="I6" s="36"/>
    </row>
    <row r="7" spans="2:9" x14ac:dyDescent="0.4">
      <c r="B7" s="34"/>
      <c r="C7" s="35"/>
      <c r="D7" s="35"/>
      <c r="E7" s="35"/>
      <c r="F7" s="35"/>
      <c r="G7" s="35"/>
      <c r="H7" s="30" t="s">
        <v>53</v>
      </c>
      <c r="I7" s="36"/>
    </row>
    <row r="8" spans="2:9" ht="16.5" thickBot="1" x14ac:dyDescent="0.45">
      <c r="B8" s="34"/>
      <c r="C8" s="35"/>
      <c r="D8" s="35"/>
      <c r="E8" s="35"/>
      <c r="F8" s="35"/>
      <c r="G8" s="35"/>
      <c r="H8" s="29" t="s">
        <v>312</v>
      </c>
      <c r="I8" s="36"/>
    </row>
    <row r="9" spans="2:9" x14ac:dyDescent="0.4">
      <c r="B9" s="34"/>
      <c r="C9" s="35"/>
      <c r="D9" s="35"/>
      <c r="E9" s="35"/>
      <c r="F9" s="28" t="s">
        <v>61</v>
      </c>
      <c r="G9" s="35"/>
      <c r="H9" s="35"/>
      <c r="I9" s="36"/>
    </row>
    <row r="10" spans="2:9" ht="16.5" thickBot="1" x14ac:dyDescent="0.45">
      <c r="B10" s="34"/>
      <c r="C10" s="35"/>
      <c r="D10" s="35"/>
      <c r="E10" s="35"/>
      <c r="F10" s="30" t="s">
        <v>57</v>
      </c>
      <c r="G10" s="35"/>
      <c r="H10" s="35"/>
      <c r="I10" s="36"/>
    </row>
    <row r="11" spans="2:9" ht="16.5" thickBot="1" x14ac:dyDescent="0.45">
      <c r="B11" s="34"/>
      <c r="C11" s="35"/>
      <c r="D11" s="35"/>
      <c r="E11" s="35"/>
      <c r="F11" s="29" t="s">
        <v>50</v>
      </c>
      <c r="G11" s="35"/>
      <c r="H11" s="28" t="s">
        <v>51</v>
      </c>
      <c r="I11" s="36"/>
    </row>
    <row r="12" spans="2:9" ht="16.5" thickBot="1" x14ac:dyDescent="0.45">
      <c r="B12" s="34"/>
      <c r="C12" s="35"/>
      <c r="D12" s="35"/>
      <c r="E12" s="35"/>
      <c r="F12" s="35"/>
      <c r="G12" s="35"/>
      <c r="H12" s="30" t="s">
        <v>54</v>
      </c>
      <c r="I12" s="36"/>
    </row>
    <row r="13" spans="2:9" ht="16.5" thickBot="1" x14ac:dyDescent="0.45">
      <c r="B13" s="34"/>
      <c r="C13" s="28" t="s">
        <v>56</v>
      </c>
      <c r="D13" s="41"/>
      <c r="E13" s="35"/>
      <c r="F13" s="35"/>
      <c r="G13" s="35"/>
      <c r="H13" s="29" t="s">
        <v>50</v>
      </c>
      <c r="I13" s="36"/>
    </row>
    <row r="14" spans="2:9" x14ac:dyDescent="0.4">
      <c r="B14" s="34"/>
      <c r="C14" s="42" t="s">
        <v>59</v>
      </c>
      <c r="D14" s="41"/>
      <c r="E14" s="35"/>
      <c r="F14" s="35"/>
      <c r="G14" s="35"/>
      <c r="H14" s="35"/>
      <c r="I14" s="36"/>
    </row>
    <row r="15" spans="2:9" ht="16.5" thickBot="1" x14ac:dyDescent="0.45">
      <c r="B15" s="34"/>
      <c r="C15" s="29" t="s">
        <v>134</v>
      </c>
      <c r="D15" s="41"/>
      <c r="E15" s="35"/>
      <c r="F15" s="35"/>
      <c r="G15" s="35"/>
      <c r="H15" s="35"/>
      <c r="I15" s="36"/>
    </row>
    <row r="16" spans="2:9" x14ac:dyDescent="0.4">
      <c r="B16" s="34"/>
      <c r="C16" s="35"/>
      <c r="D16" s="35"/>
      <c r="E16" s="35"/>
      <c r="F16" s="35"/>
      <c r="G16" s="35"/>
      <c r="H16" s="28" t="s">
        <v>52</v>
      </c>
      <c r="I16" s="36"/>
    </row>
    <row r="17" spans="2:9" ht="16.5" thickBot="1" x14ac:dyDescent="0.45">
      <c r="B17" s="34"/>
      <c r="C17" s="35"/>
      <c r="D17" s="35"/>
      <c r="E17" s="35"/>
      <c r="F17" s="35"/>
      <c r="G17" s="35"/>
      <c r="H17" s="30" t="s">
        <v>310</v>
      </c>
      <c r="I17" s="36"/>
    </row>
    <row r="18" spans="2:9" ht="16.5" thickBot="1" x14ac:dyDescent="0.45">
      <c r="B18" s="34"/>
      <c r="C18" s="35"/>
      <c r="D18" s="35"/>
      <c r="E18" s="35"/>
      <c r="F18" s="28" t="s">
        <v>62</v>
      </c>
      <c r="G18" s="35"/>
      <c r="H18" s="29" t="s">
        <v>309</v>
      </c>
      <c r="I18" s="36"/>
    </row>
    <row r="19" spans="2:9" x14ac:dyDescent="0.4">
      <c r="B19" s="34"/>
      <c r="C19" s="35"/>
      <c r="D19" s="35"/>
      <c r="E19" s="35"/>
      <c r="F19" s="30" t="s">
        <v>60</v>
      </c>
      <c r="G19" s="35"/>
      <c r="H19" s="35"/>
      <c r="I19" s="36"/>
    </row>
    <row r="20" spans="2:9" ht="16.5" thickBot="1" x14ac:dyDescent="0.45">
      <c r="B20" s="34"/>
      <c r="C20" s="35"/>
      <c r="D20" s="35"/>
      <c r="E20" s="35"/>
      <c r="F20" s="29" t="s">
        <v>313</v>
      </c>
      <c r="G20" s="35"/>
      <c r="H20" s="35"/>
      <c r="I20" s="36"/>
    </row>
    <row r="21" spans="2:9" x14ac:dyDescent="0.4">
      <c r="B21" s="34"/>
      <c r="C21" s="35"/>
      <c r="D21" s="35"/>
      <c r="E21" s="35"/>
      <c r="F21" s="35"/>
      <c r="G21" s="35"/>
      <c r="H21" s="28" t="s">
        <v>55</v>
      </c>
      <c r="I21" s="36"/>
    </row>
    <row r="22" spans="2:9" x14ac:dyDescent="0.4">
      <c r="B22" s="34"/>
      <c r="C22" s="35"/>
      <c r="D22" s="35"/>
      <c r="E22" s="35"/>
      <c r="F22" s="35"/>
      <c r="G22" s="35"/>
      <c r="H22" s="40" t="s">
        <v>58</v>
      </c>
      <c r="I22" s="36"/>
    </row>
    <row r="23" spans="2:9" ht="16.5" thickBot="1" x14ac:dyDescent="0.45">
      <c r="B23" s="34"/>
      <c r="C23" s="35"/>
      <c r="D23" s="35"/>
      <c r="E23" s="35"/>
      <c r="F23" s="35"/>
      <c r="G23" s="35"/>
      <c r="H23" s="29" t="s">
        <v>50</v>
      </c>
      <c r="I23" s="36"/>
    </row>
    <row r="24" spans="2:9" x14ac:dyDescent="0.4">
      <c r="B24" s="34"/>
      <c r="C24" s="35"/>
      <c r="D24" s="35"/>
      <c r="E24" s="35"/>
      <c r="F24" s="35"/>
      <c r="G24" s="35"/>
      <c r="H24" s="35"/>
      <c r="I24" s="36"/>
    </row>
    <row r="25" spans="2:9" ht="16.5" thickBot="1" x14ac:dyDescent="0.45">
      <c r="B25" s="37"/>
      <c r="C25" s="38"/>
      <c r="D25" s="38"/>
      <c r="E25" s="38"/>
      <c r="F25" s="38"/>
      <c r="G25" s="38"/>
      <c r="H25" s="38"/>
      <c r="I25" s="39"/>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O59"/>
  <sheetViews>
    <sheetView workbookViewId="0">
      <pane xSplit="3" ySplit="5" topLeftCell="S6" activePane="bottomRight" state="frozen"/>
      <selection pane="topRight" activeCell="D1" sqref="D1"/>
      <selection pane="bottomLeft" activeCell="A6" sqref="A6"/>
      <selection pane="bottomRight" activeCell="X37" sqref="X37"/>
    </sheetView>
  </sheetViews>
  <sheetFormatPr defaultRowHeight="15.75" x14ac:dyDescent="0.4"/>
  <cols>
    <col min="1" max="1" width="2.875" style="6" customWidth="1"/>
    <col min="2" max="2" width="24" style="6" customWidth="1"/>
    <col min="3" max="3" width="8.875" style="1" customWidth="1"/>
    <col min="4" max="16384" width="9" style="6"/>
  </cols>
  <sheetData>
    <row r="2" spans="2:41" x14ac:dyDescent="0.4">
      <c r="B2" s="6" t="s">
        <v>115</v>
      </c>
      <c r="D2" s="6">
        <f>SUM(D6:F46)</f>
        <v>16</v>
      </c>
      <c r="G2" s="6">
        <f>D2*800000</f>
        <v>12800000</v>
      </c>
    </row>
    <row r="3" spans="2:41" ht="16.5" thickBot="1" x14ac:dyDescent="0.45"/>
    <row r="4" spans="2:41" x14ac:dyDescent="0.4">
      <c r="B4" s="57"/>
      <c r="C4" s="60"/>
      <c r="D4" s="173" t="s">
        <v>39</v>
      </c>
      <c r="E4" s="173"/>
      <c r="F4" s="174"/>
      <c r="G4" s="45" t="s">
        <v>0</v>
      </c>
      <c r="H4" s="45" t="s">
        <v>1</v>
      </c>
      <c r="I4" s="45" t="s">
        <v>2</v>
      </c>
      <c r="J4" s="45" t="s">
        <v>3</v>
      </c>
      <c r="K4" s="45" t="s">
        <v>63</v>
      </c>
      <c r="L4" s="45" t="s">
        <v>64</v>
      </c>
      <c r="M4" s="45" t="s">
        <v>65</v>
      </c>
      <c r="N4" s="45" t="s">
        <v>66</v>
      </c>
      <c r="O4" s="45" t="s">
        <v>67</v>
      </c>
      <c r="P4" s="45" t="s">
        <v>68</v>
      </c>
      <c r="Q4" s="45" t="s">
        <v>69</v>
      </c>
      <c r="R4" s="45" t="s">
        <v>70</v>
      </c>
      <c r="S4" s="45" t="s">
        <v>71</v>
      </c>
      <c r="T4" s="45" t="s">
        <v>72</v>
      </c>
      <c r="U4" s="45" t="s">
        <v>73</v>
      </c>
      <c r="V4" s="45" t="s">
        <v>74</v>
      </c>
      <c r="W4" s="45" t="s">
        <v>75</v>
      </c>
      <c r="X4" s="45" t="s">
        <v>76</v>
      </c>
      <c r="Y4" s="45" t="s">
        <v>77</v>
      </c>
      <c r="Z4" s="45" t="s">
        <v>78</v>
      </c>
      <c r="AA4" s="45" t="s">
        <v>79</v>
      </c>
      <c r="AB4" s="45" t="s">
        <v>80</v>
      </c>
      <c r="AC4" s="45" t="s">
        <v>81</v>
      </c>
      <c r="AD4" s="45" t="s">
        <v>82</v>
      </c>
      <c r="AE4" s="45" t="s">
        <v>83</v>
      </c>
      <c r="AF4" s="45" t="s">
        <v>84</v>
      </c>
      <c r="AG4" s="45" t="s">
        <v>85</v>
      </c>
      <c r="AH4" s="45" t="s">
        <v>86</v>
      </c>
      <c r="AI4" s="45" t="s">
        <v>87</v>
      </c>
      <c r="AJ4" s="45" t="s">
        <v>88</v>
      </c>
      <c r="AK4" s="45" t="s">
        <v>89</v>
      </c>
      <c r="AL4" s="45" t="s">
        <v>90</v>
      </c>
      <c r="AM4" s="46" t="s">
        <v>91</v>
      </c>
    </row>
    <row r="5" spans="2:41" ht="16.5" thickBot="1" x14ac:dyDescent="0.45">
      <c r="B5" s="58"/>
      <c r="C5" s="59" t="s">
        <v>116</v>
      </c>
      <c r="D5" s="55" t="s">
        <v>4</v>
      </c>
      <c r="E5" s="43" t="s">
        <v>5</v>
      </c>
      <c r="F5" s="43" t="s">
        <v>6</v>
      </c>
      <c r="G5" s="43" t="s">
        <v>7</v>
      </c>
      <c r="H5" s="43" t="s">
        <v>8</v>
      </c>
      <c r="I5" s="43" t="s">
        <v>9</v>
      </c>
      <c r="J5" s="43" t="s">
        <v>10</v>
      </c>
      <c r="K5" s="43" t="s">
        <v>11</v>
      </c>
      <c r="L5" s="43" t="s">
        <v>12</v>
      </c>
      <c r="M5" s="43" t="s">
        <v>13</v>
      </c>
      <c r="N5" s="43" t="s">
        <v>14</v>
      </c>
      <c r="O5" s="43" t="s">
        <v>15</v>
      </c>
      <c r="P5" s="43" t="s">
        <v>92</v>
      </c>
      <c r="Q5" s="43" t="s">
        <v>93</v>
      </c>
      <c r="R5" s="43" t="s">
        <v>94</v>
      </c>
      <c r="S5" s="43" t="s">
        <v>95</v>
      </c>
      <c r="T5" s="43" t="s">
        <v>96</v>
      </c>
      <c r="U5" s="43" t="s">
        <v>97</v>
      </c>
      <c r="V5" s="43" t="s">
        <v>98</v>
      </c>
      <c r="W5" s="43" t="s">
        <v>99</v>
      </c>
      <c r="X5" s="43" t="s">
        <v>100</v>
      </c>
      <c r="Y5" s="43" t="s">
        <v>101</v>
      </c>
      <c r="Z5" s="43" t="s">
        <v>102</v>
      </c>
      <c r="AA5" s="43" t="s">
        <v>103</v>
      </c>
      <c r="AB5" s="43" t="s">
        <v>104</v>
      </c>
      <c r="AC5" s="43" t="s">
        <v>105</v>
      </c>
      <c r="AD5" s="43" t="s">
        <v>106</v>
      </c>
      <c r="AE5" s="43" t="s">
        <v>107</v>
      </c>
      <c r="AF5" s="43" t="s">
        <v>108</v>
      </c>
      <c r="AG5" s="43" t="s">
        <v>109</v>
      </c>
      <c r="AH5" s="43" t="s">
        <v>110</v>
      </c>
      <c r="AI5" s="43" t="s">
        <v>111</v>
      </c>
      <c r="AJ5" s="43" t="s">
        <v>112</v>
      </c>
      <c r="AK5" s="43" t="s">
        <v>113</v>
      </c>
      <c r="AL5" s="43" t="s">
        <v>114</v>
      </c>
      <c r="AM5" s="47" t="s">
        <v>114</v>
      </c>
    </row>
    <row r="6" spans="2:41" x14ac:dyDescent="0.4">
      <c r="B6" s="56" t="s">
        <v>56</v>
      </c>
      <c r="C6" s="61">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49">
        <v>1</v>
      </c>
    </row>
    <row r="7" spans="2:41" x14ac:dyDescent="0.4">
      <c r="B7" s="48" t="s">
        <v>61</v>
      </c>
      <c r="C7" s="62">
        <f>SUM(D7:AM7)</f>
        <v>34</v>
      </c>
      <c r="D7" s="44"/>
      <c r="E7" s="44"/>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49">
        <v>1</v>
      </c>
    </row>
    <row r="8" spans="2:41" x14ac:dyDescent="0.4">
      <c r="B8" s="48" t="s">
        <v>62</v>
      </c>
      <c r="C8" s="62">
        <f>SUM(D8:AM8)</f>
        <v>33</v>
      </c>
      <c r="D8" s="44"/>
      <c r="E8" s="44"/>
      <c r="F8" s="44"/>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49">
        <v>1</v>
      </c>
    </row>
    <row r="9" spans="2:41" ht="5.25" customHeight="1" x14ac:dyDescent="0.4">
      <c r="B9" s="52"/>
      <c r="C9" s="63"/>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4"/>
    </row>
    <row r="10" spans="2:41" x14ac:dyDescent="0.4">
      <c r="B10" s="48" t="s">
        <v>49</v>
      </c>
      <c r="C10" s="62">
        <f t="shared" ref="C10:C22"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49">
        <v>1</v>
      </c>
    </row>
    <row r="11" spans="2:41" x14ac:dyDescent="0.4">
      <c r="B11" s="48" t="s">
        <v>51</v>
      </c>
      <c r="C11" s="62">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49">
        <v>1</v>
      </c>
    </row>
    <row r="12" spans="2:41" x14ac:dyDescent="0.4">
      <c r="B12" s="48" t="s">
        <v>52</v>
      </c>
      <c r="C12" s="62">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49">
        <v>1</v>
      </c>
    </row>
    <row r="13" spans="2:41" x14ac:dyDescent="0.4">
      <c r="B13" s="48" t="s">
        <v>55</v>
      </c>
      <c r="C13" s="62">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49">
        <v>1</v>
      </c>
    </row>
    <row r="14" spans="2:41" x14ac:dyDescent="0.4">
      <c r="B14" s="143"/>
      <c r="C14" s="196"/>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5"/>
    </row>
    <row r="15" spans="2:41" x14ac:dyDescent="0.4">
      <c r="B15" s="143"/>
      <c r="C15" s="196"/>
      <c r="D15" s="144"/>
      <c r="E15" s="144"/>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5"/>
    </row>
    <row r="16" spans="2:41" x14ac:dyDescent="0.4">
      <c r="B16" s="143"/>
      <c r="C16" s="196"/>
      <c r="D16" s="144"/>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5"/>
      <c r="AO16" s="6">
        <f>C13+SUM(C27:C34)</f>
        <v>36</v>
      </c>
    </row>
    <row r="17" spans="2:39" x14ac:dyDescent="0.4">
      <c r="B17" s="143"/>
      <c r="C17" s="196"/>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5"/>
    </row>
    <row r="18" spans="2:39" x14ac:dyDescent="0.4">
      <c r="B18" s="143"/>
      <c r="C18" s="196"/>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5"/>
    </row>
    <row r="19" spans="2:39" x14ac:dyDescent="0.4">
      <c r="B19" s="143"/>
      <c r="C19" s="196"/>
      <c r="D19" s="144"/>
      <c r="E19" s="144"/>
      <c r="F19" s="144"/>
      <c r="G19" s="197"/>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5"/>
    </row>
    <row r="20" spans="2:39" x14ac:dyDescent="0.4">
      <c r="B20" s="143"/>
      <c r="C20" s="196"/>
      <c r="D20" s="144"/>
      <c r="E20" s="144"/>
      <c r="F20" s="144"/>
      <c r="G20" s="198"/>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5"/>
    </row>
    <row r="21" spans="2:39" x14ac:dyDescent="0.4">
      <c r="B21" s="143"/>
      <c r="C21" s="196"/>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5"/>
    </row>
    <row r="22" spans="2:39" x14ac:dyDescent="0.4">
      <c r="B22" s="143"/>
      <c r="C22" s="196"/>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5"/>
    </row>
    <row r="23" spans="2:39" x14ac:dyDescent="0.4">
      <c r="B23" s="143"/>
      <c r="C23" s="196"/>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5"/>
    </row>
    <row r="24" spans="2:39" x14ac:dyDescent="0.4">
      <c r="B24" s="143"/>
      <c r="C24" s="196"/>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5"/>
    </row>
    <row r="25" spans="2:39" x14ac:dyDescent="0.4">
      <c r="B25" s="143"/>
      <c r="C25" s="196"/>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5"/>
    </row>
    <row r="26" spans="2:39" x14ac:dyDescent="0.4">
      <c r="B26" s="143"/>
      <c r="C26" s="196"/>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5"/>
    </row>
    <row r="27" spans="2:39" x14ac:dyDescent="0.4">
      <c r="B27" s="143"/>
      <c r="C27" s="196"/>
      <c r="D27" s="144"/>
      <c r="E27" s="144"/>
      <c r="F27" s="144"/>
      <c r="G27" s="144"/>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5"/>
    </row>
    <row r="28" spans="2:39" x14ac:dyDescent="0.4">
      <c r="B28" s="143"/>
      <c r="C28" s="196"/>
      <c r="D28" s="144"/>
      <c r="E28" s="144"/>
      <c r="F28" s="144"/>
      <c r="G28" s="144"/>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5"/>
    </row>
    <row r="29" spans="2:39" x14ac:dyDescent="0.4">
      <c r="B29" s="143"/>
      <c r="C29" s="196"/>
      <c r="D29" s="144"/>
      <c r="E29" s="144"/>
      <c r="F29" s="144"/>
      <c r="G29" s="144"/>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5"/>
    </row>
    <row r="30" spans="2:39" x14ac:dyDescent="0.4">
      <c r="B30" s="143"/>
      <c r="C30" s="196"/>
      <c r="D30" s="144"/>
      <c r="E30" s="144"/>
      <c r="F30" s="144"/>
      <c r="G30" s="144"/>
      <c r="H30" s="144"/>
      <c r="I30" s="144"/>
      <c r="J30" s="144"/>
      <c r="K30" s="144"/>
      <c r="L30" s="144"/>
      <c r="M30" s="144"/>
      <c r="N30" s="144"/>
      <c r="O30" s="144"/>
      <c r="P30" s="144"/>
      <c r="Q30" s="144"/>
      <c r="R30" s="144"/>
      <c r="S30" s="144"/>
      <c r="T30" s="144"/>
      <c r="U30" s="144"/>
      <c r="V30" s="144"/>
      <c r="W30" s="144"/>
      <c r="X30" s="144"/>
      <c r="Y30" s="144"/>
      <c r="Z30" s="197"/>
      <c r="AA30" s="144"/>
      <c r="AB30" s="144"/>
      <c r="AC30" s="144"/>
      <c r="AD30" s="144"/>
      <c r="AE30" s="144"/>
      <c r="AF30" s="144"/>
      <c r="AG30" s="144"/>
      <c r="AH30" s="144"/>
      <c r="AI30" s="144"/>
      <c r="AJ30" s="144"/>
      <c r="AK30" s="144"/>
      <c r="AL30" s="144"/>
      <c r="AM30" s="145"/>
    </row>
    <row r="31" spans="2:39" x14ac:dyDescent="0.4">
      <c r="B31" s="143"/>
      <c r="C31" s="196"/>
      <c r="D31" s="144"/>
      <c r="E31" s="144"/>
      <c r="F31" s="144"/>
      <c r="G31" s="144"/>
      <c r="H31" s="144"/>
      <c r="I31" s="144"/>
      <c r="J31" s="144"/>
      <c r="K31" s="144"/>
      <c r="L31" s="144"/>
      <c r="M31" s="144"/>
      <c r="N31" s="144"/>
      <c r="O31" s="144"/>
      <c r="P31" s="144"/>
      <c r="Q31" s="144"/>
      <c r="R31" s="144"/>
      <c r="S31" s="197"/>
      <c r="T31" s="144"/>
      <c r="U31" s="144"/>
      <c r="V31" s="144"/>
      <c r="W31" s="144"/>
      <c r="X31" s="144"/>
      <c r="Y31" s="144"/>
      <c r="Z31" s="144"/>
      <c r="AA31" s="144"/>
      <c r="AB31" s="144"/>
      <c r="AC31" s="144"/>
      <c r="AD31" s="144"/>
      <c r="AE31" s="144"/>
      <c r="AF31" s="144"/>
      <c r="AG31" s="144"/>
      <c r="AH31" s="144"/>
      <c r="AI31" s="144"/>
      <c r="AJ31" s="144"/>
      <c r="AK31" s="144"/>
      <c r="AL31" s="144"/>
      <c r="AM31" s="145"/>
    </row>
    <row r="32" spans="2:39" x14ac:dyDescent="0.4">
      <c r="B32" s="143"/>
      <c r="C32" s="196"/>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5"/>
    </row>
    <row r="33" spans="2:39" x14ac:dyDescent="0.4">
      <c r="B33" s="143"/>
      <c r="C33" s="196"/>
      <c r="D33" s="144"/>
      <c r="E33" s="144"/>
      <c r="F33" s="144"/>
      <c r="G33" s="144"/>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5"/>
    </row>
    <row r="34" spans="2:39" x14ac:dyDescent="0.4">
      <c r="B34" s="143"/>
      <c r="C34" s="196"/>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5"/>
    </row>
    <row r="35" spans="2:39" x14ac:dyDescent="0.4">
      <c r="B35" s="143"/>
      <c r="C35" s="196"/>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5"/>
    </row>
    <row r="36" spans="2:39" x14ac:dyDescent="0.4">
      <c r="B36" s="143"/>
      <c r="C36" s="196"/>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5"/>
    </row>
    <row r="37" spans="2:39" x14ac:dyDescent="0.4">
      <c r="B37" s="143"/>
      <c r="C37" s="196"/>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5"/>
    </row>
    <row r="38" spans="2:39" x14ac:dyDescent="0.4">
      <c r="B38" s="48"/>
      <c r="C38" s="62"/>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49"/>
    </row>
    <row r="39" spans="2:39" x14ac:dyDescent="0.4">
      <c r="B39" s="48"/>
      <c r="C39" s="62"/>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49"/>
    </row>
    <row r="40" spans="2:39" x14ac:dyDescent="0.4">
      <c r="B40" s="48"/>
      <c r="C40" s="62"/>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49"/>
    </row>
    <row r="41" spans="2:39" x14ac:dyDescent="0.4">
      <c r="B41" s="48"/>
      <c r="C41" s="62"/>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49"/>
    </row>
    <row r="42" spans="2:39" x14ac:dyDescent="0.4">
      <c r="B42" s="48"/>
      <c r="C42" s="62"/>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49"/>
    </row>
    <row r="43" spans="2:39" x14ac:dyDescent="0.4">
      <c r="B43" s="48"/>
      <c r="C43" s="62"/>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49"/>
    </row>
    <row r="44" spans="2:39" x14ac:dyDescent="0.4">
      <c r="B44" s="48"/>
      <c r="C44" s="62"/>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49"/>
    </row>
    <row r="45" spans="2:39" x14ac:dyDescent="0.4">
      <c r="B45" s="48"/>
      <c r="C45" s="62"/>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49"/>
    </row>
    <row r="46" spans="2:39" ht="16.5" thickBot="1" x14ac:dyDescent="0.45">
      <c r="B46" s="64"/>
      <c r="C46" s="65"/>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1"/>
    </row>
    <row r="47" spans="2:39" ht="16.5" thickBot="1" x14ac:dyDescent="0.45">
      <c r="B47" s="66" t="s">
        <v>117</v>
      </c>
      <c r="C47" s="67">
        <f>SUM(C6:C46)</f>
        <v>247</v>
      </c>
    </row>
    <row r="48" spans="2:39" ht="16.5" thickBot="1" x14ac:dyDescent="0.45"/>
    <row r="49" spans="5:9" x14ac:dyDescent="0.4">
      <c r="E49" s="68" t="s">
        <v>119</v>
      </c>
      <c r="F49" s="45" t="s">
        <v>120</v>
      </c>
      <c r="G49" s="45" t="s">
        <v>121</v>
      </c>
      <c r="H49" s="175" t="s">
        <v>122</v>
      </c>
      <c r="I49" s="176"/>
    </row>
    <row r="50" spans="5:9" x14ac:dyDescent="0.4">
      <c r="E50" s="69">
        <v>100</v>
      </c>
      <c r="F50" s="3"/>
      <c r="G50" s="3"/>
      <c r="H50" s="148"/>
      <c r="I50" s="168"/>
    </row>
    <row r="51" spans="5:9" x14ac:dyDescent="0.4">
      <c r="E51" s="69">
        <v>90</v>
      </c>
      <c r="F51" s="3"/>
      <c r="G51" s="3"/>
      <c r="H51" s="148"/>
      <c r="I51" s="168"/>
    </row>
    <row r="52" spans="5:9" x14ac:dyDescent="0.4">
      <c r="E52" s="69">
        <v>85</v>
      </c>
      <c r="F52" s="3"/>
      <c r="G52" s="3"/>
      <c r="H52" s="148"/>
      <c r="I52" s="168"/>
    </row>
    <row r="53" spans="5:9" x14ac:dyDescent="0.4">
      <c r="E53" s="69">
        <v>80</v>
      </c>
      <c r="F53" s="3"/>
      <c r="G53" s="3"/>
      <c r="H53" s="148"/>
      <c r="I53" s="168"/>
    </row>
    <row r="54" spans="5:9" x14ac:dyDescent="0.4">
      <c r="E54" s="69">
        <v>75</v>
      </c>
      <c r="F54" s="3"/>
      <c r="G54" s="3"/>
      <c r="H54" s="148"/>
      <c r="I54" s="168"/>
    </row>
    <row r="55" spans="5:9" x14ac:dyDescent="0.4">
      <c r="E55" s="69">
        <v>70</v>
      </c>
      <c r="F55" s="3"/>
      <c r="G55" s="3"/>
      <c r="H55" s="148"/>
      <c r="I55" s="168"/>
    </row>
    <row r="56" spans="5:9" x14ac:dyDescent="0.4">
      <c r="E56" s="69">
        <v>65</v>
      </c>
      <c r="F56" s="3"/>
      <c r="G56" s="3"/>
      <c r="H56" s="148"/>
      <c r="I56" s="168"/>
    </row>
    <row r="57" spans="5:9" x14ac:dyDescent="0.4">
      <c r="E57" s="72">
        <v>60</v>
      </c>
      <c r="F57" s="73"/>
      <c r="G57" s="73"/>
      <c r="H57" s="148"/>
      <c r="I57" s="168"/>
    </row>
    <row r="58" spans="5:9" ht="16.5" thickBot="1" x14ac:dyDescent="0.45">
      <c r="E58" s="70">
        <v>55</v>
      </c>
      <c r="F58" s="50"/>
      <c r="G58" s="50"/>
      <c r="H58" s="169"/>
      <c r="I58" s="170"/>
    </row>
    <row r="59" spans="5:9" ht="16.5" thickBot="1" x14ac:dyDescent="0.45">
      <c r="G59" s="71">
        <f>SUM(C6:C46)</f>
        <v>247</v>
      </c>
      <c r="H59" s="171"/>
      <c r="I59" s="172"/>
    </row>
  </sheetData>
  <mergeCells count="12">
    <mergeCell ref="H53:I53"/>
    <mergeCell ref="D4:F4"/>
    <mergeCell ref="H49:I49"/>
    <mergeCell ref="H50:I50"/>
    <mergeCell ref="H51:I51"/>
    <mergeCell ref="H52:I52"/>
    <mergeCell ref="H54:I54"/>
    <mergeCell ref="H56:I56"/>
    <mergeCell ref="H58:I58"/>
    <mergeCell ref="H59:I59"/>
    <mergeCell ref="H55:I55"/>
    <mergeCell ref="H57:I57"/>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16"/>
  <sheetViews>
    <sheetView workbookViewId="0">
      <selection activeCell="E30" sqref="E30"/>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100" t="s">
        <v>314</v>
      </c>
      <c r="E5" s="100" t="s">
        <v>315</v>
      </c>
      <c r="F5" s="100" t="s">
        <v>316</v>
      </c>
      <c r="G5" s="100" t="s">
        <v>175</v>
      </c>
    </row>
    <row r="6" spans="4:7" x14ac:dyDescent="0.4">
      <c r="D6" t="s">
        <v>189</v>
      </c>
      <c r="E6" t="s">
        <v>202</v>
      </c>
      <c r="F6" s="97" t="s">
        <v>209</v>
      </c>
      <c r="G6">
        <v>1</v>
      </c>
    </row>
    <row r="7" spans="4:7" x14ac:dyDescent="0.4">
      <c r="D7" t="s">
        <v>261</v>
      </c>
      <c r="E7" t="s">
        <v>262</v>
      </c>
      <c r="F7" s="112" t="s">
        <v>263</v>
      </c>
      <c r="G7">
        <v>18</v>
      </c>
    </row>
    <row r="8" spans="4:7" x14ac:dyDescent="0.4">
      <c r="D8" t="s">
        <v>190</v>
      </c>
      <c r="E8" t="s">
        <v>203</v>
      </c>
      <c r="G8">
        <v>20</v>
      </c>
    </row>
    <row r="9" spans="4:7" x14ac:dyDescent="0.4">
      <c r="D9" t="s">
        <v>191</v>
      </c>
      <c r="E9" t="s">
        <v>204</v>
      </c>
      <c r="G9">
        <v>20</v>
      </c>
    </row>
    <row r="10" spans="4:7" x14ac:dyDescent="0.4">
      <c r="D10" t="s">
        <v>199</v>
      </c>
      <c r="E10" t="s">
        <v>205</v>
      </c>
      <c r="G10">
        <v>30</v>
      </c>
    </row>
    <row r="11" spans="4:7" x14ac:dyDescent="0.4">
      <c r="D11" t="s">
        <v>200</v>
      </c>
      <c r="E11" t="s">
        <v>206</v>
      </c>
      <c r="G11">
        <v>30</v>
      </c>
    </row>
    <row r="12" spans="4:7" x14ac:dyDescent="0.4">
      <c r="D12" t="s">
        <v>201</v>
      </c>
      <c r="E12" t="s">
        <v>207</v>
      </c>
      <c r="F12" s="97" t="s">
        <v>210</v>
      </c>
      <c r="G12">
        <v>20</v>
      </c>
    </row>
    <row r="13" spans="4:7" x14ac:dyDescent="0.4">
      <c r="D13" t="s">
        <v>198</v>
      </c>
      <c r="E13" t="s">
        <v>208</v>
      </c>
      <c r="G13">
        <v>2</v>
      </c>
    </row>
    <row r="14" spans="4:7" ht="37.5" x14ac:dyDescent="0.4">
      <c r="D14" t="s">
        <v>171</v>
      </c>
      <c r="E14" s="98" t="s">
        <v>211</v>
      </c>
      <c r="G14">
        <v>100</v>
      </c>
    </row>
    <row r="15" spans="4:7" x14ac:dyDescent="0.4">
      <c r="D15" t="s">
        <v>173</v>
      </c>
      <c r="E15" t="s">
        <v>212</v>
      </c>
      <c r="G15">
        <v>10</v>
      </c>
    </row>
    <row r="16" spans="4:7" x14ac:dyDescent="0.4">
      <c r="D16" t="s">
        <v>320</v>
      </c>
      <c r="E16" t="s">
        <v>321</v>
      </c>
      <c r="G16">
        <v>6</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F17"/>
  <sheetViews>
    <sheetView workbookViewId="0">
      <selection activeCell="C21" sqref="C21:D22"/>
    </sheetView>
  </sheetViews>
  <sheetFormatPr defaultRowHeight="18.75" x14ac:dyDescent="0.4"/>
  <cols>
    <col min="4" max="4" width="23.875" customWidth="1"/>
    <col min="5" max="5" width="30.25" customWidth="1"/>
    <col min="6" max="6" width="61.125" customWidth="1"/>
  </cols>
  <sheetData>
    <row r="5" spans="3:5" x14ac:dyDescent="0.4">
      <c r="C5" s="142"/>
      <c r="D5" t="s">
        <v>56</v>
      </c>
      <c r="E5" s="96">
        <f>36*800000</f>
        <v>28800000</v>
      </c>
    </row>
    <row r="6" spans="3:5" x14ac:dyDescent="0.4">
      <c r="C6" s="142"/>
      <c r="D6" t="s">
        <v>440</v>
      </c>
      <c r="E6" s="96">
        <f>34*800000+33*800000</f>
        <v>53600000</v>
      </c>
    </row>
    <row r="7" spans="3:5" x14ac:dyDescent="0.4">
      <c r="D7" t="s">
        <v>223</v>
      </c>
      <c r="E7" s="96">
        <f>Art工数試算表!G7</f>
        <v>132400000</v>
      </c>
    </row>
    <row r="8" spans="3:5" x14ac:dyDescent="0.4">
      <c r="D8" t="s">
        <v>224</v>
      </c>
      <c r="E8" s="96">
        <f>Plan工数試算表!G7</f>
        <v>194400000</v>
      </c>
    </row>
    <row r="9" spans="3:5" x14ac:dyDescent="0.4">
      <c r="D9" t="s">
        <v>17</v>
      </c>
      <c r="E9" s="96">
        <f>Model工数試算表!F7</f>
        <v>184000000</v>
      </c>
    </row>
    <row r="10" spans="3:5" x14ac:dyDescent="0.4">
      <c r="D10" t="s">
        <v>311</v>
      </c>
      <c r="E10" s="96">
        <f>Environmentl工数試算表!F7</f>
        <v>60800000</v>
      </c>
    </row>
    <row r="11" spans="3:5" x14ac:dyDescent="0.4">
      <c r="D11" t="s">
        <v>21</v>
      </c>
      <c r="E11" s="96">
        <f>Motion工数試算表!F7</f>
        <v>330400000</v>
      </c>
    </row>
    <row r="12" spans="3:5" x14ac:dyDescent="0.4">
      <c r="D12" t="s">
        <v>225</v>
      </c>
      <c r="E12" s="96">
        <f>Program工数試算表!F7</f>
        <v>323000000</v>
      </c>
    </row>
    <row r="13" spans="3:5" x14ac:dyDescent="0.4">
      <c r="D13" t="s">
        <v>251</v>
      </c>
      <c r="E13" s="96">
        <f>Effect工数試算表!F7</f>
        <v>231200000</v>
      </c>
    </row>
    <row r="14" spans="3:5" x14ac:dyDescent="0.4">
      <c r="D14" t="s">
        <v>410</v>
      </c>
      <c r="E14" s="96">
        <f>Sound工数試算表!F7</f>
        <v>204800000</v>
      </c>
    </row>
    <row r="15" spans="3:5" x14ac:dyDescent="0.4">
      <c r="D15" t="s">
        <v>226</v>
      </c>
      <c r="E15" s="96">
        <f>UI工数試算表!F7</f>
        <v>62000000</v>
      </c>
    </row>
    <row r="16" spans="3:5" x14ac:dyDescent="0.4">
      <c r="D16" t="s">
        <v>424</v>
      </c>
      <c r="E16" s="96">
        <f>その他工数試算表!F2</f>
        <v>334000000</v>
      </c>
    </row>
    <row r="17" spans="5:6" x14ac:dyDescent="0.4">
      <c r="E17" s="96">
        <f>SUM(E5:E16)</f>
        <v>2139400000</v>
      </c>
      <c r="F17" s="96"/>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1"/>
  <sheetViews>
    <sheetView workbookViewId="0">
      <selection activeCell="I4" sqref="I4"/>
    </sheetView>
  </sheetViews>
  <sheetFormatPr defaultRowHeight="18.75" x14ac:dyDescent="0.4"/>
  <cols>
    <col min="3" max="3" width="27.5" customWidth="1"/>
    <col min="4" max="4" width="9" customWidth="1"/>
    <col min="5" max="5" width="10.375" customWidth="1"/>
    <col min="6" max="6" width="13.125" customWidth="1"/>
    <col min="7" max="7" width="12.75" customWidth="1"/>
    <col min="8" max="8" width="6.875" customWidth="1"/>
  </cols>
  <sheetData>
    <row r="1" spans="2:8" ht="19.5" thickBot="1" x14ac:dyDescent="0.45"/>
    <row r="2" spans="2:8" x14ac:dyDescent="0.4">
      <c r="E2" s="177" t="s">
        <v>421</v>
      </c>
      <c r="F2" s="178"/>
      <c r="G2" s="108">
        <f>SUM(D10:D103)</f>
        <v>374</v>
      </c>
      <c r="H2" s="103" t="s">
        <v>219</v>
      </c>
    </row>
    <row r="3" spans="2:8" x14ac:dyDescent="0.4">
      <c r="E3" s="179" t="s">
        <v>215</v>
      </c>
      <c r="F3" s="180"/>
      <c r="G3" s="109">
        <f>SUM(F10:F205)</f>
        <v>3310</v>
      </c>
      <c r="H3" s="104" t="s">
        <v>220</v>
      </c>
    </row>
    <row r="4" spans="2:8" x14ac:dyDescent="0.4">
      <c r="E4" s="179" t="s">
        <v>216</v>
      </c>
      <c r="F4" s="180"/>
      <c r="G4" s="109">
        <f>G3/20</f>
        <v>165.5</v>
      </c>
      <c r="H4" s="104" t="s">
        <v>221</v>
      </c>
    </row>
    <row r="5" spans="2:8" x14ac:dyDescent="0.4">
      <c r="E5" s="179" t="s">
        <v>438</v>
      </c>
      <c r="F5" s="183"/>
      <c r="G5" s="109">
        <f>CEILING(G4/36, 1)</f>
        <v>5</v>
      </c>
      <c r="H5" s="104" t="s">
        <v>439</v>
      </c>
    </row>
    <row r="6" spans="2:8" x14ac:dyDescent="0.4">
      <c r="E6" s="179" t="s">
        <v>217</v>
      </c>
      <c r="F6" s="180"/>
      <c r="G6" s="110">
        <v>800000</v>
      </c>
      <c r="H6" s="104" t="s">
        <v>222</v>
      </c>
    </row>
    <row r="7" spans="2:8" ht="19.5" thickBot="1" x14ac:dyDescent="0.45">
      <c r="E7" s="181" t="s">
        <v>218</v>
      </c>
      <c r="F7" s="182"/>
      <c r="G7" s="111">
        <f>G4*G6</f>
        <v>132400000</v>
      </c>
      <c r="H7" s="105" t="s">
        <v>222</v>
      </c>
    </row>
    <row r="8" spans="2:8" ht="19.5" thickBot="1" x14ac:dyDescent="0.45"/>
    <row r="9" spans="2:8" ht="19.5" thickBot="1" x14ac:dyDescent="0.45">
      <c r="C9" s="125" t="s">
        <v>197</v>
      </c>
      <c r="D9" s="126" t="s">
        <v>175</v>
      </c>
      <c r="E9" s="126" t="s">
        <v>176</v>
      </c>
      <c r="F9" s="127" t="s">
        <v>213</v>
      </c>
    </row>
    <row r="10" spans="2:8" x14ac:dyDescent="0.4">
      <c r="B10" s="142"/>
      <c r="C10" s="122" t="s">
        <v>299</v>
      </c>
      <c r="D10" s="123">
        <v>1</v>
      </c>
      <c r="E10" s="123">
        <v>720</v>
      </c>
      <c r="F10" s="124">
        <f>D10*E10</f>
        <v>720</v>
      </c>
    </row>
    <row r="11" spans="2:8" x14ac:dyDescent="0.4">
      <c r="B11" s="142"/>
      <c r="C11" s="113" t="s">
        <v>135</v>
      </c>
      <c r="D11" s="114">
        <v>40</v>
      </c>
      <c r="E11" s="114">
        <v>10</v>
      </c>
      <c r="F11" s="115">
        <f>D11*E11</f>
        <v>400</v>
      </c>
    </row>
    <row r="12" spans="2:8" x14ac:dyDescent="0.4">
      <c r="B12" s="142"/>
      <c r="C12" s="113" t="s">
        <v>136</v>
      </c>
      <c r="D12" s="114">
        <f>物量試算!G6</f>
        <v>1</v>
      </c>
      <c r="E12" s="114">
        <v>40</v>
      </c>
      <c r="F12" s="115">
        <f t="shared" ref="F12:F21" si="0">D12*E12</f>
        <v>40</v>
      </c>
    </row>
    <row r="13" spans="2:8" x14ac:dyDescent="0.4">
      <c r="B13" s="142"/>
      <c r="C13" s="113" t="s">
        <v>137</v>
      </c>
      <c r="D13" s="114">
        <v>5</v>
      </c>
      <c r="E13" s="114">
        <v>40</v>
      </c>
      <c r="F13" s="115">
        <f t="shared" si="0"/>
        <v>200</v>
      </c>
    </row>
    <row r="14" spans="2:8" x14ac:dyDescent="0.4">
      <c r="B14" s="142"/>
      <c r="C14" s="113" t="s">
        <v>138</v>
      </c>
      <c r="D14" s="114">
        <f>物量試算!G9</f>
        <v>20</v>
      </c>
      <c r="E14" s="114">
        <v>10</v>
      </c>
      <c r="F14" s="115">
        <f t="shared" si="0"/>
        <v>200</v>
      </c>
    </row>
    <row r="15" spans="2:8" x14ac:dyDescent="0.4">
      <c r="B15" s="142"/>
      <c r="C15" s="116" t="s">
        <v>252</v>
      </c>
      <c r="D15" s="114">
        <v>1</v>
      </c>
      <c r="E15" s="117">
        <v>30</v>
      </c>
      <c r="F15" s="115">
        <f t="shared" si="0"/>
        <v>30</v>
      </c>
    </row>
    <row r="16" spans="2:8" x14ac:dyDescent="0.4">
      <c r="B16" s="142"/>
      <c r="C16" s="113" t="s">
        <v>139</v>
      </c>
      <c r="D16" s="114">
        <f>物量試算!G10</f>
        <v>30</v>
      </c>
      <c r="E16" s="114">
        <v>10</v>
      </c>
      <c r="F16" s="115">
        <f t="shared" si="0"/>
        <v>300</v>
      </c>
    </row>
    <row r="17" spans="2:6" x14ac:dyDescent="0.4">
      <c r="B17" s="142"/>
      <c r="C17" s="113" t="s">
        <v>140</v>
      </c>
      <c r="D17" s="114">
        <f>物量試算!G11</f>
        <v>30</v>
      </c>
      <c r="E17" s="114">
        <v>10</v>
      </c>
      <c r="F17" s="115">
        <f t="shared" si="0"/>
        <v>300</v>
      </c>
    </row>
    <row r="18" spans="2:6" x14ac:dyDescent="0.4">
      <c r="B18" s="142"/>
      <c r="C18" s="113" t="s">
        <v>141</v>
      </c>
      <c r="D18" s="114">
        <f>物量試算!G8</f>
        <v>20</v>
      </c>
      <c r="E18" s="114">
        <v>10</v>
      </c>
      <c r="F18" s="115">
        <f t="shared" si="0"/>
        <v>200</v>
      </c>
    </row>
    <row r="19" spans="2:6" x14ac:dyDescent="0.4">
      <c r="B19" s="142"/>
      <c r="C19" s="113" t="s">
        <v>142</v>
      </c>
      <c r="D19" s="114">
        <f>物量試算!G12</f>
        <v>20</v>
      </c>
      <c r="E19" s="114">
        <v>10</v>
      </c>
      <c r="F19" s="115">
        <f t="shared" si="0"/>
        <v>200</v>
      </c>
    </row>
    <row r="20" spans="2:6" x14ac:dyDescent="0.4">
      <c r="B20" s="142"/>
      <c r="C20" s="113" t="s">
        <v>143</v>
      </c>
      <c r="D20" s="114">
        <f>UI工数試算表!F2-1</f>
        <v>200</v>
      </c>
      <c r="E20" s="114">
        <v>3</v>
      </c>
      <c r="F20" s="115">
        <f t="shared" si="0"/>
        <v>600</v>
      </c>
    </row>
    <row r="21" spans="2:6" ht="19.5" thickBot="1" x14ac:dyDescent="0.45">
      <c r="C21" s="118" t="s">
        <v>322</v>
      </c>
      <c r="D21" s="119">
        <f>物量試算!G16</f>
        <v>6</v>
      </c>
      <c r="E21" s="120">
        <v>20</v>
      </c>
      <c r="F21" s="121">
        <f t="shared" si="0"/>
        <v>120</v>
      </c>
    </row>
  </sheetData>
  <mergeCells count="6">
    <mergeCell ref="E2:F2"/>
    <mergeCell ref="E3:F3"/>
    <mergeCell ref="E4:F4"/>
    <mergeCell ref="E6:F6"/>
    <mergeCell ref="E7:F7"/>
    <mergeCell ref="E5:F5"/>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6"/>
  <sheetViews>
    <sheetView workbookViewId="0">
      <pane xSplit="2" ySplit="9" topLeftCell="C34" activePane="bottomRight" state="frozen"/>
      <selection pane="topRight" activeCell="C1" sqref="C1"/>
      <selection pane="bottomLeft" activeCell="A9" sqref="A9"/>
      <selection pane="bottomRight" activeCell="I44" sqref="I44"/>
    </sheetView>
  </sheetViews>
  <sheetFormatPr defaultRowHeight="18.75" x14ac:dyDescent="0.4"/>
  <cols>
    <col min="3" max="3" width="26.25" customWidth="1"/>
    <col min="4" max="4" width="34.75" customWidth="1"/>
    <col min="5" max="5" width="48.125" customWidth="1"/>
    <col min="6" max="6" width="7.625" customWidth="1"/>
    <col min="7" max="7" width="13.5" customWidth="1"/>
    <col min="8" max="8" width="13.125" customWidth="1"/>
    <col min="9" max="9" width="12.75" customWidth="1"/>
    <col min="10" max="10" width="10.5" customWidth="1"/>
  </cols>
  <sheetData>
    <row r="1" spans="2:10" ht="19.5" thickBot="1" x14ac:dyDescent="0.45"/>
    <row r="2" spans="2:10" x14ac:dyDescent="0.4">
      <c r="E2" s="177" t="s">
        <v>422</v>
      </c>
      <c r="F2" s="178"/>
      <c r="G2" s="108">
        <f>SUM(F10:F131)</f>
        <v>228</v>
      </c>
      <c r="H2" s="103" t="s">
        <v>219</v>
      </c>
    </row>
    <row r="3" spans="2:10" x14ac:dyDescent="0.4">
      <c r="E3" s="179" t="s">
        <v>215</v>
      </c>
      <c r="F3" s="180"/>
      <c r="G3" s="109">
        <f>SUM(H10:H233)</f>
        <v>4860</v>
      </c>
      <c r="H3" s="104" t="s">
        <v>220</v>
      </c>
    </row>
    <row r="4" spans="2:10" x14ac:dyDescent="0.4">
      <c r="E4" s="179" t="s">
        <v>216</v>
      </c>
      <c r="F4" s="180"/>
      <c r="G4" s="109">
        <f>G3/20</f>
        <v>243</v>
      </c>
      <c r="H4" s="104" t="s">
        <v>221</v>
      </c>
      <c r="J4" s="142"/>
    </row>
    <row r="5" spans="2:10" x14ac:dyDescent="0.4">
      <c r="E5" s="179" t="s">
        <v>438</v>
      </c>
      <c r="F5" s="183"/>
      <c r="G5" s="109">
        <f>CEILING(G4/36, 1)</f>
        <v>7</v>
      </c>
      <c r="H5" s="104" t="s">
        <v>439</v>
      </c>
    </row>
    <row r="6" spans="2:10" x14ac:dyDescent="0.4">
      <c r="E6" s="179" t="s">
        <v>217</v>
      </c>
      <c r="F6" s="180"/>
      <c r="G6" s="110">
        <v>800000</v>
      </c>
      <c r="H6" s="104" t="s">
        <v>222</v>
      </c>
    </row>
    <row r="7" spans="2:10" ht="19.5" thickBot="1" x14ac:dyDescent="0.45">
      <c r="E7" s="181" t="s">
        <v>218</v>
      </c>
      <c r="F7" s="182"/>
      <c r="G7" s="111">
        <f>G4*G6</f>
        <v>194400000</v>
      </c>
      <c r="H7" s="105" t="s">
        <v>222</v>
      </c>
    </row>
    <row r="8" spans="2:10" ht="19.5" thickBot="1" x14ac:dyDescent="0.45"/>
    <row r="9" spans="2:10" ht="19.5" thickBot="1" x14ac:dyDescent="0.45">
      <c r="C9" s="188" t="s">
        <v>318</v>
      </c>
      <c r="D9" s="189"/>
      <c r="E9" s="126" t="s">
        <v>197</v>
      </c>
      <c r="F9" s="126" t="s">
        <v>175</v>
      </c>
      <c r="G9" s="126" t="s">
        <v>176</v>
      </c>
      <c r="H9" s="127" t="s">
        <v>213</v>
      </c>
    </row>
    <row r="10" spans="2:10" x14ac:dyDescent="0.4">
      <c r="B10" s="142"/>
      <c r="C10" s="199" t="s">
        <v>55</v>
      </c>
      <c r="D10" s="200"/>
      <c r="E10" s="201" t="s">
        <v>441</v>
      </c>
      <c r="F10" s="201">
        <v>1</v>
      </c>
      <c r="G10" s="201">
        <v>720</v>
      </c>
      <c r="H10" s="202">
        <f t="shared" ref="H10:H19" si="0">F10*G10</f>
        <v>720</v>
      </c>
    </row>
    <row r="11" spans="2:10" x14ac:dyDescent="0.4">
      <c r="B11" s="142"/>
      <c r="C11" s="203" t="s">
        <v>423</v>
      </c>
      <c r="D11" s="204"/>
      <c r="E11" s="201" t="s">
        <v>302</v>
      </c>
      <c r="F11" s="201">
        <v>1</v>
      </c>
      <c r="G11" s="201">
        <v>720</v>
      </c>
      <c r="H11" s="202">
        <f t="shared" ref="H11" si="1">F11*G11</f>
        <v>720</v>
      </c>
    </row>
    <row r="12" spans="2:10" x14ac:dyDescent="0.4">
      <c r="B12" s="142"/>
      <c r="C12" s="190" t="s">
        <v>253</v>
      </c>
      <c r="D12" s="117" t="s">
        <v>227</v>
      </c>
      <c r="E12" s="117" t="s">
        <v>319</v>
      </c>
      <c r="F12" s="117">
        <v>1</v>
      </c>
      <c r="G12" s="117">
        <v>60</v>
      </c>
      <c r="H12" s="128">
        <f t="shared" si="0"/>
        <v>60</v>
      </c>
    </row>
    <row r="13" spans="2:10" x14ac:dyDescent="0.4">
      <c r="B13" s="142"/>
      <c r="C13" s="190"/>
      <c r="D13" s="117" t="s">
        <v>254</v>
      </c>
      <c r="E13" s="117"/>
      <c r="F13" s="117">
        <v>1</v>
      </c>
      <c r="G13" s="117">
        <v>20</v>
      </c>
      <c r="H13" s="128">
        <f t="shared" si="0"/>
        <v>20</v>
      </c>
    </row>
    <row r="14" spans="2:10" x14ac:dyDescent="0.4">
      <c r="B14" s="142"/>
      <c r="C14" s="190"/>
      <c r="D14" s="117" t="s">
        <v>255</v>
      </c>
      <c r="E14" s="117"/>
      <c r="F14" s="117">
        <f>物量試算!G6</f>
        <v>1</v>
      </c>
      <c r="G14" s="117">
        <v>120</v>
      </c>
      <c r="H14" s="128">
        <f t="shared" si="0"/>
        <v>120</v>
      </c>
    </row>
    <row r="15" spans="2:10" x14ac:dyDescent="0.4">
      <c r="B15" s="142"/>
      <c r="C15" s="190" t="s">
        <v>266</v>
      </c>
      <c r="D15" s="117" t="s">
        <v>267</v>
      </c>
      <c r="E15" s="117"/>
      <c r="F15" s="117">
        <v>1</v>
      </c>
      <c r="G15" s="117">
        <v>40</v>
      </c>
      <c r="H15" s="128">
        <f t="shared" si="0"/>
        <v>40</v>
      </c>
    </row>
    <row r="16" spans="2:10" x14ac:dyDescent="0.4">
      <c r="B16" s="142"/>
      <c r="C16" s="190"/>
      <c r="D16" s="117" t="s">
        <v>268</v>
      </c>
      <c r="E16" s="117"/>
      <c r="F16" s="117">
        <v>1</v>
      </c>
      <c r="G16" s="117">
        <v>30</v>
      </c>
      <c r="H16" s="128">
        <f t="shared" si="0"/>
        <v>30</v>
      </c>
    </row>
    <row r="17" spans="2:8" x14ac:dyDescent="0.4">
      <c r="B17" s="142"/>
      <c r="C17" s="190"/>
      <c r="D17" s="117" t="s">
        <v>269</v>
      </c>
      <c r="E17" s="117"/>
      <c r="F17" s="117">
        <v>1</v>
      </c>
      <c r="G17" s="117">
        <v>60</v>
      </c>
      <c r="H17" s="128">
        <f t="shared" si="0"/>
        <v>60</v>
      </c>
    </row>
    <row r="18" spans="2:8" x14ac:dyDescent="0.4">
      <c r="B18" s="142"/>
      <c r="C18" s="190" t="s">
        <v>258</v>
      </c>
      <c r="D18" s="117" t="s">
        <v>259</v>
      </c>
      <c r="E18" s="117"/>
      <c r="F18" s="117">
        <v>1</v>
      </c>
      <c r="G18" s="117">
        <v>40</v>
      </c>
      <c r="H18" s="128">
        <f t="shared" si="0"/>
        <v>40</v>
      </c>
    </row>
    <row r="19" spans="2:8" x14ac:dyDescent="0.4">
      <c r="B19" s="142"/>
      <c r="C19" s="190"/>
      <c r="D19" s="117" t="s">
        <v>260</v>
      </c>
      <c r="E19" s="117"/>
      <c r="F19" s="117">
        <f>物量試算!G7</f>
        <v>18</v>
      </c>
      <c r="G19" s="117">
        <v>10</v>
      </c>
      <c r="H19" s="128">
        <f t="shared" si="0"/>
        <v>180</v>
      </c>
    </row>
    <row r="20" spans="2:8" x14ac:dyDescent="0.4">
      <c r="B20" s="142"/>
      <c r="C20" s="190" t="s">
        <v>292</v>
      </c>
      <c r="D20" s="205" t="s">
        <v>294</v>
      </c>
      <c r="E20" s="205"/>
      <c r="F20" s="205">
        <v>1</v>
      </c>
      <c r="G20" s="205">
        <v>20</v>
      </c>
      <c r="H20" s="206">
        <f t="shared" ref="H20:H23" si="2">F20*G20</f>
        <v>20</v>
      </c>
    </row>
    <row r="21" spans="2:8" x14ac:dyDescent="0.4">
      <c r="B21" s="142"/>
      <c r="C21" s="190"/>
      <c r="D21" s="205" t="s">
        <v>293</v>
      </c>
      <c r="E21" s="205"/>
      <c r="F21" s="205">
        <v>1</v>
      </c>
      <c r="G21" s="205">
        <v>20</v>
      </c>
      <c r="H21" s="206">
        <f t="shared" si="2"/>
        <v>20</v>
      </c>
    </row>
    <row r="22" spans="2:8" x14ac:dyDescent="0.4">
      <c r="B22" s="142"/>
      <c r="C22" s="190"/>
      <c r="D22" s="205" t="s">
        <v>295</v>
      </c>
      <c r="E22" s="205"/>
      <c r="F22" s="205">
        <v>1</v>
      </c>
      <c r="G22" s="205">
        <v>20</v>
      </c>
      <c r="H22" s="206">
        <f t="shared" si="2"/>
        <v>20</v>
      </c>
    </row>
    <row r="23" spans="2:8" x14ac:dyDescent="0.4">
      <c r="B23" s="142"/>
      <c r="C23" s="190"/>
      <c r="D23" s="205" t="s">
        <v>296</v>
      </c>
      <c r="E23" s="205"/>
      <c r="F23" s="205">
        <v>1</v>
      </c>
      <c r="G23" s="205">
        <v>20</v>
      </c>
      <c r="H23" s="206">
        <f t="shared" si="2"/>
        <v>20</v>
      </c>
    </row>
    <row r="24" spans="2:8" x14ac:dyDescent="0.4">
      <c r="B24" s="142"/>
      <c r="C24" s="190" t="s">
        <v>231</v>
      </c>
      <c r="D24" s="117" t="s">
        <v>228</v>
      </c>
      <c r="E24" s="117"/>
      <c r="F24" s="117">
        <f>物量試算!G6</f>
        <v>1</v>
      </c>
      <c r="G24" s="117">
        <v>40</v>
      </c>
      <c r="H24" s="128">
        <f t="shared" ref="H24:H76" si="3">F24*G24</f>
        <v>40</v>
      </c>
    </row>
    <row r="25" spans="2:8" x14ac:dyDescent="0.4">
      <c r="B25" s="142"/>
      <c r="C25" s="190"/>
      <c r="D25" s="117" t="s">
        <v>229</v>
      </c>
      <c r="E25" s="117"/>
      <c r="F25" s="117">
        <v>1</v>
      </c>
      <c r="G25" s="117">
        <v>40</v>
      </c>
      <c r="H25" s="128">
        <f t="shared" si="3"/>
        <v>40</v>
      </c>
    </row>
    <row r="26" spans="2:8" x14ac:dyDescent="0.4">
      <c r="B26" s="142"/>
      <c r="C26" s="190"/>
      <c r="D26" s="117" t="s">
        <v>230</v>
      </c>
      <c r="E26" s="117"/>
      <c r="F26" s="117">
        <v>1</v>
      </c>
      <c r="G26" s="117">
        <v>40</v>
      </c>
      <c r="H26" s="128">
        <f t="shared" si="3"/>
        <v>40</v>
      </c>
    </row>
    <row r="27" spans="2:8" x14ac:dyDescent="0.4">
      <c r="B27" s="142"/>
      <c r="C27" s="190"/>
      <c r="D27" s="117" t="s">
        <v>232</v>
      </c>
      <c r="E27" s="117"/>
      <c r="F27" s="117">
        <v>1</v>
      </c>
      <c r="G27" s="117">
        <v>20</v>
      </c>
      <c r="H27" s="128">
        <f t="shared" si="3"/>
        <v>20</v>
      </c>
    </row>
    <row r="28" spans="2:8" x14ac:dyDescent="0.4">
      <c r="B28" s="142"/>
      <c r="C28" s="190"/>
      <c r="D28" s="117" t="s">
        <v>233</v>
      </c>
      <c r="E28" s="117"/>
      <c r="F28" s="117">
        <v>1</v>
      </c>
      <c r="G28" s="117">
        <v>60</v>
      </c>
      <c r="H28" s="128">
        <f t="shared" si="3"/>
        <v>60</v>
      </c>
    </row>
    <row r="29" spans="2:8" x14ac:dyDescent="0.4">
      <c r="B29" s="142"/>
      <c r="C29" s="190" t="s">
        <v>234</v>
      </c>
      <c r="D29" s="117" t="s">
        <v>235</v>
      </c>
      <c r="E29" s="117"/>
      <c r="F29" s="117">
        <v>1</v>
      </c>
      <c r="G29" s="117">
        <v>20</v>
      </c>
      <c r="H29" s="128">
        <f t="shared" si="3"/>
        <v>20</v>
      </c>
    </row>
    <row r="30" spans="2:8" x14ac:dyDescent="0.4">
      <c r="B30" s="142"/>
      <c r="C30" s="190"/>
      <c r="D30" s="117" t="s">
        <v>236</v>
      </c>
      <c r="E30" s="117"/>
      <c r="F30" s="117">
        <v>1</v>
      </c>
      <c r="G30" s="117">
        <v>20</v>
      </c>
      <c r="H30" s="128">
        <f t="shared" si="3"/>
        <v>20</v>
      </c>
    </row>
    <row r="31" spans="2:8" x14ac:dyDescent="0.4">
      <c r="B31" s="142"/>
      <c r="C31" s="190"/>
      <c r="D31" s="117" t="s">
        <v>237</v>
      </c>
      <c r="E31" s="117"/>
      <c r="F31" s="117">
        <v>1</v>
      </c>
      <c r="G31" s="117">
        <v>40</v>
      </c>
      <c r="H31" s="128">
        <f t="shared" si="3"/>
        <v>40</v>
      </c>
    </row>
    <row r="32" spans="2:8" x14ac:dyDescent="0.4">
      <c r="B32" s="142"/>
      <c r="C32" s="190"/>
      <c r="D32" s="117" t="s">
        <v>341</v>
      </c>
      <c r="E32" s="117"/>
      <c r="F32" s="117">
        <f>物量試算!G16</f>
        <v>6</v>
      </c>
      <c r="G32" s="117">
        <v>30</v>
      </c>
      <c r="H32" s="128">
        <f t="shared" si="3"/>
        <v>180</v>
      </c>
    </row>
    <row r="33" spans="2:8" x14ac:dyDescent="0.4">
      <c r="B33" s="142"/>
      <c r="C33" s="190" t="s">
        <v>264</v>
      </c>
      <c r="D33" s="117" t="s">
        <v>242</v>
      </c>
      <c r="E33" s="117"/>
      <c r="F33" s="117">
        <v>1</v>
      </c>
      <c r="G33" s="117">
        <v>40</v>
      </c>
      <c r="H33" s="128">
        <f t="shared" si="3"/>
        <v>40</v>
      </c>
    </row>
    <row r="34" spans="2:8" x14ac:dyDescent="0.4">
      <c r="B34" s="142"/>
      <c r="C34" s="190"/>
      <c r="D34" s="117" t="s">
        <v>265</v>
      </c>
      <c r="E34" s="117"/>
      <c r="F34" s="117">
        <v>1</v>
      </c>
      <c r="G34" s="117">
        <v>40</v>
      </c>
      <c r="H34" s="128">
        <f t="shared" si="3"/>
        <v>40</v>
      </c>
    </row>
    <row r="35" spans="2:8" x14ac:dyDescent="0.4">
      <c r="B35" s="142"/>
      <c r="C35" s="190" t="s">
        <v>243</v>
      </c>
      <c r="D35" s="191"/>
      <c r="E35" s="146"/>
      <c r="F35" s="117">
        <v>1</v>
      </c>
      <c r="G35" s="117">
        <v>60</v>
      </c>
      <c r="H35" s="128">
        <f t="shared" si="3"/>
        <v>60</v>
      </c>
    </row>
    <row r="36" spans="2:8" x14ac:dyDescent="0.4">
      <c r="B36" s="142"/>
      <c r="C36" s="190" t="s">
        <v>244</v>
      </c>
      <c r="D36" s="191"/>
      <c r="E36" s="146"/>
      <c r="F36" s="117">
        <v>1</v>
      </c>
      <c r="G36" s="117">
        <v>40</v>
      </c>
      <c r="H36" s="128">
        <f t="shared" si="3"/>
        <v>40</v>
      </c>
    </row>
    <row r="37" spans="2:8" x14ac:dyDescent="0.4">
      <c r="B37" s="142"/>
      <c r="C37" s="190" t="s">
        <v>238</v>
      </c>
      <c r="D37" s="191"/>
      <c r="E37" s="146"/>
      <c r="F37" s="117">
        <f>物量試算!G10</f>
        <v>30</v>
      </c>
      <c r="G37" s="117">
        <v>5</v>
      </c>
      <c r="H37" s="128">
        <f t="shared" si="3"/>
        <v>150</v>
      </c>
    </row>
    <row r="38" spans="2:8" x14ac:dyDescent="0.4">
      <c r="B38" s="142"/>
      <c r="C38" s="190" t="s">
        <v>239</v>
      </c>
      <c r="D38" s="191"/>
      <c r="E38" s="146"/>
      <c r="F38" s="117">
        <f>物量試算!G11</f>
        <v>30</v>
      </c>
      <c r="G38" s="117">
        <v>5</v>
      </c>
      <c r="H38" s="128">
        <f t="shared" si="3"/>
        <v>150</v>
      </c>
    </row>
    <row r="39" spans="2:8" x14ac:dyDescent="0.4">
      <c r="B39" s="142"/>
      <c r="C39" s="190" t="s">
        <v>256</v>
      </c>
      <c r="D39" s="117" t="s">
        <v>240</v>
      </c>
      <c r="E39" s="117"/>
      <c r="F39" s="117">
        <f>物量試算!G8</f>
        <v>20</v>
      </c>
      <c r="G39" s="117">
        <v>10</v>
      </c>
      <c r="H39" s="128">
        <f t="shared" si="3"/>
        <v>200</v>
      </c>
    </row>
    <row r="40" spans="2:8" x14ac:dyDescent="0.4">
      <c r="B40" s="142"/>
      <c r="C40" s="190"/>
      <c r="D40" s="117" t="s">
        <v>257</v>
      </c>
      <c r="E40" s="117"/>
      <c r="F40" s="117">
        <v>1</v>
      </c>
      <c r="G40" s="117">
        <v>20</v>
      </c>
      <c r="H40" s="128">
        <f t="shared" si="3"/>
        <v>20</v>
      </c>
    </row>
    <row r="41" spans="2:8" x14ac:dyDescent="0.4">
      <c r="B41" s="142"/>
      <c r="C41" s="190"/>
      <c r="D41" s="117" t="s">
        <v>273</v>
      </c>
      <c r="E41" s="117"/>
      <c r="F41" s="117">
        <f>物量試算!G8</f>
        <v>20</v>
      </c>
      <c r="G41" s="117">
        <v>10</v>
      </c>
      <c r="H41" s="128">
        <f t="shared" si="3"/>
        <v>200</v>
      </c>
    </row>
    <row r="42" spans="2:8" x14ac:dyDescent="0.4">
      <c r="B42" s="142"/>
      <c r="C42" s="190" t="s">
        <v>270</v>
      </c>
      <c r="D42" s="117" t="s">
        <v>271</v>
      </c>
      <c r="E42" s="117"/>
      <c r="F42" s="117">
        <f>物量試算!G9</f>
        <v>20</v>
      </c>
      <c r="G42" s="117">
        <v>10</v>
      </c>
      <c r="H42" s="128">
        <f t="shared" si="3"/>
        <v>200</v>
      </c>
    </row>
    <row r="43" spans="2:8" x14ac:dyDescent="0.4">
      <c r="B43" s="142"/>
      <c r="C43" s="190"/>
      <c r="D43" s="117" t="s">
        <v>272</v>
      </c>
      <c r="E43" s="117"/>
      <c r="F43" s="117">
        <v>1</v>
      </c>
      <c r="G43" s="117">
        <v>20</v>
      </c>
      <c r="H43" s="128">
        <f t="shared" si="3"/>
        <v>20</v>
      </c>
    </row>
    <row r="44" spans="2:8" x14ac:dyDescent="0.4">
      <c r="B44" s="142"/>
      <c r="C44" s="190"/>
      <c r="D44" s="117" t="s">
        <v>274</v>
      </c>
      <c r="E44" s="117"/>
      <c r="F44" s="117">
        <f>物量試算!G9</f>
        <v>20</v>
      </c>
      <c r="G44" s="117">
        <v>10</v>
      </c>
      <c r="H44" s="128">
        <f t="shared" si="3"/>
        <v>200</v>
      </c>
    </row>
    <row r="45" spans="2:8" x14ac:dyDescent="0.4">
      <c r="B45" s="142"/>
      <c r="C45" s="190" t="s">
        <v>241</v>
      </c>
      <c r="D45" s="191"/>
      <c r="E45" s="146"/>
      <c r="F45" s="117">
        <v>1</v>
      </c>
      <c r="G45" s="117">
        <v>20</v>
      </c>
      <c r="H45" s="128">
        <f t="shared" si="3"/>
        <v>20</v>
      </c>
    </row>
    <row r="46" spans="2:8" x14ac:dyDescent="0.4">
      <c r="B46" s="142"/>
      <c r="C46" s="190" t="s">
        <v>245</v>
      </c>
      <c r="D46" s="191"/>
      <c r="E46" s="146"/>
      <c r="F46" s="117">
        <v>1</v>
      </c>
      <c r="G46" s="117">
        <v>40</v>
      </c>
      <c r="H46" s="128">
        <f t="shared" si="3"/>
        <v>40</v>
      </c>
    </row>
    <row r="47" spans="2:8" x14ac:dyDescent="0.4">
      <c r="B47" s="142"/>
      <c r="C47" s="190" t="s">
        <v>246</v>
      </c>
      <c r="D47" s="117" t="s">
        <v>247</v>
      </c>
      <c r="E47" s="117"/>
      <c r="F47" s="117">
        <f>物量試算!G13</f>
        <v>2</v>
      </c>
      <c r="G47" s="117">
        <v>20</v>
      </c>
      <c r="H47" s="128">
        <f t="shared" si="3"/>
        <v>40</v>
      </c>
    </row>
    <row r="48" spans="2:8" x14ac:dyDescent="0.4">
      <c r="B48" s="142"/>
      <c r="C48" s="190"/>
      <c r="D48" s="117" t="s">
        <v>248</v>
      </c>
      <c r="E48" s="117"/>
      <c r="F48" s="117">
        <f>物量試算!G13</f>
        <v>2</v>
      </c>
      <c r="G48" s="117">
        <v>60</v>
      </c>
      <c r="H48" s="128">
        <f t="shared" si="3"/>
        <v>120</v>
      </c>
    </row>
    <row r="49" spans="2:8" x14ac:dyDescent="0.4">
      <c r="B49" s="142"/>
      <c r="C49" s="190"/>
      <c r="D49" s="117" t="s">
        <v>249</v>
      </c>
      <c r="E49" s="117"/>
      <c r="F49" s="117">
        <f>物量試算!G13</f>
        <v>2</v>
      </c>
      <c r="G49" s="117">
        <v>40</v>
      </c>
      <c r="H49" s="128">
        <f t="shared" si="3"/>
        <v>80</v>
      </c>
    </row>
    <row r="50" spans="2:8" x14ac:dyDescent="0.4">
      <c r="B50" s="142"/>
      <c r="C50" s="190"/>
      <c r="D50" s="117" t="s">
        <v>250</v>
      </c>
      <c r="E50" s="117"/>
      <c r="F50" s="117">
        <v>1</v>
      </c>
      <c r="G50" s="117">
        <v>40</v>
      </c>
      <c r="H50" s="128">
        <f t="shared" si="3"/>
        <v>40</v>
      </c>
    </row>
    <row r="51" spans="2:8" x14ac:dyDescent="0.4">
      <c r="B51" s="142"/>
      <c r="C51" s="190" t="s">
        <v>308</v>
      </c>
      <c r="D51" s="191"/>
      <c r="E51" s="146"/>
      <c r="F51" s="117">
        <v>1</v>
      </c>
      <c r="G51" s="117">
        <v>10</v>
      </c>
      <c r="H51" s="128">
        <f t="shared" si="3"/>
        <v>10</v>
      </c>
    </row>
    <row r="52" spans="2:8" x14ac:dyDescent="0.4">
      <c r="B52" s="142"/>
      <c r="C52" s="190" t="s">
        <v>297</v>
      </c>
      <c r="D52" s="191"/>
      <c r="E52" s="146"/>
      <c r="F52" s="117">
        <v>1</v>
      </c>
      <c r="G52" s="117">
        <v>40</v>
      </c>
      <c r="H52" s="128">
        <f t="shared" si="3"/>
        <v>40</v>
      </c>
    </row>
    <row r="53" spans="2:8" x14ac:dyDescent="0.4">
      <c r="B53" s="142"/>
      <c r="C53" s="190" t="s">
        <v>298</v>
      </c>
      <c r="D53" s="191"/>
      <c r="E53" s="146"/>
      <c r="F53" s="117">
        <v>1</v>
      </c>
      <c r="G53" s="117">
        <v>40</v>
      </c>
      <c r="H53" s="128">
        <f t="shared" si="3"/>
        <v>40</v>
      </c>
    </row>
    <row r="54" spans="2:8" x14ac:dyDescent="0.4">
      <c r="B54" s="142"/>
      <c r="C54" s="190" t="s">
        <v>275</v>
      </c>
      <c r="D54" s="191"/>
      <c r="E54" s="207"/>
      <c r="F54" s="208">
        <v>1</v>
      </c>
      <c r="G54" s="208">
        <v>10</v>
      </c>
      <c r="H54" s="209">
        <f t="shared" si="3"/>
        <v>10</v>
      </c>
    </row>
    <row r="55" spans="2:8" x14ac:dyDescent="0.4">
      <c r="B55" s="142"/>
      <c r="C55" s="190" t="s">
        <v>276</v>
      </c>
      <c r="D55" s="191"/>
      <c r="E55" s="146"/>
      <c r="F55" s="117">
        <v>1</v>
      </c>
      <c r="G55" s="117">
        <v>20</v>
      </c>
      <c r="H55" s="128">
        <f t="shared" si="3"/>
        <v>20</v>
      </c>
    </row>
    <row r="56" spans="2:8" x14ac:dyDescent="0.4">
      <c r="B56" s="142"/>
      <c r="C56" s="190" t="s">
        <v>277</v>
      </c>
      <c r="D56" s="191"/>
      <c r="E56" s="146"/>
      <c r="F56" s="117">
        <v>1</v>
      </c>
      <c r="G56" s="117">
        <v>20</v>
      </c>
      <c r="H56" s="128">
        <f t="shared" si="3"/>
        <v>20</v>
      </c>
    </row>
    <row r="57" spans="2:8" x14ac:dyDescent="0.4">
      <c r="B57" s="142"/>
      <c r="C57" s="190" t="s">
        <v>278</v>
      </c>
      <c r="D57" s="191"/>
      <c r="E57" s="146"/>
      <c r="F57" s="117">
        <v>1</v>
      </c>
      <c r="G57" s="117">
        <v>20</v>
      </c>
      <c r="H57" s="128">
        <f t="shared" si="3"/>
        <v>20</v>
      </c>
    </row>
    <row r="58" spans="2:8" x14ac:dyDescent="0.4">
      <c r="B58" s="142"/>
      <c r="C58" s="190" t="s">
        <v>279</v>
      </c>
      <c r="D58" s="191"/>
      <c r="E58" s="146"/>
      <c r="F58" s="117">
        <v>1</v>
      </c>
      <c r="G58" s="117">
        <v>40</v>
      </c>
      <c r="H58" s="128">
        <f t="shared" si="3"/>
        <v>40</v>
      </c>
    </row>
    <row r="59" spans="2:8" x14ac:dyDescent="0.4">
      <c r="B59" s="142"/>
      <c r="C59" s="190" t="s">
        <v>280</v>
      </c>
      <c r="D59" s="117" t="s">
        <v>303</v>
      </c>
      <c r="E59" s="117"/>
      <c r="F59" s="117">
        <v>1</v>
      </c>
      <c r="G59" s="117">
        <v>5</v>
      </c>
      <c r="H59" s="128">
        <f t="shared" si="3"/>
        <v>5</v>
      </c>
    </row>
    <row r="60" spans="2:8" x14ac:dyDescent="0.4">
      <c r="B60" s="142"/>
      <c r="C60" s="190"/>
      <c r="D60" s="117" t="s">
        <v>304</v>
      </c>
      <c r="E60" s="117"/>
      <c r="F60" s="117">
        <v>1</v>
      </c>
      <c r="G60" s="117">
        <v>5</v>
      </c>
      <c r="H60" s="128">
        <f t="shared" si="3"/>
        <v>5</v>
      </c>
    </row>
    <row r="61" spans="2:8" x14ac:dyDescent="0.4">
      <c r="B61" s="142"/>
      <c r="C61" s="190"/>
      <c r="D61" s="117" t="s">
        <v>305</v>
      </c>
      <c r="E61" s="117"/>
      <c r="F61" s="117">
        <v>1</v>
      </c>
      <c r="G61" s="117">
        <v>10</v>
      </c>
      <c r="H61" s="128">
        <f t="shared" si="3"/>
        <v>10</v>
      </c>
    </row>
    <row r="62" spans="2:8" x14ac:dyDescent="0.4">
      <c r="B62" s="142"/>
      <c r="C62" s="190"/>
      <c r="D62" s="117" t="s">
        <v>306</v>
      </c>
      <c r="E62" s="117"/>
      <c r="F62" s="117">
        <v>1</v>
      </c>
      <c r="G62" s="117">
        <v>20</v>
      </c>
      <c r="H62" s="128">
        <f t="shared" si="3"/>
        <v>20</v>
      </c>
    </row>
    <row r="63" spans="2:8" x14ac:dyDescent="0.4">
      <c r="B63" s="142"/>
      <c r="C63" s="190"/>
      <c r="D63" s="117" t="s">
        <v>307</v>
      </c>
      <c r="E63" s="117"/>
      <c r="F63" s="117">
        <v>1</v>
      </c>
      <c r="G63" s="117">
        <v>20</v>
      </c>
      <c r="H63" s="128">
        <f t="shared" si="3"/>
        <v>20</v>
      </c>
    </row>
    <row r="64" spans="2:8" x14ac:dyDescent="0.4">
      <c r="B64" s="142"/>
      <c r="C64" s="190" t="s">
        <v>281</v>
      </c>
      <c r="D64" s="191"/>
      <c r="E64" s="146"/>
      <c r="F64" s="117">
        <v>1</v>
      </c>
      <c r="G64" s="117">
        <v>20</v>
      </c>
      <c r="H64" s="128">
        <f t="shared" si="3"/>
        <v>20</v>
      </c>
    </row>
    <row r="65" spans="2:8" x14ac:dyDescent="0.4">
      <c r="B65" s="142"/>
      <c r="C65" s="190" t="s">
        <v>282</v>
      </c>
      <c r="D65" s="191"/>
      <c r="E65" s="146"/>
      <c r="F65" s="117">
        <v>1</v>
      </c>
      <c r="G65" s="117">
        <v>20</v>
      </c>
      <c r="H65" s="128">
        <f t="shared" si="3"/>
        <v>20</v>
      </c>
    </row>
    <row r="66" spans="2:8" x14ac:dyDescent="0.4">
      <c r="B66" s="142"/>
      <c r="C66" s="190" t="s">
        <v>283</v>
      </c>
      <c r="D66" s="191"/>
      <c r="E66" s="146"/>
      <c r="F66" s="117">
        <v>1</v>
      </c>
      <c r="G66" s="117">
        <v>10</v>
      </c>
      <c r="H66" s="128">
        <f t="shared" si="3"/>
        <v>10</v>
      </c>
    </row>
    <row r="67" spans="2:8" x14ac:dyDescent="0.4">
      <c r="B67" s="142"/>
      <c r="C67" s="190" t="s">
        <v>284</v>
      </c>
      <c r="D67" s="191"/>
      <c r="E67" s="146"/>
      <c r="F67" s="117">
        <v>1</v>
      </c>
      <c r="G67" s="117">
        <v>20</v>
      </c>
      <c r="H67" s="128">
        <f t="shared" si="3"/>
        <v>20</v>
      </c>
    </row>
    <row r="68" spans="2:8" x14ac:dyDescent="0.4">
      <c r="B68" s="142"/>
      <c r="C68" s="190" t="s">
        <v>285</v>
      </c>
      <c r="D68" s="191"/>
      <c r="E68" s="146"/>
      <c r="F68" s="117">
        <v>1</v>
      </c>
      <c r="G68" s="117">
        <v>20</v>
      </c>
      <c r="H68" s="128">
        <f t="shared" si="3"/>
        <v>20</v>
      </c>
    </row>
    <row r="69" spans="2:8" x14ac:dyDescent="0.4">
      <c r="B69" s="142"/>
      <c r="C69" s="190" t="s">
        <v>286</v>
      </c>
      <c r="D69" s="191"/>
      <c r="E69" s="146"/>
      <c r="F69" s="117">
        <v>1</v>
      </c>
      <c r="G69" s="117">
        <v>30</v>
      </c>
      <c r="H69" s="128">
        <f t="shared" si="3"/>
        <v>30</v>
      </c>
    </row>
    <row r="70" spans="2:8" x14ac:dyDescent="0.4">
      <c r="B70" s="142"/>
      <c r="C70" s="190" t="s">
        <v>287</v>
      </c>
      <c r="D70" s="191"/>
      <c r="E70" s="146"/>
      <c r="F70" s="117">
        <v>1</v>
      </c>
      <c r="G70" s="117">
        <v>30</v>
      </c>
      <c r="H70" s="128">
        <f t="shared" si="3"/>
        <v>30</v>
      </c>
    </row>
    <row r="71" spans="2:8" x14ac:dyDescent="0.4">
      <c r="B71" s="142"/>
      <c r="C71" s="190" t="s">
        <v>288</v>
      </c>
      <c r="D71" s="191"/>
      <c r="E71" s="146"/>
      <c r="F71" s="117">
        <v>1</v>
      </c>
      <c r="G71" s="117">
        <v>40</v>
      </c>
      <c r="H71" s="128">
        <f t="shared" si="3"/>
        <v>40</v>
      </c>
    </row>
    <row r="72" spans="2:8" x14ac:dyDescent="0.4">
      <c r="B72" s="142"/>
      <c r="C72" s="190" t="s">
        <v>289</v>
      </c>
      <c r="D72" s="191"/>
      <c r="E72" s="146"/>
      <c r="F72" s="117">
        <v>1</v>
      </c>
      <c r="G72" s="117">
        <v>40</v>
      </c>
      <c r="H72" s="128">
        <f t="shared" si="3"/>
        <v>40</v>
      </c>
    </row>
    <row r="73" spans="2:8" x14ac:dyDescent="0.4">
      <c r="B73" s="142"/>
      <c r="C73" s="190" t="s">
        <v>290</v>
      </c>
      <c r="D73" s="191"/>
      <c r="E73" s="146"/>
      <c r="F73" s="117">
        <v>1</v>
      </c>
      <c r="G73" s="117">
        <v>20</v>
      </c>
      <c r="H73" s="128">
        <f t="shared" si="3"/>
        <v>20</v>
      </c>
    </row>
    <row r="74" spans="2:8" x14ac:dyDescent="0.4">
      <c r="B74" s="142"/>
      <c r="C74" s="190" t="s">
        <v>291</v>
      </c>
      <c r="D74" s="191"/>
      <c r="E74" s="146"/>
      <c r="F74" s="117">
        <v>1</v>
      </c>
      <c r="G74" s="117">
        <v>10</v>
      </c>
      <c r="H74" s="128">
        <f t="shared" si="3"/>
        <v>10</v>
      </c>
    </row>
    <row r="75" spans="2:8" x14ac:dyDescent="0.4">
      <c r="B75" s="142"/>
      <c r="C75" s="190" t="s">
        <v>323</v>
      </c>
      <c r="D75" s="191"/>
      <c r="E75" s="117"/>
      <c r="F75" s="117">
        <v>1</v>
      </c>
      <c r="G75" s="117">
        <v>60</v>
      </c>
      <c r="H75" s="128">
        <f t="shared" si="3"/>
        <v>60</v>
      </c>
    </row>
    <row r="76" spans="2:8" ht="19.5" thickBot="1" x14ac:dyDescent="0.45">
      <c r="B76" s="142"/>
      <c r="C76" s="210" t="s">
        <v>324</v>
      </c>
      <c r="D76" s="211"/>
      <c r="E76" s="120"/>
      <c r="F76" s="120">
        <v>3</v>
      </c>
      <c r="G76" s="120">
        <v>30</v>
      </c>
      <c r="H76" s="121">
        <f t="shared" si="3"/>
        <v>90</v>
      </c>
    </row>
  </sheetData>
  <autoFilter ref="C9:I76">
    <filterColumn colId="0" showButton="0"/>
  </autoFilter>
  <mergeCells count="47">
    <mergeCell ref="C29:C32"/>
    <mergeCell ref="C10:D10"/>
    <mergeCell ref="C65:D65"/>
    <mergeCell ref="C66:D66"/>
    <mergeCell ref="C67:D67"/>
    <mergeCell ref="C54:D54"/>
    <mergeCell ref="C33:C34"/>
    <mergeCell ref="C39:C41"/>
    <mergeCell ref="C42:C44"/>
    <mergeCell ref="C47:C50"/>
    <mergeCell ref="C12:C14"/>
    <mergeCell ref="C15:C17"/>
    <mergeCell ref="C18:C19"/>
    <mergeCell ref="C20:C23"/>
    <mergeCell ref="C24:C28"/>
    <mergeCell ref="C46:D46"/>
    <mergeCell ref="C69:D69"/>
    <mergeCell ref="C70:D70"/>
    <mergeCell ref="C68:D68"/>
    <mergeCell ref="C55:D55"/>
    <mergeCell ref="C56:D56"/>
    <mergeCell ref="C57:D57"/>
    <mergeCell ref="C58:D58"/>
    <mergeCell ref="C59:C63"/>
    <mergeCell ref="C64:D64"/>
    <mergeCell ref="E2:F2"/>
    <mergeCell ref="E3:F3"/>
    <mergeCell ref="E4:F4"/>
    <mergeCell ref="E6:F6"/>
    <mergeCell ref="E7:F7"/>
    <mergeCell ref="E5:F5"/>
    <mergeCell ref="C11:D11"/>
    <mergeCell ref="C75:D75"/>
    <mergeCell ref="C76:D76"/>
    <mergeCell ref="C9:D9"/>
    <mergeCell ref="C53:D53"/>
    <mergeCell ref="C51:D51"/>
    <mergeCell ref="C52:D52"/>
    <mergeCell ref="C35:D35"/>
    <mergeCell ref="C36:D36"/>
    <mergeCell ref="C37:D37"/>
    <mergeCell ref="C38:D38"/>
    <mergeCell ref="C45:D45"/>
    <mergeCell ref="C71:D71"/>
    <mergeCell ref="C72:D72"/>
    <mergeCell ref="C73:D73"/>
    <mergeCell ref="C74:D74"/>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17"/>
  <sheetViews>
    <sheetView workbookViewId="0">
      <selection activeCell="E24" sqref="E24"/>
    </sheetView>
  </sheetViews>
  <sheetFormatPr defaultRowHeight="18.75" x14ac:dyDescent="0.4"/>
  <cols>
    <col min="3" max="3" width="18.125" customWidth="1"/>
    <col min="4" max="4" width="9.875" customWidth="1"/>
    <col min="5" max="5" width="50.75" customWidth="1"/>
    <col min="6" max="6" width="11.125" bestFit="1" customWidth="1"/>
    <col min="7" max="7" width="10.625" customWidth="1"/>
    <col min="8" max="8" width="15.875" customWidth="1"/>
  </cols>
  <sheetData>
    <row r="1" spans="3:9" ht="19.5" thickBot="1" x14ac:dyDescent="0.45"/>
    <row r="2" spans="3:9" x14ac:dyDescent="0.4">
      <c r="E2" s="133" t="s">
        <v>214</v>
      </c>
      <c r="F2" s="106">
        <f>SUM(F10:F89)</f>
        <v>128</v>
      </c>
      <c r="G2" s="103" t="s">
        <v>219</v>
      </c>
    </row>
    <row r="3" spans="3:9" x14ac:dyDescent="0.4">
      <c r="E3" s="134" t="s">
        <v>215</v>
      </c>
      <c r="F3" s="101">
        <f>SUM(H10:H89)</f>
        <v>4600</v>
      </c>
      <c r="G3" s="104" t="s">
        <v>220</v>
      </c>
    </row>
    <row r="4" spans="3:9" x14ac:dyDescent="0.4">
      <c r="E4" s="134" t="s">
        <v>216</v>
      </c>
      <c r="F4" s="101">
        <f>F3/20</f>
        <v>230</v>
      </c>
      <c r="G4" s="104" t="s">
        <v>221</v>
      </c>
    </row>
    <row r="5" spans="3:9" x14ac:dyDescent="0.4">
      <c r="E5" s="132" t="s">
        <v>438</v>
      </c>
      <c r="F5" s="140">
        <f>CEILING(F4/36, 1)</f>
        <v>7</v>
      </c>
      <c r="G5" s="104" t="s">
        <v>439</v>
      </c>
    </row>
    <row r="6" spans="3:9" x14ac:dyDescent="0.4">
      <c r="E6" s="134" t="s">
        <v>217</v>
      </c>
      <c r="F6" s="102">
        <v>800000</v>
      </c>
      <c r="G6" s="104" t="s">
        <v>222</v>
      </c>
    </row>
    <row r="7" spans="3:9" ht="19.5" thickBot="1" x14ac:dyDescent="0.45">
      <c r="E7" s="135" t="s">
        <v>218</v>
      </c>
      <c r="F7" s="107">
        <f>F4*F6</f>
        <v>184000000</v>
      </c>
      <c r="G7" s="105" t="s">
        <v>222</v>
      </c>
    </row>
    <row r="8" spans="3:9" ht="19.5" thickBot="1" x14ac:dyDescent="0.45"/>
    <row r="9" spans="3:9" ht="19.5" thickBot="1" x14ac:dyDescent="0.45">
      <c r="C9" s="188" t="s">
        <v>318</v>
      </c>
      <c r="D9" s="192"/>
      <c r="E9" s="126" t="s">
        <v>197</v>
      </c>
      <c r="F9" s="126" t="s">
        <v>175</v>
      </c>
      <c r="G9" s="126" t="s">
        <v>176</v>
      </c>
      <c r="H9" s="131" t="s">
        <v>213</v>
      </c>
      <c r="I9" s="99"/>
    </row>
    <row r="10" spans="3:9" x14ac:dyDescent="0.4">
      <c r="C10" s="193" t="s">
        <v>325</v>
      </c>
      <c r="D10" s="194"/>
      <c r="E10" s="123" t="s">
        <v>326</v>
      </c>
      <c r="F10" s="123">
        <v>1</v>
      </c>
      <c r="G10" s="123">
        <v>720</v>
      </c>
      <c r="H10" s="124">
        <f>F10*G10</f>
        <v>720</v>
      </c>
    </row>
    <row r="11" spans="3:9" x14ac:dyDescent="0.4">
      <c r="C11" s="184" t="s">
        <v>253</v>
      </c>
      <c r="D11" s="185"/>
      <c r="E11" s="114"/>
      <c r="F11" s="114">
        <v>1</v>
      </c>
      <c r="G11" s="114">
        <v>120</v>
      </c>
      <c r="H11" s="115">
        <f>F11*G11</f>
        <v>120</v>
      </c>
    </row>
    <row r="12" spans="3:9" x14ac:dyDescent="0.4">
      <c r="C12" s="184" t="s">
        <v>256</v>
      </c>
      <c r="D12" s="185"/>
      <c r="E12" s="114"/>
      <c r="F12" s="114">
        <f>物量試算!G8</f>
        <v>20</v>
      </c>
      <c r="G12" s="114">
        <v>30</v>
      </c>
      <c r="H12" s="115">
        <f t="shared" ref="H12:H17" si="0">F12*G12</f>
        <v>600</v>
      </c>
    </row>
    <row r="13" spans="3:9" x14ac:dyDescent="0.4">
      <c r="C13" s="184" t="s">
        <v>270</v>
      </c>
      <c r="D13" s="185"/>
      <c r="E13" s="129"/>
      <c r="F13" s="114">
        <f>物量試算!G9</f>
        <v>20</v>
      </c>
      <c r="G13" s="114">
        <v>20</v>
      </c>
      <c r="H13" s="115">
        <f t="shared" si="0"/>
        <v>400</v>
      </c>
    </row>
    <row r="14" spans="3:9" x14ac:dyDescent="0.4">
      <c r="C14" s="184" t="s">
        <v>192</v>
      </c>
      <c r="D14" s="185"/>
      <c r="E14" s="129"/>
      <c r="F14" s="114">
        <f>物量試算!G10</f>
        <v>30</v>
      </c>
      <c r="G14" s="114">
        <v>30</v>
      </c>
      <c r="H14" s="115">
        <f t="shared" si="0"/>
        <v>900</v>
      </c>
    </row>
    <row r="15" spans="3:9" x14ac:dyDescent="0.4">
      <c r="C15" s="184" t="s">
        <v>193</v>
      </c>
      <c r="D15" s="185"/>
      <c r="E15" s="114"/>
      <c r="F15" s="114">
        <f>物量試算!G11</f>
        <v>30</v>
      </c>
      <c r="G15" s="114">
        <v>30</v>
      </c>
      <c r="H15" s="115">
        <f t="shared" si="0"/>
        <v>900</v>
      </c>
    </row>
    <row r="16" spans="3:9" x14ac:dyDescent="0.4">
      <c r="C16" s="184" t="s">
        <v>194</v>
      </c>
      <c r="D16" s="185"/>
      <c r="E16" s="114"/>
      <c r="F16" s="114">
        <f>物量試算!G12</f>
        <v>20</v>
      </c>
      <c r="G16" s="114">
        <v>30</v>
      </c>
      <c r="H16" s="115">
        <f t="shared" si="0"/>
        <v>600</v>
      </c>
    </row>
    <row r="17" spans="3:8" ht="19.5" thickBot="1" x14ac:dyDescent="0.45">
      <c r="C17" s="186" t="s">
        <v>327</v>
      </c>
      <c r="D17" s="187"/>
      <c r="E17" s="119"/>
      <c r="F17" s="119">
        <f>物量試算!G16</f>
        <v>6</v>
      </c>
      <c r="G17" s="119">
        <v>60</v>
      </c>
      <c r="H17" s="130">
        <f t="shared" si="0"/>
        <v>360</v>
      </c>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予算</vt:lpstr>
      <vt:lpstr>マイルストーン</vt:lpstr>
      <vt:lpstr>組織図</vt:lpstr>
      <vt:lpstr>人月表</vt:lpstr>
      <vt:lpstr>物量試算</vt:lpstr>
      <vt:lpstr>予算概算</vt:lpstr>
      <vt:lpstr>Art工数試算表</vt:lpstr>
      <vt:lpstr>Plan工数試算表</vt:lpstr>
      <vt:lpstr>Model工数試算表</vt:lpstr>
      <vt:lpstr>Environmentl工数試算表</vt:lpstr>
      <vt:lpstr>Motion工数試算表</vt:lpstr>
      <vt:lpstr>Program工数試算表</vt:lpstr>
      <vt:lpstr>Effect工数試算表</vt:lpstr>
      <vt:lpstr>Sound工数試算表</vt:lpstr>
      <vt:lpstr>UI工数試算表</vt:lpstr>
      <vt:lpstr>その他工数試算表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 仁志</cp:lastModifiedBy>
  <dcterms:created xsi:type="dcterms:W3CDTF">2020-03-24T05:55:14Z</dcterms:created>
  <dcterms:modified xsi:type="dcterms:W3CDTF">2020-04-06T10:33:38Z</dcterms:modified>
</cp:coreProperties>
</file>