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RandD\Validation\Project\EBA\"/>
    </mc:Choice>
  </mc:AlternateContent>
  <xr:revisionPtr revIDLastSave="0" documentId="13_ncr:1_{23A187F2-2B1D-498B-AB0E-D1A371FE1699}" xr6:coauthVersionLast="45" xr6:coauthVersionMax="45" xr10:uidLastSave="{00000000-0000-0000-0000-000000000000}"/>
  <bookViews>
    <workbookView xWindow="-120" yWindow="-120" windowWidth="29040" windowHeight="15840" firstSheet="9" activeTab="15" xr2:uid="{00000000-000D-0000-FFFF-FFFF00000000}"/>
  </bookViews>
  <sheets>
    <sheet name="予算" sheetId="5" r:id="rId1"/>
    <sheet name="マイルストーン" sheetId="1" r:id="rId2"/>
    <sheet name="組織図" sheetId="4" r:id="rId3"/>
    <sheet name="人月表" sheetId="3" r:id="rId4"/>
    <sheet name="物量試算" sheetId="8" r:id="rId5"/>
    <sheet name="予算概算" sheetId="9" r:id="rId6"/>
    <sheet name="Art工数試算表" sheetId="6" r:id="rId7"/>
    <sheet name="Plan工数試算表" sheetId="11" r:id="rId8"/>
    <sheet name="Model工数試算表" sheetId="13" r:id="rId9"/>
    <sheet name="Environmentl工数試算表" sheetId="14" r:id="rId10"/>
    <sheet name="Motion工数試算表" sheetId="15" r:id="rId11"/>
    <sheet name="Program工数試算表" sheetId="17" r:id="rId12"/>
    <sheet name="Effect工数試算表" sheetId="16" r:id="rId13"/>
    <sheet name="Sound工数試算表" sheetId="19" r:id="rId14"/>
    <sheet name="UI工数試算表" sheetId="7" r:id="rId15"/>
    <sheet name="その他工数試算表" sheetId="20"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2" i="9" l="1"/>
  <c r="D21" i="9"/>
  <c r="AO16" i="3" l="1"/>
  <c r="J4" i="11"/>
  <c r="C32" i="3"/>
  <c r="C31" i="3"/>
  <c r="C35" i="3"/>
  <c r="C34" i="3"/>
  <c r="C33" i="3"/>
  <c r="C30" i="3"/>
  <c r="J59" i="11"/>
  <c r="C29" i="3"/>
  <c r="C28" i="3"/>
  <c r="C27" i="3"/>
  <c r="D2" i="3"/>
  <c r="G2" i="3" s="1"/>
  <c r="C26" i="3"/>
  <c r="C25" i="3"/>
  <c r="C24" i="3"/>
  <c r="C23" i="3"/>
  <c r="C22" i="3"/>
  <c r="C21" i="3"/>
  <c r="C15" i="3"/>
  <c r="D20" i="6"/>
  <c r="C20" i="3"/>
  <c r="C19" i="3"/>
  <c r="C18" i="3"/>
  <c r="C17" i="3"/>
  <c r="C16" i="3"/>
  <c r="C14" i="3"/>
  <c r="I11" i="11"/>
  <c r="E6" i="9"/>
  <c r="E5" i="9"/>
  <c r="F5" i="7"/>
  <c r="F5" i="19"/>
  <c r="F5" i="16"/>
  <c r="F5" i="13"/>
  <c r="F6" i="20"/>
  <c r="E16" i="9" s="1"/>
  <c r="G32" i="11" l="1"/>
  <c r="I32" i="11" s="1"/>
  <c r="H12" i="17"/>
  <c r="H18" i="19"/>
  <c r="H17" i="19"/>
  <c r="F16" i="19"/>
  <c r="H16" i="19" s="1"/>
  <c r="F15" i="19"/>
  <c r="H15" i="19" s="1"/>
  <c r="F14" i="19"/>
  <c r="H14" i="19" s="1"/>
  <c r="F13" i="19"/>
  <c r="H13" i="19" s="1"/>
  <c r="F12" i="19"/>
  <c r="H12" i="19" s="1"/>
  <c r="H11" i="19"/>
  <c r="H10" i="19"/>
  <c r="H14" i="17"/>
  <c r="H76" i="17"/>
  <c r="H75" i="17"/>
  <c r="H74" i="17"/>
  <c r="H73" i="17"/>
  <c r="H15" i="17"/>
  <c r="H13" i="17"/>
  <c r="H55" i="17"/>
  <c r="H11" i="17"/>
  <c r="F70" i="17"/>
  <c r="H70" i="17" s="1"/>
  <c r="F69" i="17"/>
  <c r="H69" i="17" s="1"/>
  <c r="F68" i="17"/>
  <c r="H68" i="17" s="1"/>
  <c r="F60" i="17"/>
  <c r="H60" i="17" s="1"/>
  <c r="F41" i="17"/>
  <c r="H41" i="17" s="1"/>
  <c r="F38" i="17"/>
  <c r="H38" i="17" s="1"/>
  <c r="F35" i="17"/>
  <c r="H35" i="17" s="1"/>
  <c r="F34" i="17"/>
  <c r="H34" i="17" s="1"/>
  <c r="H72" i="17"/>
  <c r="H71" i="17"/>
  <c r="H67" i="17"/>
  <c r="H66" i="17"/>
  <c r="H65" i="17"/>
  <c r="H64" i="17"/>
  <c r="H63" i="17"/>
  <c r="H62" i="17"/>
  <c r="H61" i="17"/>
  <c r="H59" i="17"/>
  <c r="H58" i="17"/>
  <c r="H57" i="17"/>
  <c r="H56" i="17"/>
  <c r="H54" i="17"/>
  <c r="H53" i="17"/>
  <c r="H52" i="17"/>
  <c r="H51" i="17"/>
  <c r="H50" i="17"/>
  <c r="H49" i="17"/>
  <c r="H48" i="17"/>
  <c r="H47" i="17"/>
  <c r="H46" i="17"/>
  <c r="H45" i="17"/>
  <c r="H44" i="17"/>
  <c r="H43" i="17"/>
  <c r="H42" i="17"/>
  <c r="H40" i="17"/>
  <c r="H39" i="17"/>
  <c r="H37" i="17"/>
  <c r="H36" i="17"/>
  <c r="H33" i="17"/>
  <c r="H32" i="17"/>
  <c r="H31" i="17"/>
  <c r="F30" i="17"/>
  <c r="H30" i="17" s="1"/>
  <c r="H29" i="17"/>
  <c r="H28" i="17"/>
  <c r="H27" i="17"/>
  <c r="H26" i="17"/>
  <c r="H25" i="17"/>
  <c r="H24" i="17"/>
  <c r="H20" i="17"/>
  <c r="H23" i="17"/>
  <c r="H22" i="17"/>
  <c r="H21" i="17"/>
  <c r="H19" i="17"/>
  <c r="H18" i="17"/>
  <c r="H17" i="17"/>
  <c r="H16" i="17"/>
  <c r="H10" i="17"/>
  <c r="F2" i="19" l="1"/>
  <c r="F3" i="20"/>
  <c r="F4" i="20" s="1"/>
  <c r="F3" i="19"/>
  <c r="F4" i="19" s="1"/>
  <c r="F3" i="17"/>
  <c r="F4" i="17" s="1"/>
  <c r="F5" i="17" s="1"/>
  <c r="F2" i="17"/>
  <c r="F16" i="16"/>
  <c r="H16" i="16" s="1"/>
  <c r="F15" i="16"/>
  <c r="H15" i="16" s="1"/>
  <c r="F14" i="16"/>
  <c r="H14" i="16" s="1"/>
  <c r="F13" i="16"/>
  <c r="H13" i="16" s="1"/>
  <c r="F12" i="16"/>
  <c r="H12" i="16" s="1"/>
  <c r="H11" i="16"/>
  <c r="H10" i="16"/>
  <c r="F16" i="15"/>
  <c r="H16" i="15" s="1"/>
  <c r="F15" i="15"/>
  <c r="H15" i="15" s="1"/>
  <c r="F14" i="15"/>
  <c r="F13" i="15"/>
  <c r="H13" i="15" s="1"/>
  <c r="F12" i="15"/>
  <c r="H12" i="15" s="1"/>
  <c r="H11" i="15"/>
  <c r="H10" i="15"/>
  <c r="F11" i="14"/>
  <c r="F2" i="14" s="1"/>
  <c r="H11" i="14"/>
  <c r="H10" i="14"/>
  <c r="F17" i="13"/>
  <c r="H17" i="13" s="1"/>
  <c r="F16" i="13"/>
  <c r="H16" i="13" s="1"/>
  <c r="F15" i="13"/>
  <c r="H15" i="13" s="1"/>
  <c r="F14" i="13"/>
  <c r="H14" i="13" s="1"/>
  <c r="F13" i="13"/>
  <c r="H13" i="13" s="1"/>
  <c r="F12" i="13"/>
  <c r="H12" i="13" s="1"/>
  <c r="I76" i="11"/>
  <c r="I75" i="11"/>
  <c r="H11" i="13"/>
  <c r="H10" i="13"/>
  <c r="D21" i="6"/>
  <c r="F21" i="6" s="1"/>
  <c r="G14" i="11"/>
  <c r="I14" i="11" s="1"/>
  <c r="I50" i="11"/>
  <c r="G49" i="11"/>
  <c r="I49" i="11" s="1"/>
  <c r="G48" i="11"/>
  <c r="I48" i="11" s="1"/>
  <c r="G47" i="11"/>
  <c r="I47" i="11" s="1"/>
  <c r="I74" i="11"/>
  <c r="I73" i="11"/>
  <c r="I72" i="11"/>
  <c r="I71" i="11"/>
  <c r="I70" i="11"/>
  <c r="I69" i="11"/>
  <c r="I68" i="11"/>
  <c r="I67" i="11"/>
  <c r="I66" i="11"/>
  <c r="I65" i="11"/>
  <c r="I51" i="11"/>
  <c r="I64" i="11"/>
  <c r="I63" i="11"/>
  <c r="I62" i="11"/>
  <c r="I61" i="11"/>
  <c r="I60" i="11"/>
  <c r="I59" i="11"/>
  <c r="I58" i="11"/>
  <c r="I57" i="11"/>
  <c r="I12" i="11"/>
  <c r="H11" i="7"/>
  <c r="F10" i="6"/>
  <c r="I53" i="11"/>
  <c r="I52" i="11"/>
  <c r="I23" i="11"/>
  <c r="I22" i="11"/>
  <c r="I21" i="11"/>
  <c r="I20" i="11"/>
  <c r="I56" i="11"/>
  <c r="I55" i="11"/>
  <c r="I54" i="11"/>
  <c r="G44" i="11"/>
  <c r="I44" i="11" s="1"/>
  <c r="J44" i="11" s="1"/>
  <c r="G41" i="11"/>
  <c r="I41" i="11" s="1"/>
  <c r="I43" i="11"/>
  <c r="G42" i="11"/>
  <c r="I42" i="11" s="1"/>
  <c r="I17" i="11"/>
  <c r="I16" i="11"/>
  <c r="I15" i="11"/>
  <c r="I34" i="11"/>
  <c r="G19" i="11"/>
  <c r="I19" i="11" s="1"/>
  <c r="I18" i="11"/>
  <c r="I40" i="11"/>
  <c r="I13" i="11"/>
  <c r="F15" i="6"/>
  <c r="I36" i="11"/>
  <c r="I35" i="11"/>
  <c r="I33" i="11"/>
  <c r="G38" i="11"/>
  <c r="I38" i="11" s="1"/>
  <c r="G37" i="11"/>
  <c r="I37" i="11" s="1"/>
  <c r="I31" i="11"/>
  <c r="I30" i="11"/>
  <c r="I29" i="11"/>
  <c r="I28" i="11"/>
  <c r="I46" i="11"/>
  <c r="I45" i="11"/>
  <c r="G39" i="11"/>
  <c r="I39" i="11" s="1"/>
  <c r="I27" i="11"/>
  <c r="I26" i="11"/>
  <c r="I25" i="11"/>
  <c r="G24" i="11"/>
  <c r="I10" i="11"/>
  <c r="H32" i="7"/>
  <c r="H29" i="7"/>
  <c r="H28" i="7"/>
  <c r="H27" i="7"/>
  <c r="H26" i="7"/>
  <c r="H25" i="7"/>
  <c r="H24" i="7"/>
  <c r="H23" i="7"/>
  <c r="H22" i="7"/>
  <c r="H21" i="7"/>
  <c r="H19" i="7"/>
  <c r="H18" i="7"/>
  <c r="H17" i="7"/>
  <c r="H16" i="7"/>
  <c r="H15" i="7"/>
  <c r="H14" i="7"/>
  <c r="H13" i="7"/>
  <c r="H12" i="7"/>
  <c r="H10" i="7"/>
  <c r="F31" i="7"/>
  <c r="H31" i="7" s="1"/>
  <c r="F30" i="7"/>
  <c r="H30" i="7" s="1"/>
  <c r="F32" i="7"/>
  <c r="D19" i="6"/>
  <c r="F19" i="6" s="1"/>
  <c r="D17" i="6"/>
  <c r="F17" i="6" s="1"/>
  <c r="D16" i="6"/>
  <c r="F16" i="6" s="1"/>
  <c r="D14" i="6"/>
  <c r="F14" i="6" s="1"/>
  <c r="D12" i="6"/>
  <c r="F12" i="6" s="1"/>
  <c r="F20" i="7"/>
  <c r="H20" i="7" s="1"/>
  <c r="D18" i="6"/>
  <c r="F18" i="6" s="1"/>
  <c r="F13" i="6"/>
  <c r="F11" i="6"/>
  <c r="F7" i="19" l="1"/>
  <c r="E14" i="9" s="1"/>
  <c r="F2" i="16"/>
  <c r="F7" i="17"/>
  <c r="E12" i="9" s="1"/>
  <c r="F2" i="15"/>
  <c r="H14" i="15"/>
  <c r="F3" i="15" s="1"/>
  <c r="F4" i="15" s="1"/>
  <c r="F5" i="15" s="1"/>
  <c r="F3" i="16"/>
  <c r="F4" i="16" s="1"/>
  <c r="F3" i="14"/>
  <c r="F4" i="14" s="1"/>
  <c r="H4" i="14" s="1"/>
  <c r="F2" i="13"/>
  <c r="F3" i="13"/>
  <c r="F4" i="13" s="1"/>
  <c r="H2" i="11"/>
  <c r="I24" i="11"/>
  <c r="H3" i="11" s="1"/>
  <c r="H4" i="11" s="1"/>
  <c r="F2" i="7"/>
  <c r="F3" i="7"/>
  <c r="F4" i="7" s="1"/>
  <c r="F7" i="7" s="1"/>
  <c r="E15" i="9" s="1"/>
  <c r="K39" i="5"/>
  <c r="J39" i="5"/>
  <c r="I39" i="5"/>
  <c r="H39" i="5"/>
  <c r="G39" i="5"/>
  <c r="F39" i="5"/>
  <c r="E39" i="5"/>
  <c r="D39" i="5"/>
  <c r="C39" i="5"/>
  <c r="G57" i="3"/>
  <c r="C6" i="3"/>
  <c r="C13" i="3"/>
  <c r="C12" i="3"/>
  <c r="C11" i="3"/>
  <c r="C10" i="3"/>
  <c r="C8" i="3"/>
  <c r="C7" i="3"/>
  <c r="C45" i="3" s="1"/>
  <c r="F5" i="14" l="1"/>
  <c r="H5" i="11"/>
  <c r="F7" i="16"/>
  <c r="E13" i="9" s="1"/>
  <c r="F7" i="15"/>
  <c r="E11" i="9" s="1"/>
  <c r="F7" i="14"/>
  <c r="E10" i="9" s="1"/>
  <c r="F7" i="13"/>
  <c r="E9" i="9" s="1"/>
  <c r="H7" i="11"/>
  <c r="E8" i="9" s="1"/>
  <c r="F20" i="6"/>
  <c r="G2" i="6"/>
  <c r="G3" i="6" l="1"/>
  <c r="G4" i="6" s="1"/>
  <c r="I4" i="6" s="1"/>
  <c r="G5" i="6" l="1"/>
  <c r="G7" i="6"/>
  <c r="E7" i="9" s="1"/>
  <c r="E17" i="9" s="1"/>
</calcChain>
</file>

<file path=xl/sharedStrings.xml><?xml version="1.0" encoding="utf-8"?>
<sst xmlns="http://schemas.openxmlformats.org/spreadsheetml/2006/main" count="831" uniqueCount="474">
  <si>
    <t>MS01</t>
    <phoneticPr fontId="1"/>
  </si>
  <si>
    <t>MS02</t>
    <phoneticPr fontId="1"/>
  </si>
  <si>
    <t>MS03</t>
    <phoneticPr fontId="1"/>
  </si>
  <si>
    <t>MS04</t>
    <phoneticPr fontId="1"/>
  </si>
  <si>
    <t>Month01</t>
    <phoneticPr fontId="1"/>
  </si>
  <si>
    <t>Month02</t>
    <phoneticPr fontId="1"/>
  </si>
  <si>
    <t>Month03</t>
    <phoneticPr fontId="1"/>
  </si>
  <si>
    <t>Month04</t>
    <phoneticPr fontId="1"/>
  </si>
  <si>
    <t>Month05</t>
    <phoneticPr fontId="1"/>
  </si>
  <si>
    <t>Month06</t>
    <phoneticPr fontId="1"/>
  </si>
  <si>
    <t>Month07</t>
    <phoneticPr fontId="1"/>
  </si>
  <si>
    <t>Month08</t>
    <phoneticPr fontId="1"/>
  </si>
  <si>
    <t>Month09</t>
    <phoneticPr fontId="1"/>
  </si>
  <si>
    <t>Month10</t>
    <phoneticPr fontId="1"/>
  </si>
  <si>
    <t>Month11</t>
    <phoneticPr fontId="1"/>
  </si>
  <si>
    <t>Month12</t>
    <phoneticPr fontId="1"/>
  </si>
  <si>
    <t>内容</t>
    <rPh sb="0" eb="2">
      <t>ナイヨウ</t>
    </rPh>
    <phoneticPr fontId="1"/>
  </si>
  <si>
    <t>モデル</t>
    <phoneticPr fontId="1"/>
  </si>
  <si>
    <t>挙動リスト(イラスト付き)</t>
    <rPh sb="0" eb="2">
      <t>キョドウ</t>
    </rPh>
    <rPh sb="10" eb="11">
      <t>ツ</t>
    </rPh>
    <phoneticPr fontId="1"/>
  </si>
  <si>
    <t>基本キャラクター(猿オス/猿メス)</t>
    <rPh sb="0" eb="2">
      <t>キホン</t>
    </rPh>
    <rPh sb="9" eb="10">
      <t>サル</t>
    </rPh>
    <rPh sb="13" eb="14">
      <t>サル</t>
    </rPh>
    <phoneticPr fontId="1"/>
  </si>
  <si>
    <t>リグ</t>
    <phoneticPr fontId="1"/>
  </si>
  <si>
    <t>モーション</t>
    <phoneticPr fontId="1"/>
  </si>
  <si>
    <t>ガン挙動</t>
    <rPh sb="2" eb="4">
      <t>キョドウ</t>
    </rPh>
    <phoneticPr fontId="1"/>
  </si>
  <si>
    <t>ガン種類リスト(デザイン画含む)</t>
    <rPh sb="2" eb="4">
      <t>シュルイ</t>
    </rPh>
    <rPh sb="12" eb="13">
      <t>ガ</t>
    </rPh>
    <rPh sb="13" eb="14">
      <t>フク</t>
    </rPh>
    <phoneticPr fontId="1"/>
  </si>
  <si>
    <t>ガン種類パラメーター設定資料</t>
    <rPh sb="2" eb="4">
      <t>シュルイ</t>
    </rPh>
    <rPh sb="10" eb="12">
      <t>セッテイ</t>
    </rPh>
    <rPh sb="12" eb="14">
      <t>シリョウ</t>
    </rPh>
    <phoneticPr fontId="1"/>
  </si>
  <si>
    <t>ショットエフェクト</t>
    <phoneticPr fontId="1"/>
  </si>
  <si>
    <t>ガン吸い込み→タンク溜め→撃つ</t>
    <rPh sb="2" eb="3">
      <t>ス</t>
    </rPh>
    <rPh sb="4" eb="5">
      <t>コ</t>
    </rPh>
    <rPh sb="10" eb="11">
      <t>タ</t>
    </rPh>
    <rPh sb="13" eb="14">
      <t>ウ</t>
    </rPh>
    <phoneticPr fontId="1"/>
  </si>
  <si>
    <t>フロントエンド</t>
    <phoneticPr fontId="1"/>
  </si>
  <si>
    <t>ツール</t>
    <phoneticPr fontId="1"/>
  </si>
  <si>
    <t>オンライン</t>
    <phoneticPr fontId="1"/>
  </si>
  <si>
    <t>デザイン画</t>
    <rPh sb="4" eb="5">
      <t>ガ</t>
    </rPh>
    <phoneticPr fontId="1"/>
  </si>
  <si>
    <t>アイコンサンプル</t>
    <phoneticPr fontId="1"/>
  </si>
  <si>
    <t>カメラ/エイム感度 (フロントエンド搭載まで)</t>
    <rPh sb="7" eb="9">
      <t>カンド</t>
    </rPh>
    <rPh sb="18" eb="20">
      <t>トウサイ</t>
    </rPh>
    <phoneticPr fontId="1"/>
  </si>
  <si>
    <t>マップ</t>
    <phoneticPr fontId="1"/>
  </si>
  <si>
    <t>ゲーム内容 (他モードや1年分の運営予測含む)</t>
    <rPh sb="3" eb="5">
      <t>ナイヨウ</t>
    </rPh>
    <rPh sb="7" eb="8">
      <t>タ</t>
    </rPh>
    <rPh sb="13" eb="14">
      <t>ネン</t>
    </rPh>
    <rPh sb="14" eb="15">
      <t>ブン</t>
    </rPh>
    <rPh sb="16" eb="18">
      <t>ウンエイ</t>
    </rPh>
    <rPh sb="18" eb="20">
      <t>ヨソク</t>
    </rPh>
    <rPh sb="20" eb="21">
      <t>フク</t>
    </rPh>
    <phoneticPr fontId="1"/>
  </si>
  <si>
    <t>企画書/使用概要書(全要素とボリューム出し)</t>
    <rPh sb="0" eb="3">
      <t>キカクショ</t>
    </rPh>
    <rPh sb="4" eb="6">
      <t>シヨウ</t>
    </rPh>
    <rPh sb="6" eb="9">
      <t>ガイヨウショ</t>
    </rPh>
    <rPh sb="10" eb="13">
      <t>ゼンヨウソ</t>
    </rPh>
    <rPh sb="19" eb="20">
      <t>ダ</t>
    </rPh>
    <phoneticPr fontId="1"/>
  </si>
  <si>
    <t>イメージデザイン (ラフアート)</t>
    <phoneticPr fontId="1"/>
  </si>
  <si>
    <t>フロントエンド (ラフアート)</t>
    <phoneticPr fontId="1"/>
  </si>
  <si>
    <t>プロトタイプ</t>
    <phoneticPr fontId="1"/>
  </si>
  <si>
    <t>MS00</t>
    <phoneticPr fontId="1"/>
  </si>
  <si>
    <t>レイアウト/全画面遷移モック</t>
    <rPh sb="6" eb="7">
      <t>ゼン</t>
    </rPh>
    <rPh sb="7" eb="9">
      <t>ガメン</t>
    </rPh>
    <rPh sb="9" eb="11">
      <t>センイ</t>
    </rPh>
    <phoneticPr fontId="1"/>
  </si>
  <si>
    <t>テクニカルアート</t>
    <phoneticPr fontId="1"/>
  </si>
  <si>
    <t>closedβ</t>
    <phoneticPr fontId="1"/>
  </si>
  <si>
    <t>調整・修正</t>
    <rPh sb="0" eb="2">
      <t>チョウセイ</t>
    </rPh>
    <rPh sb="3" eb="5">
      <t>シュウセイ</t>
    </rPh>
    <phoneticPr fontId="1"/>
  </si>
  <si>
    <t>◆マイルストーン</t>
    <phoneticPr fontId="1"/>
  </si>
  <si>
    <t xml:space="preserve">◆R&amp;D
</t>
    <phoneticPr fontId="1"/>
  </si>
  <si>
    <t xml:space="preserve">◆プロダクション
</t>
    <phoneticPr fontId="1"/>
  </si>
  <si>
    <t>◆β＋基本QA＋シーズン1～2制作</t>
    <rPh sb="3" eb="5">
      <t>キホン</t>
    </rPh>
    <rPh sb="15" eb="17">
      <t>セイサク</t>
    </rPh>
    <phoneticPr fontId="1"/>
  </si>
  <si>
    <t>◆バーティカルスライス
・5体オンライン対戦　　　　　　　・全マップ中1/10サイズ完成(残りは仮)
・ファイナルレベルのグラフィック　・基本武器/基本アイテム網羅
・オプション画面で全調整可能(グラは仮、レイアウト/操作は完成)
・サーバー決定用調査資料　・オンラインサービス決定用資料
・オンライン技術資料(諸々のコスト策定可能なもの)</t>
    <rPh sb="139" eb="141">
      <t>ケッテイ</t>
    </rPh>
    <rPh sb="141" eb="142">
      <t>ヨウ</t>
    </rPh>
    <rPh sb="142" eb="144">
      <t>シリョウ</t>
    </rPh>
    <rPh sb="151" eb="153">
      <t>ギジュツ</t>
    </rPh>
    <rPh sb="153" eb="155">
      <t>シリョウ</t>
    </rPh>
    <rPh sb="156" eb="158">
      <t>モロモロ</t>
    </rPh>
    <rPh sb="162" eb="164">
      <t>サクテイ</t>
    </rPh>
    <rPh sb="164" eb="166">
      <t>カノウ</t>
    </rPh>
    <phoneticPr fontId="1"/>
  </si>
  <si>
    <t>クリエイティブディレクター</t>
    <phoneticPr fontId="1"/>
  </si>
  <si>
    <t>〇〇〇〇</t>
    <phoneticPr fontId="1"/>
  </si>
  <si>
    <t>テクニカルディレクター</t>
    <phoneticPr fontId="1"/>
  </si>
  <si>
    <t>アートディレクター</t>
    <phoneticPr fontId="1"/>
  </si>
  <si>
    <t>メタクリ85</t>
    <phoneticPr fontId="1"/>
  </si>
  <si>
    <t>PC240FPS/Switch60FPS</t>
    <phoneticPr fontId="1"/>
  </si>
  <si>
    <t>オペレーションマネージャー</t>
    <phoneticPr fontId="1"/>
  </si>
  <si>
    <t>スタジオディレクター</t>
    <phoneticPr fontId="1"/>
  </si>
  <si>
    <t>開発コスト/期間/外注管理</t>
    <rPh sb="0" eb="2">
      <t>カイハツ</t>
    </rPh>
    <rPh sb="6" eb="8">
      <t>キカン</t>
    </rPh>
    <rPh sb="9" eb="11">
      <t>ガイチュウ</t>
    </rPh>
    <rPh sb="11" eb="13">
      <t>カンリ</t>
    </rPh>
    <phoneticPr fontId="1"/>
  </si>
  <si>
    <t>グローバル配信/サービス/セキュリティ</t>
    <rPh sb="5" eb="7">
      <t>ハイシン</t>
    </rPh>
    <phoneticPr fontId="1"/>
  </si>
  <si>
    <t>外部メイン窓口/チーム管理/利益</t>
    <rPh sb="0" eb="2">
      <t>ガイブ</t>
    </rPh>
    <rPh sb="5" eb="7">
      <t>マドグチ</t>
    </rPh>
    <rPh sb="11" eb="13">
      <t>カンリ</t>
    </rPh>
    <rPh sb="14" eb="16">
      <t>リエキ</t>
    </rPh>
    <phoneticPr fontId="1"/>
  </si>
  <si>
    <t>社内インフラ/機材/総務人事</t>
    <rPh sb="0" eb="2">
      <t>シャナイ</t>
    </rPh>
    <rPh sb="7" eb="9">
      <t>キザイ</t>
    </rPh>
    <rPh sb="10" eb="12">
      <t>ソウム</t>
    </rPh>
    <phoneticPr fontId="1"/>
  </si>
  <si>
    <t>プロジェクトマネージャーA</t>
    <phoneticPr fontId="1"/>
  </si>
  <si>
    <t>プロジェクトマネージャーB</t>
    <phoneticPr fontId="1"/>
  </si>
  <si>
    <t>MS05</t>
    <phoneticPr fontId="1"/>
  </si>
  <si>
    <t>MS06</t>
    <phoneticPr fontId="1"/>
  </si>
  <si>
    <t>MS07</t>
    <phoneticPr fontId="1"/>
  </si>
  <si>
    <t>MS08</t>
    <phoneticPr fontId="1"/>
  </si>
  <si>
    <t>MS09</t>
    <phoneticPr fontId="1"/>
  </si>
  <si>
    <t>MS10</t>
    <phoneticPr fontId="1"/>
  </si>
  <si>
    <t>MS11</t>
    <phoneticPr fontId="1"/>
  </si>
  <si>
    <t>MS12</t>
    <phoneticPr fontId="1"/>
  </si>
  <si>
    <t>MS13</t>
    <phoneticPr fontId="1"/>
  </si>
  <si>
    <t>MS14</t>
    <phoneticPr fontId="1"/>
  </si>
  <si>
    <t>MS15</t>
    <phoneticPr fontId="1"/>
  </si>
  <si>
    <t>MS16</t>
    <phoneticPr fontId="1"/>
  </si>
  <si>
    <t>MS17</t>
    <phoneticPr fontId="1"/>
  </si>
  <si>
    <t>MS18</t>
    <phoneticPr fontId="1"/>
  </si>
  <si>
    <t>MS19</t>
    <phoneticPr fontId="1"/>
  </si>
  <si>
    <t>MS20</t>
    <phoneticPr fontId="1"/>
  </si>
  <si>
    <t>MS21</t>
    <phoneticPr fontId="1"/>
  </si>
  <si>
    <t>MS22</t>
    <phoneticPr fontId="1"/>
  </si>
  <si>
    <t>MS23</t>
    <phoneticPr fontId="1"/>
  </si>
  <si>
    <t>MS24</t>
    <phoneticPr fontId="1"/>
  </si>
  <si>
    <t>MS25</t>
    <phoneticPr fontId="1"/>
  </si>
  <si>
    <t>MS26</t>
    <phoneticPr fontId="1"/>
  </si>
  <si>
    <t>MS27</t>
    <phoneticPr fontId="1"/>
  </si>
  <si>
    <t>MS28</t>
    <phoneticPr fontId="1"/>
  </si>
  <si>
    <t>MS29</t>
    <phoneticPr fontId="1"/>
  </si>
  <si>
    <t>MS30</t>
    <phoneticPr fontId="1"/>
  </si>
  <si>
    <t>MS31</t>
    <phoneticPr fontId="1"/>
  </si>
  <si>
    <t>MS32</t>
    <phoneticPr fontId="1"/>
  </si>
  <si>
    <t>MS33</t>
    <phoneticPr fontId="1"/>
  </si>
  <si>
    <t>Month13</t>
    <phoneticPr fontId="1"/>
  </si>
  <si>
    <t>Month14</t>
    <phoneticPr fontId="1"/>
  </si>
  <si>
    <t>Month15</t>
    <phoneticPr fontId="1"/>
  </si>
  <si>
    <t>Month16</t>
    <phoneticPr fontId="1"/>
  </si>
  <si>
    <t>Month17</t>
    <phoneticPr fontId="1"/>
  </si>
  <si>
    <t>Month18</t>
    <phoneticPr fontId="1"/>
  </si>
  <si>
    <t>Month19</t>
    <phoneticPr fontId="1"/>
  </si>
  <si>
    <t>Month20</t>
    <phoneticPr fontId="1"/>
  </si>
  <si>
    <t>Month21</t>
    <phoneticPr fontId="1"/>
  </si>
  <si>
    <t>Month22</t>
    <phoneticPr fontId="1"/>
  </si>
  <si>
    <t>Month23</t>
    <phoneticPr fontId="1"/>
  </si>
  <si>
    <t>Month24</t>
    <phoneticPr fontId="1"/>
  </si>
  <si>
    <t>Month25</t>
    <phoneticPr fontId="1"/>
  </si>
  <si>
    <t>Month26</t>
    <phoneticPr fontId="1"/>
  </si>
  <si>
    <t>Month27</t>
    <phoneticPr fontId="1"/>
  </si>
  <si>
    <t>Month28</t>
    <phoneticPr fontId="1"/>
  </si>
  <si>
    <t>Month29</t>
    <phoneticPr fontId="1"/>
  </si>
  <si>
    <t>Month30</t>
    <phoneticPr fontId="1"/>
  </si>
  <si>
    <t>Month31</t>
    <phoneticPr fontId="1"/>
  </si>
  <si>
    <t>Month32</t>
    <phoneticPr fontId="1"/>
  </si>
  <si>
    <t>Month33</t>
    <phoneticPr fontId="1"/>
  </si>
  <si>
    <t>Month34</t>
    <phoneticPr fontId="1"/>
  </si>
  <si>
    <t>Month36</t>
    <phoneticPr fontId="1"/>
  </si>
  <si>
    <t>人月工数</t>
    <rPh sb="0" eb="2">
      <t>ニンゲツ</t>
    </rPh>
    <rPh sb="2" eb="4">
      <t>コウスウ</t>
    </rPh>
    <phoneticPr fontId="1"/>
  </si>
  <si>
    <t>人月小計</t>
    <rPh sb="0" eb="2">
      <t>ニンゲツ</t>
    </rPh>
    <rPh sb="2" eb="4">
      <t>ショウケイ</t>
    </rPh>
    <phoneticPr fontId="1"/>
  </si>
  <si>
    <t>人月総計</t>
    <rPh sb="0" eb="2">
      <t>ニンゲツ</t>
    </rPh>
    <rPh sb="2" eb="4">
      <t>ソウケイ</t>
    </rPh>
    <phoneticPr fontId="1"/>
  </si>
  <si>
    <t>組織図</t>
    <rPh sb="0" eb="3">
      <t>ソシキズ</t>
    </rPh>
    <phoneticPr fontId="1"/>
  </si>
  <si>
    <t>人月単価</t>
    <rPh sb="0" eb="2">
      <t>ニンゲツ</t>
    </rPh>
    <rPh sb="2" eb="4">
      <t>タンカ</t>
    </rPh>
    <phoneticPr fontId="1"/>
  </si>
  <si>
    <t>人数</t>
    <rPh sb="0" eb="2">
      <t>ニンズウ</t>
    </rPh>
    <phoneticPr fontId="1"/>
  </si>
  <si>
    <t>合計人月</t>
    <rPh sb="0" eb="2">
      <t>ゴウケイ</t>
    </rPh>
    <rPh sb="2" eb="4">
      <t>ニンゲツ</t>
    </rPh>
    <phoneticPr fontId="1"/>
  </si>
  <si>
    <t>金額(\)</t>
    <rPh sb="0" eb="2">
      <t>キンガク</t>
    </rPh>
    <phoneticPr fontId="1"/>
  </si>
  <si>
    <t>Hardware Costs</t>
    <phoneticPr fontId="1"/>
  </si>
  <si>
    <t>Software Costs</t>
    <phoneticPr fontId="1"/>
  </si>
  <si>
    <t>QA Costs</t>
    <phoneticPr fontId="1"/>
  </si>
  <si>
    <t>Outsource Costs</t>
    <phoneticPr fontId="1"/>
  </si>
  <si>
    <t>Server Costs</t>
    <phoneticPr fontId="1"/>
  </si>
  <si>
    <t>TOTAL</t>
    <phoneticPr fontId="1"/>
  </si>
  <si>
    <t>Security Costs</t>
    <phoneticPr fontId="1"/>
  </si>
  <si>
    <t>Online service Costs</t>
    <phoneticPr fontId="1"/>
  </si>
  <si>
    <t>Human costs(Bee tribe)</t>
    <phoneticPr fontId="1"/>
  </si>
  <si>
    <t>開発予算</t>
    <rPh sb="0" eb="2">
      <t>カイハツ</t>
    </rPh>
    <rPh sb="2" eb="4">
      <t>ヨサン</t>
    </rPh>
    <phoneticPr fontId="1"/>
  </si>
  <si>
    <t>＊＊＊＊</t>
    <phoneticPr fontId="1"/>
  </si>
  <si>
    <t>BeeTribe 西村仁志</t>
    <rPh sb="9" eb="11">
      <t>ニシムラ</t>
    </rPh>
    <rPh sb="11" eb="13">
      <t>ヒトシ</t>
    </rPh>
    <phoneticPr fontId="1"/>
  </si>
  <si>
    <t>ルック決め用デザイン業務</t>
    <rPh sb="3" eb="4">
      <t>ギ</t>
    </rPh>
    <rPh sb="5" eb="6">
      <t>ヨウ</t>
    </rPh>
    <rPh sb="10" eb="12">
      <t>ギョウム</t>
    </rPh>
    <phoneticPr fontId="1"/>
  </si>
  <si>
    <t>キャラクターデザイン</t>
    <phoneticPr fontId="1"/>
  </si>
  <si>
    <t>コンセプトデザイン</t>
    <phoneticPr fontId="1"/>
  </si>
  <si>
    <t>アイテムデザイン</t>
    <phoneticPr fontId="1"/>
  </si>
  <si>
    <t>ギミックデザイン(植物)</t>
    <rPh sb="9" eb="11">
      <t>ショクブツ</t>
    </rPh>
    <phoneticPr fontId="1"/>
  </si>
  <si>
    <t>ギミックデザイン(虫)</t>
    <rPh sb="9" eb="10">
      <t>ムシ</t>
    </rPh>
    <phoneticPr fontId="1"/>
  </si>
  <si>
    <t>武器デザイン</t>
    <rPh sb="0" eb="2">
      <t>ブキ</t>
    </rPh>
    <phoneticPr fontId="1"/>
  </si>
  <si>
    <t>衣装デザイン</t>
    <rPh sb="0" eb="2">
      <t>イショウ</t>
    </rPh>
    <phoneticPr fontId="1"/>
  </si>
  <si>
    <t>UIデザイン</t>
    <phoneticPr fontId="1"/>
  </si>
  <si>
    <t>タイトル画面</t>
    <rPh sb="4" eb="6">
      <t>ガメン</t>
    </rPh>
    <phoneticPr fontId="1"/>
  </si>
  <si>
    <t>ゲーム起動直後に表示されるタイトル画面</t>
    <rPh sb="3" eb="5">
      <t>キドウ</t>
    </rPh>
    <rPh sb="5" eb="7">
      <t>チョクゴ</t>
    </rPh>
    <rPh sb="8" eb="10">
      <t>ヒョウジ</t>
    </rPh>
    <rPh sb="17" eb="19">
      <t>ガメン</t>
    </rPh>
    <phoneticPr fontId="1"/>
  </si>
  <si>
    <t>モードセレクト画面</t>
    <rPh sb="7" eb="9">
      <t>ガメン</t>
    </rPh>
    <phoneticPr fontId="1"/>
  </si>
  <si>
    <t>どのゲームを遊ぶのか選択する画面</t>
    <rPh sb="6" eb="7">
      <t>アソ</t>
    </rPh>
    <rPh sb="10" eb="12">
      <t>センタク</t>
    </rPh>
    <rPh sb="14" eb="16">
      <t>ガメン</t>
    </rPh>
    <phoneticPr fontId="1"/>
  </si>
  <si>
    <t>キャラクターエディット画面</t>
    <rPh sb="11" eb="13">
      <t>ガメン</t>
    </rPh>
    <phoneticPr fontId="1"/>
  </si>
  <si>
    <t>衣装やエモートを選択する画面。
キャラクターの変更もできるのであればこの画面で行う</t>
    <rPh sb="0" eb="2">
      <t>イショウ</t>
    </rPh>
    <rPh sb="8" eb="10">
      <t>センタク</t>
    </rPh>
    <rPh sb="12" eb="14">
      <t>ガメン</t>
    </rPh>
    <rPh sb="23" eb="25">
      <t>ヘンコウ</t>
    </rPh>
    <rPh sb="36" eb="38">
      <t>ガメン</t>
    </rPh>
    <rPh sb="39" eb="40">
      <t>オコナ</t>
    </rPh>
    <phoneticPr fontId="1"/>
  </si>
  <si>
    <t>マッチング画面</t>
    <rPh sb="5" eb="7">
      <t>ガメン</t>
    </rPh>
    <phoneticPr fontId="1"/>
  </si>
  <si>
    <t>オンラインでのマッチング画面。
もしかすると部屋を設けてUIは不要かもしれません。</t>
    <rPh sb="12" eb="14">
      <t>ガメン</t>
    </rPh>
    <rPh sb="22" eb="24">
      <t>ヘヤ</t>
    </rPh>
    <rPh sb="25" eb="26">
      <t>モウ</t>
    </rPh>
    <rPh sb="31" eb="33">
      <t>フヨウ</t>
    </rPh>
    <phoneticPr fontId="1"/>
  </si>
  <si>
    <t>オプション画面</t>
    <rPh sb="5" eb="7">
      <t>ガメン</t>
    </rPh>
    <phoneticPr fontId="1"/>
  </si>
  <si>
    <t>操作変更や画質変更、操作の感度などを設定する画面</t>
    <rPh sb="0" eb="2">
      <t>ソウサ</t>
    </rPh>
    <rPh sb="2" eb="4">
      <t>ヘンコウ</t>
    </rPh>
    <rPh sb="5" eb="7">
      <t>ガシツ</t>
    </rPh>
    <rPh sb="7" eb="9">
      <t>ヘンコウ</t>
    </rPh>
    <rPh sb="10" eb="12">
      <t>ソウサ</t>
    </rPh>
    <rPh sb="13" eb="15">
      <t>カンド</t>
    </rPh>
    <rPh sb="18" eb="20">
      <t>セッテイ</t>
    </rPh>
    <rPh sb="22" eb="24">
      <t>ガメン</t>
    </rPh>
    <phoneticPr fontId="1"/>
  </si>
  <si>
    <t>ゲーム中UI画面</t>
    <rPh sb="3" eb="4">
      <t>チュウ</t>
    </rPh>
    <rPh sb="6" eb="8">
      <t>ガメン</t>
    </rPh>
    <phoneticPr fontId="1"/>
  </si>
  <si>
    <t>リザルト画面</t>
    <rPh sb="4" eb="6">
      <t>ガメン</t>
    </rPh>
    <phoneticPr fontId="1"/>
  </si>
  <si>
    <t>インゲームで勝利、もしくは敗北した際の画面</t>
    <rPh sb="6" eb="8">
      <t>ショウリ</t>
    </rPh>
    <rPh sb="13" eb="15">
      <t>ハイボク</t>
    </rPh>
    <rPh sb="17" eb="18">
      <t>サイ</t>
    </rPh>
    <rPh sb="19" eb="21">
      <t>ガメン</t>
    </rPh>
    <phoneticPr fontId="1"/>
  </si>
  <si>
    <t>ロード画面</t>
    <rPh sb="3" eb="5">
      <t>ガメン</t>
    </rPh>
    <phoneticPr fontId="1"/>
  </si>
  <si>
    <t>ロード中に表示する画面</t>
    <rPh sb="3" eb="4">
      <t>チュウ</t>
    </rPh>
    <rPh sb="5" eb="7">
      <t>ヒョウジ</t>
    </rPh>
    <rPh sb="9" eb="11">
      <t>ガメン</t>
    </rPh>
    <phoneticPr fontId="1"/>
  </si>
  <si>
    <t>アカウント作成画面</t>
    <rPh sb="5" eb="7">
      <t>サクセイ</t>
    </rPh>
    <rPh sb="7" eb="9">
      <t>ガメン</t>
    </rPh>
    <phoneticPr fontId="1"/>
  </si>
  <si>
    <t>初めてゲームを開始する際にアカウントを作成する画面</t>
    <rPh sb="0" eb="1">
      <t>ハジ</t>
    </rPh>
    <rPh sb="7" eb="9">
      <t>カイシ</t>
    </rPh>
    <rPh sb="11" eb="12">
      <t>サイ</t>
    </rPh>
    <rPh sb="19" eb="21">
      <t>サクセイ</t>
    </rPh>
    <rPh sb="23" eb="25">
      <t>ガメン</t>
    </rPh>
    <phoneticPr fontId="1"/>
  </si>
  <si>
    <t>ショップ画面</t>
    <rPh sb="4" eb="6">
      <t>ガメン</t>
    </rPh>
    <phoneticPr fontId="1"/>
  </si>
  <si>
    <t>商材を購入する際の画面</t>
    <rPh sb="0" eb="2">
      <t>ショウザイ</t>
    </rPh>
    <rPh sb="3" eb="5">
      <t>コウニュウ</t>
    </rPh>
    <rPh sb="7" eb="8">
      <t>サイ</t>
    </rPh>
    <rPh sb="9" eb="11">
      <t>ガメン</t>
    </rPh>
    <phoneticPr fontId="1"/>
  </si>
  <si>
    <t>プロフィール確認画面</t>
    <rPh sb="6" eb="8">
      <t>カクニン</t>
    </rPh>
    <rPh sb="8" eb="10">
      <t>ガメン</t>
    </rPh>
    <phoneticPr fontId="1"/>
  </si>
  <si>
    <t>自分のアカウントのプロフィールを確認、編集する画面</t>
    <rPh sb="0" eb="2">
      <t>ジブン</t>
    </rPh>
    <rPh sb="16" eb="18">
      <t>カクニン</t>
    </rPh>
    <rPh sb="19" eb="21">
      <t>ヘンシュウ</t>
    </rPh>
    <rPh sb="23" eb="25">
      <t>ガメン</t>
    </rPh>
    <phoneticPr fontId="1"/>
  </si>
  <si>
    <t>ラインキング画面</t>
    <rPh sb="6" eb="8">
      <t>ガメン</t>
    </rPh>
    <phoneticPr fontId="1"/>
  </si>
  <si>
    <t>ランキングを確認する画面</t>
    <rPh sb="6" eb="8">
      <t>カクニン</t>
    </rPh>
    <rPh sb="10" eb="12">
      <t>ガメン</t>
    </rPh>
    <phoneticPr fontId="1"/>
  </si>
  <si>
    <t>リプレイ画面</t>
    <rPh sb="4" eb="6">
      <t>ガメン</t>
    </rPh>
    <phoneticPr fontId="1"/>
  </si>
  <si>
    <t>自分のプレイ動画をリプレイで見る画面</t>
    <rPh sb="0" eb="2">
      <t>ジブン</t>
    </rPh>
    <rPh sb="6" eb="8">
      <t>ドウガ</t>
    </rPh>
    <rPh sb="14" eb="15">
      <t>ミ</t>
    </rPh>
    <rPh sb="16" eb="18">
      <t>ガメン</t>
    </rPh>
    <phoneticPr fontId="1"/>
  </si>
  <si>
    <t>各種エラー画面</t>
    <rPh sb="0" eb="2">
      <t>カクシュ</t>
    </rPh>
    <rPh sb="5" eb="7">
      <t>ガメン</t>
    </rPh>
    <phoneticPr fontId="1"/>
  </si>
  <si>
    <t>通信切れやセーブ失敗などに関するエラー画面</t>
    <rPh sb="0" eb="2">
      <t>ツウシン</t>
    </rPh>
    <rPh sb="2" eb="3">
      <t>ギ</t>
    </rPh>
    <rPh sb="8" eb="10">
      <t>シッパイ</t>
    </rPh>
    <rPh sb="13" eb="14">
      <t>カン</t>
    </rPh>
    <rPh sb="19" eb="21">
      <t>ガメン</t>
    </rPh>
    <phoneticPr fontId="1"/>
  </si>
  <si>
    <t>実績アイコン</t>
    <rPh sb="0" eb="2">
      <t>ジッセキ</t>
    </rPh>
    <phoneticPr fontId="1"/>
  </si>
  <si>
    <t>PS4のトロフィー、Steamの実績などのアイコン</t>
    <rPh sb="16" eb="18">
      <t>ジッセキ</t>
    </rPh>
    <phoneticPr fontId="1"/>
  </si>
  <si>
    <t>トレーディングカード</t>
    <phoneticPr fontId="1"/>
  </si>
  <si>
    <t>Steamのトレーディングカード</t>
    <phoneticPr fontId="1"/>
  </si>
  <si>
    <t>個数</t>
    <rPh sb="0" eb="2">
      <t>コスウ</t>
    </rPh>
    <phoneticPr fontId="1"/>
  </si>
  <si>
    <t>工数(人日)</t>
    <rPh sb="0" eb="2">
      <t>コウスウ</t>
    </rPh>
    <rPh sb="3" eb="5">
      <t>ニンニチ</t>
    </rPh>
    <phoneticPr fontId="1"/>
  </si>
  <si>
    <t>体力ゲージ</t>
    <rPh sb="0" eb="2">
      <t>タイリョク</t>
    </rPh>
    <phoneticPr fontId="1"/>
  </si>
  <si>
    <t>弾ゲージ</t>
    <rPh sb="0" eb="1">
      <t>タマ</t>
    </rPh>
    <phoneticPr fontId="1"/>
  </si>
  <si>
    <t>ミニマップ</t>
    <phoneticPr fontId="1"/>
  </si>
  <si>
    <t>武器アイコン</t>
    <rPh sb="0" eb="2">
      <t>ブキ</t>
    </rPh>
    <phoneticPr fontId="1"/>
  </si>
  <si>
    <t>武器切り替え</t>
    <rPh sb="0" eb="2">
      <t>ブキ</t>
    </rPh>
    <rPh sb="2" eb="3">
      <t>キ</t>
    </rPh>
    <rPh sb="4" eb="5">
      <t>カ</t>
    </rPh>
    <phoneticPr fontId="1"/>
  </si>
  <si>
    <t>各種アイコン</t>
    <rPh sb="0" eb="2">
      <t>カクシュ</t>
    </rPh>
    <phoneticPr fontId="1"/>
  </si>
  <si>
    <t>残り体力を確認するゲージ</t>
    <rPh sb="0" eb="1">
      <t>ノコ</t>
    </rPh>
    <rPh sb="2" eb="4">
      <t>タイリョク</t>
    </rPh>
    <rPh sb="5" eb="7">
      <t>カクニン</t>
    </rPh>
    <phoneticPr fontId="1"/>
  </si>
  <si>
    <t>残段数を確認するゲージ</t>
    <rPh sb="0" eb="1">
      <t>ザン</t>
    </rPh>
    <rPh sb="1" eb="3">
      <t>ダンスウ</t>
    </rPh>
    <rPh sb="4" eb="6">
      <t>カクニン</t>
    </rPh>
    <phoneticPr fontId="1"/>
  </si>
  <si>
    <t>自分の周りの地形を確認するマップ画面</t>
    <rPh sb="0" eb="2">
      <t>ジブン</t>
    </rPh>
    <rPh sb="3" eb="4">
      <t>マワ</t>
    </rPh>
    <rPh sb="6" eb="8">
      <t>チケイ</t>
    </rPh>
    <rPh sb="9" eb="11">
      <t>カクニン</t>
    </rPh>
    <rPh sb="16" eb="18">
      <t>ガメン</t>
    </rPh>
    <phoneticPr fontId="1"/>
  </si>
  <si>
    <t>武器を切り替える仕組み</t>
    <rPh sb="0" eb="2">
      <t>ブキ</t>
    </rPh>
    <rPh sb="3" eb="4">
      <t>キ</t>
    </rPh>
    <rPh sb="5" eb="6">
      <t>カ</t>
    </rPh>
    <rPh sb="8" eb="10">
      <t>シク</t>
    </rPh>
    <phoneticPr fontId="1"/>
  </si>
  <si>
    <t>武器切り替えに表示される武器アイコン</t>
    <rPh sb="0" eb="2">
      <t>ブキ</t>
    </rPh>
    <rPh sb="2" eb="3">
      <t>キ</t>
    </rPh>
    <rPh sb="4" eb="5">
      <t>カ</t>
    </rPh>
    <rPh sb="7" eb="9">
      <t>ヒョウジ</t>
    </rPh>
    <rPh sb="12" eb="14">
      <t>ブキ</t>
    </rPh>
    <phoneticPr fontId="1"/>
  </si>
  <si>
    <t>キル数、時間表示などのアイコン</t>
    <rPh sb="2" eb="3">
      <t>スウ</t>
    </rPh>
    <rPh sb="4" eb="6">
      <t>ジカン</t>
    </rPh>
    <rPh sb="6" eb="8">
      <t>ヒョウジ</t>
    </rPh>
    <phoneticPr fontId="1"/>
  </si>
  <si>
    <t>プレイヤー数</t>
    <rPh sb="5" eb="6">
      <t>スウ</t>
    </rPh>
    <phoneticPr fontId="1"/>
  </si>
  <si>
    <t>武器数</t>
    <rPh sb="0" eb="2">
      <t>ブキ</t>
    </rPh>
    <rPh sb="2" eb="3">
      <t>スウ</t>
    </rPh>
    <phoneticPr fontId="1"/>
  </si>
  <si>
    <t>アイテム数</t>
    <rPh sb="4" eb="5">
      <t>スウ</t>
    </rPh>
    <phoneticPr fontId="1"/>
  </si>
  <si>
    <t>植物ギミック</t>
    <rPh sb="0" eb="2">
      <t>ショクブツ</t>
    </rPh>
    <phoneticPr fontId="1"/>
  </si>
  <si>
    <t>虫ギミック</t>
    <rPh sb="0" eb="1">
      <t>ムシ</t>
    </rPh>
    <phoneticPr fontId="1"/>
  </si>
  <si>
    <t>衣装</t>
    <rPh sb="0" eb="2">
      <t>イショウ</t>
    </rPh>
    <phoneticPr fontId="1"/>
  </si>
  <si>
    <t>アイテムアイコン</t>
    <phoneticPr fontId="1"/>
  </si>
  <si>
    <t>ゲーム中に表示するアイテムのアイコン</t>
    <rPh sb="3" eb="4">
      <t>チュウ</t>
    </rPh>
    <rPh sb="5" eb="7">
      <t>ヒョウジ</t>
    </rPh>
    <phoneticPr fontId="1"/>
  </si>
  <si>
    <t>作業概要</t>
    <rPh sb="0" eb="2">
      <t>サギョウ</t>
    </rPh>
    <rPh sb="2" eb="4">
      <t>ガイヨウ</t>
    </rPh>
    <phoneticPr fontId="1"/>
  </si>
  <si>
    <t>ステージ数</t>
    <rPh sb="4" eb="5">
      <t>スウ</t>
    </rPh>
    <phoneticPr fontId="1"/>
  </si>
  <si>
    <t>植物ギミック数</t>
    <rPh sb="0" eb="2">
      <t>ショクブツ</t>
    </rPh>
    <rPh sb="6" eb="7">
      <t>スウ</t>
    </rPh>
    <phoneticPr fontId="1"/>
  </si>
  <si>
    <t>虫ギミック数</t>
    <rPh sb="0" eb="1">
      <t>ムシ</t>
    </rPh>
    <rPh sb="5" eb="6">
      <t>スウ</t>
    </rPh>
    <phoneticPr fontId="1"/>
  </si>
  <si>
    <t>衣装数</t>
    <rPh sb="0" eb="2">
      <t>イショウ</t>
    </rPh>
    <rPh sb="2" eb="3">
      <t>スウ</t>
    </rPh>
    <phoneticPr fontId="1"/>
  </si>
  <si>
    <t>プレイヤブルキャラクター数</t>
    <rPh sb="12" eb="13">
      <t>スウ</t>
    </rPh>
    <phoneticPr fontId="1"/>
  </si>
  <si>
    <t>使用可能な武器の個数</t>
    <rPh sb="0" eb="2">
      <t>シヨウ</t>
    </rPh>
    <rPh sb="2" eb="4">
      <t>カノウ</t>
    </rPh>
    <rPh sb="5" eb="7">
      <t>ブキ</t>
    </rPh>
    <rPh sb="8" eb="10">
      <t>コスウ</t>
    </rPh>
    <phoneticPr fontId="1"/>
  </si>
  <si>
    <t>使用可能なアイテムの個数</t>
    <rPh sb="0" eb="2">
      <t>シヨウ</t>
    </rPh>
    <rPh sb="2" eb="4">
      <t>カノウ</t>
    </rPh>
    <rPh sb="10" eb="12">
      <t>コスウ</t>
    </rPh>
    <phoneticPr fontId="1"/>
  </si>
  <si>
    <t>インゲームに配置する植物ギミックの個数</t>
    <rPh sb="6" eb="8">
      <t>ハイチ</t>
    </rPh>
    <rPh sb="10" eb="12">
      <t>ショクブツ</t>
    </rPh>
    <rPh sb="17" eb="19">
      <t>コスウ</t>
    </rPh>
    <phoneticPr fontId="1"/>
  </si>
  <si>
    <t>インゲームに配置する虫ギミックの個数</t>
    <rPh sb="6" eb="8">
      <t>ハイチ</t>
    </rPh>
    <rPh sb="10" eb="11">
      <t>ムシ</t>
    </rPh>
    <rPh sb="16" eb="18">
      <t>コスウ</t>
    </rPh>
    <phoneticPr fontId="1"/>
  </si>
  <si>
    <t>商材となる衣装の個数</t>
    <rPh sb="0" eb="2">
      <t>ショウザイ</t>
    </rPh>
    <rPh sb="5" eb="7">
      <t>イショウ</t>
    </rPh>
    <rPh sb="8" eb="10">
      <t>コスウ</t>
    </rPh>
    <phoneticPr fontId="1"/>
  </si>
  <si>
    <t>プレイ可能なステージの個数</t>
    <rPh sb="3" eb="5">
      <t>カノウ</t>
    </rPh>
    <rPh sb="11" eb="13">
      <t>コスウ</t>
    </rPh>
    <phoneticPr fontId="1"/>
  </si>
  <si>
    <t>プレイヤー数1個で大丈夫か？</t>
    <rPh sb="5" eb="6">
      <t>スウ</t>
    </rPh>
    <rPh sb="7" eb="8">
      <t>コ</t>
    </rPh>
    <rPh sb="9" eb="12">
      <t>ダイジョウブ</t>
    </rPh>
    <phoneticPr fontId="1"/>
  </si>
  <si>
    <t>商材となるので個数は要相談</t>
    <rPh sb="0" eb="2">
      <t>ショウザイ</t>
    </rPh>
    <rPh sb="7" eb="9">
      <t>コスウ</t>
    </rPh>
    <rPh sb="10" eb="11">
      <t>ヨウ</t>
    </rPh>
    <rPh sb="11" eb="13">
      <t>ソウダン</t>
    </rPh>
    <phoneticPr fontId="1"/>
  </si>
  <si>
    <t>トロフィーなら40個くらい。
Steamの実績には100個は必要です。</t>
    <rPh sb="9" eb="10">
      <t>コ</t>
    </rPh>
    <rPh sb="21" eb="23">
      <t>ジッセキ</t>
    </rPh>
    <rPh sb="28" eb="29">
      <t>コ</t>
    </rPh>
    <rPh sb="30" eb="32">
      <t>ヒツヨウ</t>
    </rPh>
    <phoneticPr fontId="1"/>
  </si>
  <si>
    <t>Steamで発売する場合に必要です。</t>
    <rPh sb="6" eb="8">
      <t>ハツバイ</t>
    </rPh>
    <rPh sb="10" eb="12">
      <t>バアイ</t>
    </rPh>
    <rPh sb="13" eb="15">
      <t>ヒツヨウ</t>
    </rPh>
    <phoneticPr fontId="1"/>
  </si>
  <si>
    <t>合計工数(人日)</t>
    <rPh sb="0" eb="2">
      <t>ゴウケイ</t>
    </rPh>
    <rPh sb="2" eb="4">
      <t>コウスウ</t>
    </rPh>
    <rPh sb="5" eb="7">
      <t>ニンニチ</t>
    </rPh>
    <phoneticPr fontId="1"/>
  </si>
  <si>
    <t>UI総物量</t>
    <rPh sb="2" eb="3">
      <t>ソウ</t>
    </rPh>
    <rPh sb="3" eb="5">
      <t>ブツリョウ</t>
    </rPh>
    <phoneticPr fontId="1"/>
  </si>
  <si>
    <t>総合計工数(人日)</t>
    <rPh sb="0" eb="1">
      <t>ソウ</t>
    </rPh>
    <rPh sb="1" eb="3">
      <t>ゴウケイ</t>
    </rPh>
    <rPh sb="3" eb="5">
      <t>コウスウ</t>
    </rPh>
    <rPh sb="6" eb="8">
      <t>ニンニチ</t>
    </rPh>
    <phoneticPr fontId="1"/>
  </si>
  <si>
    <t>総合計工数(人月)</t>
    <rPh sb="0" eb="1">
      <t>ソウ</t>
    </rPh>
    <rPh sb="1" eb="3">
      <t>ゴウケイ</t>
    </rPh>
    <rPh sb="3" eb="5">
      <t>コウスウ</t>
    </rPh>
    <rPh sb="6" eb="8">
      <t>ニンゲツ</t>
    </rPh>
    <phoneticPr fontId="1"/>
  </si>
  <si>
    <t>人月単価(円)</t>
    <rPh sb="0" eb="2">
      <t>ニンゲツ</t>
    </rPh>
    <rPh sb="2" eb="4">
      <t>タンカ</t>
    </rPh>
    <rPh sb="5" eb="6">
      <t>エン</t>
    </rPh>
    <phoneticPr fontId="1"/>
  </si>
  <si>
    <t>合計金額(円)</t>
    <rPh sb="0" eb="2">
      <t>ゴウケイ</t>
    </rPh>
    <rPh sb="2" eb="4">
      <t>キンガク</t>
    </rPh>
    <rPh sb="5" eb="6">
      <t>エン</t>
    </rPh>
    <phoneticPr fontId="1"/>
  </si>
  <si>
    <t>個</t>
    <rPh sb="0" eb="1">
      <t>コ</t>
    </rPh>
    <phoneticPr fontId="1"/>
  </si>
  <si>
    <t>人日</t>
    <rPh sb="0" eb="2">
      <t>ニンニチ</t>
    </rPh>
    <phoneticPr fontId="1"/>
  </si>
  <si>
    <t>人月</t>
    <rPh sb="0" eb="2">
      <t>ニンゲツ</t>
    </rPh>
    <phoneticPr fontId="1"/>
  </si>
  <si>
    <t>円</t>
    <rPh sb="0" eb="1">
      <t>エン</t>
    </rPh>
    <phoneticPr fontId="1"/>
  </si>
  <si>
    <t>アート</t>
    <phoneticPr fontId="1"/>
  </si>
  <si>
    <t>プランナー</t>
    <phoneticPr fontId="1"/>
  </si>
  <si>
    <t>プログラマ</t>
    <phoneticPr fontId="1"/>
  </si>
  <si>
    <t>UI</t>
    <phoneticPr fontId="1"/>
  </si>
  <si>
    <t>プレイヤー仕様作成</t>
    <rPh sb="5" eb="7">
      <t>シヨウ</t>
    </rPh>
    <rPh sb="7" eb="9">
      <t>サクセイ</t>
    </rPh>
    <phoneticPr fontId="1"/>
  </si>
  <si>
    <t>ソロ仕様作成</t>
    <phoneticPr fontId="1"/>
  </si>
  <si>
    <t>デュオ仕様作成</t>
    <phoneticPr fontId="1"/>
  </si>
  <si>
    <t>カルテット仕様作成</t>
    <phoneticPr fontId="1"/>
  </si>
  <si>
    <t>バトルロイヤル</t>
    <phoneticPr fontId="1"/>
  </si>
  <si>
    <t>ランク仕様作成</t>
    <rPh sb="3" eb="5">
      <t>シヨウ</t>
    </rPh>
    <rPh sb="5" eb="7">
      <t>サクセイ</t>
    </rPh>
    <phoneticPr fontId="1"/>
  </si>
  <si>
    <t>オンライン大会仕様作成</t>
    <rPh sb="5" eb="7">
      <t>タイカイ</t>
    </rPh>
    <rPh sb="7" eb="9">
      <t>シヨウ</t>
    </rPh>
    <rPh sb="9" eb="11">
      <t>サクセイ</t>
    </rPh>
    <phoneticPr fontId="1"/>
  </si>
  <si>
    <t>イベント対戦</t>
    <rPh sb="4" eb="6">
      <t>タイセン</t>
    </rPh>
    <phoneticPr fontId="1"/>
  </si>
  <si>
    <t>団体戦ルール仕様作成</t>
    <rPh sb="0" eb="3">
      <t>ダンタイセン</t>
    </rPh>
    <rPh sb="6" eb="8">
      <t>シヨウ</t>
    </rPh>
    <rPh sb="8" eb="10">
      <t>サクセイ</t>
    </rPh>
    <phoneticPr fontId="1"/>
  </si>
  <si>
    <t>団体戦モード資料作成</t>
    <rPh sb="0" eb="3">
      <t>ダンタイセン</t>
    </rPh>
    <rPh sb="6" eb="8">
      <t>シリョウ</t>
    </rPh>
    <rPh sb="8" eb="10">
      <t>サクセイ</t>
    </rPh>
    <phoneticPr fontId="1"/>
  </si>
  <si>
    <t>レイド仕様作成</t>
    <rPh sb="3" eb="5">
      <t>シヨウ</t>
    </rPh>
    <rPh sb="5" eb="7">
      <t>サクセイ</t>
    </rPh>
    <phoneticPr fontId="1"/>
  </si>
  <si>
    <t>植物ギミック仕様作成</t>
    <rPh sb="0" eb="2">
      <t>ショクブツ</t>
    </rPh>
    <rPh sb="6" eb="8">
      <t>シヨウ</t>
    </rPh>
    <rPh sb="8" eb="10">
      <t>サクセイ</t>
    </rPh>
    <phoneticPr fontId="1"/>
  </si>
  <si>
    <t>虫ギミック仕様作成</t>
    <rPh sb="0" eb="1">
      <t>ムシ</t>
    </rPh>
    <rPh sb="5" eb="7">
      <t>シヨウ</t>
    </rPh>
    <rPh sb="7" eb="9">
      <t>サクセイ</t>
    </rPh>
    <phoneticPr fontId="1"/>
  </si>
  <si>
    <t>武器仕様作成</t>
    <rPh sb="0" eb="2">
      <t>ブキ</t>
    </rPh>
    <rPh sb="2" eb="4">
      <t>シヨウ</t>
    </rPh>
    <rPh sb="4" eb="6">
      <t>サクセイ</t>
    </rPh>
    <phoneticPr fontId="1"/>
  </si>
  <si>
    <t>衣装仕様作成</t>
    <rPh sb="0" eb="2">
      <t>イショウ</t>
    </rPh>
    <rPh sb="2" eb="4">
      <t>シヨウ</t>
    </rPh>
    <rPh sb="4" eb="6">
      <t>サクセイ</t>
    </rPh>
    <phoneticPr fontId="1"/>
  </si>
  <si>
    <t>ガーデニング仕様作成</t>
    <rPh sb="6" eb="8">
      <t>シヨウ</t>
    </rPh>
    <rPh sb="8" eb="10">
      <t>サクセイ</t>
    </rPh>
    <phoneticPr fontId="1"/>
  </si>
  <si>
    <t>ブロードキャスト仕様作成</t>
    <rPh sb="8" eb="10">
      <t>シヨウ</t>
    </rPh>
    <rPh sb="10" eb="12">
      <t>サクセイ</t>
    </rPh>
    <phoneticPr fontId="1"/>
  </si>
  <si>
    <t>スクワッド対戦仕様作成</t>
    <rPh sb="5" eb="7">
      <t>タイセン</t>
    </rPh>
    <rPh sb="7" eb="9">
      <t>シヨウ</t>
    </rPh>
    <rPh sb="9" eb="11">
      <t>サクセイ</t>
    </rPh>
    <phoneticPr fontId="1"/>
  </si>
  <si>
    <t>ゲーム全体フロー作成</t>
    <rPh sb="3" eb="5">
      <t>ゼンタイ</t>
    </rPh>
    <rPh sb="8" eb="10">
      <t>サクセイ</t>
    </rPh>
    <phoneticPr fontId="1"/>
  </si>
  <si>
    <t>ステージ</t>
    <phoneticPr fontId="1"/>
  </si>
  <si>
    <t>ステージ仕様作成</t>
    <rPh sb="4" eb="6">
      <t>シヨウ</t>
    </rPh>
    <rPh sb="6" eb="8">
      <t>サクセイ</t>
    </rPh>
    <phoneticPr fontId="1"/>
  </si>
  <si>
    <t>ステージレベルデザイン</t>
    <phoneticPr fontId="1"/>
  </si>
  <si>
    <t>ステージ配置調整</t>
    <rPh sb="4" eb="6">
      <t>ハイチ</t>
    </rPh>
    <rPh sb="6" eb="8">
      <t>チョウセイ</t>
    </rPh>
    <phoneticPr fontId="1"/>
  </si>
  <si>
    <t>エリア収縮仕様作成</t>
    <rPh sb="3" eb="5">
      <t>シュウシュク</t>
    </rPh>
    <rPh sb="5" eb="7">
      <t>シヨウ</t>
    </rPh>
    <rPh sb="7" eb="9">
      <t>サクセイ</t>
    </rPh>
    <phoneticPr fontId="1"/>
  </si>
  <si>
    <t>エフェクト</t>
    <phoneticPr fontId="1"/>
  </si>
  <si>
    <t>エリア収縮演出</t>
    <rPh sb="3" eb="5">
      <t>シュウシュク</t>
    </rPh>
    <rPh sb="5" eb="7">
      <t>エンシュツ</t>
    </rPh>
    <phoneticPr fontId="1"/>
  </si>
  <si>
    <t>プレイヤー</t>
    <phoneticPr fontId="1"/>
  </si>
  <si>
    <t>モーションリスト作成</t>
    <rPh sb="8" eb="10">
      <t>サクセイ</t>
    </rPh>
    <phoneticPr fontId="1"/>
  </si>
  <si>
    <t>プレイヤー調整</t>
    <rPh sb="5" eb="7">
      <t>チョウセイ</t>
    </rPh>
    <phoneticPr fontId="1"/>
  </si>
  <si>
    <t>武器</t>
    <rPh sb="0" eb="2">
      <t>ブキ</t>
    </rPh>
    <phoneticPr fontId="1"/>
  </si>
  <si>
    <t>武器パラメータデータ管理仕様作成</t>
    <rPh sb="0" eb="2">
      <t>ブキ</t>
    </rPh>
    <rPh sb="10" eb="12">
      <t>カンリ</t>
    </rPh>
    <rPh sb="12" eb="14">
      <t>シヨウ</t>
    </rPh>
    <rPh sb="14" eb="16">
      <t>サクセイ</t>
    </rPh>
    <phoneticPr fontId="1"/>
  </si>
  <si>
    <t>木・枝</t>
    <rPh sb="0" eb="1">
      <t>キ</t>
    </rPh>
    <rPh sb="2" eb="3">
      <t>エダ</t>
    </rPh>
    <phoneticPr fontId="1"/>
  </si>
  <si>
    <t>木・枝ツール要件仕様作成</t>
    <rPh sb="0" eb="1">
      <t>キ</t>
    </rPh>
    <rPh sb="2" eb="3">
      <t>エダ</t>
    </rPh>
    <rPh sb="6" eb="8">
      <t>ヨウケン</t>
    </rPh>
    <rPh sb="8" eb="10">
      <t>シヨウ</t>
    </rPh>
    <rPh sb="10" eb="12">
      <t>サクセイ</t>
    </rPh>
    <phoneticPr fontId="1"/>
  </si>
  <si>
    <t>木・枝レベルデザイン</t>
    <rPh sb="0" eb="1">
      <t>キ</t>
    </rPh>
    <rPh sb="2" eb="3">
      <t>エダ</t>
    </rPh>
    <phoneticPr fontId="1"/>
  </si>
  <si>
    <t>木</t>
    <rPh sb="0" eb="1">
      <t>キ</t>
    </rPh>
    <phoneticPr fontId="1"/>
  </si>
  <si>
    <t>木のパターン数</t>
    <rPh sb="0" eb="1">
      <t>キ</t>
    </rPh>
    <rPh sb="6" eb="7">
      <t>スウ</t>
    </rPh>
    <phoneticPr fontId="1"/>
  </si>
  <si>
    <t>大3・中5・小10パターン</t>
    <rPh sb="0" eb="1">
      <t>ダイ</t>
    </rPh>
    <rPh sb="3" eb="4">
      <t>チュウ</t>
    </rPh>
    <rPh sb="6" eb="7">
      <t>ショウ</t>
    </rPh>
    <phoneticPr fontId="1"/>
  </si>
  <si>
    <t>ガーデニング</t>
    <phoneticPr fontId="1"/>
  </si>
  <si>
    <t>ガーデニング仕様調整</t>
    <rPh sb="6" eb="8">
      <t>シヨウ</t>
    </rPh>
    <rPh sb="8" eb="10">
      <t>チョウセイ</t>
    </rPh>
    <phoneticPr fontId="1"/>
  </si>
  <si>
    <t>カメラ</t>
    <phoneticPr fontId="1"/>
  </si>
  <si>
    <t>カメラ仕様作成</t>
    <rPh sb="3" eb="5">
      <t>シヨウ</t>
    </rPh>
    <rPh sb="5" eb="7">
      <t>サクセイ</t>
    </rPh>
    <phoneticPr fontId="1"/>
  </si>
  <si>
    <t>カメラパラメータ管理仕様作成</t>
    <rPh sb="8" eb="10">
      <t>カンリ</t>
    </rPh>
    <rPh sb="10" eb="12">
      <t>シヨウ</t>
    </rPh>
    <rPh sb="12" eb="14">
      <t>サクセイ</t>
    </rPh>
    <phoneticPr fontId="1"/>
  </si>
  <si>
    <t>カメラ調整</t>
    <rPh sb="3" eb="5">
      <t>チョウセイ</t>
    </rPh>
    <phoneticPr fontId="1"/>
  </si>
  <si>
    <t>アイテム</t>
    <phoneticPr fontId="1"/>
  </si>
  <si>
    <t>アイテム仕様作成</t>
    <rPh sb="4" eb="6">
      <t>シヨウ</t>
    </rPh>
    <rPh sb="6" eb="8">
      <t>サクセイ</t>
    </rPh>
    <phoneticPr fontId="1"/>
  </si>
  <si>
    <t>アイテムパラメータデータ管理仕様作成</t>
    <rPh sb="12" eb="14">
      <t>カンリ</t>
    </rPh>
    <rPh sb="14" eb="16">
      <t>シヨウ</t>
    </rPh>
    <rPh sb="16" eb="18">
      <t>サクセイ</t>
    </rPh>
    <phoneticPr fontId="1"/>
  </si>
  <si>
    <t>武器調整</t>
    <rPh sb="0" eb="2">
      <t>ブキ</t>
    </rPh>
    <rPh sb="2" eb="4">
      <t>チョウセイ</t>
    </rPh>
    <phoneticPr fontId="1"/>
  </si>
  <si>
    <t>アイテム調整</t>
    <rPh sb="4" eb="6">
      <t>チョウセイ</t>
    </rPh>
    <phoneticPr fontId="1"/>
  </si>
  <si>
    <t>タイトル画面仕様作成</t>
    <rPh sb="4" eb="6">
      <t>ガメン</t>
    </rPh>
    <rPh sb="6" eb="8">
      <t>シヨウ</t>
    </rPh>
    <rPh sb="8" eb="10">
      <t>サクセイ</t>
    </rPh>
    <phoneticPr fontId="1"/>
  </si>
  <si>
    <t>モードセレクト画面仕様作成</t>
    <rPh sb="7" eb="9">
      <t>ガメン</t>
    </rPh>
    <phoneticPr fontId="1"/>
  </si>
  <si>
    <t>キャラクターエディット画面仕様作成</t>
    <rPh sb="11" eb="13">
      <t>ガメン</t>
    </rPh>
    <phoneticPr fontId="1"/>
  </si>
  <si>
    <t>マッチング画面仕様作成</t>
    <rPh sb="5" eb="7">
      <t>ガメン</t>
    </rPh>
    <phoneticPr fontId="1"/>
  </si>
  <si>
    <t>オプション画面仕様作成</t>
    <rPh sb="5" eb="7">
      <t>ガメン</t>
    </rPh>
    <phoneticPr fontId="1"/>
  </si>
  <si>
    <t>ゲーム中UI画面仕様作成</t>
    <rPh sb="3" eb="4">
      <t>チュウ</t>
    </rPh>
    <rPh sb="6" eb="8">
      <t>ガメン</t>
    </rPh>
    <phoneticPr fontId="1"/>
  </si>
  <si>
    <t>リザルト画面仕様作成</t>
    <rPh sb="4" eb="6">
      <t>ガメン</t>
    </rPh>
    <phoneticPr fontId="1"/>
  </si>
  <si>
    <t>ロード画面仕様作成</t>
    <rPh sb="3" eb="5">
      <t>ガメン</t>
    </rPh>
    <phoneticPr fontId="1"/>
  </si>
  <si>
    <t>アカウント作成画面仕様作成</t>
    <rPh sb="5" eb="7">
      <t>サクセイ</t>
    </rPh>
    <rPh sb="7" eb="9">
      <t>ガメン</t>
    </rPh>
    <phoneticPr fontId="1"/>
  </si>
  <si>
    <t>ショップ画面仕様作成</t>
    <rPh sb="4" eb="6">
      <t>ガメン</t>
    </rPh>
    <phoneticPr fontId="1"/>
  </si>
  <si>
    <t>プロフィール確認画面仕様作成</t>
    <rPh sb="6" eb="8">
      <t>カクニン</t>
    </rPh>
    <rPh sb="8" eb="10">
      <t>ガメン</t>
    </rPh>
    <phoneticPr fontId="1"/>
  </si>
  <si>
    <t>ラインキング画面仕様作成</t>
    <rPh sb="6" eb="8">
      <t>ガメン</t>
    </rPh>
    <phoneticPr fontId="1"/>
  </si>
  <si>
    <t>リプレイ画面仕様作成</t>
    <rPh sb="4" eb="6">
      <t>ガメン</t>
    </rPh>
    <phoneticPr fontId="1"/>
  </si>
  <si>
    <t>各種エラー画面仕様作成</t>
    <rPh sb="0" eb="2">
      <t>カクシュ</t>
    </rPh>
    <rPh sb="5" eb="7">
      <t>ガメン</t>
    </rPh>
    <phoneticPr fontId="1"/>
  </si>
  <si>
    <t>実績アイコン仕様作成</t>
    <rPh sb="0" eb="2">
      <t>ジッセキ</t>
    </rPh>
    <phoneticPr fontId="1"/>
  </si>
  <si>
    <t>トレーディングカード仕様作成</t>
    <phoneticPr fontId="1"/>
  </si>
  <si>
    <t>アイテムアイコン仕様作成</t>
    <phoneticPr fontId="1"/>
  </si>
  <si>
    <t>マッチング仕様作成</t>
    <rPh sb="5" eb="7">
      <t>シヨウ</t>
    </rPh>
    <rPh sb="7" eb="9">
      <t>サクセイ</t>
    </rPh>
    <phoneticPr fontId="1"/>
  </si>
  <si>
    <t>デュオマッチング仕様作成</t>
    <rPh sb="8" eb="10">
      <t>シヨウ</t>
    </rPh>
    <rPh sb="10" eb="12">
      <t>サクセイ</t>
    </rPh>
    <phoneticPr fontId="1"/>
  </si>
  <si>
    <t>ソロマッチング仕様作成</t>
    <rPh sb="7" eb="9">
      <t>シヨウ</t>
    </rPh>
    <rPh sb="9" eb="11">
      <t>サクセイ</t>
    </rPh>
    <phoneticPr fontId="1"/>
  </si>
  <si>
    <t>カルテットマッチング仕様作成</t>
    <rPh sb="10" eb="12">
      <t>シヨウ</t>
    </rPh>
    <rPh sb="12" eb="14">
      <t>サクセイ</t>
    </rPh>
    <phoneticPr fontId="1"/>
  </si>
  <si>
    <t>クワッドマッチング仕様作成</t>
    <rPh sb="9" eb="11">
      <t>シヨウ</t>
    </rPh>
    <rPh sb="11" eb="13">
      <t>サクセイ</t>
    </rPh>
    <phoneticPr fontId="1"/>
  </si>
  <si>
    <t>ユーザー変更パラメータ仕様作成</t>
    <rPh sb="4" eb="6">
      <t>ヘンコウ</t>
    </rPh>
    <rPh sb="11" eb="13">
      <t>シヨウ</t>
    </rPh>
    <rPh sb="13" eb="15">
      <t>サクセイ</t>
    </rPh>
    <phoneticPr fontId="1"/>
  </si>
  <si>
    <t>エモート仕様作成</t>
    <rPh sb="4" eb="6">
      <t>シヨウ</t>
    </rPh>
    <rPh sb="6" eb="8">
      <t>サクセイ</t>
    </rPh>
    <phoneticPr fontId="1"/>
  </si>
  <si>
    <t>アートディレクション</t>
    <phoneticPr fontId="1"/>
  </si>
  <si>
    <t>UIセクションのチームリード</t>
    <phoneticPr fontId="1"/>
  </si>
  <si>
    <t>UIリード</t>
    <phoneticPr fontId="1"/>
  </si>
  <si>
    <t>PLANセクションのチームリード</t>
    <phoneticPr fontId="1"/>
  </si>
  <si>
    <t>体力ゲージ仕様作成</t>
    <rPh sb="0" eb="2">
      <t>タイリョク</t>
    </rPh>
    <rPh sb="5" eb="7">
      <t>シヨウ</t>
    </rPh>
    <rPh sb="7" eb="9">
      <t>サクセイ</t>
    </rPh>
    <phoneticPr fontId="1"/>
  </si>
  <si>
    <t>弾ゲージ仕様作成</t>
    <rPh sb="0" eb="1">
      <t>タマ</t>
    </rPh>
    <rPh sb="4" eb="6">
      <t>シヨウ</t>
    </rPh>
    <rPh sb="6" eb="8">
      <t>サクセイ</t>
    </rPh>
    <phoneticPr fontId="1"/>
  </si>
  <si>
    <t>ミニマップ仕様作成</t>
    <rPh sb="5" eb="7">
      <t>シヨウ</t>
    </rPh>
    <rPh sb="7" eb="9">
      <t>サクセイ</t>
    </rPh>
    <phoneticPr fontId="1"/>
  </si>
  <si>
    <t>武器切り替え仕様作成</t>
    <rPh sb="0" eb="2">
      <t>ブキ</t>
    </rPh>
    <rPh sb="2" eb="3">
      <t>キ</t>
    </rPh>
    <rPh sb="4" eb="5">
      <t>カ</t>
    </rPh>
    <rPh sb="6" eb="8">
      <t>シヨウ</t>
    </rPh>
    <rPh sb="8" eb="10">
      <t>サクセイ</t>
    </rPh>
    <phoneticPr fontId="1"/>
  </si>
  <si>
    <t>各種アイコン仕様作成</t>
    <rPh sb="0" eb="2">
      <t>カクシュ</t>
    </rPh>
    <rPh sb="6" eb="8">
      <t>シヨウ</t>
    </rPh>
    <rPh sb="8" eb="10">
      <t>サクセイ</t>
    </rPh>
    <phoneticPr fontId="1"/>
  </si>
  <si>
    <t>ユーザーアカウント管理仕様作成</t>
    <rPh sb="9" eb="11">
      <t>カンリ</t>
    </rPh>
    <rPh sb="11" eb="13">
      <t>シヨウ</t>
    </rPh>
    <rPh sb="13" eb="15">
      <t>サクセイ</t>
    </rPh>
    <phoneticPr fontId="1"/>
  </si>
  <si>
    <t>島崎麻里</t>
    <rPh sb="0" eb="2">
      <t>シマザキ</t>
    </rPh>
    <rPh sb="2" eb="4">
      <t>マリ</t>
    </rPh>
    <phoneticPr fontId="1"/>
  </si>
  <si>
    <t>ベヨネッタ</t>
    <phoneticPr fontId="1"/>
  </si>
  <si>
    <t>エンバイロメント</t>
    <phoneticPr fontId="1"/>
  </si>
  <si>
    <t>BeeTribe 西村仁志</t>
    <phoneticPr fontId="1"/>
  </si>
  <si>
    <t>BeeTribe高橋龍太</t>
    <rPh sb="8" eb="10">
      <t>タカハシ</t>
    </rPh>
    <rPh sb="10" eb="12">
      <t>リュウタ</t>
    </rPh>
    <phoneticPr fontId="1"/>
  </si>
  <si>
    <t>項目</t>
    <rPh sb="0" eb="2">
      <t>コウモク</t>
    </rPh>
    <phoneticPr fontId="1"/>
  </si>
  <si>
    <t>概要</t>
    <rPh sb="0" eb="2">
      <t>ガイヨウ</t>
    </rPh>
    <phoneticPr fontId="1"/>
  </si>
  <si>
    <t>備考</t>
    <rPh sb="0" eb="2">
      <t>ビコウ</t>
    </rPh>
    <phoneticPr fontId="1"/>
  </si>
  <si>
    <t>UI画面項目</t>
    <rPh sb="2" eb="4">
      <t>ガメン</t>
    </rPh>
    <rPh sb="4" eb="6">
      <t>コウモク</t>
    </rPh>
    <phoneticPr fontId="1"/>
  </si>
  <si>
    <t>作業項目</t>
    <rPh sb="0" eb="2">
      <t>サギョウ</t>
    </rPh>
    <rPh sb="2" eb="4">
      <t>コウモク</t>
    </rPh>
    <phoneticPr fontId="1"/>
  </si>
  <si>
    <t>操作仕様(コントローラ、キーボード、マウス)も含む</t>
    <rPh sb="0" eb="2">
      <t>ソウサ</t>
    </rPh>
    <rPh sb="2" eb="4">
      <t>シヨウ</t>
    </rPh>
    <rPh sb="23" eb="24">
      <t>フク</t>
    </rPh>
    <phoneticPr fontId="1"/>
  </si>
  <si>
    <t>レイド戦</t>
    <rPh sb="3" eb="4">
      <t>セン</t>
    </rPh>
    <phoneticPr fontId="1"/>
  </si>
  <si>
    <t>レイド戦の個数</t>
    <rPh sb="3" eb="4">
      <t>セン</t>
    </rPh>
    <rPh sb="5" eb="7">
      <t>コスウ</t>
    </rPh>
    <phoneticPr fontId="1"/>
  </si>
  <si>
    <t>レイド戦ボスデザイン</t>
    <rPh sb="3" eb="4">
      <t>セン</t>
    </rPh>
    <phoneticPr fontId="1"/>
  </si>
  <si>
    <t>運営スケジュール作成</t>
    <rPh sb="0" eb="2">
      <t>ウンエイ</t>
    </rPh>
    <rPh sb="8" eb="10">
      <t>サクセイ</t>
    </rPh>
    <phoneticPr fontId="1"/>
  </si>
  <si>
    <t>運営仕様作成</t>
    <rPh sb="0" eb="2">
      <t>ウンエイ</t>
    </rPh>
    <rPh sb="2" eb="4">
      <t>シヨウ</t>
    </rPh>
    <rPh sb="4" eb="6">
      <t>サクセイ</t>
    </rPh>
    <phoneticPr fontId="1"/>
  </si>
  <si>
    <t>MODELリード</t>
    <phoneticPr fontId="1"/>
  </si>
  <si>
    <t>MODELセクションのチームリード</t>
    <phoneticPr fontId="1"/>
  </si>
  <si>
    <t>レイドボス</t>
    <phoneticPr fontId="1"/>
  </si>
  <si>
    <t>ENVIRONMENTリード</t>
    <phoneticPr fontId="1"/>
  </si>
  <si>
    <t>ENVIRONMENTセクションのチームリード</t>
    <phoneticPr fontId="1"/>
  </si>
  <si>
    <t>ステージ作成</t>
    <rPh sb="4" eb="6">
      <t>サクセイ</t>
    </rPh>
    <phoneticPr fontId="1"/>
  </si>
  <si>
    <t>MOTIONリード</t>
    <phoneticPr fontId="1"/>
  </si>
  <si>
    <t>MOTIONセクションのチームリード</t>
    <phoneticPr fontId="1"/>
  </si>
  <si>
    <t>EFFECTリード</t>
    <phoneticPr fontId="1"/>
  </si>
  <si>
    <t>EFFECTセクションのチームリード</t>
    <phoneticPr fontId="1"/>
  </si>
  <si>
    <t>Motion総物量</t>
    <rPh sb="6" eb="7">
      <t>ソウ</t>
    </rPh>
    <rPh sb="7" eb="9">
      <t>ブツリョウ</t>
    </rPh>
    <phoneticPr fontId="1"/>
  </si>
  <si>
    <t>1プレイヤー辺り1000モーションで計算</t>
    <rPh sb="6" eb="7">
      <t>アタ</t>
    </rPh>
    <rPh sb="18" eb="20">
      <t>ケイサン</t>
    </rPh>
    <phoneticPr fontId="1"/>
  </si>
  <si>
    <t>1体のレイドボスに対して100モーションを想定して計算</t>
    <rPh sb="1" eb="2">
      <t>タイ</t>
    </rPh>
    <rPh sb="9" eb="10">
      <t>タイ</t>
    </rPh>
    <rPh sb="21" eb="23">
      <t>ソウテイ</t>
    </rPh>
    <rPh sb="25" eb="27">
      <t>ケイサン</t>
    </rPh>
    <phoneticPr fontId="1"/>
  </si>
  <si>
    <t>Program総物量</t>
    <rPh sb="7" eb="8">
      <t>ソウ</t>
    </rPh>
    <rPh sb="8" eb="10">
      <t>ブツリョウ</t>
    </rPh>
    <phoneticPr fontId="1"/>
  </si>
  <si>
    <t>PROGRAMリード</t>
    <phoneticPr fontId="1"/>
  </si>
  <si>
    <t>PROGRAMセクションのチームリード</t>
    <phoneticPr fontId="1"/>
  </si>
  <si>
    <t>レイドボス仕様作成</t>
    <rPh sb="5" eb="7">
      <t>シヨウ</t>
    </rPh>
    <rPh sb="7" eb="9">
      <t>サクセイ</t>
    </rPh>
    <phoneticPr fontId="1"/>
  </si>
  <si>
    <t>木・枝作成ツール</t>
    <rPh sb="0" eb="1">
      <t>キ</t>
    </rPh>
    <rPh sb="2" eb="3">
      <t>エダ</t>
    </rPh>
    <rPh sb="3" eb="5">
      <t>サクセイ</t>
    </rPh>
    <phoneticPr fontId="1"/>
  </si>
  <si>
    <t>マッチング</t>
    <phoneticPr fontId="1"/>
  </si>
  <si>
    <t>ブロードキャスト</t>
    <phoneticPr fontId="1"/>
  </si>
  <si>
    <t>スクワッド対戦</t>
    <rPh sb="5" eb="7">
      <t>タイセン</t>
    </rPh>
    <phoneticPr fontId="1"/>
  </si>
  <si>
    <t>衣装変更処理作成</t>
    <rPh sb="0" eb="2">
      <t>イショウ</t>
    </rPh>
    <rPh sb="2" eb="4">
      <t>ヘンコウ</t>
    </rPh>
    <rPh sb="4" eb="6">
      <t>ショリ</t>
    </rPh>
    <rPh sb="6" eb="8">
      <t>サクセイ</t>
    </rPh>
    <phoneticPr fontId="1"/>
  </si>
  <si>
    <t>ゲームフロー遷移システム作成</t>
    <rPh sb="6" eb="8">
      <t>センイ</t>
    </rPh>
    <rPh sb="12" eb="14">
      <t>サクセイ</t>
    </rPh>
    <phoneticPr fontId="1"/>
  </si>
  <si>
    <t>ソロマッチング処理実装</t>
    <rPh sb="7" eb="9">
      <t>ショリ</t>
    </rPh>
    <rPh sb="9" eb="11">
      <t>ジッソウ</t>
    </rPh>
    <phoneticPr fontId="1"/>
  </si>
  <si>
    <t>デュオマッチング処理実装</t>
    <phoneticPr fontId="1"/>
  </si>
  <si>
    <t>カルテットマッチング処理実装</t>
    <phoneticPr fontId="1"/>
  </si>
  <si>
    <t>クワッドマッチング処理実装</t>
    <phoneticPr fontId="1"/>
  </si>
  <si>
    <t>システム実装</t>
    <rPh sb="4" eb="6">
      <t>ジッソウ</t>
    </rPh>
    <phoneticPr fontId="1"/>
  </si>
  <si>
    <t>マッチングシステム実装</t>
    <rPh sb="9" eb="11">
      <t>ジッソウ</t>
    </rPh>
    <phoneticPr fontId="1"/>
  </si>
  <si>
    <t>ランキングシステム実装</t>
    <rPh sb="9" eb="11">
      <t>ジッソウ</t>
    </rPh>
    <phoneticPr fontId="1"/>
  </si>
  <si>
    <t>オンライン大会システム実装</t>
    <rPh sb="5" eb="7">
      <t>タイカイ</t>
    </rPh>
    <rPh sb="11" eb="13">
      <t>ジッソウ</t>
    </rPh>
    <phoneticPr fontId="1"/>
  </si>
  <si>
    <t>団体戦システム実装</t>
    <rPh sb="0" eb="3">
      <t>ダンタイセン</t>
    </rPh>
    <rPh sb="7" eb="9">
      <t>ジッソウ</t>
    </rPh>
    <phoneticPr fontId="1"/>
  </si>
  <si>
    <t>団体戦ルール実装</t>
    <rPh sb="0" eb="3">
      <t>ダンタイセン</t>
    </rPh>
    <rPh sb="6" eb="8">
      <t>ジッソウ</t>
    </rPh>
    <phoneticPr fontId="1"/>
  </si>
  <si>
    <t>レイド戦システム実装</t>
    <rPh sb="3" eb="4">
      <t>セン</t>
    </rPh>
    <rPh sb="8" eb="10">
      <t>ジッソウ</t>
    </rPh>
    <phoneticPr fontId="1"/>
  </si>
  <si>
    <t>レイドボス作成</t>
    <rPh sb="5" eb="7">
      <t>サクセイ</t>
    </rPh>
    <phoneticPr fontId="1"/>
  </si>
  <si>
    <t>ガーデニングシステム実装</t>
    <rPh sb="10" eb="12">
      <t>ジッソウ</t>
    </rPh>
    <phoneticPr fontId="1"/>
  </si>
  <si>
    <t>武器システム作成</t>
    <rPh sb="0" eb="2">
      <t>ブキ</t>
    </rPh>
    <rPh sb="6" eb="8">
      <t>サクセイ</t>
    </rPh>
    <phoneticPr fontId="1"/>
  </si>
  <si>
    <t>武器パラメータデータ管理システム作成</t>
    <rPh sb="0" eb="2">
      <t>ブキ</t>
    </rPh>
    <rPh sb="10" eb="12">
      <t>カンリ</t>
    </rPh>
    <rPh sb="16" eb="18">
      <t>サクセイ</t>
    </rPh>
    <phoneticPr fontId="1"/>
  </si>
  <si>
    <t>武器作成</t>
    <rPh sb="0" eb="2">
      <t>ブキ</t>
    </rPh>
    <rPh sb="2" eb="4">
      <t>サクセイ</t>
    </rPh>
    <phoneticPr fontId="1"/>
  </si>
  <si>
    <t>アイテムシステム作成</t>
    <rPh sb="8" eb="10">
      <t>サクセイ</t>
    </rPh>
    <phoneticPr fontId="1"/>
  </si>
  <si>
    <t>アイテムパラメータデータ管理システム作成</t>
    <rPh sb="12" eb="14">
      <t>カンリ</t>
    </rPh>
    <rPh sb="18" eb="20">
      <t>サクセイ</t>
    </rPh>
    <phoneticPr fontId="1"/>
  </si>
  <si>
    <t>アイテム作成</t>
    <rPh sb="4" eb="6">
      <t>サクセイ</t>
    </rPh>
    <phoneticPr fontId="1"/>
  </si>
  <si>
    <t>ステージ管理システム実装</t>
    <rPh sb="4" eb="6">
      <t>カンリ</t>
    </rPh>
    <rPh sb="10" eb="12">
      <t>ジッソウ</t>
    </rPh>
    <phoneticPr fontId="1"/>
  </si>
  <si>
    <t>ステージシステム実装</t>
    <rPh sb="8" eb="10">
      <t>ジッソウ</t>
    </rPh>
    <phoneticPr fontId="1"/>
  </si>
  <si>
    <t>エリア収縮システム実装</t>
    <rPh sb="3" eb="5">
      <t>シュウシュク</t>
    </rPh>
    <rPh sb="9" eb="11">
      <t>ジッソウ</t>
    </rPh>
    <phoneticPr fontId="1"/>
  </si>
  <si>
    <t>ユーザーアカウント管理システム実装</t>
    <rPh sb="9" eb="11">
      <t>カンリ</t>
    </rPh>
    <rPh sb="15" eb="17">
      <t>ジッソウ</t>
    </rPh>
    <phoneticPr fontId="1"/>
  </si>
  <si>
    <t>ユーザー変更パラメータ管理システム実装</t>
    <rPh sb="4" eb="6">
      <t>ヘンコウ</t>
    </rPh>
    <rPh sb="11" eb="13">
      <t>カンリ</t>
    </rPh>
    <rPh sb="17" eb="19">
      <t>ジッソウ</t>
    </rPh>
    <phoneticPr fontId="1"/>
  </si>
  <si>
    <t>エモート組み込み</t>
    <rPh sb="4" eb="5">
      <t>ク</t>
    </rPh>
    <rPh sb="6" eb="7">
      <t>コ</t>
    </rPh>
    <phoneticPr fontId="1"/>
  </si>
  <si>
    <t>タイトル画面実装</t>
    <rPh sb="4" eb="6">
      <t>ガメン</t>
    </rPh>
    <rPh sb="6" eb="8">
      <t>ジッソウ</t>
    </rPh>
    <phoneticPr fontId="1"/>
  </si>
  <si>
    <t>モードセレクト画面実装</t>
    <rPh sb="7" eb="9">
      <t>ガメン</t>
    </rPh>
    <rPh sb="9" eb="11">
      <t>ジッソウ</t>
    </rPh>
    <phoneticPr fontId="1"/>
  </si>
  <si>
    <t>キャラクターエディット画面実装</t>
    <rPh sb="11" eb="13">
      <t>ガメン</t>
    </rPh>
    <rPh sb="13" eb="15">
      <t>ジッソウ</t>
    </rPh>
    <phoneticPr fontId="1"/>
  </si>
  <si>
    <t>マッチング画面実装</t>
    <rPh sb="5" eb="7">
      <t>ガメン</t>
    </rPh>
    <rPh sb="7" eb="9">
      <t>ジッソウ</t>
    </rPh>
    <phoneticPr fontId="1"/>
  </si>
  <si>
    <t>オプション画面実装</t>
    <rPh sb="5" eb="7">
      <t>ガメン</t>
    </rPh>
    <rPh sb="7" eb="9">
      <t>ジッソウ</t>
    </rPh>
    <phoneticPr fontId="1"/>
  </si>
  <si>
    <t>体力ゲージ実装</t>
    <rPh sb="0" eb="2">
      <t>タイリョク</t>
    </rPh>
    <rPh sb="5" eb="7">
      <t>ジッソウ</t>
    </rPh>
    <phoneticPr fontId="1"/>
  </si>
  <si>
    <t>弾ゲージ実装</t>
    <rPh sb="0" eb="1">
      <t>タマ</t>
    </rPh>
    <rPh sb="4" eb="6">
      <t>ジッソウ</t>
    </rPh>
    <phoneticPr fontId="1"/>
  </si>
  <si>
    <t>ミニマップ実装</t>
    <rPh sb="5" eb="7">
      <t>ジッソウ</t>
    </rPh>
    <phoneticPr fontId="1"/>
  </si>
  <si>
    <t>武器切り替え実装</t>
    <rPh sb="0" eb="2">
      <t>ブキ</t>
    </rPh>
    <rPh sb="2" eb="3">
      <t>キ</t>
    </rPh>
    <rPh sb="4" eb="5">
      <t>カ</t>
    </rPh>
    <rPh sb="6" eb="8">
      <t>ジッソウ</t>
    </rPh>
    <phoneticPr fontId="1"/>
  </si>
  <si>
    <t>各種アイコン実装</t>
    <rPh sb="0" eb="2">
      <t>カクシュ</t>
    </rPh>
    <rPh sb="6" eb="8">
      <t>ジッソウ</t>
    </rPh>
    <phoneticPr fontId="1"/>
  </si>
  <si>
    <t>DLCシステム実装</t>
    <rPh sb="7" eb="9">
      <t>ジッソウ</t>
    </rPh>
    <phoneticPr fontId="1"/>
  </si>
  <si>
    <t>ゲーム中UI画面実装</t>
    <rPh sb="3" eb="4">
      <t>チュウ</t>
    </rPh>
    <rPh sb="6" eb="8">
      <t>ガメン</t>
    </rPh>
    <phoneticPr fontId="1"/>
  </si>
  <si>
    <t>リザルト画面実装</t>
    <rPh sb="4" eb="6">
      <t>ガメン</t>
    </rPh>
    <phoneticPr fontId="1"/>
  </si>
  <si>
    <t>ロード画面実装</t>
    <rPh sb="3" eb="5">
      <t>ガメン</t>
    </rPh>
    <phoneticPr fontId="1"/>
  </si>
  <si>
    <t>アカウント作成画面実装</t>
    <rPh sb="5" eb="7">
      <t>サクセイ</t>
    </rPh>
    <rPh sb="7" eb="9">
      <t>ガメン</t>
    </rPh>
    <phoneticPr fontId="1"/>
  </si>
  <si>
    <t>ショップ画面実装</t>
    <rPh sb="4" eb="6">
      <t>ガメン</t>
    </rPh>
    <phoneticPr fontId="1"/>
  </si>
  <si>
    <t>プロフィール確認画面実装</t>
    <rPh sb="6" eb="8">
      <t>カクニン</t>
    </rPh>
    <rPh sb="8" eb="10">
      <t>ガメン</t>
    </rPh>
    <phoneticPr fontId="1"/>
  </si>
  <si>
    <t>ラインキング画面実装</t>
    <rPh sb="6" eb="8">
      <t>ガメン</t>
    </rPh>
    <phoneticPr fontId="1"/>
  </si>
  <si>
    <t>リプレイ画面実装</t>
    <rPh sb="4" eb="6">
      <t>ガメン</t>
    </rPh>
    <phoneticPr fontId="1"/>
  </si>
  <si>
    <t>各種エラー画面実装</t>
    <rPh sb="0" eb="2">
      <t>カクシュ</t>
    </rPh>
    <rPh sb="5" eb="7">
      <t>ガメン</t>
    </rPh>
    <phoneticPr fontId="1"/>
  </si>
  <si>
    <t>実績アイコン実装</t>
    <rPh sb="0" eb="2">
      <t>ジッセキ</t>
    </rPh>
    <phoneticPr fontId="1"/>
  </si>
  <si>
    <t>トレーディングカード実装</t>
    <phoneticPr fontId="1"/>
  </si>
  <si>
    <t>グラフィック</t>
    <phoneticPr fontId="1"/>
  </si>
  <si>
    <t>Steam対応</t>
    <rPh sb="5" eb="7">
      <t>タイオウ</t>
    </rPh>
    <phoneticPr fontId="1"/>
  </si>
  <si>
    <t>UIシステム実装</t>
    <rPh sb="6" eb="8">
      <t>ジッソウ</t>
    </rPh>
    <phoneticPr fontId="1"/>
  </si>
  <si>
    <t>リソース管理</t>
    <rPh sb="4" eb="6">
      <t>カンリ</t>
    </rPh>
    <phoneticPr fontId="1"/>
  </si>
  <si>
    <t>シェーダーの作成・システムの拡張など</t>
    <rPh sb="6" eb="8">
      <t>サクセイ</t>
    </rPh>
    <rPh sb="14" eb="16">
      <t>カクチョウ</t>
    </rPh>
    <phoneticPr fontId="1"/>
  </si>
  <si>
    <t>UEアップデート対応</t>
    <rPh sb="8" eb="10">
      <t>タイオウ</t>
    </rPh>
    <phoneticPr fontId="1"/>
  </si>
  <si>
    <t>6回程度を想定</t>
    <rPh sb="1" eb="2">
      <t>カイ</t>
    </rPh>
    <rPh sb="2" eb="4">
      <t>テイド</t>
    </rPh>
    <rPh sb="5" eb="7">
      <t>ソウテイ</t>
    </rPh>
    <phoneticPr fontId="1"/>
  </si>
  <si>
    <t>マルチプラットフォーム対応</t>
    <rPh sb="11" eb="13">
      <t>タイオウ</t>
    </rPh>
    <phoneticPr fontId="1"/>
  </si>
  <si>
    <t>各プラットフォームごとのアセット管理環境の構築</t>
    <rPh sb="0" eb="1">
      <t>カク</t>
    </rPh>
    <rPh sb="16" eb="18">
      <t>カンリ</t>
    </rPh>
    <rPh sb="18" eb="20">
      <t>カンキョウ</t>
    </rPh>
    <rPh sb="21" eb="23">
      <t>コウチク</t>
    </rPh>
    <phoneticPr fontId="1"/>
  </si>
  <si>
    <t>Steamのレギュレーション対応など</t>
    <rPh sb="14" eb="16">
      <t>タイオウ</t>
    </rPh>
    <phoneticPr fontId="1"/>
  </si>
  <si>
    <t>処理最適化対応</t>
    <rPh sb="0" eb="2">
      <t>ショリ</t>
    </rPh>
    <rPh sb="2" eb="5">
      <t>サイテキカ</t>
    </rPh>
    <rPh sb="5" eb="7">
      <t>タイオウ</t>
    </rPh>
    <phoneticPr fontId="1"/>
  </si>
  <si>
    <t>物理演算系フィジックス対応</t>
    <rPh sb="0" eb="2">
      <t>ブツリ</t>
    </rPh>
    <rPh sb="2" eb="4">
      <t>エンザン</t>
    </rPh>
    <rPh sb="4" eb="5">
      <t>ケイ</t>
    </rPh>
    <rPh sb="11" eb="13">
      <t>タイオウ</t>
    </rPh>
    <phoneticPr fontId="1"/>
  </si>
  <si>
    <t>IK、Clothシミュレーションなどのシステム作成</t>
    <rPh sb="23" eb="25">
      <t>サクセイ</t>
    </rPh>
    <phoneticPr fontId="1"/>
  </si>
  <si>
    <t>ローカライズ対応</t>
    <rPh sb="6" eb="8">
      <t>タイオウ</t>
    </rPh>
    <phoneticPr fontId="1"/>
  </si>
  <si>
    <t>オンラインシステム作成、および管理</t>
    <rPh sb="9" eb="11">
      <t>サクセイ</t>
    </rPh>
    <rPh sb="15" eb="17">
      <t>カンリ</t>
    </rPh>
    <phoneticPr fontId="1"/>
  </si>
  <si>
    <t>サウンド</t>
    <phoneticPr fontId="1"/>
  </si>
  <si>
    <t>SOUNDリード</t>
    <phoneticPr fontId="1"/>
  </si>
  <si>
    <t>SOUNDセクションのチームリード</t>
    <phoneticPr fontId="1"/>
  </si>
  <si>
    <t>環境音</t>
    <rPh sb="0" eb="2">
      <t>カンキョウ</t>
    </rPh>
    <rPh sb="2" eb="3">
      <t>オン</t>
    </rPh>
    <phoneticPr fontId="1"/>
  </si>
  <si>
    <t>BGM</t>
    <phoneticPr fontId="1"/>
  </si>
  <si>
    <t>1つの武器あたり3人日で計算</t>
    <rPh sb="3" eb="5">
      <t>ブキ</t>
    </rPh>
    <rPh sb="9" eb="10">
      <t>ニン</t>
    </rPh>
    <rPh sb="10" eb="11">
      <t>ニチ</t>
    </rPh>
    <rPh sb="12" eb="14">
      <t>ケイサン</t>
    </rPh>
    <phoneticPr fontId="1"/>
  </si>
  <si>
    <t>1つのアイテム辺り3人日で計算</t>
    <rPh sb="7" eb="8">
      <t>アタ</t>
    </rPh>
    <rPh sb="10" eb="11">
      <t>ニン</t>
    </rPh>
    <rPh sb="11" eb="12">
      <t>ニチ</t>
    </rPh>
    <rPh sb="13" eb="15">
      <t>ケイサン</t>
    </rPh>
    <phoneticPr fontId="1"/>
  </si>
  <si>
    <t>サウンドシステム構築</t>
    <rPh sb="8" eb="10">
      <t>コウチク</t>
    </rPh>
    <phoneticPr fontId="1"/>
  </si>
  <si>
    <t>1つの植物ギミックあたり7人日で計算</t>
    <rPh sb="3" eb="5">
      <t>ショクブツ</t>
    </rPh>
    <rPh sb="13" eb="15">
      <t>ニンニチ</t>
    </rPh>
    <rPh sb="16" eb="18">
      <t>ケイサン</t>
    </rPh>
    <phoneticPr fontId="1"/>
  </si>
  <si>
    <t>1つの虫ギミック辺り7人日で計算</t>
    <rPh sb="3" eb="4">
      <t>ムシ</t>
    </rPh>
    <rPh sb="8" eb="9">
      <t>アタ</t>
    </rPh>
    <rPh sb="11" eb="12">
      <t>ニン</t>
    </rPh>
    <rPh sb="12" eb="13">
      <t>ニチ</t>
    </rPh>
    <rPh sb="14" eb="16">
      <t>ケイサン</t>
    </rPh>
    <phoneticPr fontId="1"/>
  </si>
  <si>
    <t>Environment総物量</t>
    <rPh sb="11" eb="12">
      <t>ソウ</t>
    </rPh>
    <rPh sb="12" eb="14">
      <t>ブツリョウ</t>
    </rPh>
    <phoneticPr fontId="1"/>
  </si>
  <si>
    <t>Art総物量</t>
    <rPh sb="3" eb="4">
      <t>ソウ</t>
    </rPh>
    <rPh sb="4" eb="6">
      <t>ブツリョウ</t>
    </rPh>
    <phoneticPr fontId="1"/>
  </si>
  <si>
    <t>Plan総物量</t>
    <rPh sb="4" eb="5">
      <t>ソウ</t>
    </rPh>
    <rPh sb="5" eb="7">
      <t>ブツリョウ</t>
    </rPh>
    <phoneticPr fontId="1"/>
  </si>
  <si>
    <t>PLANリード</t>
    <phoneticPr fontId="1"/>
  </si>
  <si>
    <t>その他</t>
    <rPh sb="2" eb="3">
      <t>タ</t>
    </rPh>
    <phoneticPr fontId="1"/>
  </si>
  <si>
    <t>Effect総物量</t>
    <rPh sb="6" eb="7">
      <t>ソウ</t>
    </rPh>
    <rPh sb="7" eb="9">
      <t>ブツリョウ</t>
    </rPh>
    <phoneticPr fontId="1"/>
  </si>
  <si>
    <t>Sound総物量</t>
    <rPh sb="5" eb="6">
      <t>ソウ</t>
    </rPh>
    <rPh sb="6" eb="8">
      <t>ブツリョウ</t>
    </rPh>
    <phoneticPr fontId="1"/>
  </si>
  <si>
    <t>機材</t>
    <rPh sb="0" eb="2">
      <t>キザイ</t>
    </rPh>
    <phoneticPr fontId="1"/>
  </si>
  <si>
    <t>UEライセンス料</t>
    <rPh sb="7" eb="8">
      <t>リョウ</t>
    </rPh>
    <phoneticPr fontId="1"/>
  </si>
  <si>
    <t>サーバー管理費</t>
    <rPh sb="4" eb="6">
      <t>カンリ</t>
    </rPh>
    <rPh sb="6" eb="7">
      <t>ヒ</t>
    </rPh>
    <phoneticPr fontId="1"/>
  </si>
  <si>
    <t>QAコスト</t>
    <phoneticPr fontId="1"/>
  </si>
  <si>
    <t>DCCライセンス料</t>
    <rPh sb="8" eb="9">
      <t>リョウ</t>
    </rPh>
    <phoneticPr fontId="1"/>
  </si>
  <si>
    <t>バージョン管理ツールライセンス料</t>
    <rPh sb="5" eb="7">
      <t>カンリ</t>
    </rPh>
    <rPh sb="15" eb="16">
      <t>リョウ</t>
    </rPh>
    <phoneticPr fontId="1"/>
  </si>
  <si>
    <t>Slackライセンス料</t>
    <rPh sb="10" eb="11">
      <t>リョウ</t>
    </rPh>
    <phoneticPr fontId="1"/>
  </si>
  <si>
    <t>セキュリティツール</t>
    <phoneticPr fontId="1"/>
  </si>
  <si>
    <t>サウンドミドルウェアライセンス料</t>
    <rPh sb="15" eb="16">
      <t>リョウ</t>
    </rPh>
    <phoneticPr fontId="1"/>
  </si>
  <si>
    <t>CRIの場合、F2P販売ではタイトルの月間売上に応じて月額許諾料が変化する様です。</t>
    <rPh sb="4" eb="6">
      <t>バアイ</t>
    </rPh>
    <rPh sb="10" eb="12">
      <t>ハンバイ</t>
    </rPh>
    <rPh sb="19" eb="21">
      <t>ゲッカン</t>
    </rPh>
    <rPh sb="21" eb="23">
      <t>ウリアゲ</t>
    </rPh>
    <rPh sb="24" eb="25">
      <t>オウ</t>
    </rPh>
    <rPh sb="27" eb="29">
      <t>ゲツガク</t>
    </rPh>
    <rPh sb="29" eb="31">
      <t>キョダク</t>
    </rPh>
    <rPh sb="31" eb="32">
      <t>リョウ</t>
    </rPh>
    <rPh sb="33" eb="35">
      <t>ヘンカ</t>
    </rPh>
    <rPh sb="37" eb="38">
      <t>ヨウ</t>
    </rPh>
    <phoneticPr fontId="1"/>
  </si>
  <si>
    <t>金額(円)</t>
    <rPh sb="0" eb="2">
      <t>キンガク</t>
    </rPh>
    <rPh sb="3" eb="4">
      <t>エン</t>
    </rPh>
    <phoneticPr fontId="1"/>
  </si>
  <si>
    <t>1月当たりの参加人数(人)</t>
    <rPh sb="1" eb="2">
      <t>ツキ</t>
    </rPh>
    <rPh sb="2" eb="3">
      <t>ア</t>
    </rPh>
    <rPh sb="6" eb="8">
      <t>サンカ</t>
    </rPh>
    <rPh sb="8" eb="10">
      <t>ニンズウ</t>
    </rPh>
    <rPh sb="11" eb="12">
      <t>ニン</t>
    </rPh>
    <phoneticPr fontId="1"/>
  </si>
  <si>
    <t>人</t>
    <rPh sb="0" eb="1">
      <t>ニン</t>
    </rPh>
    <phoneticPr fontId="1"/>
  </si>
  <si>
    <t>プロジェクトマネージャー</t>
    <phoneticPr fontId="1"/>
  </si>
  <si>
    <t>グローバル配信/サービス/セキュリティ</t>
    <phoneticPr fontId="1"/>
  </si>
  <si>
    <t>コンセプトデザイナー</t>
    <phoneticPr fontId="1"/>
  </si>
  <si>
    <t>武器デザイナー</t>
    <rPh sb="0" eb="2">
      <t>ブキ</t>
    </rPh>
    <phoneticPr fontId="1"/>
  </si>
  <si>
    <t>UIデザイナー - A</t>
    <phoneticPr fontId="1"/>
  </si>
  <si>
    <t>UIデザイナー - B</t>
    <phoneticPr fontId="1"/>
  </si>
  <si>
    <t>衣装デザイナー</t>
    <rPh sb="0" eb="2">
      <t>イショウ</t>
    </rPh>
    <phoneticPr fontId="1"/>
  </si>
  <si>
    <t>アートデザイナー - A</t>
    <phoneticPr fontId="1"/>
  </si>
  <si>
    <t>アートデザイナー - B</t>
    <phoneticPr fontId="1"/>
  </si>
  <si>
    <t>アイテムデザイナー</t>
    <phoneticPr fontId="1"/>
  </si>
  <si>
    <t>キャラクターデザイナー</t>
    <phoneticPr fontId="1"/>
  </si>
  <si>
    <t>ギミックデザイナー - A</t>
    <phoneticPr fontId="1"/>
  </si>
  <si>
    <t>ギミックデザイナー - B</t>
    <phoneticPr fontId="1"/>
  </si>
  <si>
    <t>リードプランナー</t>
    <phoneticPr fontId="1"/>
  </si>
  <si>
    <t>プランナー - A</t>
    <phoneticPr fontId="1"/>
  </si>
  <si>
    <t>プランナー - B</t>
    <phoneticPr fontId="1"/>
  </si>
  <si>
    <t>プランナー - C</t>
    <phoneticPr fontId="1"/>
  </si>
  <si>
    <t>プランナー - D</t>
    <phoneticPr fontId="1"/>
  </si>
  <si>
    <t>プランナー - E</t>
    <phoneticPr fontId="1"/>
  </si>
  <si>
    <t>プランナーE</t>
    <phoneticPr fontId="1"/>
  </si>
  <si>
    <t>プランナーA</t>
    <phoneticPr fontId="1"/>
  </si>
  <si>
    <t>プランナーD</t>
    <phoneticPr fontId="1"/>
  </si>
  <si>
    <t>プランナーB</t>
    <phoneticPr fontId="1"/>
  </si>
  <si>
    <t>プランナーC</t>
    <phoneticPr fontId="1"/>
  </si>
  <si>
    <t>エンバイロメント - A</t>
    <phoneticPr fontId="1"/>
  </si>
  <si>
    <t>エンバイロメント リード</t>
    <phoneticPr fontId="1"/>
  </si>
  <si>
    <t>エンバイロメント - B</t>
    <phoneticPr fontId="1"/>
  </si>
  <si>
    <t>-</t>
    <phoneticPr fontId="1"/>
  </si>
  <si>
    <t>プランナーB(80)</t>
    <phoneticPr fontId="1"/>
  </si>
  <si>
    <t>プランナー - F</t>
    <phoneticPr fontId="1"/>
  </si>
  <si>
    <t>プランナーF</t>
    <phoneticPr fontId="1"/>
  </si>
  <si>
    <t>プランナー - G</t>
    <phoneticPr fontId="1"/>
  </si>
  <si>
    <t>プランナーG</t>
    <phoneticPr fontId="1"/>
  </si>
  <si>
    <t>Slack</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</si>
</sst>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4" x14ac:knownFonts="1">
    <font>
      <sz val="11"/>
      <color theme="1"/>
      <name val="游ゴシック"/>
      <family val="2"/>
      <charset val="128"/>
      <scheme val="minor"/>
    </font>
    <font>
      <sz val="6"/>
      <name val="游ゴシック"/>
      <family val="2"/>
      <charset val="128"/>
      <scheme val="minor"/>
    </font>
    <font>
      <sz val="9"/>
      <color theme="1"/>
      <name val="游ゴシック"/>
      <family val="3"/>
      <charset val="128"/>
      <scheme val="minor"/>
    </font>
    <font>
      <sz val="9"/>
      <color theme="0"/>
      <name val="游ゴシック"/>
      <family val="3"/>
      <charset val="128"/>
      <scheme val="minor"/>
    </font>
    <font>
      <sz val="11"/>
      <color theme="0"/>
      <name val="游ゴシック"/>
      <family val="3"/>
      <charset val="128"/>
      <scheme val="minor"/>
    </font>
    <font>
      <sz val="9"/>
      <name val="游ゴシック"/>
      <family val="3"/>
      <charset val="128"/>
      <scheme val="minor"/>
    </font>
    <font>
      <sz val="11"/>
      <name val="游ゴシック"/>
      <family val="3"/>
      <charset val="128"/>
      <scheme val="minor"/>
    </font>
    <font>
      <sz val="9"/>
      <color theme="1"/>
      <name val="游ゴシック"/>
      <family val="2"/>
      <charset val="128"/>
      <scheme val="minor"/>
    </font>
    <font>
      <sz val="6"/>
      <color theme="1"/>
      <name val="游ゴシック"/>
      <family val="2"/>
      <charset val="128"/>
      <scheme val="minor"/>
    </font>
    <font>
      <sz val="9"/>
      <color theme="0"/>
      <name val="游ゴシック"/>
      <family val="2"/>
      <charset val="128"/>
      <scheme val="minor"/>
    </font>
    <font>
      <sz val="11"/>
      <color rgb="FFFF0000"/>
      <name val="游ゴシック"/>
      <family val="2"/>
      <charset val="128"/>
      <scheme val="minor"/>
    </font>
    <font>
      <b/>
      <sz val="11"/>
      <color theme="1"/>
      <name val="游ゴシック"/>
      <family val="3"/>
      <charset val="128"/>
      <scheme val="minor"/>
    </font>
    <font>
      <b/>
      <sz val="9"/>
      <color theme="1"/>
      <name val="游ゴシック"/>
      <family val="3"/>
      <charset val="128"/>
      <scheme val="minor"/>
    </font>
    <font>
      <sz val="11"/>
      <color theme="1"/>
      <name val="游ゴシック"/>
      <family val="3"/>
      <charset val="128"/>
      <scheme val="minor"/>
    </font>
  </fonts>
  <fills count="37">
    <fill>
      <patternFill patternType="none"/>
    </fill>
    <fill>
      <patternFill patternType="gray125"/>
    </fill>
    <fill>
      <patternFill patternType="solid">
        <fgColor theme="2"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6" tint="0.39997558519241921"/>
        <bgColor indexed="64"/>
      </patternFill>
    </fill>
    <fill>
      <patternFill patternType="solid">
        <fgColor theme="1" tint="0.499984740745262"/>
        <bgColor indexed="64"/>
      </patternFill>
    </fill>
    <fill>
      <patternFill patternType="solid">
        <fgColor theme="1"/>
        <bgColor indexed="64"/>
      </patternFill>
    </fill>
    <fill>
      <patternFill patternType="solid">
        <fgColor rgb="FF7030A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5"/>
        <bgColor indexed="64"/>
      </patternFill>
    </fill>
    <fill>
      <patternFill patternType="solid">
        <fgColor theme="0"/>
        <bgColor indexed="64"/>
      </patternFill>
    </fill>
    <fill>
      <patternFill patternType="solid">
        <fgColor theme="9" tint="0.59999389629810485"/>
        <bgColor indexed="64"/>
      </patternFill>
    </fill>
    <fill>
      <patternFill patternType="solid">
        <fgColor theme="7"/>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00B0F0"/>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9"/>
        <bgColor indexed="64"/>
      </patternFill>
    </fill>
    <fill>
      <patternFill patternType="solid">
        <fgColor rgb="FFFF0000"/>
        <bgColor indexed="64"/>
      </patternFill>
    </fill>
    <fill>
      <patternFill patternType="solid">
        <fgColor theme="3" tint="-0.24994659260841701"/>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5"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rgb="FF92D050"/>
        <bgColor indexed="64"/>
      </patternFill>
    </fill>
    <fill>
      <patternFill patternType="solid">
        <fgColor rgb="FFFFFF00"/>
        <bgColor indexed="64"/>
      </patternFill>
    </fill>
    <fill>
      <patternFill patternType="solid">
        <fgColor rgb="FFC0000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s>
  <cellStyleXfs count="1">
    <xf numFmtId="0" fontId="0" fillId="0" borderId="0">
      <alignment vertical="center"/>
    </xf>
  </cellStyleXfs>
  <cellXfs count="317">
    <xf numFmtId="0" fontId="0" fillId="0" borderId="0" xfId="0">
      <alignment vertical="center"/>
    </xf>
    <xf numFmtId="0" fontId="2" fillId="0" borderId="0" xfId="0" applyFont="1" applyAlignment="1">
      <alignment horizontal="center" vertical="center"/>
    </xf>
    <xf numFmtId="49" fontId="2" fillId="0" borderId="1" xfId="0" applyNumberFormat="1" applyFont="1" applyBorder="1" applyAlignment="1">
      <alignment horizontal="center" vertical="center"/>
    </xf>
    <xf numFmtId="0" fontId="2" fillId="0" borderId="1" xfId="0" applyFont="1" applyBorder="1">
      <alignment vertical="center"/>
    </xf>
    <xf numFmtId="20" fontId="2" fillId="0" borderId="1" xfId="0" applyNumberFormat="1" applyFont="1" applyBorder="1">
      <alignment vertical="center"/>
    </xf>
    <xf numFmtId="0" fontId="2" fillId="0" borderId="1" xfId="0" applyFont="1" applyBorder="1" applyAlignment="1">
      <alignment horizontal="center" vertical="center"/>
    </xf>
    <xf numFmtId="0" fontId="2" fillId="0" borderId="0" xfId="0" applyFont="1">
      <alignment vertical="center"/>
    </xf>
    <xf numFmtId="0" fontId="2" fillId="0" borderId="0" xfId="0" applyFont="1" applyBorder="1" applyAlignment="1">
      <alignment vertical="center"/>
    </xf>
    <xf numFmtId="0" fontId="2" fillId="0" borderId="5" xfId="0" applyFont="1" applyBorder="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lignment vertical="center"/>
    </xf>
    <xf numFmtId="0" fontId="2" fillId="0" borderId="9" xfId="0" applyFont="1" applyBorder="1">
      <alignment vertical="center"/>
    </xf>
    <xf numFmtId="0" fontId="2" fillId="0" borderId="0" xfId="0" applyFont="1" applyFill="1" applyBorder="1">
      <alignment vertical="center"/>
    </xf>
    <xf numFmtId="0" fontId="2" fillId="0" borderId="12" xfId="0" applyFont="1" applyBorder="1">
      <alignment vertical="center"/>
    </xf>
    <xf numFmtId="0" fontId="2" fillId="0" borderId="13" xfId="0" applyFont="1" applyBorder="1">
      <alignment vertical="center"/>
    </xf>
    <xf numFmtId="0" fontId="2" fillId="0" borderId="3" xfId="0" applyFont="1" applyBorder="1" applyAlignment="1">
      <alignment vertical="center"/>
    </xf>
    <xf numFmtId="0" fontId="2" fillId="0" borderId="15" xfId="0" applyFont="1" applyBorder="1" applyAlignment="1">
      <alignment vertical="center"/>
    </xf>
    <xf numFmtId="0" fontId="2" fillId="0" borderId="19" xfId="0" applyFont="1" applyBorder="1">
      <alignment vertical="center"/>
    </xf>
    <xf numFmtId="0" fontId="2" fillId="0" borderId="19" xfId="0" applyFont="1" applyFill="1" applyBorder="1">
      <alignment vertical="center"/>
    </xf>
    <xf numFmtId="0" fontId="2" fillId="0" borderId="22" xfId="0" applyFont="1" applyBorder="1">
      <alignment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5" borderId="0" xfId="0" applyFont="1" applyFill="1" applyBorder="1" applyAlignment="1">
      <alignment horizontal="center" vertical="center"/>
    </xf>
    <xf numFmtId="0" fontId="7" fillId="0" borderId="0" xfId="0" applyFont="1">
      <alignment vertical="center"/>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6" xfId="0" applyFont="1" applyBorder="1">
      <alignment vertical="center"/>
    </xf>
    <xf numFmtId="0" fontId="7" fillId="0" borderId="7" xfId="0" applyFont="1" applyBorder="1">
      <alignment vertical="center"/>
    </xf>
    <xf numFmtId="0" fontId="7" fillId="0" borderId="17" xfId="0" applyFont="1" applyBorder="1">
      <alignment vertical="center"/>
    </xf>
    <xf numFmtId="0" fontId="7" fillId="0" borderId="27" xfId="0" applyFont="1" applyBorder="1">
      <alignment vertical="center"/>
    </xf>
    <xf numFmtId="0" fontId="7" fillId="0" borderId="0" xfId="0" applyFont="1" applyBorder="1">
      <alignment vertical="center"/>
    </xf>
    <xf numFmtId="0" fontId="7" fillId="0" borderId="9" xfId="0" applyFont="1" applyBorder="1">
      <alignment vertical="center"/>
    </xf>
    <xf numFmtId="0" fontId="7" fillId="0" borderId="16" xfId="0" applyFont="1" applyBorder="1">
      <alignment vertical="center"/>
    </xf>
    <xf numFmtId="0" fontId="7" fillId="0" borderId="12" xfId="0" applyFont="1" applyBorder="1">
      <alignment vertical="center"/>
    </xf>
    <xf numFmtId="0" fontId="7" fillId="0" borderId="13" xfId="0" applyFont="1" applyBorder="1">
      <alignment vertical="center"/>
    </xf>
    <xf numFmtId="0" fontId="8" fillId="0" borderId="26" xfId="0" applyFont="1" applyBorder="1" applyAlignment="1">
      <alignment horizontal="center" vertical="center"/>
    </xf>
    <xf numFmtId="0" fontId="7" fillId="0" borderId="0" xfId="0" applyFont="1" applyBorder="1" applyAlignment="1">
      <alignment horizontal="center" vertical="center"/>
    </xf>
    <xf numFmtId="0" fontId="8" fillId="0" borderId="28" xfId="0" applyFont="1" applyBorder="1" applyAlignment="1">
      <alignment horizontal="center" vertical="center"/>
    </xf>
    <xf numFmtId="0" fontId="3" fillId="2" borderId="29" xfId="0" applyFont="1" applyFill="1" applyBorder="1" applyAlignment="1">
      <alignment horizontal="center" vertical="center"/>
    </xf>
    <xf numFmtId="0" fontId="2" fillId="7" borderId="1" xfId="0" applyFont="1" applyFill="1" applyBorder="1">
      <alignment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3" fillId="2" borderId="35" xfId="0" applyFont="1" applyFill="1" applyBorder="1" applyAlignment="1">
      <alignment horizontal="center" vertical="center"/>
    </xf>
    <xf numFmtId="0" fontId="2" fillId="0" borderId="8" xfId="0" applyFont="1" applyBorder="1">
      <alignment vertical="center"/>
    </xf>
    <xf numFmtId="0" fontId="2" fillId="0" borderId="36" xfId="0" applyFont="1" applyBorder="1">
      <alignment vertical="center"/>
    </xf>
    <xf numFmtId="0" fontId="2" fillId="0" borderId="37" xfId="0" applyFont="1" applyBorder="1">
      <alignment vertical="center"/>
    </xf>
    <xf numFmtId="0" fontId="2" fillId="0" borderId="38" xfId="0" applyFont="1" applyBorder="1">
      <alignment vertical="center"/>
    </xf>
    <xf numFmtId="0" fontId="2" fillId="8" borderId="8" xfId="0" applyFont="1" applyFill="1" applyBorder="1">
      <alignment vertical="center"/>
    </xf>
    <xf numFmtId="0" fontId="2" fillId="8" borderId="1" xfId="0" applyFont="1" applyFill="1" applyBorder="1">
      <alignment vertical="center"/>
    </xf>
    <xf numFmtId="0" fontId="2" fillId="8" borderId="36" xfId="0" applyFont="1" applyFill="1" applyBorder="1">
      <alignment vertical="center"/>
    </xf>
    <xf numFmtId="0" fontId="3" fillId="2" borderId="39" xfId="0" applyFont="1" applyFill="1" applyBorder="1" applyAlignment="1">
      <alignment horizontal="center" vertical="center"/>
    </xf>
    <xf numFmtId="0" fontId="2" fillId="0" borderId="23" xfId="0" applyFont="1" applyBorder="1">
      <alignment vertical="center"/>
    </xf>
    <xf numFmtId="0" fontId="2" fillId="0" borderId="40" xfId="0" applyFont="1" applyBorder="1">
      <alignment vertical="center"/>
    </xf>
    <xf numFmtId="0" fontId="2" fillId="0" borderId="41" xfId="0" applyFont="1" applyBorder="1">
      <alignment vertical="center"/>
    </xf>
    <xf numFmtId="0" fontId="2" fillId="0" borderId="41" xfId="0" applyFont="1" applyBorder="1" applyAlignment="1">
      <alignment horizontal="center" vertical="center"/>
    </xf>
    <xf numFmtId="0" fontId="2" fillId="0" borderId="40" xfId="0" applyFont="1" applyBorder="1" applyAlignment="1">
      <alignment horizontal="center" vertical="center"/>
    </xf>
    <xf numFmtId="0" fontId="2" fillId="0" borderId="42" xfId="0" applyFont="1" applyBorder="1" applyAlignment="1">
      <alignment horizontal="center" vertical="center"/>
    </xf>
    <xf numFmtId="0" fontId="2" fillId="0" borderId="4" xfId="0" applyFont="1" applyBorder="1" applyAlignment="1">
      <alignment horizontal="center" vertical="center"/>
    </xf>
    <xf numFmtId="0" fontId="2" fillId="8" borderId="4" xfId="0" applyFont="1" applyFill="1" applyBorder="1" applyAlignment="1">
      <alignment horizontal="center" vertical="center"/>
    </xf>
    <xf numFmtId="0" fontId="2" fillId="0" borderId="43" xfId="0" applyFont="1" applyBorder="1">
      <alignment vertical="center"/>
    </xf>
    <xf numFmtId="0" fontId="2" fillId="0" borderId="39" xfId="0" applyFont="1" applyBorder="1" applyAlignment="1">
      <alignment horizontal="center" vertical="center"/>
    </xf>
    <xf numFmtId="0" fontId="2" fillId="0" borderId="44" xfId="0" applyFont="1" applyBorder="1" applyAlignment="1">
      <alignment horizontal="right" vertical="center"/>
    </xf>
    <xf numFmtId="0" fontId="3" fillId="9" borderId="45" xfId="0" applyFont="1" applyFill="1" applyBorder="1" applyAlignment="1">
      <alignment horizontal="center" vertical="center"/>
    </xf>
    <xf numFmtId="0" fontId="2" fillId="0" borderId="4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3" fillId="9" borderId="0" xfId="0" applyFont="1" applyFill="1" applyAlignment="1">
      <alignment horizontal="center" vertical="center"/>
    </xf>
    <xf numFmtId="0" fontId="2" fillId="0" borderId="43" xfId="0" applyFont="1" applyBorder="1" applyAlignment="1">
      <alignment horizontal="center" vertical="center"/>
    </xf>
    <xf numFmtId="0" fontId="2" fillId="0" borderId="29" xfId="0" applyFont="1" applyBorder="1">
      <alignment vertical="center"/>
    </xf>
    <xf numFmtId="0" fontId="2" fillId="3" borderId="19" xfId="0" applyFont="1" applyFill="1" applyBorder="1">
      <alignment vertical="center"/>
    </xf>
    <xf numFmtId="0" fontId="2" fillId="3" borderId="9" xfId="0" applyFont="1" applyFill="1" applyBorder="1">
      <alignment vertical="center"/>
    </xf>
    <xf numFmtId="0" fontId="7" fillId="0" borderId="1" xfId="0" applyFont="1" applyBorder="1">
      <alignment vertical="center"/>
    </xf>
    <xf numFmtId="0" fontId="7" fillId="0" borderId="36" xfId="0" applyFont="1" applyBorder="1">
      <alignment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7" fillId="0" borderId="29" xfId="0" applyFont="1" applyBorder="1">
      <alignment vertical="center"/>
    </xf>
    <xf numFmtId="0" fontId="7" fillId="0" borderId="29" xfId="0" applyFont="1" applyBorder="1" applyAlignment="1">
      <alignment horizontal="center" vertical="center"/>
    </xf>
    <xf numFmtId="0" fontId="7" fillId="0" borderId="35" xfId="0" applyFont="1" applyBorder="1">
      <alignment vertical="center"/>
    </xf>
    <xf numFmtId="0" fontId="9" fillId="3" borderId="47" xfId="0" applyFont="1" applyFill="1" applyBorder="1">
      <alignment vertical="center"/>
    </xf>
    <xf numFmtId="0" fontId="9" fillId="3" borderId="45" xfId="0" applyFont="1" applyFill="1" applyBorder="1">
      <alignment vertical="center"/>
    </xf>
    <xf numFmtId="0" fontId="7" fillId="0" borderId="46" xfId="0" applyFont="1" applyBorder="1" applyAlignment="1">
      <alignment horizontal="center" vertical="center"/>
    </xf>
    <xf numFmtId="0" fontId="7" fillId="0" borderId="8" xfId="0" applyFont="1" applyBorder="1" applyAlignment="1">
      <alignment horizontal="center" vertical="center"/>
    </xf>
    <xf numFmtId="0" fontId="7" fillId="0" borderId="43" xfId="0" applyFont="1" applyBorder="1" applyAlignment="1">
      <alignment horizontal="center" vertical="center"/>
    </xf>
    <xf numFmtId="0" fontId="9" fillId="3" borderId="44" xfId="0" applyFont="1" applyFill="1" applyBorder="1" applyAlignment="1">
      <alignment horizontal="center" vertical="center"/>
    </xf>
    <xf numFmtId="0" fontId="9" fillId="10" borderId="30" xfId="0" applyFont="1" applyFill="1" applyBorder="1">
      <alignment vertical="center"/>
    </xf>
    <xf numFmtId="0" fontId="7" fillId="11" borderId="1" xfId="0" applyFont="1" applyFill="1" applyBorder="1">
      <alignment vertical="center"/>
    </xf>
    <xf numFmtId="0" fontId="7" fillId="11" borderId="1" xfId="0" applyFont="1" applyFill="1" applyBorder="1" applyAlignment="1">
      <alignment horizontal="center" vertical="center"/>
    </xf>
    <xf numFmtId="0" fontId="7" fillId="11" borderId="36" xfId="0" applyFont="1" applyFill="1" applyBorder="1">
      <alignment vertical="center"/>
    </xf>
    <xf numFmtId="0" fontId="9" fillId="3" borderId="47" xfId="0" applyFont="1" applyFill="1" applyBorder="1" applyAlignment="1">
      <alignment horizontal="right" vertical="center"/>
    </xf>
    <xf numFmtId="176" fontId="0" fillId="0" borderId="0" xfId="0" applyNumberFormat="1">
      <alignment vertical="center"/>
    </xf>
    <xf numFmtId="0" fontId="10" fillId="0" borderId="0" xfId="0" applyFont="1">
      <alignment vertical="center"/>
    </xf>
    <xf numFmtId="0" fontId="0" fillId="0" borderId="0" xfId="0" applyAlignment="1">
      <alignment vertical="center" wrapText="1"/>
    </xf>
    <xf numFmtId="0" fontId="0" fillId="0" borderId="0" xfId="0" applyAlignment="1">
      <alignment horizontal="center" vertical="center"/>
    </xf>
    <xf numFmtId="0" fontId="11" fillId="12" borderId="0" xfId="0" applyFont="1" applyFill="1" applyAlignment="1">
      <alignment horizontal="center" vertical="center"/>
    </xf>
    <xf numFmtId="0" fontId="0" fillId="14" borderId="14" xfId="0" applyFill="1" applyBorder="1">
      <alignment vertical="center"/>
    </xf>
    <xf numFmtId="176" fontId="0" fillId="14" borderId="14" xfId="0" applyNumberFormat="1" applyFill="1" applyBorder="1">
      <alignment vertical="center"/>
    </xf>
    <xf numFmtId="0" fontId="0" fillId="14" borderId="49" xfId="0" applyFill="1" applyBorder="1">
      <alignment vertical="center"/>
    </xf>
    <xf numFmtId="0" fontId="0" fillId="14" borderId="50" xfId="0" applyFill="1" applyBorder="1">
      <alignment vertical="center"/>
    </xf>
    <xf numFmtId="0" fontId="0" fillId="14" borderId="52" xfId="0" applyFill="1" applyBorder="1">
      <alignment vertical="center"/>
    </xf>
    <xf numFmtId="0" fontId="0" fillId="14" borderId="31" xfId="0" applyFill="1" applyBorder="1">
      <alignment vertical="center"/>
    </xf>
    <xf numFmtId="176" fontId="0" fillId="14" borderId="53" xfId="0" applyNumberFormat="1" applyFill="1" applyBorder="1">
      <alignment vertical="center"/>
    </xf>
    <xf numFmtId="176" fontId="0" fillId="0" borderId="48" xfId="0" applyNumberFormat="1" applyBorder="1">
      <alignment vertical="center"/>
    </xf>
    <xf numFmtId="0" fontId="0" fillId="0" borderId="10" xfId="0" applyBorder="1">
      <alignment vertical="center"/>
    </xf>
    <xf numFmtId="176" fontId="0" fillId="0" borderId="10" xfId="0" applyNumberFormat="1" applyBorder="1">
      <alignment vertical="center"/>
    </xf>
    <xf numFmtId="176" fontId="0" fillId="0" borderId="51" xfId="0" applyNumberFormat="1" applyBorder="1">
      <alignment vertical="center"/>
    </xf>
    <xf numFmtId="0" fontId="13" fillId="0" borderId="0" xfId="0" applyFont="1">
      <alignment vertical="center"/>
    </xf>
    <xf numFmtId="0" fontId="0" fillId="0" borderId="8" xfId="0" applyBorder="1">
      <alignment vertical="center"/>
    </xf>
    <xf numFmtId="0" fontId="0" fillId="0" borderId="1" xfId="0" applyBorder="1">
      <alignment vertical="center"/>
    </xf>
    <xf numFmtId="0" fontId="0" fillId="0" borderId="36" xfId="0" applyBorder="1">
      <alignment vertical="center"/>
    </xf>
    <xf numFmtId="0" fontId="0" fillId="0" borderId="8" xfId="0" applyFill="1" applyBorder="1">
      <alignment vertical="center"/>
    </xf>
    <xf numFmtId="0" fontId="0" fillId="0" borderId="1" xfId="0" applyFill="1" applyBorder="1">
      <alignment vertical="center"/>
    </xf>
    <xf numFmtId="0" fontId="0" fillId="0" borderId="11" xfId="0" applyFill="1" applyBorder="1">
      <alignment vertical="center"/>
    </xf>
    <xf numFmtId="0" fontId="0" fillId="0" borderId="37" xfId="0" applyBorder="1">
      <alignment vertical="center"/>
    </xf>
    <xf numFmtId="0" fontId="0" fillId="0" borderId="37" xfId="0" applyFill="1" applyBorder="1">
      <alignment vertical="center"/>
    </xf>
    <xf numFmtId="0" fontId="0" fillId="0" borderId="38" xfId="0" applyFill="1" applyBorder="1">
      <alignment vertical="center"/>
    </xf>
    <xf numFmtId="0" fontId="0" fillId="0" borderId="23" xfId="0" applyBorder="1">
      <alignment vertical="center"/>
    </xf>
    <xf numFmtId="0" fontId="0" fillId="0" borderId="5" xfId="0" applyBorder="1">
      <alignment vertical="center"/>
    </xf>
    <xf numFmtId="0" fontId="0" fillId="0" borderId="54" xfId="0" applyBorder="1">
      <alignment vertical="center"/>
    </xf>
    <xf numFmtId="0" fontId="11" fillId="12" borderId="44" xfId="0" applyFont="1" applyFill="1" applyBorder="1" applyAlignment="1">
      <alignment horizontal="center" vertical="center"/>
    </xf>
    <xf numFmtId="0" fontId="11" fillId="12" borderId="47" xfId="0" applyFont="1" applyFill="1" applyBorder="1" applyAlignment="1">
      <alignment horizontal="center" vertical="center"/>
    </xf>
    <xf numFmtId="0" fontId="12" fillId="12" borderId="45" xfId="0" applyFont="1" applyFill="1" applyBorder="1" applyAlignment="1">
      <alignment horizontal="center" vertical="center"/>
    </xf>
    <xf numFmtId="0" fontId="0" fillId="0" borderId="36" xfId="0" applyFill="1" applyBorder="1">
      <alignment vertical="center"/>
    </xf>
    <xf numFmtId="0" fontId="0" fillId="0" borderId="1" xfId="0" applyBorder="1" applyAlignment="1">
      <alignment vertical="center"/>
    </xf>
    <xf numFmtId="0" fontId="0" fillId="0" borderId="47" xfId="0" applyBorder="1" applyAlignment="1">
      <alignment horizontal="center" vertical="center"/>
    </xf>
    <xf numFmtId="0" fontId="0" fillId="0" borderId="1" xfId="0" applyBorder="1" applyAlignment="1">
      <alignment vertical="center" wrapText="1"/>
    </xf>
    <xf numFmtId="0" fontId="0" fillId="0" borderId="38" xfId="0" applyBorder="1">
      <alignment vertical="center"/>
    </xf>
    <xf numFmtId="0" fontId="11" fillId="12" borderId="45" xfId="0" applyFont="1" applyFill="1" applyBorder="1" applyAlignment="1">
      <alignment horizontal="center" vertical="center"/>
    </xf>
    <xf numFmtId="0" fontId="11" fillId="13" borderId="10" xfId="0" applyFont="1" applyFill="1" applyBorder="1" applyAlignment="1">
      <alignment horizontal="right" vertical="center"/>
    </xf>
    <xf numFmtId="0" fontId="11" fillId="13" borderId="24" xfId="0" applyFont="1" applyFill="1" applyBorder="1" applyAlignment="1">
      <alignment horizontal="right" vertical="center"/>
    </xf>
    <xf numFmtId="0" fontId="11" fillId="13" borderId="28" xfId="0" applyFont="1" applyFill="1" applyBorder="1" applyAlignment="1">
      <alignment horizontal="right" vertical="center"/>
    </xf>
    <xf numFmtId="0" fontId="11" fillId="13" borderId="25" xfId="0" applyFont="1" applyFill="1" applyBorder="1" applyAlignment="1">
      <alignment horizontal="right" vertical="center"/>
    </xf>
    <xf numFmtId="0" fontId="0" fillId="0" borderId="37" xfId="0" applyBorder="1" applyAlignment="1">
      <alignment vertical="center" wrapText="1"/>
    </xf>
    <xf numFmtId="176" fontId="0" fillId="0" borderId="5" xfId="0" applyNumberFormat="1" applyBorder="1">
      <alignment vertical="center"/>
    </xf>
    <xf numFmtId="176" fontId="0" fillId="0" borderId="1" xfId="0" applyNumberFormat="1" applyBorder="1">
      <alignment vertical="center"/>
    </xf>
    <xf numFmtId="176" fontId="0" fillId="0" borderId="37" xfId="0" applyNumberFormat="1" applyBorder="1">
      <alignment vertical="center"/>
    </xf>
    <xf numFmtId="0" fontId="0" fillId="0" borderId="10" xfId="0" applyBorder="1" applyAlignment="1">
      <alignment horizontal="right" vertical="center"/>
    </xf>
    <xf numFmtId="0" fontId="0" fillId="14" borderId="10" xfId="0" applyFill="1" applyBorder="1">
      <alignment vertical="center"/>
    </xf>
    <xf numFmtId="0" fontId="0" fillId="13" borderId="0" xfId="0" applyFill="1">
      <alignment vertical="center"/>
    </xf>
    <xf numFmtId="0" fontId="0" fillId="0" borderId="0" xfId="0" applyFill="1">
      <alignment vertical="center"/>
    </xf>
    <xf numFmtId="0" fontId="0" fillId="16" borderId="1" xfId="0" applyFill="1" applyBorder="1">
      <alignment vertical="center"/>
    </xf>
    <xf numFmtId="0" fontId="0" fillId="16" borderId="36" xfId="0" applyFill="1" applyBorder="1">
      <alignment vertical="center"/>
    </xf>
    <xf numFmtId="0" fontId="2" fillId="16" borderId="1" xfId="0" applyFont="1" applyFill="1" applyBorder="1">
      <alignment vertical="center"/>
    </xf>
    <xf numFmtId="0" fontId="2" fillId="0" borderId="8" xfId="0" applyFont="1" applyFill="1" applyBorder="1">
      <alignment vertical="center"/>
    </xf>
    <xf numFmtId="0" fontId="0" fillId="4" borderId="1" xfId="0" applyFill="1" applyBorder="1">
      <alignment vertical="center"/>
    </xf>
    <xf numFmtId="0" fontId="0" fillId="4" borderId="36" xfId="0" applyFill="1" applyBorder="1">
      <alignment vertical="center"/>
    </xf>
    <xf numFmtId="0" fontId="2" fillId="4" borderId="1" xfId="0" applyFont="1" applyFill="1" applyBorder="1">
      <alignment vertical="center"/>
    </xf>
    <xf numFmtId="0" fontId="0" fillId="17" borderId="1" xfId="0" applyFill="1" applyBorder="1">
      <alignment vertical="center"/>
    </xf>
    <xf numFmtId="0" fontId="0" fillId="17" borderId="36" xfId="0" applyFill="1" applyBorder="1">
      <alignment vertical="center"/>
    </xf>
    <xf numFmtId="0" fontId="2" fillId="17" borderId="1" xfId="0" applyFont="1" applyFill="1" applyBorder="1">
      <alignment vertical="center"/>
    </xf>
    <xf numFmtId="0" fontId="0" fillId="6" borderId="1" xfId="0" applyFill="1" applyBorder="1">
      <alignment vertical="center"/>
    </xf>
    <xf numFmtId="0" fontId="0" fillId="6" borderId="36" xfId="0" applyFill="1" applyBorder="1">
      <alignment vertical="center"/>
    </xf>
    <xf numFmtId="0" fontId="2" fillId="6" borderId="1" xfId="0" applyFont="1" applyFill="1" applyBorder="1">
      <alignment vertical="center"/>
    </xf>
    <xf numFmtId="0" fontId="0" fillId="18" borderId="1" xfId="0" applyFill="1" applyBorder="1">
      <alignment vertical="center"/>
    </xf>
    <xf numFmtId="0" fontId="0" fillId="18" borderId="36" xfId="0" applyFill="1" applyBorder="1">
      <alignment vertical="center"/>
    </xf>
    <xf numFmtId="0" fontId="2" fillId="18" borderId="1" xfId="0" applyFont="1" applyFill="1" applyBorder="1">
      <alignment vertical="center"/>
    </xf>
    <xf numFmtId="0" fontId="2" fillId="19" borderId="1" xfId="0" applyFont="1" applyFill="1" applyBorder="1">
      <alignment vertical="center"/>
    </xf>
    <xf numFmtId="0" fontId="0" fillId="19" borderId="1" xfId="0" applyFill="1" applyBorder="1">
      <alignment vertical="center"/>
    </xf>
    <xf numFmtId="0" fontId="0" fillId="19" borderId="36" xfId="0" applyFill="1" applyBorder="1">
      <alignment vertical="center"/>
    </xf>
    <xf numFmtId="0" fontId="0" fillId="20" borderId="1" xfId="0" applyFill="1" applyBorder="1">
      <alignment vertical="center"/>
    </xf>
    <xf numFmtId="0" fontId="0" fillId="20" borderId="36" xfId="0" applyFill="1" applyBorder="1">
      <alignment vertical="center"/>
    </xf>
    <xf numFmtId="0" fontId="2" fillId="20" borderId="1" xfId="0" applyFont="1" applyFill="1" applyBorder="1">
      <alignment vertical="center"/>
    </xf>
    <xf numFmtId="0" fontId="0" fillId="21" borderId="1" xfId="0" applyFill="1" applyBorder="1" applyAlignment="1">
      <alignment vertical="center"/>
    </xf>
    <xf numFmtId="0" fontId="0" fillId="21" borderId="1" xfId="0" applyFill="1" applyBorder="1">
      <alignment vertical="center"/>
    </xf>
    <xf numFmtId="0" fontId="0" fillId="21" borderId="36" xfId="0" applyFill="1" applyBorder="1">
      <alignment vertical="center"/>
    </xf>
    <xf numFmtId="0" fontId="2" fillId="21" borderId="1" xfId="0" applyFont="1" applyFill="1" applyBorder="1">
      <alignment vertical="center"/>
    </xf>
    <xf numFmtId="0" fontId="0" fillId="13" borderId="1" xfId="0" applyFill="1" applyBorder="1" applyAlignment="1">
      <alignment vertical="center"/>
    </xf>
    <xf numFmtId="0" fontId="0" fillId="13" borderId="1" xfId="0" applyFill="1" applyBorder="1">
      <alignment vertical="center"/>
    </xf>
    <xf numFmtId="0" fontId="0" fillId="13" borderId="36" xfId="0" applyFill="1" applyBorder="1">
      <alignment vertical="center"/>
    </xf>
    <xf numFmtId="0" fontId="2" fillId="13" borderId="1" xfId="0" applyFont="1" applyFill="1" applyBorder="1">
      <alignment vertical="center"/>
    </xf>
    <xf numFmtId="0" fontId="0" fillId="17" borderId="1" xfId="0" applyFill="1" applyBorder="1" applyAlignment="1">
      <alignment vertical="center"/>
    </xf>
    <xf numFmtId="0" fontId="2" fillId="0" borderId="3" xfId="0" applyFont="1" applyBorder="1">
      <alignment vertical="center"/>
    </xf>
    <xf numFmtId="0" fontId="0" fillId="5" borderId="1" xfId="0" applyFill="1" applyBorder="1" applyAlignment="1">
      <alignment vertical="center"/>
    </xf>
    <xf numFmtId="0" fontId="0" fillId="5" borderId="1" xfId="0" applyFill="1" applyBorder="1">
      <alignment vertical="center"/>
    </xf>
    <xf numFmtId="0" fontId="0" fillId="5" borderId="36" xfId="0" applyFill="1" applyBorder="1">
      <alignment vertical="center"/>
    </xf>
    <xf numFmtId="0" fontId="2" fillId="5" borderId="1" xfId="0" applyFont="1" applyFill="1" applyBorder="1">
      <alignment vertical="center"/>
    </xf>
    <xf numFmtId="0" fontId="13" fillId="22" borderId="1" xfId="0" applyFont="1" applyFill="1" applyBorder="1">
      <alignment vertical="center"/>
    </xf>
    <xf numFmtId="0" fontId="13" fillId="22" borderId="36" xfId="0" applyFont="1" applyFill="1" applyBorder="1">
      <alignment vertical="center"/>
    </xf>
    <xf numFmtId="0" fontId="2" fillId="22" borderId="1" xfId="0" applyFont="1" applyFill="1" applyBorder="1">
      <alignment vertical="center"/>
    </xf>
    <xf numFmtId="0" fontId="0" fillId="23" borderId="1" xfId="0" applyFill="1" applyBorder="1" applyAlignment="1">
      <alignment vertical="center"/>
    </xf>
    <xf numFmtId="0" fontId="0" fillId="23" borderId="1" xfId="0" applyFill="1" applyBorder="1">
      <alignment vertical="center"/>
    </xf>
    <xf numFmtId="0" fontId="0" fillId="23" borderId="36" xfId="0" applyFill="1" applyBorder="1">
      <alignment vertical="center"/>
    </xf>
    <xf numFmtId="0" fontId="2" fillId="23" borderId="1" xfId="0" applyFont="1" applyFill="1" applyBorder="1">
      <alignment vertical="center"/>
    </xf>
    <xf numFmtId="0" fontId="2" fillId="0" borderId="1" xfId="0" applyFont="1" applyFill="1" applyBorder="1">
      <alignment vertical="center"/>
    </xf>
    <xf numFmtId="0" fontId="0" fillId="0" borderId="1" xfId="0" applyFill="1" applyBorder="1" applyAlignment="1">
      <alignment vertical="center"/>
    </xf>
    <xf numFmtId="0" fontId="0" fillId="24" borderId="1" xfId="0" applyFont="1" applyFill="1" applyBorder="1" applyAlignment="1">
      <alignment vertical="center"/>
    </xf>
    <xf numFmtId="0" fontId="0" fillId="24" borderId="1" xfId="0" applyFont="1" applyFill="1" applyBorder="1">
      <alignment vertical="center"/>
    </xf>
    <xf numFmtId="0" fontId="0" fillId="24" borderId="36" xfId="0" applyFont="1" applyFill="1" applyBorder="1">
      <alignment vertical="center"/>
    </xf>
    <xf numFmtId="0" fontId="2" fillId="24" borderId="0" xfId="0" applyFont="1" applyFill="1">
      <alignment vertical="center"/>
    </xf>
    <xf numFmtId="0" fontId="0" fillId="25" borderId="1" xfId="0" applyFill="1" applyBorder="1" applyAlignment="1">
      <alignment vertical="center"/>
    </xf>
    <xf numFmtId="0" fontId="0" fillId="25" borderId="1" xfId="0" applyFill="1" applyBorder="1">
      <alignment vertical="center"/>
    </xf>
    <xf numFmtId="0" fontId="0" fillId="25" borderId="36" xfId="0" applyFill="1" applyBorder="1">
      <alignment vertical="center"/>
    </xf>
    <xf numFmtId="0" fontId="2" fillId="25" borderId="0" xfId="0" applyFont="1" applyFill="1">
      <alignment vertical="center"/>
    </xf>
    <xf numFmtId="0" fontId="0" fillId="26" borderId="1" xfId="0" applyFill="1" applyBorder="1" applyAlignment="1">
      <alignment vertical="center"/>
    </xf>
    <xf numFmtId="0" fontId="0" fillId="26" borderId="1" xfId="0" applyFill="1" applyBorder="1">
      <alignment vertical="center"/>
    </xf>
    <xf numFmtId="0" fontId="0" fillId="26" borderId="36" xfId="0" applyFill="1" applyBorder="1">
      <alignment vertical="center"/>
    </xf>
    <xf numFmtId="0" fontId="2" fillId="27" borderId="1" xfId="0" applyFont="1" applyFill="1" applyBorder="1">
      <alignment vertical="center"/>
    </xf>
    <xf numFmtId="0" fontId="0" fillId="28" borderId="1" xfId="0" applyFill="1" applyBorder="1" applyAlignment="1">
      <alignment vertical="center"/>
    </xf>
    <xf numFmtId="0" fontId="0" fillId="28" borderId="1" xfId="0" applyFill="1" applyBorder="1">
      <alignment vertical="center"/>
    </xf>
    <xf numFmtId="0" fontId="0" fillId="28" borderId="36" xfId="0" applyFill="1" applyBorder="1">
      <alignment vertical="center"/>
    </xf>
    <xf numFmtId="0" fontId="2" fillId="28" borderId="0" xfId="0" applyFont="1" applyFill="1">
      <alignment vertical="center"/>
    </xf>
    <xf numFmtId="0" fontId="0" fillId="15" borderId="1" xfId="0" applyFill="1" applyBorder="1">
      <alignment vertical="center"/>
    </xf>
    <xf numFmtId="0" fontId="0" fillId="15" borderId="36" xfId="0" applyFill="1" applyBorder="1">
      <alignment vertical="center"/>
    </xf>
    <xf numFmtId="0" fontId="0" fillId="15" borderId="1" xfId="0" applyFill="1" applyBorder="1" applyAlignment="1">
      <alignment vertical="center"/>
    </xf>
    <xf numFmtId="0" fontId="2" fillId="15" borderId="1" xfId="0" applyFont="1" applyFill="1" applyBorder="1">
      <alignment vertical="center"/>
    </xf>
    <xf numFmtId="0" fontId="0" fillId="29" borderId="1" xfId="0" applyFill="1" applyBorder="1" applyAlignment="1">
      <alignment vertical="center"/>
    </xf>
    <xf numFmtId="0" fontId="0" fillId="29" borderId="1" xfId="0" applyFill="1" applyBorder="1">
      <alignment vertical="center"/>
    </xf>
    <xf numFmtId="0" fontId="0" fillId="29" borderId="36" xfId="0" applyFill="1" applyBorder="1">
      <alignment vertical="center"/>
    </xf>
    <xf numFmtId="0" fontId="2" fillId="29" borderId="1" xfId="0" applyFont="1" applyFill="1" applyBorder="1">
      <alignment vertical="center"/>
    </xf>
    <xf numFmtId="0" fontId="0" fillId="30" borderId="37" xfId="0" applyFill="1" applyBorder="1" applyAlignment="1">
      <alignment vertical="center"/>
    </xf>
    <xf numFmtId="0" fontId="0" fillId="30" borderId="37" xfId="0" applyFill="1" applyBorder="1">
      <alignment vertical="center"/>
    </xf>
    <xf numFmtId="0" fontId="0" fillId="30" borderId="38" xfId="0" applyFill="1" applyBorder="1">
      <alignment vertical="center"/>
    </xf>
    <xf numFmtId="0" fontId="2" fillId="30" borderId="1" xfId="0" applyFont="1" applyFill="1" applyBorder="1">
      <alignment vertical="center"/>
    </xf>
    <xf numFmtId="0" fontId="0" fillId="31" borderId="1" xfId="0" applyFill="1" applyBorder="1" applyAlignment="1">
      <alignment vertical="center"/>
    </xf>
    <xf numFmtId="0" fontId="0" fillId="31" borderId="1" xfId="0" applyFill="1" applyBorder="1">
      <alignment vertical="center"/>
    </xf>
    <xf numFmtId="0" fontId="0" fillId="31" borderId="36" xfId="0" applyFill="1" applyBorder="1">
      <alignment vertical="center"/>
    </xf>
    <xf numFmtId="0" fontId="2" fillId="31" borderId="1" xfId="0" applyFont="1" applyFill="1" applyBorder="1">
      <alignment vertical="center"/>
    </xf>
    <xf numFmtId="0" fontId="0" fillId="32" borderId="1" xfId="0" applyFill="1" applyBorder="1" applyAlignment="1">
      <alignment vertical="center"/>
    </xf>
    <xf numFmtId="0" fontId="0" fillId="32" borderId="1" xfId="0" applyFill="1" applyBorder="1">
      <alignment vertical="center"/>
    </xf>
    <xf numFmtId="0" fontId="0" fillId="32" borderId="36" xfId="0" applyFill="1" applyBorder="1">
      <alignment vertical="center"/>
    </xf>
    <xf numFmtId="0" fontId="2" fillId="32" borderId="1" xfId="0" applyFont="1" applyFill="1" applyBorder="1">
      <alignment vertical="center"/>
    </xf>
    <xf numFmtId="0" fontId="0" fillId="19" borderId="1" xfId="0" applyFill="1" applyBorder="1" applyAlignment="1">
      <alignment vertical="center"/>
    </xf>
    <xf numFmtId="0" fontId="0" fillId="10" borderId="1" xfId="0" applyFill="1" applyBorder="1" applyAlignment="1">
      <alignment vertical="center"/>
    </xf>
    <xf numFmtId="0" fontId="0" fillId="10" borderId="1" xfId="0" applyFill="1" applyBorder="1">
      <alignment vertical="center"/>
    </xf>
    <xf numFmtId="0" fontId="0" fillId="10" borderId="36" xfId="0" applyFill="1" applyBorder="1">
      <alignment vertical="center"/>
    </xf>
    <xf numFmtId="0" fontId="2" fillId="10" borderId="1" xfId="0" applyFont="1" applyFill="1" applyBorder="1">
      <alignment vertical="center"/>
    </xf>
    <xf numFmtId="0" fontId="0" fillId="33" borderId="1" xfId="0" applyFill="1" applyBorder="1" applyAlignment="1">
      <alignment vertical="center"/>
    </xf>
    <xf numFmtId="0" fontId="0" fillId="33" borderId="1" xfId="0" applyFill="1" applyBorder="1">
      <alignment vertical="center"/>
    </xf>
    <xf numFmtId="0" fontId="0" fillId="33" borderId="36" xfId="0" applyFill="1" applyBorder="1">
      <alignment vertical="center"/>
    </xf>
    <xf numFmtId="0" fontId="2" fillId="33" borderId="1" xfId="0" applyFont="1" applyFill="1" applyBorder="1">
      <alignment vertical="center"/>
    </xf>
    <xf numFmtId="0" fontId="0" fillId="11" borderId="1" xfId="0" applyFill="1" applyBorder="1">
      <alignment vertical="center"/>
    </xf>
    <xf numFmtId="0" fontId="0" fillId="11" borderId="36" xfId="0" applyFill="1" applyBorder="1">
      <alignment vertical="center"/>
    </xf>
    <xf numFmtId="0" fontId="2" fillId="11" borderId="1" xfId="0" applyFont="1" applyFill="1" applyBorder="1">
      <alignment vertical="center"/>
    </xf>
    <xf numFmtId="0" fontId="0" fillId="24" borderId="1" xfId="0" applyFill="1" applyBorder="1" applyAlignment="1">
      <alignment vertical="center"/>
    </xf>
    <xf numFmtId="0" fontId="0" fillId="24" borderId="1" xfId="0" applyFill="1" applyBorder="1">
      <alignment vertical="center"/>
    </xf>
    <xf numFmtId="0" fontId="0" fillId="24" borderId="36" xfId="0" applyFill="1" applyBorder="1">
      <alignment vertical="center"/>
    </xf>
    <xf numFmtId="0" fontId="2" fillId="24" borderId="1" xfId="0" applyFont="1" applyFill="1" applyBorder="1">
      <alignment vertical="center"/>
    </xf>
    <xf numFmtId="0" fontId="0" fillId="30" borderId="1" xfId="0" applyFill="1" applyBorder="1">
      <alignment vertical="center"/>
    </xf>
    <xf numFmtId="0" fontId="0" fillId="30" borderId="36" xfId="0" applyFill="1" applyBorder="1">
      <alignment vertical="center"/>
    </xf>
    <xf numFmtId="0" fontId="0" fillId="0" borderId="33" xfId="0" applyBorder="1" applyAlignment="1">
      <alignment horizontal="center" vertical="center"/>
    </xf>
    <xf numFmtId="0" fontId="0" fillId="0" borderId="1" xfId="0" applyBorder="1" applyAlignment="1">
      <alignment horizontal="center" vertical="center"/>
    </xf>
    <xf numFmtId="0" fontId="2" fillId="25" borderId="1" xfId="0" applyFont="1" applyFill="1" applyBorder="1">
      <alignment vertical="center"/>
    </xf>
    <xf numFmtId="0" fontId="0" fillId="34" borderId="1" xfId="0" applyFill="1" applyBorder="1">
      <alignment vertical="center"/>
    </xf>
    <xf numFmtId="0" fontId="0" fillId="34" borderId="36" xfId="0" applyFill="1" applyBorder="1">
      <alignment vertical="center"/>
    </xf>
    <xf numFmtId="0" fontId="2" fillId="34" borderId="1" xfId="0" applyFont="1" applyFill="1" applyBorder="1">
      <alignment vertical="center"/>
    </xf>
    <xf numFmtId="0" fontId="0" fillId="35" borderId="1" xfId="0" applyFill="1" applyBorder="1">
      <alignment vertical="center"/>
    </xf>
    <xf numFmtId="0" fontId="0" fillId="35" borderId="36" xfId="0" applyFill="1" applyBorder="1">
      <alignment vertical="center"/>
    </xf>
    <xf numFmtId="0" fontId="2" fillId="35" borderId="1" xfId="0" applyFont="1" applyFill="1" applyBorder="1">
      <alignment vertical="center"/>
    </xf>
    <xf numFmtId="0" fontId="0" fillId="3" borderId="1" xfId="0" applyFill="1" applyBorder="1">
      <alignment vertical="center"/>
    </xf>
    <xf numFmtId="0" fontId="0" fillId="3" borderId="36" xfId="0" applyFill="1" applyBorder="1">
      <alignment vertical="center"/>
    </xf>
    <xf numFmtId="0" fontId="2" fillId="3" borderId="1" xfId="0" applyFont="1" applyFill="1" applyBorder="1">
      <alignment vertical="center"/>
    </xf>
    <xf numFmtId="0" fontId="0" fillId="36" borderId="1" xfId="0" applyFill="1" applyBorder="1">
      <alignment vertical="center"/>
    </xf>
    <xf numFmtId="0" fontId="0" fillId="36" borderId="36" xfId="0" applyFill="1" applyBorder="1">
      <alignment vertical="center"/>
    </xf>
    <xf numFmtId="0" fontId="2" fillId="36" borderId="1" xfId="0" applyFont="1" applyFill="1" applyBorder="1">
      <alignment vertical="center"/>
    </xf>
    <xf numFmtId="0" fontId="2" fillId="0" borderId="36" xfId="0" applyFont="1" applyFill="1" applyBorder="1">
      <alignment vertical="center"/>
    </xf>
    <xf numFmtId="0" fontId="0" fillId="20" borderId="1" xfId="0" applyFill="1" applyBorder="1" applyAlignment="1">
      <alignment vertical="center"/>
    </xf>
    <xf numFmtId="49" fontId="2" fillId="0" borderId="1" xfId="0" applyNumberFormat="1" applyFont="1" applyBorder="1" applyAlignment="1">
      <alignment horizontal="center" vertical="center"/>
    </xf>
    <xf numFmtId="0" fontId="2" fillId="0" borderId="1" xfId="0" applyFont="1" applyBorder="1" applyAlignment="1">
      <alignment vertical="center"/>
    </xf>
    <xf numFmtId="0" fontId="3" fillId="6" borderId="2" xfId="0" applyFont="1" applyFill="1" applyBorder="1" applyAlignment="1">
      <alignment horizontal="center" vertical="center"/>
    </xf>
    <xf numFmtId="0" fontId="0" fillId="0" borderId="2" xfId="0" applyBorder="1" applyAlignment="1">
      <alignment horizontal="center" vertical="center"/>
    </xf>
    <xf numFmtId="0" fontId="5" fillId="4" borderId="2" xfId="0" applyFont="1" applyFill="1" applyBorder="1" applyAlignment="1">
      <alignment horizontal="left" vertical="top" wrapText="1"/>
    </xf>
    <xf numFmtId="0" fontId="6" fillId="0" borderId="2" xfId="0" applyFont="1" applyBorder="1" applyAlignment="1">
      <alignment horizontal="left" vertical="top"/>
    </xf>
    <xf numFmtId="0" fontId="3" fillId="3" borderId="18" xfId="0" applyFont="1" applyFill="1"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vertical="center"/>
    </xf>
    <xf numFmtId="0" fontId="0" fillId="0" borderId="7" xfId="0" applyBorder="1" applyAlignment="1">
      <alignment horizontal="center" vertical="center"/>
    </xf>
    <xf numFmtId="0" fontId="0" fillId="0" borderId="17" xfId="0"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2" fillId="0" borderId="23" xfId="0" applyFont="1" applyBorder="1" applyAlignment="1">
      <alignment horizontal="center" vertical="center"/>
    </xf>
    <xf numFmtId="0" fontId="2" fillId="0" borderId="20" xfId="0" applyFont="1" applyBorder="1" applyAlignment="1">
      <alignment vertical="center"/>
    </xf>
    <xf numFmtId="0" fontId="2" fillId="0" borderId="10" xfId="0" applyFont="1" applyBorder="1" applyAlignment="1">
      <alignment horizontal="center" vertical="center"/>
    </xf>
    <xf numFmtId="0" fontId="2" fillId="0" borderId="14" xfId="0" applyFont="1" applyBorder="1" applyAlignment="1">
      <alignment vertical="center"/>
    </xf>
    <xf numFmtId="0" fontId="2" fillId="0" borderId="8" xfId="0" applyFont="1" applyBorder="1" applyAlignment="1">
      <alignment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0" fontId="2" fillId="0" borderId="11" xfId="0" applyFont="1" applyBorder="1" applyAlignment="1">
      <alignment vertical="center"/>
    </xf>
    <xf numFmtId="0" fontId="2" fillId="0" borderId="36" xfId="0" applyFont="1" applyBorder="1" applyAlignment="1">
      <alignment vertical="center"/>
    </xf>
    <xf numFmtId="0" fontId="2" fillId="0" borderId="37" xfId="0" applyFont="1" applyBorder="1" applyAlignment="1">
      <alignment vertical="center"/>
    </xf>
    <xf numFmtId="0" fontId="2" fillId="0" borderId="38" xfId="0" applyFont="1" applyBorder="1" applyAlignment="1">
      <alignment vertical="center"/>
    </xf>
    <xf numFmtId="0" fontId="3" fillId="6" borderId="37" xfId="0" applyFont="1" applyFill="1" applyBorder="1" applyAlignment="1">
      <alignment vertical="center"/>
    </xf>
    <xf numFmtId="0" fontId="3" fillId="6" borderId="38" xfId="0" applyFont="1" applyFill="1" applyBorder="1" applyAlignment="1">
      <alignmen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11" fillId="13" borderId="48" xfId="0" applyFont="1" applyFill="1" applyBorder="1" applyAlignment="1">
      <alignment horizontal="right" vertical="center"/>
    </xf>
    <xf numFmtId="0" fontId="11" fillId="0" borderId="49" xfId="0" applyFont="1" applyBorder="1" applyAlignment="1">
      <alignment horizontal="right" vertical="center"/>
    </xf>
    <xf numFmtId="0" fontId="11" fillId="13" borderId="10" xfId="0" applyFont="1" applyFill="1" applyBorder="1" applyAlignment="1">
      <alignment horizontal="right" vertical="center"/>
    </xf>
    <xf numFmtId="0" fontId="11" fillId="0" borderId="50" xfId="0" applyFont="1" applyBorder="1" applyAlignment="1">
      <alignment horizontal="right" vertical="center"/>
    </xf>
    <xf numFmtId="0" fontId="11" fillId="13" borderId="51" xfId="0" applyFont="1" applyFill="1" applyBorder="1" applyAlignment="1">
      <alignment horizontal="right" vertical="center"/>
    </xf>
    <xf numFmtId="0" fontId="11" fillId="0" borderId="52" xfId="0" applyFont="1" applyBorder="1" applyAlignment="1">
      <alignment horizontal="right" vertical="center"/>
    </xf>
    <xf numFmtId="0" fontId="0" fillId="0" borderId="50" xfId="0" applyBorder="1" applyAlignment="1">
      <alignment horizontal="right" vertical="center"/>
    </xf>
    <xf numFmtId="0" fontId="0" fillId="0" borderId="10" xfId="0" applyBorder="1" applyAlignment="1">
      <alignment vertical="center"/>
    </xf>
    <xf numFmtId="0" fontId="0" fillId="0" borderId="4" xfId="0" applyBorder="1" applyAlignment="1">
      <alignment vertical="center"/>
    </xf>
    <xf numFmtId="0" fontId="0" fillId="0" borderId="8" xfId="0" applyBorder="1" applyAlignment="1">
      <alignment vertical="center"/>
    </xf>
    <xf numFmtId="0" fontId="0" fillId="0" borderId="1" xfId="0" applyBorder="1" applyAlignment="1">
      <alignment vertical="center"/>
    </xf>
    <xf numFmtId="0" fontId="0" fillId="0" borderId="11" xfId="0" applyBorder="1" applyAlignment="1">
      <alignment vertical="center"/>
    </xf>
    <xf numFmtId="0" fontId="0" fillId="0" borderId="37" xfId="0" applyBorder="1" applyAlignment="1">
      <alignment vertical="center"/>
    </xf>
    <xf numFmtId="0" fontId="11" fillId="12" borderId="44" xfId="0" applyFont="1" applyFill="1" applyBorder="1" applyAlignment="1">
      <alignment horizontal="center" vertical="center"/>
    </xf>
    <xf numFmtId="0" fontId="0" fillId="0" borderId="47" xfId="0" applyBorder="1" applyAlignment="1">
      <alignment horizontal="center" vertical="center"/>
    </xf>
    <xf numFmtId="0" fontId="0" fillId="0" borderId="8" xfId="0" applyFill="1" applyBorder="1" applyAlignment="1">
      <alignment vertical="center"/>
    </xf>
    <xf numFmtId="0" fontId="0" fillId="0" borderId="6" xfId="0" applyBorder="1" applyAlignment="1">
      <alignment vertical="center"/>
    </xf>
    <xf numFmtId="0" fontId="0" fillId="0" borderId="55" xfId="0" applyBorder="1" applyAlignment="1">
      <alignment vertical="center"/>
    </xf>
    <xf numFmtId="0" fontId="0" fillId="21" borderId="8" xfId="0" applyFill="1" applyBorder="1" applyAlignment="1">
      <alignment vertical="center"/>
    </xf>
    <xf numFmtId="0" fontId="0" fillId="21" borderId="1" xfId="0" applyFill="1" applyBorder="1" applyAlignment="1">
      <alignment vertical="center"/>
    </xf>
    <xf numFmtId="0" fontId="0" fillId="0" borderId="1" xfId="0" applyFill="1" applyBorder="1" applyAlignment="1">
      <alignment vertical="center"/>
    </xf>
    <xf numFmtId="0" fontId="11" fillId="12" borderId="47" xfId="0" applyFont="1" applyFill="1" applyBorder="1" applyAlignment="1">
      <alignment horizontal="center" vertical="center"/>
    </xf>
    <xf numFmtId="0" fontId="0" fillId="0" borderId="23" xfId="0" applyBorder="1" applyAlignment="1">
      <alignment vertical="center"/>
    </xf>
    <xf numFmtId="0" fontId="0" fillId="0" borderId="5" xfId="0" applyBorder="1" applyAlignment="1">
      <alignment vertical="center"/>
    </xf>
    <xf numFmtId="0" fontId="0" fillId="0" borderId="0" xfId="0"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8</xdr:col>
      <xdr:colOff>390525</xdr:colOff>
      <xdr:row>12</xdr:row>
      <xdr:rowOff>47624</xdr:rowOff>
    </xdr:from>
    <xdr:to>
      <xdr:col>12</xdr:col>
      <xdr:colOff>457199</xdr:colOff>
      <xdr:row>23</xdr:row>
      <xdr:rowOff>133350</xdr:rowOff>
    </xdr:to>
    <xdr:sp macro="" textlink="">
      <xdr:nvSpPr>
        <xdr:cNvPr id="2" name="吹き出し: 四角形 1">
          <a:extLst>
            <a:ext uri="{FF2B5EF4-FFF2-40B4-BE49-F238E27FC236}">
              <a16:creationId xmlns:a16="http://schemas.microsoft.com/office/drawing/2014/main" id="{0D5834A8-CBDC-4CD4-867E-B7BC20E8FE62}"/>
            </a:ext>
          </a:extLst>
        </xdr:cNvPr>
        <xdr:cNvSpPr/>
      </xdr:nvSpPr>
      <xdr:spPr>
        <a:xfrm>
          <a:off x="9620250" y="2457449"/>
          <a:ext cx="5200649" cy="2286001"/>
        </a:xfrm>
        <a:prstGeom prst="wedgeRectCallout">
          <a:avLst>
            <a:gd name="adj1" fmla="val -68847"/>
            <a:gd name="adj2" fmla="val -1226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900">
              <a:solidFill>
                <a:sysClr val="windowText" lastClr="000000"/>
              </a:solidFill>
            </a:rPr>
            <a:t>Human costs(Bee tribe)</a:t>
          </a:r>
          <a:r>
            <a:rPr kumimoji="1" lang="ja-JP" altLang="en-US" sz="900">
              <a:solidFill>
                <a:sysClr val="windowText" lastClr="000000"/>
              </a:solidFill>
            </a:rPr>
            <a:t>：</a:t>
          </a:r>
          <a:r>
            <a:rPr kumimoji="1" lang="en-US" altLang="ja-JP" sz="900">
              <a:solidFill>
                <a:sysClr val="windowText" lastClr="000000"/>
              </a:solidFill>
            </a:rPr>
            <a:t>Beetribe</a:t>
          </a:r>
          <a:r>
            <a:rPr kumimoji="1" lang="ja-JP" altLang="en-US" sz="900">
              <a:solidFill>
                <a:sysClr val="windowText" lastClr="000000"/>
              </a:solidFill>
            </a:rPr>
            <a:t>さん内の人員のコスト</a:t>
          </a:r>
          <a:endParaRPr kumimoji="1" lang="en-US" altLang="ja-JP" sz="900">
            <a:solidFill>
              <a:sysClr val="windowText" lastClr="000000"/>
            </a:solidFill>
          </a:endParaRPr>
        </a:p>
        <a:p>
          <a:pPr algn="l"/>
          <a:r>
            <a:rPr kumimoji="1" lang="en-US" altLang="ja-JP" sz="900">
              <a:solidFill>
                <a:sysClr val="windowText" lastClr="000000"/>
              </a:solidFill>
            </a:rPr>
            <a:t>Hardware Costs</a:t>
          </a:r>
          <a:r>
            <a:rPr kumimoji="1" lang="ja-JP" altLang="en-US" sz="900">
              <a:solidFill>
                <a:sysClr val="windowText" lastClr="000000"/>
              </a:solidFill>
            </a:rPr>
            <a:t>　　　：機材</a:t>
          </a:r>
          <a:r>
            <a:rPr kumimoji="1" lang="en-US" altLang="ja-JP" sz="900">
              <a:solidFill>
                <a:sysClr val="windowText" lastClr="000000"/>
              </a:solidFill>
            </a:rPr>
            <a:t>(PC/PS5/XBOX</a:t>
          </a:r>
          <a:r>
            <a:rPr kumimoji="1" lang="ja-JP" altLang="en-US" sz="900">
              <a:solidFill>
                <a:sysClr val="windowText" lastClr="000000"/>
              </a:solidFill>
            </a:rPr>
            <a:t>など</a:t>
          </a:r>
          <a:r>
            <a:rPr kumimoji="1" lang="en-US" altLang="ja-JP" sz="900">
              <a:solidFill>
                <a:sysClr val="windowText" lastClr="000000"/>
              </a:solidFill>
            </a:rPr>
            <a:t>)</a:t>
          </a:r>
        </a:p>
        <a:p>
          <a:pPr algn="l"/>
          <a:r>
            <a:rPr kumimoji="1" lang="en-US" altLang="ja-JP" sz="900">
              <a:solidFill>
                <a:sysClr val="windowText" lastClr="000000"/>
              </a:solidFill>
            </a:rPr>
            <a:t>Software Costs</a:t>
          </a:r>
          <a:r>
            <a:rPr kumimoji="1" lang="ja-JP" altLang="en-US" sz="900">
              <a:solidFill>
                <a:sysClr val="windowText" lastClr="000000"/>
              </a:solidFill>
            </a:rPr>
            <a:t>　　　：</a:t>
          </a:r>
          <a:r>
            <a:rPr kumimoji="1" lang="en-US" altLang="ja-JP" sz="900">
              <a:solidFill>
                <a:sysClr val="windowText" lastClr="000000"/>
              </a:solidFill>
            </a:rPr>
            <a:t>UE4</a:t>
          </a:r>
          <a:r>
            <a:rPr kumimoji="1" lang="en-US" altLang="ja-JP" sz="900" baseline="0">
              <a:solidFill>
                <a:sysClr val="windowText" lastClr="000000"/>
              </a:solidFill>
            </a:rPr>
            <a:t> </a:t>
          </a:r>
          <a:r>
            <a:rPr kumimoji="1" lang="ja-JP" altLang="en-US" sz="900" baseline="0">
              <a:solidFill>
                <a:sysClr val="windowText" lastClr="000000"/>
              </a:solidFill>
            </a:rPr>
            <a:t>ミドルウェアなど</a:t>
          </a:r>
          <a:endParaRPr kumimoji="1" lang="en-US" altLang="ja-JP" sz="900">
            <a:solidFill>
              <a:sysClr val="windowText" lastClr="000000"/>
            </a:solidFill>
          </a:endParaRPr>
        </a:p>
        <a:p>
          <a:pPr algn="l"/>
          <a:r>
            <a:rPr kumimoji="1" lang="en-US" altLang="ja-JP" sz="900">
              <a:solidFill>
                <a:sysClr val="windowText" lastClr="000000"/>
              </a:solidFill>
            </a:rPr>
            <a:t>Outsource Costs</a:t>
          </a:r>
          <a:r>
            <a:rPr kumimoji="1" lang="ja-JP" altLang="en-US" sz="900">
              <a:solidFill>
                <a:sysClr val="windowText" lastClr="000000"/>
              </a:solidFill>
            </a:rPr>
            <a:t>　　　：外注さんのコスト</a:t>
          </a:r>
          <a:endParaRPr kumimoji="1" lang="en-US" altLang="ja-JP" sz="900">
            <a:solidFill>
              <a:sysClr val="windowText" lastClr="000000"/>
            </a:solidFill>
          </a:endParaRPr>
        </a:p>
        <a:p>
          <a:pPr algn="l"/>
          <a:r>
            <a:rPr kumimoji="1" lang="en-US" altLang="ja-JP" sz="900">
              <a:solidFill>
                <a:sysClr val="windowText" lastClr="000000"/>
              </a:solidFill>
            </a:rPr>
            <a:t>QA Costs</a:t>
          </a:r>
          <a:r>
            <a:rPr kumimoji="1" lang="ja-JP" altLang="en-US" sz="900">
              <a:solidFill>
                <a:sysClr val="windowText" lastClr="000000"/>
              </a:solidFill>
            </a:rPr>
            <a:t>　　　　　　：</a:t>
          </a:r>
          <a:r>
            <a:rPr kumimoji="1" lang="en-US" altLang="ja-JP" sz="900">
              <a:solidFill>
                <a:sysClr val="windowText" lastClr="000000"/>
              </a:solidFill>
            </a:rPr>
            <a:t>QA</a:t>
          </a:r>
          <a:r>
            <a:rPr kumimoji="1" lang="ja-JP" altLang="en-US" sz="900">
              <a:solidFill>
                <a:sysClr val="windowText" lastClr="000000"/>
              </a:solidFill>
            </a:rPr>
            <a:t>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Server Costs</a:t>
          </a:r>
          <a:r>
            <a:rPr kumimoji="1" lang="ja-JP" altLang="en-US" sz="900">
              <a:solidFill>
                <a:sysClr val="windowText" lastClr="000000"/>
              </a:solidFill>
            </a:rPr>
            <a:t>　　　　：サーバー使うならそのコスト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Security Costs</a:t>
          </a:r>
          <a:r>
            <a:rPr kumimoji="1" lang="ja-JP" altLang="en-US" sz="900">
              <a:solidFill>
                <a:sysClr val="windowText" lastClr="000000"/>
              </a:solidFill>
            </a:rPr>
            <a:t>　　　　：セキュリティーサービスのコスト</a:t>
          </a:r>
          <a:endParaRPr kumimoji="1" lang="en-US" altLang="ja-JP" sz="900">
            <a:solidFill>
              <a:sysClr val="windowText" lastClr="000000"/>
            </a:solidFill>
          </a:endParaRPr>
        </a:p>
        <a:p>
          <a:pPr algn="l"/>
          <a:r>
            <a:rPr kumimoji="1" lang="en-US" altLang="ja-JP" sz="900">
              <a:solidFill>
                <a:sysClr val="windowText" lastClr="000000"/>
              </a:solidFill>
            </a:rPr>
            <a:t>Online service Costs</a:t>
          </a:r>
          <a:r>
            <a:rPr kumimoji="1" lang="ja-JP" altLang="en-US" sz="900">
              <a:solidFill>
                <a:sysClr val="windowText" lastClr="000000"/>
              </a:solidFill>
            </a:rPr>
            <a:t>　　：オンラインサービスコスト</a:t>
          </a:r>
          <a:endParaRPr kumimoji="1" lang="en-US" altLang="ja-JP" sz="900">
            <a:solidFill>
              <a:sysClr val="windowText" lastClr="000000"/>
            </a:solidFill>
          </a:endParaRPr>
        </a:p>
        <a:p>
          <a:pPr algn="l"/>
          <a:r>
            <a:rPr kumimoji="1" lang="ja-JP" altLang="en-US" sz="900">
              <a:solidFill>
                <a:sysClr val="windowText" lastClr="000000"/>
              </a:solidFill>
            </a:rPr>
            <a:t>その他あれば、増やしてください。今まだわからない物は「</a:t>
          </a:r>
          <a:r>
            <a:rPr kumimoji="1" lang="en-US" altLang="ja-JP" sz="900">
              <a:solidFill>
                <a:sysClr val="windowText" lastClr="000000"/>
              </a:solidFill>
            </a:rPr>
            <a:t>MS**</a:t>
          </a:r>
          <a:r>
            <a:rPr kumimoji="1" lang="ja-JP" altLang="en-US" sz="900">
              <a:solidFill>
                <a:sysClr val="windowText" lastClr="000000"/>
              </a:solidFill>
            </a:rPr>
            <a:t>で決定」と記入してください</a:t>
          </a:r>
          <a:endParaRPr kumimoji="1" lang="en-US" altLang="ja-JP" sz="900">
            <a:solidFill>
              <a:sysClr val="windowText" lastClr="000000"/>
            </a:solidFill>
          </a:endParaRPr>
        </a:p>
        <a:p>
          <a:pPr algn="l"/>
          <a:r>
            <a:rPr kumimoji="1" lang="ja-JP" altLang="en-US" sz="900">
              <a:solidFill>
                <a:sysClr val="windowText" lastClr="000000"/>
              </a:solidFill>
            </a:rPr>
            <a:t>ただし、埋まれば埋まるほど「わかってる感」は出ると思いますし、</a:t>
          </a:r>
          <a:endParaRPr kumimoji="1" lang="en-US" altLang="ja-JP" sz="900">
            <a:solidFill>
              <a:sysClr val="windowText" lastClr="000000"/>
            </a:solidFill>
          </a:endParaRPr>
        </a:p>
        <a:p>
          <a:pPr algn="l"/>
          <a:r>
            <a:rPr kumimoji="1" lang="en-US" altLang="ja-JP" sz="900">
              <a:solidFill>
                <a:sysClr val="windowText" lastClr="000000"/>
              </a:solidFill>
            </a:rPr>
            <a:t>Beetribe</a:t>
          </a:r>
          <a:r>
            <a:rPr kumimoji="1" lang="ja-JP" altLang="en-US" sz="900">
              <a:solidFill>
                <a:sysClr val="windowText" lastClr="000000"/>
              </a:solidFill>
            </a:rPr>
            <a:t>が予算をどこまで理解してゲームを作っている会社なのか？がわかる内容になります。</a:t>
          </a:r>
          <a:endParaRPr kumimoji="1" lang="en-US" altLang="ja-JP" sz="900">
            <a:solidFill>
              <a:sysClr val="windowText" lastClr="000000"/>
            </a:solidFill>
          </a:endParaRPr>
        </a:p>
      </xdr:txBody>
    </xdr:sp>
    <xdr:clientData/>
  </xdr:twoCellAnchor>
  <xdr:twoCellAnchor>
    <xdr:from>
      <xdr:col>3</xdr:col>
      <xdr:colOff>1266826</xdr:colOff>
      <xdr:row>20</xdr:row>
      <xdr:rowOff>171450</xdr:rowOff>
    </xdr:from>
    <xdr:to>
      <xdr:col>7</xdr:col>
      <xdr:colOff>819151</xdr:colOff>
      <xdr:row>24</xdr:row>
      <xdr:rowOff>38100</xdr:rowOff>
    </xdr:to>
    <xdr:sp macro="" textlink="">
      <xdr:nvSpPr>
        <xdr:cNvPr id="3" name="吹き出し: 四角形 2">
          <a:extLst>
            <a:ext uri="{FF2B5EF4-FFF2-40B4-BE49-F238E27FC236}">
              <a16:creationId xmlns:a16="http://schemas.microsoft.com/office/drawing/2014/main" id="{6F9CD2BC-E32E-4B00-B8EB-1306E6407A38}"/>
            </a:ext>
          </a:extLst>
        </xdr:cNvPr>
        <xdr:cNvSpPr/>
      </xdr:nvSpPr>
      <xdr:spPr>
        <a:xfrm>
          <a:off x="3619501" y="4181475"/>
          <a:ext cx="5048250" cy="666750"/>
        </a:xfrm>
        <a:prstGeom prst="wedgeRectCallout">
          <a:avLst>
            <a:gd name="adj1" fmla="val -103186"/>
            <a:gd name="adj2" fmla="val -41254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この記入例は</a:t>
          </a:r>
          <a:endParaRPr kumimoji="1" lang="en-US" altLang="ja-JP" sz="900">
            <a:solidFill>
              <a:sysClr val="windowText" lastClr="000000"/>
            </a:solidFill>
          </a:endParaRPr>
        </a:p>
        <a:p>
          <a:pPr algn="l"/>
          <a:r>
            <a:rPr kumimoji="1" lang="en-US" altLang="ja-JP" sz="900">
              <a:solidFill>
                <a:sysClr val="windowText" lastClr="000000"/>
              </a:solidFill>
            </a:rPr>
            <a:t>MS00</a:t>
          </a:r>
          <a:r>
            <a:rPr kumimoji="1" lang="ja-JP" altLang="en-US" sz="900">
              <a:solidFill>
                <a:sysClr val="windowText" lastClr="000000"/>
              </a:solidFill>
            </a:rPr>
            <a:t>をメガグランツで投資いただく額として</a:t>
          </a:r>
          <a:endParaRPr kumimoji="1" lang="en-US" altLang="ja-JP" sz="900">
            <a:solidFill>
              <a:sysClr val="windowText" lastClr="000000"/>
            </a:solidFill>
          </a:endParaRPr>
        </a:p>
        <a:p>
          <a:pPr algn="l"/>
          <a:r>
            <a:rPr kumimoji="1" lang="en-US" altLang="ja-JP" sz="900">
              <a:solidFill>
                <a:sysClr val="windowText" lastClr="000000"/>
              </a:solidFill>
            </a:rPr>
            <a:t>M04</a:t>
          </a:r>
          <a:r>
            <a:rPr kumimoji="1" lang="ja-JP" altLang="en-US" sz="900">
              <a:solidFill>
                <a:sysClr val="windowText" lastClr="000000"/>
              </a:solidFill>
            </a:rPr>
            <a:t>以降を</a:t>
          </a:r>
          <a:r>
            <a:rPr kumimoji="1" lang="en-US" altLang="ja-JP" sz="900">
              <a:solidFill>
                <a:sysClr val="windowText" lastClr="000000"/>
              </a:solidFill>
            </a:rPr>
            <a:t>3</a:t>
          </a:r>
          <a:r>
            <a:rPr kumimoji="1" lang="ja-JP" altLang="en-US" sz="900">
              <a:solidFill>
                <a:sysClr val="windowText" lastClr="000000"/>
              </a:solidFill>
            </a:rPr>
            <a:t>か月に</a:t>
          </a:r>
          <a:r>
            <a:rPr kumimoji="1" lang="en-US" altLang="ja-JP" sz="900">
              <a:solidFill>
                <a:sysClr val="windowText" lastClr="000000"/>
              </a:solidFill>
            </a:rPr>
            <a:t>1</a:t>
          </a:r>
          <a:r>
            <a:rPr kumimoji="1" lang="ja-JP" altLang="en-US" sz="900">
              <a:solidFill>
                <a:sysClr val="windowText" lastClr="000000"/>
              </a:solidFill>
            </a:rPr>
            <a:t>度の支払いで進めたい場合の例。</a:t>
          </a:r>
          <a:endParaRPr kumimoji="1" lang="en-US" altLang="ja-JP" sz="9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333375</xdr:colOff>
      <xdr:row>2</xdr:row>
      <xdr:rowOff>19050</xdr:rowOff>
    </xdr:from>
    <xdr:to>
      <xdr:col>12</xdr:col>
      <xdr:colOff>523874</xdr:colOff>
      <xdr:row>10</xdr:row>
      <xdr:rowOff>123826</xdr:rowOff>
    </xdr:to>
    <xdr:sp macro="" textlink="">
      <xdr:nvSpPr>
        <xdr:cNvPr id="2" name="吹き出し: 四角形 1">
          <a:extLst>
            <a:ext uri="{FF2B5EF4-FFF2-40B4-BE49-F238E27FC236}">
              <a16:creationId xmlns:a16="http://schemas.microsoft.com/office/drawing/2014/main" id="{27F644B2-CE1A-4920-8120-D819F10E96EA}"/>
            </a:ext>
          </a:extLst>
        </xdr:cNvPr>
        <xdr:cNvSpPr/>
      </xdr:nvSpPr>
      <xdr:spPr>
        <a:xfrm>
          <a:off x="11915775" y="419100"/>
          <a:ext cx="3619499" cy="1762126"/>
        </a:xfrm>
        <a:prstGeom prst="wedgeRectCallout">
          <a:avLst>
            <a:gd name="adj1" fmla="val -77642"/>
            <a:gd name="adj2" fmla="val -137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ここがメガグランツでの獲得資金で行う作業</a:t>
          </a:r>
          <a:endParaRPr kumimoji="1" lang="en-US" altLang="ja-JP" sz="900">
            <a:solidFill>
              <a:sysClr val="windowText" lastClr="000000"/>
            </a:solidFill>
          </a:endParaRPr>
        </a:p>
        <a:p>
          <a:pPr algn="l"/>
          <a:r>
            <a:rPr kumimoji="1" lang="ja-JP" altLang="en-US" sz="900">
              <a:solidFill>
                <a:sysClr val="windowText" lastClr="000000"/>
              </a:solidFill>
            </a:rPr>
            <a:t>・最新版企画書</a:t>
          </a:r>
          <a:endParaRPr kumimoji="1" lang="en-US" altLang="ja-JP" sz="900">
            <a:solidFill>
              <a:sysClr val="windowText" lastClr="000000"/>
            </a:solidFill>
          </a:endParaRPr>
        </a:p>
        <a:p>
          <a:pPr algn="l"/>
          <a:r>
            <a:rPr kumimoji="1" lang="ja-JP" altLang="en-US" sz="900">
              <a:solidFill>
                <a:sysClr val="windowText" lastClr="000000"/>
              </a:solidFill>
            </a:rPr>
            <a:t>・最終版のプロトタイプ</a:t>
          </a:r>
          <a:endParaRPr kumimoji="1" lang="en-US" altLang="ja-JP" sz="900">
            <a:solidFill>
              <a:sysClr val="windowText" lastClr="000000"/>
            </a:solidFill>
          </a:endParaRPr>
        </a:p>
        <a:p>
          <a:pPr algn="l"/>
          <a:r>
            <a:rPr kumimoji="1" lang="ja-JP" altLang="en-US" sz="900">
              <a:solidFill>
                <a:sysClr val="windowText" lastClr="000000"/>
              </a:solidFill>
            </a:rPr>
            <a:t>・コンセプトアート</a:t>
          </a:r>
          <a:endParaRPr kumimoji="1" lang="en-US" altLang="ja-JP" sz="900">
            <a:solidFill>
              <a:sysClr val="windowText" lastClr="000000"/>
            </a:solidFill>
          </a:endParaRPr>
        </a:p>
        <a:p>
          <a:pPr algn="l"/>
          <a:r>
            <a:rPr kumimoji="1" lang="ja-JP" altLang="en-US" sz="900">
              <a:solidFill>
                <a:sysClr val="windowText" lastClr="000000"/>
              </a:solidFill>
            </a:rPr>
            <a:t>を明確にどんな要素で作るか？をマイルストーン化</a:t>
          </a:r>
          <a:endParaRPr kumimoji="1" lang="en-US" altLang="ja-JP" sz="900">
            <a:solidFill>
              <a:sysClr val="windowText" lastClr="000000"/>
            </a:solidFill>
          </a:endParaRPr>
        </a:p>
        <a:p>
          <a:r>
            <a:rPr kumimoji="1" lang="ja-JP" altLang="ja-JP" sz="900">
              <a:solidFill>
                <a:sysClr val="windowText" lastClr="000000"/>
              </a:solidFill>
              <a:effectLst/>
              <a:latin typeface="+mn-lt"/>
              <a:ea typeface="+mn-ea"/>
              <a:cs typeface="+mn-cs"/>
            </a:rPr>
            <a:t>何か月かかるという塗りつぶし方ではなく、</a:t>
          </a:r>
          <a:endParaRPr lang="ja-JP" altLang="ja-JP" sz="900">
            <a:solidFill>
              <a:sysClr val="windowText" lastClr="000000"/>
            </a:solidFill>
            <a:effectLst/>
          </a:endParaRPr>
        </a:p>
        <a:p>
          <a:r>
            <a:rPr kumimoji="1" lang="ja-JP" altLang="ja-JP" sz="900">
              <a:solidFill>
                <a:sysClr val="windowText" lastClr="000000"/>
              </a:solidFill>
              <a:effectLst/>
              <a:latin typeface="+mn-lt"/>
              <a:ea typeface="+mn-ea"/>
              <a:cs typeface="+mn-cs"/>
            </a:rPr>
            <a:t>あくまで提出</a:t>
          </a:r>
          <a:r>
            <a:rPr kumimoji="1" lang="ja-JP" altLang="en-US" sz="900">
              <a:solidFill>
                <a:sysClr val="windowText" lastClr="000000"/>
              </a:solidFill>
              <a:effectLst/>
              <a:latin typeface="+mn-lt"/>
              <a:ea typeface="+mn-ea"/>
              <a:cs typeface="+mn-cs"/>
            </a:rPr>
            <a:t>可能と</a:t>
          </a:r>
          <a:r>
            <a:rPr kumimoji="1" lang="ja-JP" altLang="ja-JP" sz="900">
              <a:solidFill>
                <a:sysClr val="windowText" lastClr="000000"/>
              </a:solidFill>
              <a:effectLst/>
              <a:latin typeface="+mn-lt"/>
              <a:ea typeface="+mn-ea"/>
              <a:cs typeface="+mn-cs"/>
            </a:rPr>
            <a:t>する月のみを色付けする</a:t>
          </a:r>
          <a:endParaRPr lang="ja-JP" altLang="ja-JP" sz="900">
            <a:solidFill>
              <a:sysClr val="windowText" lastClr="000000"/>
            </a:solidFill>
            <a:effectLst/>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内容と期間は現状すべて仮入力</a:t>
          </a:r>
        </a:p>
      </xdr:txBody>
    </xdr:sp>
    <xdr:clientData/>
  </xdr:twoCellAnchor>
  <xdr:twoCellAnchor>
    <xdr:from>
      <xdr:col>2</xdr:col>
      <xdr:colOff>838200</xdr:colOff>
      <xdr:row>20</xdr:row>
      <xdr:rowOff>466725</xdr:rowOff>
    </xdr:from>
    <xdr:to>
      <xdr:col>3</xdr:col>
      <xdr:colOff>1828799</xdr:colOff>
      <xdr:row>24</xdr:row>
      <xdr:rowOff>28575</xdr:rowOff>
    </xdr:to>
    <xdr:sp macro="" textlink="">
      <xdr:nvSpPr>
        <xdr:cNvPr id="3" name="吹き出し: 四角形 2">
          <a:extLst>
            <a:ext uri="{FF2B5EF4-FFF2-40B4-BE49-F238E27FC236}">
              <a16:creationId xmlns:a16="http://schemas.microsoft.com/office/drawing/2014/main" id="{F2A26AB0-38B0-4358-A115-ED50C8ED0C35}"/>
            </a:ext>
          </a:extLst>
        </xdr:cNvPr>
        <xdr:cNvSpPr/>
      </xdr:nvSpPr>
      <xdr:spPr>
        <a:xfrm>
          <a:off x="1485900" y="4533900"/>
          <a:ext cx="3619499" cy="1409700"/>
        </a:xfrm>
        <a:prstGeom prst="wedgeRectCallout">
          <a:avLst>
            <a:gd name="adj1" fmla="val 67095"/>
            <a:gd name="adj2" fmla="val -3226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ここが実勢策が始まってのマイルストーン</a:t>
          </a:r>
          <a:endParaRPr kumimoji="1" lang="en-US" altLang="ja-JP" sz="900">
            <a:solidFill>
              <a:sysClr val="windowText" lastClr="000000"/>
            </a:solidFill>
          </a:endParaRPr>
        </a:p>
        <a:p>
          <a:pPr algn="l"/>
          <a:r>
            <a:rPr kumimoji="1" lang="ja-JP" altLang="en-US" sz="900">
              <a:solidFill>
                <a:sysClr val="windowText" lastClr="000000"/>
              </a:solidFill>
            </a:rPr>
            <a:t>・まずは</a:t>
          </a:r>
          <a:r>
            <a:rPr kumimoji="1" lang="en-US" altLang="ja-JP" sz="900">
              <a:solidFill>
                <a:sysClr val="windowText" lastClr="000000"/>
              </a:solidFill>
            </a:rPr>
            <a:t>6</a:t>
          </a:r>
          <a:r>
            <a:rPr kumimoji="1" lang="ja-JP" altLang="en-US" sz="900">
              <a:solidFill>
                <a:sysClr val="windowText" lastClr="000000"/>
              </a:solidFill>
            </a:rPr>
            <a:t>か月ごとの大きなマイルストーンを置く</a:t>
          </a:r>
          <a:endParaRPr kumimoji="1" lang="en-US" altLang="ja-JP" sz="900">
            <a:solidFill>
              <a:sysClr val="windowText" lastClr="000000"/>
            </a:solidFill>
          </a:endParaRPr>
        </a:p>
        <a:p>
          <a:pPr algn="l"/>
          <a:r>
            <a:rPr kumimoji="1" lang="ja-JP" altLang="en-US" sz="900">
              <a:solidFill>
                <a:sysClr val="windowText" lastClr="000000"/>
              </a:solidFill>
            </a:rPr>
            <a:t>・その下に詳細のマイルストーン</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何か月かかるという塗りつぶし方ではなく、</a:t>
          </a:r>
          <a:endParaRPr kumimoji="1" lang="en-US" altLang="ja-JP" sz="900">
            <a:solidFill>
              <a:sysClr val="windowText" lastClr="000000"/>
            </a:solidFill>
          </a:endParaRPr>
        </a:p>
        <a:p>
          <a:pPr algn="l"/>
          <a:r>
            <a:rPr kumimoji="1" lang="ja-JP" altLang="en-US" sz="900">
              <a:solidFill>
                <a:sysClr val="windowText" lastClr="000000"/>
              </a:solidFill>
            </a:rPr>
            <a:t>あくまで提出する月のみを色付けする</a:t>
          </a:r>
          <a:endParaRPr kumimoji="1" lang="en-US" altLang="ja-JP" sz="9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ysClr val="windowText" lastClr="000000"/>
              </a:solidFill>
              <a:effectLst/>
              <a:latin typeface="+mn-lt"/>
              <a:ea typeface="+mn-ea"/>
              <a:cs typeface="+mn-cs"/>
            </a:rPr>
            <a:t>※</a:t>
          </a:r>
          <a:r>
            <a:rPr kumimoji="1" lang="ja-JP" altLang="ja-JP" sz="900">
              <a:solidFill>
                <a:sysClr val="windowText" lastClr="000000"/>
              </a:solidFill>
              <a:effectLst/>
              <a:latin typeface="+mn-lt"/>
              <a:ea typeface="+mn-ea"/>
              <a:cs typeface="+mn-cs"/>
            </a:rPr>
            <a:t>内容と期間は現状すべて仮入力</a:t>
          </a:r>
          <a:endParaRPr lang="ja-JP" altLang="ja-JP" sz="900">
            <a:solidFill>
              <a:sysClr val="windowText" lastClr="000000"/>
            </a:solidFill>
            <a:effectLst/>
          </a:endParaRPr>
        </a:p>
        <a:p>
          <a:pPr algn="l"/>
          <a:endParaRPr kumimoji="1" lang="ja-JP" altLang="en-US" sz="900">
            <a:solidFill>
              <a:sysClr val="windowText" lastClr="000000"/>
            </a:solidFill>
          </a:endParaRPr>
        </a:p>
      </xdr:txBody>
    </xdr:sp>
    <xdr:clientData/>
  </xdr:twoCellAnchor>
  <xdr:twoCellAnchor>
    <xdr:from>
      <xdr:col>2</xdr:col>
      <xdr:colOff>1009649</xdr:colOff>
      <xdr:row>3</xdr:row>
      <xdr:rowOff>200025</xdr:rowOff>
    </xdr:from>
    <xdr:to>
      <xdr:col>4</xdr:col>
      <xdr:colOff>1228724</xdr:colOff>
      <xdr:row>6</xdr:row>
      <xdr:rowOff>66675</xdr:rowOff>
    </xdr:to>
    <xdr:sp macro="" textlink="">
      <xdr:nvSpPr>
        <xdr:cNvPr id="4" name="吹き出し: 四角形 3">
          <a:extLst>
            <a:ext uri="{FF2B5EF4-FFF2-40B4-BE49-F238E27FC236}">
              <a16:creationId xmlns:a16="http://schemas.microsoft.com/office/drawing/2014/main" id="{6A655B47-CB2A-41E3-A5A0-7B0A17324995}"/>
            </a:ext>
          </a:extLst>
        </xdr:cNvPr>
        <xdr:cNvSpPr/>
      </xdr:nvSpPr>
      <xdr:spPr>
        <a:xfrm>
          <a:off x="1657349" y="809625"/>
          <a:ext cx="5324475" cy="514350"/>
        </a:xfrm>
        <a:prstGeom prst="wedgeRectCallout">
          <a:avLst>
            <a:gd name="adj1" fmla="val -56394"/>
            <a:gd name="adj2" fmla="val -135401"/>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現状どのレベルまでゲームの完成形が見えているか？</a:t>
          </a:r>
          <a:endParaRPr kumimoji="1" lang="en-US" altLang="ja-JP" sz="900">
            <a:solidFill>
              <a:sysClr val="windowText" lastClr="000000"/>
            </a:solidFill>
          </a:endParaRPr>
        </a:p>
        <a:p>
          <a:pPr algn="l"/>
          <a:r>
            <a:rPr kumimoji="1" lang="ja-JP" altLang="en-US" sz="900">
              <a:solidFill>
                <a:sysClr val="windowText" lastClr="000000"/>
              </a:solidFill>
            </a:rPr>
            <a:t>このゲームに必要な要素とは何か？経験済みの技術や進行なのか？などの制作経験値が見えます</a:t>
          </a:r>
          <a:endParaRPr kumimoji="1" lang="en-US" altLang="ja-JP" sz="9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6</xdr:row>
      <xdr:rowOff>104775</xdr:rowOff>
    </xdr:from>
    <xdr:to>
      <xdr:col>7</xdr:col>
      <xdr:colOff>9525</xdr:colOff>
      <xdr:row>6</xdr:row>
      <xdr:rowOff>104775</xdr:rowOff>
    </xdr:to>
    <xdr:cxnSp macro="">
      <xdr:nvCxnSpPr>
        <xdr:cNvPr id="15" name="直線矢印コネクタ 14">
          <a:extLst>
            <a:ext uri="{FF2B5EF4-FFF2-40B4-BE49-F238E27FC236}">
              <a16:creationId xmlns:a16="http://schemas.microsoft.com/office/drawing/2014/main" id="{DE4A3923-5EF8-42A6-AA6F-FF1560BF69B1}"/>
            </a:ext>
          </a:extLst>
        </xdr:cNvPr>
        <xdr:cNvCxnSpPr/>
      </xdr:nvCxnSpPr>
      <xdr:spPr>
        <a:xfrm>
          <a:off x="3305175" y="151447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11</xdr:row>
      <xdr:rowOff>104775</xdr:rowOff>
    </xdr:from>
    <xdr:to>
      <xdr:col>7</xdr:col>
      <xdr:colOff>9525</xdr:colOff>
      <xdr:row>11</xdr:row>
      <xdr:rowOff>104775</xdr:rowOff>
    </xdr:to>
    <xdr:cxnSp macro="">
      <xdr:nvCxnSpPr>
        <xdr:cNvPr id="16" name="直線矢印コネクタ 15">
          <a:extLst>
            <a:ext uri="{FF2B5EF4-FFF2-40B4-BE49-F238E27FC236}">
              <a16:creationId xmlns:a16="http://schemas.microsoft.com/office/drawing/2014/main" id="{40419435-FC90-4DF1-8986-35B997D4B1BD}"/>
            </a:ext>
          </a:extLst>
        </xdr:cNvPr>
        <xdr:cNvCxnSpPr/>
      </xdr:nvCxnSpPr>
      <xdr:spPr>
        <a:xfrm>
          <a:off x="3305175" y="25336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16</xdr:row>
      <xdr:rowOff>114300</xdr:rowOff>
    </xdr:from>
    <xdr:to>
      <xdr:col>7</xdr:col>
      <xdr:colOff>0</xdr:colOff>
      <xdr:row>16</xdr:row>
      <xdr:rowOff>114300</xdr:rowOff>
    </xdr:to>
    <xdr:cxnSp macro="">
      <xdr:nvCxnSpPr>
        <xdr:cNvPr id="17" name="直線矢印コネクタ 16">
          <a:extLst>
            <a:ext uri="{FF2B5EF4-FFF2-40B4-BE49-F238E27FC236}">
              <a16:creationId xmlns:a16="http://schemas.microsoft.com/office/drawing/2014/main" id="{BC09149A-7E46-49F1-A2EF-AF9BAB545EEF}"/>
            </a:ext>
          </a:extLst>
        </xdr:cNvPr>
        <xdr:cNvCxnSpPr/>
      </xdr:nvCxnSpPr>
      <xdr:spPr>
        <a:xfrm>
          <a:off x="3295650" y="35623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21</xdr:row>
      <xdr:rowOff>114300</xdr:rowOff>
    </xdr:from>
    <xdr:to>
      <xdr:col>7</xdr:col>
      <xdr:colOff>0</xdr:colOff>
      <xdr:row>21</xdr:row>
      <xdr:rowOff>114300</xdr:rowOff>
    </xdr:to>
    <xdr:cxnSp macro="">
      <xdr:nvCxnSpPr>
        <xdr:cNvPr id="18" name="直線矢印コネクタ 17">
          <a:extLst>
            <a:ext uri="{FF2B5EF4-FFF2-40B4-BE49-F238E27FC236}">
              <a16:creationId xmlns:a16="http://schemas.microsoft.com/office/drawing/2014/main" id="{14C1AAA8-D3CE-440C-BA35-57B3ED64C517}"/>
            </a:ext>
          </a:extLst>
        </xdr:cNvPr>
        <xdr:cNvCxnSpPr/>
      </xdr:nvCxnSpPr>
      <xdr:spPr>
        <a:xfrm>
          <a:off x="3295650" y="45815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6</xdr:row>
      <xdr:rowOff>95250</xdr:rowOff>
    </xdr:from>
    <xdr:to>
      <xdr:col>6</xdr:col>
      <xdr:colOff>333375</xdr:colOff>
      <xdr:row>21</xdr:row>
      <xdr:rowOff>104775</xdr:rowOff>
    </xdr:to>
    <xdr:cxnSp macro="">
      <xdr:nvCxnSpPr>
        <xdr:cNvPr id="20" name="直線コネクタ 19">
          <a:extLst>
            <a:ext uri="{FF2B5EF4-FFF2-40B4-BE49-F238E27FC236}">
              <a16:creationId xmlns:a16="http://schemas.microsoft.com/office/drawing/2014/main" id="{4044B9BB-C239-4C93-8389-2C42412FD15D}"/>
            </a:ext>
          </a:extLst>
        </xdr:cNvPr>
        <xdr:cNvCxnSpPr/>
      </xdr:nvCxnSpPr>
      <xdr:spPr>
        <a:xfrm>
          <a:off x="3305175" y="1504950"/>
          <a:ext cx="0" cy="306705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xdr:row>
      <xdr:rowOff>104775</xdr:rowOff>
    </xdr:from>
    <xdr:to>
      <xdr:col>6</xdr:col>
      <xdr:colOff>333375</xdr:colOff>
      <xdr:row>9</xdr:row>
      <xdr:rowOff>104775</xdr:rowOff>
    </xdr:to>
    <xdr:cxnSp macro="">
      <xdr:nvCxnSpPr>
        <xdr:cNvPr id="22" name="直線コネクタ 21">
          <a:extLst>
            <a:ext uri="{FF2B5EF4-FFF2-40B4-BE49-F238E27FC236}">
              <a16:creationId xmlns:a16="http://schemas.microsoft.com/office/drawing/2014/main" id="{8F68F558-13C2-4601-956A-4203F7BCA500}"/>
            </a:ext>
          </a:extLst>
        </xdr:cNvPr>
        <xdr:cNvCxnSpPr/>
      </xdr:nvCxnSpPr>
      <xdr:spPr>
        <a:xfrm>
          <a:off x="2971800" y="21240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18</xdr:row>
      <xdr:rowOff>114300</xdr:rowOff>
    </xdr:from>
    <xdr:to>
      <xdr:col>6</xdr:col>
      <xdr:colOff>342900</xdr:colOff>
      <xdr:row>18</xdr:row>
      <xdr:rowOff>114300</xdr:rowOff>
    </xdr:to>
    <xdr:cxnSp macro="">
      <xdr:nvCxnSpPr>
        <xdr:cNvPr id="23" name="直線コネクタ 22">
          <a:extLst>
            <a:ext uri="{FF2B5EF4-FFF2-40B4-BE49-F238E27FC236}">
              <a16:creationId xmlns:a16="http://schemas.microsoft.com/office/drawing/2014/main" id="{790F7499-4E9C-4912-BEBB-7C54FB76B155}"/>
            </a:ext>
          </a:extLst>
        </xdr:cNvPr>
        <xdr:cNvCxnSpPr/>
      </xdr:nvCxnSpPr>
      <xdr:spPr>
        <a:xfrm>
          <a:off x="2981325" y="39909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638174</xdr:colOff>
      <xdr:row>28</xdr:row>
      <xdr:rowOff>28574</xdr:rowOff>
    </xdr:from>
    <xdr:to>
      <xdr:col>8</xdr:col>
      <xdr:colOff>219074</xdr:colOff>
      <xdr:row>37</xdr:row>
      <xdr:rowOff>66675</xdr:rowOff>
    </xdr:to>
    <xdr:sp macro="" textlink="">
      <xdr:nvSpPr>
        <xdr:cNvPr id="24" name="吹き出し: 四角形 23">
          <a:extLst>
            <a:ext uri="{FF2B5EF4-FFF2-40B4-BE49-F238E27FC236}">
              <a16:creationId xmlns:a16="http://schemas.microsoft.com/office/drawing/2014/main" id="{C641132B-94E9-4585-A8EB-80EE4161CB7A}"/>
            </a:ext>
          </a:extLst>
        </xdr:cNvPr>
        <xdr:cNvSpPr/>
      </xdr:nvSpPr>
      <xdr:spPr>
        <a:xfrm>
          <a:off x="1466849" y="5353049"/>
          <a:ext cx="5876925" cy="1838326"/>
        </a:xfrm>
        <a:prstGeom prst="wedgeRectCallout">
          <a:avLst>
            <a:gd name="adj1" fmla="val -18786"/>
            <a:gd name="adj2" fmla="val -9046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コアチームを作る、世界規模で回すには最初から最低でこのくらいで構える必要がある。</a:t>
          </a:r>
          <a:endParaRPr kumimoji="1" lang="en-US" altLang="ja-JP" sz="900">
            <a:solidFill>
              <a:sysClr val="windowText" lastClr="000000"/>
            </a:solidFill>
          </a:endParaRPr>
        </a:p>
        <a:p>
          <a:pPr algn="l"/>
          <a:r>
            <a:rPr kumimoji="1" lang="ja-JP" altLang="en-US" sz="900">
              <a:solidFill>
                <a:sysClr val="windowText" lastClr="000000"/>
              </a:solidFill>
            </a:rPr>
            <a:t>・</a:t>
          </a:r>
          <a:r>
            <a:rPr kumimoji="1" lang="en-US" altLang="ja-JP" sz="900">
              <a:solidFill>
                <a:sysClr val="windowText" lastClr="000000"/>
              </a:solidFill>
            </a:rPr>
            <a:t>P</a:t>
          </a:r>
          <a:r>
            <a:rPr kumimoji="1" lang="ja-JP" altLang="en-US" sz="900">
              <a:solidFill>
                <a:sysClr val="windowText" lastClr="000000"/>
              </a:solidFill>
            </a:rPr>
            <a:t>がえらい、</a:t>
          </a:r>
          <a:r>
            <a:rPr kumimoji="1" lang="en-US" altLang="ja-JP" sz="900">
              <a:solidFill>
                <a:sysClr val="windowText" lastClr="000000"/>
              </a:solidFill>
            </a:rPr>
            <a:t>D</a:t>
          </a:r>
          <a:r>
            <a:rPr kumimoji="1" lang="ja-JP" altLang="en-US" sz="900">
              <a:solidFill>
                <a:sysClr val="windowText" lastClr="000000"/>
              </a:solidFill>
            </a:rPr>
            <a:t>がえらい　の</a:t>
          </a:r>
          <a:r>
            <a:rPr kumimoji="1" lang="en-US" altLang="ja-JP" sz="900">
              <a:solidFill>
                <a:sysClr val="windowText" lastClr="000000"/>
              </a:solidFill>
            </a:rPr>
            <a:t>1</a:t>
          </a:r>
          <a:r>
            <a:rPr kumimoji="1" lang="ja-JP" altLang="en-US" sz="900">
              <a:solidFill>
                <a:sysClr val="windowText" lastClr="000000"/>
              </a:solidFill>
            </a:rPr>
            <a:t>トップ制を廃止</a:t>
          </a:r>
          <a:endParaRPr kumimoji="1" lang="en-US" altLang="ja-JP" sz="900">
            <a:solidFill>
              <a:sysClr val="windowText" lastClr="000000"/>
            </a:solidFill>
          </a:endParaRPr>
        </a:p>
        <a:p>
          <a:pPr algn="l"/>
          <a:r>
            <a:rPr kumimoji="1" lang="ja-JP" altLang="en-US" sz="900">
              <a:solidFill>
                <a:sysClr val="windowText" lastClr="000000"/>
              </a:solidFill>
            </a:rPr>
            <a:t>・ディレクター陣には論破ではなくアイデアで合議できるメンバーをそろえる、他タイトルとの兼任は無し</a:t>
          </a:r>
          <a:endParaRPr kumimoji="1" lang="en-US" altLang="ja-JP" sz="900">
            <a:solidFill>
              <a:sysClr val="windowText" lastClr="000000"/>
            </a:solidFill>
          </a:endParaRPr>
        </a:p>
        <a:p>
          <a:pPr algn="l"/>
          <a:r>
            <a:rPr kumimoji="1" lang="ja-JP" altLang="en-US" sz="900">
              <a:solidFill>
                <a:sysClr val="windowText" lastClr="000000"/>
              </a:solidFill>
            </a:rPr>
            <a:t>・プロダクションマネージャーに最も経験と公平性のある人物を置く</a:t>
          </a:r>
          <a:endParaRPr kumimoji="1" lang="en-US" altLang="ja-JP" sz="900">
            <a:solidFill>
              <a:sysClr val="windowText" lastClr="000000"/>
            </a:solidFill>
          </a:endParaRPr>
        </a:p>
        <a:p>
          <a:pPr algn="l"/>
          <a:r>
            <a:rPr kumimoji="1" lang="ja-JP" altLang="en-US" sz="900">
              <a:solidFill>
                <a:sysClr val="windowText" lastClr="000000"/>
              </a:solidFill>
            </a:rPr>
            <a:t>・各ポジションに</a:t>
          </a:r>
          <a:r>
            <a:rPr kumimoji="1" lang="ja-JP" altLang="en-US" sz="900">
              <a:solidFill>
                <a:srgbClr val="FF0000"/>
              </a:solidFill>
            </a:rPr>
            <a:t>明確なゴールを置いて責任を明確に分散</a:t>
          </a:r>
          <a:endParaRPr kumimoji="1" lang="en-US" altLang="ja-JP" sz="900">
            <a:solidFill>
              <a:srgbClr val="FF0000"/>
            </a:solidFill>
          </a:endParaRPr>
        </a:p>
        <a:p>
          <a:pPr algn="l"/>
          <a:r>
            <a:rPr kumimoji="1" lang="ja-JP" altLang="en-US" sz="900">
              <a:solidFill>
                <a:sysClr val="windowText" lastClr="000000"/>
              </a:solidFill>
            </a:rPr>
            <a:t>・プロダクションマネージャーにはアシスタントをつけてでも</a:t>
          </a:r>
          <a:endParaRPr kumimoji="1" lang="en-US" altLang="ja-JP" sz="900">
            <a:solidFill>
              <a:sysClr val="windowText" lastClr="000000"/>
            </a:solidFill>
          </a:endParaRPr>
        </a:p>
        <a:p>
          <a:pPr algn="l"/>
          <a:r>
            <a:rPr kumimoji="1" lang="ja-JP" altLang="en-US" sz="900">
              <a:solidFill>
                <a:sysClr val="windowText" lastClr="000000"/>
              </a:solidFill>
            </a:rPr>
            <a:t>　社内</a:t>
          </a:r>
          <a:r>
            <a:rPr kumimoji="1" lang="en-US" altLang="ja-JP" sz="900">
              <a:solidFill>
                <a:sysClr val="windowText" lastClr="000000"/>
              </a:solidFill>
            </a:rPr>
            <a:t>/</a:t>
          </a:r>
          <a:r>
            <a:rPr kumimoji="1" lang="ja-JP" altLang="en-US" sz="900">
              <a:solidFill>
                <a:sysClr val="windowText" lastClr="000000"/>
              </a:solidFill>
            </a:rPr>
            <a:t>社外に対ししっかり管理にコストをかけるべき</a:t>
          </a:r>
          <a:endParaRPr kumimoji="1" lang="en-US" altLang="ja-JP" sz="900">
            <a:solidFill>
              <a:sysClr val="windowText" lastClr="000000"/>
            </a:solidFill>
          </a:endParaRPr>
        </a:p>
        <a:p>
          <a:pPr algn="l"/>
          <a:r>
            <a:rPr kumimoji="1" lang="ja-JP" altLang="en-US" sz="900">
              <a:solidFill>
                <a:sysClr val="windowText" lastClr="000000"/>
              </a:solidFill>
            </a:rPr>
            <a:t>・全員が同じ情報を同じ温度感で持ち、第</a:t>
          </a:r>
          <a:r>
            <a:rPr kumimoji="1" lang="en-US" altLang="ja-JP" sz="900">
              <a:solidFill>
                <a:sysClr val="windowText" lastClr="000000"/>
              </a:solidFill>
            </a:rPr>
            <a:t>3</a:t>
          </a:r>
          <a:r>
            <a:rPr kumimoji="1" lang="ja-JP" altLang="en-US" sz="900">
              <a:solidFill>
                <a:sysClr val="windowText" lastClr="000000"/>
              </a:solidFill>
            </a:rPr>
            <a:t>者に説明でき、そのために自ら手を動かせるメンバーであること。</a:t>
          </a:r>
          <a:endParaRPr kumimoji="1" lang="en-US" altLang="ja-JP" sz="900">
            <a:solidFill>
              <a:sysClr val="windowText" lastClr="000000"/>
            </a:solidFill>
          </a:endParaRPr>
        </a:p>
        <a:p>
          <a:pPr algn="l"/>
          <a:r>
            <a:rPr kumimoji="1" lang="ja-JP" altLang="en-US" sz="900">
              <a:solidFill>
                <a:sysClr val="windowText" lastClr="000000"/>
              </a:solidFill>
            </a:rPr>
            <a:t>・スタジオディレクターはその会社の役員レベルの人</a:t>
          </a:r>
        </a:p>
      </xdr:txBody>
    </xdr:sp>
    <xdr:clientData/>
  </xdr:twoCellAnchor>
  <xdr:twoCellAnchor>
    <xdr:from>
      <xdr:col>9</xdr:col>
      <xdr:colOff>190500</xdr:colOff>
      <xdr:row>12</xdr:row>
      <xdr:rowOff>142875</xdr:rowOff>
    </xdr:from>
    <xdr:to>
      <xdr:col>11</xdr:col>
      <xdr:colOff>83058</xdr:colOff>
      <xdr:row>15</xdr:row>
      <xdr:rowOff>8382</xdr:rowOff>
    </xdr:to>
    <xdr:sp macro="" textlink="">
      <xdr:nvSpPr>
        <xdr:cNvPr id="25" name="矢印: 右 24">
          <a:extLst>
            <a:ext uri="{FF2B5EF4-FFF2-40B4-BE49-F238E27FC236}">
              <a16:creationId xmlns:a16="http://schemas.microsoft.com/office/drawing/2014/main" id="{AAA77252-9654-4BFB-9156-6008B95EC4F5}"/>
            </a:ext>
          </a:extLst>
        </xdr:cNvPr>
        <xdr:cNvSpPr/>
      </xdr:nvSpPr>
      <xdr:spPr>
        <a:xfrm>
          <a:off x="5381625" y="2790825"/>
          <a:ext cx="11689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238125</xdr:colOff>
      <xdr:row>10</xdr:row>
      <xdr:rowOff>66674</xdr:rowOff>
    </xdr:from>
    <xdr:to>
      <xdr:col>16</xdr:col>
      <xdr:colOff>161925</xdr:colOff>
      <xdr:row>17</xdr:row>
      <xdr:rowOff>123824</xdr:rowOff>
    </xdr:to>
    <xdr:sp macro="" textlink="">
      <xdr:nvSpPr>
        <xdr:cNvPr id="26" name="四角形: 角を丸くする 25">
          <a:extLst>
            <a:ext uri="{FF2B5EF4-FFF2-40B4-BE49-F238E27FC236}">
              <a16:creationId xmlns:a16="http://schemas.microsoft.com/office/drawing/2014/main" id="{4ADE8E2C-DF8F-4235-B0E5-EC330F312C87}"/>
            </a:ext>
          </a:extLst>
        </xdr:cNvPr>
        <xdr:cNvSpPr/>
      </xdr:nvSpPr>
      <xdr:spPr>
        <a:xfrm>
          <a:off x="6705600" y="2305049"/>
          <a:ext cx="3352800" cy="1495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この下に</a:t>
          </a:r>
          <a:endParaRPr kumimoji="1" lang="en-US" altLang="ja-JP" sz="1100"/>
        </a:p>
        <a:p>
          <a:pPr algn="l"/>
          <a:r>
            <a:rPr kumimoji="1" lang="ja-JP" altLang="en-US" sz="1100"/>
            <a:t>・各チーム</a:t>
          </a:r>
          <a:endParaRPr kumimoji="1" lang="en-US" altLang="ja-JP" sz="1100"/>
        </a:p>
        <a:p>
          <a:pPr algn="l"/>
          <a:r>
            <a:rPr kumimoji="1" lang="ja-JP" altLang="en-US" sz="1100"/>
            <a:t>・各チームリード</a:t>
          </a:r>
          <a:endParaRPr kumimoji="1" lang="en-US" altLang="ja-JP" sz="1100"/>
        </a:p>
        <a:p>
          <a:pPr algn="l"/>
          <a:endParaRPr kumimoji="1" lang="en-US" altLang="ja-JP" sz="1100"/>
        </a:p>
        <a:p>
          <a:pPr algn="l"/>
          <a:r>
            <a:rPr kumimoji="1" lang="ja-JP" altLang="en-US" sz="1100"/>
            <a:t>などをぶら下げていき完成させてください。</a:t>
          </a:r>
        </a:p>
      </xdr:txBody>
    </xdr:sp>
    <xdr:clientData/>
  </xdr:twoCellAnchor>
  <xdr:twoCellAnchor>
    <xdr:from>
      <xdr:col>2</xdr:col>
      <xdr:colOff>1695450</xdr:colOff>
      <xdr:row>13</xdr:row>
      <xdr:rowOff>114300</xdr:rowOff>
    </xdr:from>
    <xdr:to>
      <xdr:col>4</xdr:col>
      <xdr:colOff>9525</xdr:colOff>
      <xdr:row>13</xdr:row>
      <xdr:rowOff>114300</xdr:rowOff>
    </xdr:to>
    <xdr:cxnSp macro="">
      <xdr:nvCxnSpPr>
        <xdr:cNvPr id="27" name="直線矢印コネクタ 26">
          <a:extLst>
            <a:ext uri="{FF2B5EF4-FFF2-40B4-BE49-F238E27FC236}">
              <a16:creationId xmlns:a16="http://schemas.microsoft.com/office/drawing/2014/main" id="{C6C9CD16-53E5-4F85-ACB8-3310761B9BC0}"/>
            </a:ext>
          </a:extLst>
        </xdr:cNvPr>
        <xdr:cNvCxnSpPr/>
      </xdr:nvCxnSpPr>
      <xdr:spPr>
        <a:xfrm>
          <a:off x="2381250" y="2981325"/>
          <a:ext cx="39052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9</xdr:row>
      <xdr:rowOff>114300</xdr:rowOff>
    </xdr:from>
    <xdr:to>
      <xdr:col>4</xdr:col>
      <xdr:colOff>19050</xdr:colOff>
      <xdr:row>18</xdr:row>
      <xdr:rowOff>123825</xdr:rowOff>
    </xdr:to>
    <xdr:cxnSp macro="">
      <xdr:nvCxnSpPr>
        <xdr:cNvPr id="29" name="直線コネクタ 28">
          <a:extLst>
            <a:ext uri="{FF2B5EF4-FFF2-40B4-BE49-F238E27FC236}">
              <a16:creationId xmlns:a16="http://schemas.microsoft.com/office/drawing/2014/main" id="{2A3B353C-784E-485F-9ABB-A24CA5CBED85}"/>
            </a:ext>
          </a:extLst>
        </xdr:cNvPr>
        <xdr:cNvCxnSpPr/>
      </xdr:nvCxnSpPr>
      <xdr:spPr>
        <a:xfrm>
          <a:off x="2924175" y="2143125"/>
          <a:ext cx="0" cy="18764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9</xdr:row>
      <xdr:rowOff>104775</xdr:rowOff>
    </xdr:from>
    <xdr:to>
      <xdr:col>4</xdr:col>
      <xdr:colOff>371475</xdr:colOff>
      <xdr:row>9</xdr:row>
      <xdr:rowOff>104775</xdr:rowOff>
    </xdr:to>
    <xdr:cxnSp macro="">
      <xdr:nvCxnSpPr>
        <xdr:cNvPr id="31" name="直線矢印コネクタ 30">
          <a:extLst>
            <a:ext uri="{FF2B5EF4-FFF2-40B4-BE49-F238E27FC236}">
              <a16:creationId xmlns:a16="http://schemas.microsoft.com/office/drawing/2014/main" id="{AB873E5A-E6D3-4C35-9A2B-8B7C914FD339}"/>
            </a:ext>
          </a:extLst>
        </xdr:cNvPr>
        <xdr:cNvCxnSpPr/>
      </xdr:nvCxnSpPr>
      <xdr:spPr>
        <a:xfrm>
          <a:off x="2914650" y="213360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18</xdr:row>
      <xdr:rowOff>114300</xdr:rowOff>
    </xdr:from>
    <xdr:to>
      <xdr:col>5</xdr:col>
      <xdr:colOff>9525</xdr:colOff>
      <xdr:row>18</xdr:row>
      <xdr:rowOff>114300</xdr:rowOff>
    </xdr:to>
    <xdr:cxnSp macro="">
      <xdr:nvCxnSpPr>
        <xdr:cNvPr id="32" name="直線矢印コネクタ 31">
          <a:extLst>
            <a:ext uri="{FF2B5EF4-FFF2-40B4-BE49-F238E27FC236}">
              <a16:creationId xmlns:a16="http://schemas.microsoft.com/office/drawing/2014/main" id="{566688C0-BDED-4456-BD83-1C780D1EF150}"/>
            </a:ext>
          </a:extLst>
        </xdr:cNvPr>
        <xdr:cNvCxnSpPr/>
      </xdr:nvCxnSpPr>
      <xdr:spPr>
        <a:xfrm>
          <a:off x="2924175" y="40100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542924</xdr:colOff>
      <xdr:row>20</xdr:row>
      <xdr:rowOff>133348</xdr:rowOff>
    </xdr:from>
    <xdr:to>
      <xdr:col>19</xdr:col>
      <xdr:colOff>238125</xdr:colOff>
      <xdr:row>27</xdr:row>
      <xdr:rowOff>9524</xdr:rowOff>
    </xdr:to>
    <xdr:sp macro="" textlink="">
      <xdr:nvSpPr>
        <xdr:cNvPr id="19" name="吹き出し: 四角形 18">
          <a:extLst>
            <a:ext uri="{FF2B5EF4-FFF2-40B4-BE49-F238E27FC236}">
              <a16:creationId xmlns:a16="http://schemas.microsoft.com/office/drawing/2014/main" id="{2D6114FA-7247-4C77-93A8-09EE5213F267}"/>
            </a:ext>
          </a:extLst>
        </xdr:cNvPr>
        <xdr:cNvSpPr/>
      </xdr:nvSpPr>
      <xdr:spPr>
        <a:xfrm>
          <a:off x="8629649" y="3838573"/>
          <a:ext cx="5867401" cy="1295401"/>
        </a:xfrm>
        <a:prstGeom prst="wedgeRectCallout">
          <a:avLst>
            <a:gd name="adj1" fmla="val -25279"/>
            <a:gd name="adj2" fmla="val -11889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チーム構成はお任せ</a:t>
          </a:r>
          <a:endParaRPr kumimoji="1" lang="en-US" altLang="ja-JP" sz="900">
            <a:solidFill>
              <a:sysClr val="windowText" lastClr="000000"/>
            </a:solidFill>
          </a:endParaRPr>
        </a:p>
        <a:p>
          <a:pPr algn="l"/>
          <a:r>
            <a:rPr kumimoji="1" lang="en-US" altLang="ja-JP" sz="900">
              <a:solidFill>
                <a:sysClr val="windowText" lastClr="000000"/>
              </a:solidFill>
            </a:rPr>
            <a:t>1</a:t>
          </a:r>
          <a:r>
            <a:rPr kumimoji="1" lang="ja-JP" altLang="en-US" sz="900">
              <a:solidFill>
                <a:sysClr val="windowText" lastClr="000000"/>
              </a:solidFill>
            </a:rPr>
            <a:t>点だけ、「リード」の人選に関しては、プレゼン能力がある人物、若しくその能力を教育してください。</a:t>
          </a:r>
          <a:endParaRPr kumimoji="1" lang="en-US" altLang="ja-JP" sz="900">
            <a:solidFill>
              <a:sysClr val="windowText" lastClr="000000"/>
            </a:solidFill>
          </a:endParaRPr>
        </a:p>
        <a:p>
          <a:pPr algn="l"/>
          <a:r>
            <a:rPr kumimoji="1" lang="ja-JP" altLang="en-US" sz="900">
              <a:solidFill>
                <a:sysClr val="windowText" lastClr="000000"/>
              </a:solidFill>
            </a:rPr>
            <a:t>プレゼン力＝表現力　人に伝える能力がまだ弱い場合、ゲームの大事な部分が現場に伝わらなくなり</a:t>
          </a:r>
          <a:endParaRPr kumimoji="1" lang="en-US" altLang="ja-JP" sz="900">
            <a:solidFill>
              <a:sysClr val="windowText" lastClr="000000"/>
            </a:solidFill>
          </a:endParaRPr>
        </a:p>
        <a:p>
          <a:pPr algn="l"/>
          <a:r>
            <a:rPr kumimoji="1" lang="ja-JP" altLang="en-US" sz="900">
              <a:solidFill>
                <a:sysClr val="windowText" lastClr="000000"/>
              </a:solidFill>
            </a:rPr>
            <a:t>大事故の原因になりかねません。</a:t>
          </a:r>
          <a:endParaRPr kumimoji="1" lang="en-US" altLang="ja-JP" sz="900">
            <a:solidFill>
              <a:sysClr val="windowText" lastClr="000000"/>
            </a:solidFill>
          </a:endParaRPr>
        </a:p>
        <a:p>
          <a:pPr algn="l"/>
          <a:r>
            <a:rPr kumimoji="1" lang="ja-JP" altLang="en-US" sz="900">
              <a:solidFill>
                <a:sysClr val="windowText" lastClr="000000"/>
              </a:solidFill>
            </a:rPr>
            <a:t>グラフィカルなリファレンスなどを探し、プレゼンなどを作り、明確に他社に伝える能力を希望します。</a:t>
          </a:r>
          <a:endParaRPr kumimoji="1" lang="en-US" altLang="ja-JP" sz="900">
            <a:solidFill>
              <a:sysClr val="windowText" lastClr="000000"/>
            </a:solidFill>
          </a:endParaRPr>
        </a:p>
        <a:p>
          <a:pPr algn="l"/>
          <a:r>
            <a:rPr kumimoji="1" lang="ja-JP" altLang="en-US" sz="900">
              <a:solidFill>
                <a:sysClr val="windowText" lastClr="000000"/>
              </a:solidFill>
            </a:rPr>
            <a:t>言語の通じず文化も違う海外の方相手をするという事はそういうことになります。</a:t>
          </a:r>
          <a:endParaRPr kumimoji="1" lang="en-US" altLang="ja-JP" sz="900">
            <a:solidFill>
              <a:sysClr val="windowText" lastClr="000000"/>
            </a:solidFill>
          </a:endParaRPr>
        </a:p>
      </xdr:txBody>
    </xdr:sp>
    <xdr:clientData/>
  </xdr:twoCellAnchor>
  <xdr:twoCellAnchor>
    <xdr:from>
      <xdr:col>10</xdr:col>
      <xdr:colOff>95250</xdr:colOff>
      <xdr:row>1</xdr:row>
      <xdr:rowOff>114300</xdr:rowOff>
    </xdr:from>
    <xdr:to>
      <xdr:col>18</xdr:col>
      <xdr:colOff>523875</xdr:colOff>
      <xdr:row>5</xdr:row>
      <xdr:rowOff>161925</xdr:rowOff>
    </xdr:to>
    <xdr:sp macro="" textlink="">
      <xdr:nvSpPr>
        <xdr:cNvPr id="21" name="吹き出し: 四角形 20">
          <a:extLst>
            <a:ext uri="{FF2B5EF4-FFF2-40B4-BE49-F238E27FC236}">
              <a16:creationId xmlns:a16="http://schemas.microsoft.com/office/drawing/2014/main" id="{1B525475-01DE-4087-BEAE-6C5B01DD8588}"/>
            </a:ext>
          </a:extLst>
        </xdr:cNvPr>
        <xdr:cNvSpPr/>
      </xdr:nvSpPr>
      <xdr:spPr>
        <a:xfrm>
          <a:off x="7715250" y="314325"/>
          <a:ext cx="5915025" cy="866775"/>
        </a:xfrm>
        <a:prstGeom prst="wedgeRectCallout">
          <a:avLst>
            <a:gd name="adj1" fmla="val -164541"/>
            <a:gd name="adj2" fmla="val -5067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・ゴールやタイトル規模に対して、しっかり準備された組織作りができているか？</a:t>
          </a:r>
          <a:endParaRPr kumimoji="1" lang="en-US" altLang="ja-JP" sz="900">
            <a:solidFill>
              <a:sysClr val="windowText" lastClr="000000"/>
            </a:solidFill>
          </a:endParaRPr>
        </a:p>
        <a:p>
          <a:pPr algn="l"/>
          <a:r>
            <a:rPr kumimoji="1" lang="ja-JP" altLang="en-US" sz="900">
              <a:solidFill>
                <a:sysClr val="windowText" lastClr="000000"/>
              </a:solidFill>
            </a:rPr>
            <a:t>・タイトルに対し、どこまでを「開発責任」として線を引いているか？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などを確認できます。</a:t>
          </a:r>
          <a:endParaRPr kumimoji="1" lang="en-US" altLang="ja-JP" sz="9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400050</xdr:colOff>
      <xdr:row>4</xdr:row>
      <xdr:rowOff>123824</xdr:rowOff>
    </xdr:from>
    <xdr:to>
      <xdr:col>12</xdr:col>
      <xdr:colOff>380999</xdr:colOff>
      <xdr:row>10</xdr:row>
      <xdr:rowOff>114300</xdr:rowOff>
    </xdr:to>
    <xdr:sp macro="" textlink="">
      <xdr:nvSpPr>
        <xdr:cNvPr id="2" name="吹き出し: 四角形 1">
          <a:extLst>
            <a:ext uri="{FF2B5EF4-FFF2-40B4-BE49-F238E27FC236}">
              <a16:creationId xmlns:a16="http://schemas.microsoft.com/office/drawing/2014/main" id="{064BD415-8FA2-44A3-A6CA-5230DEBA54FD}"/>
            </a:ext>
          </a:extLst>
        </xdr:cNvPr>
        <xdr:cNvSpPr/>
      </xdr:nvSpPr>
      <xdr:spPr>
        <a:xfrm>
          <a:off x="3810000" y="933449"/>
          <a:ext cx="5467349" cy="1066801"/>
        </a:xfrm>
        <a:prstGeom prst="wedgeRectCallout">
          <a:avLst>
            <a:gd name="adj1" fmla="val -102108"/>
            <a:gd name="adj2" fmla="val -103716"/>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組織図に合わせて、その人員がいつからいつまで業務するかの人月工数を表します</a:t>
          </a:r>
          <a:br>
            <a:rPr kumimoji="1" lang="en-US" altLang="ja-JP" sz="900">
              <a:solidFill>
                <a:sysClr val="windowText" lastClr="000000"/>
              </a:solidFill>
            </a:rPr>
          </a:br>
          <a:r>
            <a:rPr kumimoji="1" lang="ja-JP" altLang="en-US" sz="900">
              <a:solidFill>
                <a:sysClr val="windowText" lastClr="000000"/>
              </a:solidFill>
            </a:rPr>
            <a:t>・見やすいように小計・総計を入れてください</a:t>
          </a:r>
          <a:endParaRPr kumimoji="1" lang="en-US" altLang="ja-JP" sz="900">
            <a:solidFill>
              <a:sysClr val="windowText" lastClr="000000"/>
            </a:solidFill>
          </a:endParaRPr>
        </a:p>
        <a:p>
          <a:pPr algn="l"/>
          <a:r>
            <a:rPr kumimoji="1" lang="ja-JP" altLang="en-US" sz="900">
              <a:solidFill>
                <a:sysClr val="windowText" lastClr="000000"/>
              </a:solidFill>
            </a:rPr>
            <a:t>・ここでの小計・総計はシート</a:t>
          </a:r>
          <a:r>
            <a:rPr kumimoji="1" lang="en-US" altLang="ja-JP" sz="900">
              <a:solidFill>
                <a:sysClr val="windowText" lastClr="000000"/>
              </a:solidFill>
            </a:rPr>
            <a:t>1</a:t>
          </a:r>
          <a:r>
            <a:rPr kumimoji="1" lang="ja-JP" altLang="en-US" sz="900">
              <a:solidFill>
                <a:sysClr val="windowText" lastClr="000000"/>
              </a:solidFill>
            </a:rPr>
            <a:t>の予算に自動リンクしておくと、調整時扱いやすくなります</a:t>
          </a:r>
          <a:endParaRPr kumimoji="1" lang="en-US" altLang="ja-JP" sz="900">
            <a:solidFill>
              <a:sysClr val="windowText" lastClr="000000"/>
            </a:solidFill>
          </a:endParaRPr>
        </a:p>
        <a:p>
          <a:pPr algn="l"/>
          <a:r>
            <a:rPr kumimoji="1" lang="ja-JP" altLang="en-US" sz="900">
              <a:solidFill>
                <a:sysClr val="windowText" lastClr="000000"/>
              </a:solidFill>
            </a:rPr>
            <a:t>・マイルストーンとリンクして考えてください</a:t>
          </a:r>
          <a:endParaRPr kumimoji="1" lang="en-US" altLang="ja-JP" sz="900">
            <a:solidFill>
              <a:sysClr val="windowText" lastClr="000000"/>
            </a:solidFill>
          </a:endParaRPr>
        </a:p>
        <a:p>
          <a:pPr algn="l"/>
          <a:r>
            <a:rPr kumimoji="1" lang="ja-JP" altLang="en-US" sz="900">
              <a:solidFill>
                <a:sysClr val="windowText" lastClr="000000"/>
              </a:solidFill>
            </a:rPr>
            <a:t>・リリース後のシーズン</a:t>
          </a:r>
          <a:r>
            <a:rPr kumimoji="1" lang="en-US" altLang="ja-JP" sz="900">
              <a:solidFill>
                <a:sysClr val="windowText" lastClr="000000"/>
              </a:solidFill>
            </a:rPr>
            <a:t>2</a:t>
          </a:r>
          <a:r>
            <a:rPr kumimoji="1" lang="ja-JP" altLang="en-US" sz="900">
              <a:solidFill>
                <a:sysClr val="windowText" lastClr="000000"/>
              </a:solidFill>
            </a:rPr>
            <a:t>までの概算まで出しておきたいという希望があります</a:t>
          </a:r>
          <a:endParaRPr kumimoji="1" lang="en-US" altLang="ja-JP" sz="900">
            <a:solidFill>
              <a:sysClr val="windowText" lastClr="000000"/>
            </a:solidFill>
          </a:endParaRPr>
        </a:p>
        <a:p>
          <a:pPr algn="l"/>
          <a:endParaRPr kumimoji="1" lang="en-US" altLang="ja-JP" sz="900">
            <a:solidFill>
              <a:sysClr val="windowText" lastClr="000000"/>
            </a:solidFill>
          </a:endParaRPr>
        </a:p>
      </xdr:txBody>
    </xdr:sp>
    <xdr:clientData/>
  </xdr:twoCellAnchor>
  <xdr:twoCellAnchor>
    <xdr:from>
      <xdr:col>10</xdr:col>
      <xdr:colOff>590549</xdr:colOff>
      <xdr:row>48</xdr:row>
      <xdr:rowOff>19050</xdr:rowOff>
    </xdr:from>
    <xdr:to>
      <xdr:col>19</xdr:col>
      <xdr:colOff>333374</xdr:colOff>
      <xdr:row>54</xdr:row>
      <xdr:rowOff>19050</xdr:rowOff>
    </xdr:to>
    <xdr:sp macro="" textlink="">
      <xdr:nvSpPr>
        <xdr:cNvPr id="3" name="吹き出し: 四角形 2">
          <a:extLst>
            <a:ext uri="{FF2B5EF4-FFF2-40B4-BE49-F238E27FC236}">
              <a16:creationId xmlns:a16="http://schemas.microsoft.com/office/drawing/2014/main" id="{6B2F5215-2649-4D7B-9F91-DA1E006DF502}"/>
            </a:ext>
          </a:extLst>
        </xdr:cNvPr>
        <xdr:cNvSpPr/>
      </xdr:nvSpPr>
      <xdr:spPr>
        <a:xfrm>
          <a:off x="8115299" y="8934450"/>
          <a:ext cx="5915025" cy="120015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9"/>
  <sheetViews>
    <sheetView workbookViewId="0">
      <selection activeCell="C5" sqref="C5"/>
    </sheetView>
  </sheetViews>
  <sheetFormatPr defaultRowHeight="15.75" x14ac:dyDescent="0.4"/>
  <cols>
    <col min="1" max="1" width="2.625" style="27" customWidth="1"/>
    <col min="2" max="2" width="9" style="78"/>
    <col min="3" max="3" width="19.25" style="27" customWidth="1"/>
    <col min="4" max="5" width="18.25" style="27" customWidth="1"/>
    <col min="6" max="6" width="17.625" style="27" customWidth="1"/>
    <col min="7" max="7" width="18" style="27" customWidth="1"/>
    <col min="8" max="8" width="18.125" style="78" customWidth="1"/>
    <col min="9" max="9" width="17.875" style="78" customWidth="1"/>
    <col min="10" max="10" width="17.875" style="27" customWidth="1"/>
    <col min="11" max="11" width="22.625" style="27" customWidth="1"/>
    <col min="12" max="16384" width="9" style="27"/>
  </cols>
  <sheetData>
    <row r="2" spans="2:10" x14ac:dyDescent="0.4">
      <c r="B2" s="78" t="s">
        <v>132</v>
      </c>
    </row>
    <row r="3" spans="2:10" ht="16.5" thickBot="1" x14ac:dyDescent="0.45"/>
    <row r="4" spans="2:10" x14ac:dyDescent="0.4">
      <c r="B4" s="87"/>
      <c r="C4" s="80" t="s">
        <v>131</v>
      </c>
      <c r="D4" s="80" t="s">
        <v>123</v>
      </c>
      <c r="E4" s="80" t="s">
        <v>124</v>
      </c>
      <c r="F4" s="80" t="s">
        <v>126</v>
      </c>
      <c r="G4" s="80" t="s">
        <v>125</v>
      </c>
      <c r="H4" s="80" t="s">
        <v>127</v>
      </c>
      <c r="I4" s="80" t="s">
        <v>129</v>
      </c>
      <c r="J4" s="81" t="s">
        <v>130</v>
      </c>
    </row>
    <row r="5" spans="2:10" x14ac:dyDescent="0.4">
      <c r="B5" s="88" t="s">
        <v>39</v>
      </c>
      <c r="C5" s="76"/>
      <c r="D5" s="76"/>
      <c r="E5" s="76"/>
      <c r="F5" s="76"/>
      <c r="G5" s="76"/>
      <c r="H5" s="79"/>
      <c r="I5" s="79"/>
      <c r="J5" s="77"/>
    </row>
    <row r="6" spans="2:10" x14ac:dyDescent="0.4">
      <c r="B6" s="88" t="s">
        <v>0</v>
      </c>
      <c r="C6" s="92"/>
      <c r="D6" s="92"/>
      <c r="E6" s="92"/>
      <c r="F6" s="92"/>
      <c r="G6" s="92"/>
      <c r="H6" s="93"/>
      <c r="I6" s="93"/>
      <c r="J6" s="94"/>
    </row>
    <row r="7" spans="2:10" x14ac:dyDescent="0.4">
      <c r="B7" s="88" t="s">
        <v>1</v>
      </c>
      <c r="C7" s="92"/>
      <c r="D7" s="92"/>
      <c r="E7" s="92"/>
      <c r="F7" s="92"/>
      <c r="G7" s="92"/>
      <c r="H7" s="93"/>
      <c r="I7" s="93"/>
      <c r="J7" s="94"/>
    </row>
    <row r="8" spans="2:10" x14ac:dyDescent="0.4">
      <c r="B8" s="88" t="s">
        <v>2</v>
      </c>
      <c r="C8" s="76"/>
      <c r="D8" s="76"/>
      <c r="E8" s="76"/>
      <c r="F8" s="76"/>
      <c r="G8" s="76"/>
      <c r="H8" s="79"/>
      <c r="I8" s="79"/>
      <c r="J8" s="77"/>
    </row>
    <row r="9" spans="2:10" x14ac:dyDescent="0.4">
      <c r="B9" s="88" t="s">
        <v>3</v>
      </c>
      <c r="C9" s="92"/>
      <c r="D9" s="92"/>
      <c r="E9" s="92"/>
      <c r="F9" s="92"/>
      <c r="G9" s="92"/>
      <c r="H9" s="93"/>
      <c r="I9" s="93"/>
      <c r="J9" s="94"/>
    </row>
    <row r="10" spans="2:10" x14ac:dyDescent="0.4">
      <c r="B10" s="88" t="s">
        <v>63</v>
      </c>
      <c r="C10" s="92"/>
      <c r="D10" s="92"/>
      <c r="E10" s="92"/>
      <c r="F10" s="92"/>
      <c r="G10" s="92"/>
      <c r="H10" s="93"/>
      <c r="I10" s="93"/>
      <c r="J10" s="94"/>
    </row>
    <row r="11" spans="2:10" x14ac:dyDescent="0.4">
      <c r="B11" s="88" t="s">
        <v>64</v>
      </c>
      <c r="C11" s="76"/>
      <c r="D11" s="76"/>
      <c r="E11" s="76"/>
      <c r="F11" s="76"/>
      <c r="G11" s="76"/>
      <c r="H11" s="79"/>
      <c r="I11" s="79"/>
      <c r="J11" s="77"/>
    </row>
    <row r="12" spans="2:10" x14ac:dyDescent="0.4">
      <c r="B12" s="88" t="s">
        <v>65</v>
      </c>
      <c r="C12" s="92"/>
      <c r="D12" s="92"/>
      <c r="E12" s="92"/>
      <c r="F12" s="92"/>
      <c r="G12" s="92"/>
      <c r="H12" s="93"/>
      <c r="I12" s="93"/>
      <c r="J12" s="94"/>
    </row>
    <row r="13" spans="2:10" x14ac:dyDescent="0.4">
      <c r="B13" s="88" t="s">
        <v>66</v>
      </c>
      <c r="C13" s="92"/>
      <c r="D13" s="92"/>
      <c r="E13" s="92"/>
      <c r="F13" s="92"/>
      <c r="G13" s="92"/>
      <c r="H13" s="93"/>
      <c r="I13" s="93"/>
      <c r="J13" s="94"/>
    </row>
    <row r="14" spans="2:10" x14ac:dyDescent="0.4">
      <c r="B14" s="88" t="s">
        <v>67</v>
      </c>
      <c r="C14" s="76"/>
      <c r="D14" s="76"/>
      <c r="E14" s="76"/>
      <c r="F14" s="76"/>
      <c r="G14" s="76"/>
      <c r="H14" s="79"/>
      <c r="I14" s="79"/>
      <c r="J14" s="77"/>
    </row>
    <row r="15" spans="2:10" x14ac:dyDescent="0.4">
      <c r="B15" s="88" t="s">
        <v>68</v>
      </c>
      <c r="C15" s="92"/>
      <c r="D15" s="92"/>
      <c r="E15" s="92"/>
      <c r="F15" s="92"/>
      <c r="G15" s="92"/>
      <c r="H15" s="93"/>
      <c r="I15" s="93"/>
      <c r="J15" s="94"/>
    </row>
    <row r="16" spans="2:10" x14ac:dyDescent="0.4">
      <c r="B16" s="88" t="s">
        <v>69</v>
      </c>
      <c r="C16" s="92"/>
      <c r="D16" s="92"/>
      <c r="E16" s="92"/>
      <c r="F16" s="92"/>
      <c r="G16" s="92"/>
      <c r="H16" s="93"/>
      <c r="I16" s="93"/>
      <c r="J16" s="94"/>
    </row>
    <row r="17" spans="2:10" x14ac:dyDescent="0.4">
      <c r="B17" s="88" t="s">
        <v>70</v>
      </c>
      <c r="C17" s="76"/>
      <c r="D17" s="76"/>
      <c r="E17" s="76"/>
      <c r="F17" s="76"/>
      <c r="G17" s="76"/>
      <c r="H17" s="79"/>
      <c r="I17" s="79"/>
      <c r="J17" s="77"/>
    </row>
    <row r="18" spans="2:10" x14ac:dyDescent="0.4">
      <c r="B18" s="88" t="s">
        <v>71</v>
      </c>
      <c r="C18" s="92"/>
      <c r="D18" s="92"/>
      <c r="E18" s="92"/>
      <c r="F18" s="92"/>
      <c r="G18" s="92"/>
      <c r="H18" s="93"/>
      <c r="I18" s="93"/>
      <c r="J18" s="94"/>
    </row>
    <row r="19" spans="2:10" x14ac:dyDescent="0.4">
      <c r="B19" s="88" t="s">
        <v>72</v>
      </c>
      <c r="C19" s="92"/>
      <c r="D19" s="92"/>
      <c r="E19" s="92"/>
      <c r="F19" s="92"/>
      <c r="G19" s="92"/>
      <c r="H19" s="93"/>
      <c r="I19" s="93"/>
      <c r="J19" s="94"/>
    </row>
    <row r="20" spans="2:10" x14ac:dyDescent="0.4">
      <c r="B20" s="88" t="s">
        <v>73</v>
      </c>
      <c r="C20" s="76"/>
      <c r="D20" s="76"/>
      <c r="E20" s="76"/>
      <c r="F20" s="76"/>
      <c r="G20" s="76"/>
      <c r="H20" s="79"/>
      <c r="I20" s="79"/>
      <c r="J20" s="77"/>
    </row>
    <row r="21" spans="2:10" x14ac:dyDescent="0.4">
      <c r="B21" s="88" t="s">
        <v>74</v>
      </c>
      <c r="C21" s="92"/>
      <c r="D21" s="92"/>
      <c r="E21" s="92"/>
      <c r="F21" s="92"/>
      <c r="G21" s="92"/>
      <c r="H21" s="93"/>
      <c r="I21" s="93"/>
      <c r="J21" s="94"/>
    </row>
    <row r="22" spans="2:10" x14ac:dyDescent="0.4">
      <c r="B22" s="88" t="s">
        <v>75</v>
      </c>
      <c r="C22" s="92"/>
      <c r="D22" s="92"/>
      <c r="E22" s="92"/>
      <c r="F22" s="92"/>
      <c r="G22" s="92"/>
      <c r="H22" s="93"/>
      <c r="I22" s="93"/>
      <c r="J22" s="94"/>
    </row>
    <row r="23" spans="2:10" x14ac:dyDescent="0.4">
      <c r="B23" s="88" t="s">
        <v>76</v>
      </c>
      <c r="C23" s="76"/>
      <c r="D23" s="76"/>
      <c r="E23" s="76"/>
      <c r="F23" s="76"/>
      <c r="G23" s="76"/>
      <c r="H23" s="79"/>
      <c r="I23" s="79"/>
      <c r="J23" s="77"/>
    </row>
    <row r="24" spans="2:10" x14ac:dyDescent="0.4">
      <c r="B24" s="88" t="s">
        <v>77</v>
      </c>
      <c r="C24" s="92"/>
      <c r="D24" s="92"/>
      <c r="E24" s="92"/>
      <c r="F24" s="92"/>
      <c r="G24" s="92"/>
      <c r="H24" s="93"/>
      <c r="I24" s="93"/>
      <c r="J24" s="94"/>
    </row>
    <row r="25" spans="2:10" x14ac:dyDescent="0.4">
      <c r="B25" s="88" t="s">
        <v>78</v>
      </c>
      <c r="C25" s="92"/>
      <c r="D25" s="92"/>
      <c r="E25" s="92"/>
      <c r="F25" s="92"/>
      <c r="G25" s="92"/>
      <c r="H25" s="93"/>
      <c r="I25" s="93"/>
      <c r="J25" s="94"/>
    </row>
    <row r="26" spans="2:10" x14ac:dyDescent="0.4">
      <c r="B26" s="88" t="s">
        <v>79</v>
      </c>
      <c r="C26" s="76"/>
      <c r="D26" s="76"/>
      <c r="E26" s="76"/>
      <c r="F26" s="76"/>
      <c r="G26" s="76"/>
      <c r="H26" s="79"/>
      <c r="I26" s="79"/>
      <c r="J26" s="77"/>
    </row>
    <row r="27" spans="2:10" x14ac:dyDescent="0.4">
      <c r="B27" s="88" t="s">
        <v>80</v>
      </c>
      <c r="C27" s="92"/>
      <c r="D27" s="92"/>
      <c r="E27" s="92"/>
      <c r="F27" s="92"/>
      <c r="G27" s="92"/>
      <c r="H27" s="93"/>
      <c r="I27" s="93"/>
      <c r="J27" s="94"/>
    </row>
    <row r="28" spans="2:10" x14ac:dyDescent="0.4">
      <c r="B28" s="88" t="s">
        <v>81</v>
      </c>
      <c r="C28" s="92"/>
      <c r="D28" s="92"/>
      <c r="E28" s="92"/>
      <c r="F28" s="92"/>
      <c r="G28" s="92"/>
      <c r="H28" s="93"/>
      <c r="I28" s="93"/>
      <c r="J28" s="94"/>
    </row>
    <row r="29" spans="2:10" x14ac:dyDescent="0.4">
      <c r="B29" s="88" t="s">
        <v>82</v>
      </c>
      <c r="C29" s="76"/>
      <c r="D29" s="76"/>
      <c r="E29" s="76"/>
      <c r="F29" s="76"/>
      <c r="G29" s="76"/>
      <c r="H29" s="79"/>
      <c r="I29" s="79"/>
      <c r="J29" s="77"/>
    </row>
    <row r="30" spans="2:10" x14ac:dyDescent="0.4">
      <c r="B30" s="88" t="s">
        <v>83</v>
      </c>
      <c r="C30" s="92"/>
      <c r="D30" s="92"/>
      <c r="E30" s="92"/>
      <c r="F30" s="92"/>
      <c r="G30" s="92"/>
      <c r="H30" s="93"/>
      <c r="I30" s="93"/>
      <c r="J30" s="94"/>
    </row>
    <row r="31" spans="2:10" x14ac:dyDescent="0.4">
      <c r="B31" s="88" t="s">
        <v>84</v>
      </c>
      <c r="C31" s="92"/>
      <c r="D31" s="92"/>
      <c r="E31" s="92"/>
      <c r="F31" s="92"/>
      <c r="G31" s="92"/>
      <c r="H31" s="93"/>
      <c r="I31" s="93"/>
      <c r="J31" s="94"/>
    </row>
    <row r="32" spans="2:10" x14ac:dyDescent="0.4">
      <c r="B32" s="88" t="s">
        <v>85</v>
      </c>
      <c r="C32" s="76"/>
      <c r="D32" s="76"/>
      <c r="E32" s="76"/>
      <c r="F32" s="76"/>
      <c r="G32" s="76"/>
      <c r="H32" s="79"/>
      <c r="I32" s="79"/>
      <c r="J32" s="77"/>
    </row>
    <row r="33" spans="2:11" x14ac:dyDescent="0.4">
      <c r="B33" s="88" t="s">
        <v>86</v>
      </c>
      <c r="C33" s="92"/>
      <c r="D33" s="92"/>
      <c r="E33" s="92"/>
      <c r="F33" s="92"/>
      <c r="G33" s="92"/>
      <c r="H33" s="93"/>
      <c r="I33" s="93"/>
      <c r="J33" s="94"/>
    </row>
    <row r="34" spans="2:11" x14ac:dyDescent="0.4">
      <c r="B34" s="88" t="s">
        <v>87</v>
      </c>
      <c r="C34" s="92"/>
      <c r="D34" s="92"/>
      <c r="E34" s="92"/>
      <c r="F34" s="92"/>
      <c r="G34" s="92"/>
      <c r="H34" s="93"/>
      <c r="I34" s="93"/>
      <c r="J34" s="94"/>
    </row>
    <row r="35" spans="2:11" x14ac:dyDescent="0.4">
      <c r="B35" s="88" t="s">
        <v>88</v>
      </c>
      <c r="C35" s="76"/>
      <c r="D35" s="76"/>
      <c r="E35" s="76"/>
      <c r="F35" s="76"/>
      <c r="G35" s="76"/>
      <c r="H35" s="79"/>
      <c r="I35" s="79"/>
      <c r="J35" s="77"/>
    </row>
    <row r="36" spans="2:11" x14ac:dyDescent="0.4">
      <c r="B36" s="88" t="s">
        <v>89</v>
      </c>
      <c r="C36" s="92"/>
      <c r="D36" s="92"/>
      <c r="E36" s="92"/>
      <c r="F36" s="92"/>
      <c r="G36" s="92"/>
      <c r="H36" s="93"/>
      <c r="I36" s="93"/>
      <c r="J36" s="94"/>
    </row>
    <row r="37" spans="2:11" x14ac:dyDescent="0.4">
      <c r="B37" s="88" t="s">
        <v>90</v>
      </c>
      <c r="C37" s="92"/>
      <c r="D37" s="92"/>
      <c r="E37" s="92"/>
      <c r="F37" s="92"/>
      <c r="G37" s="92"/>
      <c r="H37" s="93"/>
      <c r="I37" s="93"/>
      <c r="J37" s="94"/>
    </row>
    <row r="38" spans="2:11" ht="16.5" thickBot="1" x14ac:dyDescent="0.45">
      <c r="B38" s="89" t="s">
        <v>91</v>
      </c>
      <c r="C38" s="82"/>
      <c r="D38" s="82"/>
      <c r="E38" s="82"/>
      <c r="F38" s="82"/>
      <c r="G38" s="82"/>
      <c r="H38" s="83"/>
      <c r="I38" s="83"/>
      <c r="J38" s="84"/>
    </row>
    <row r="39" spans="2:11" ht="16.5" thickBot="1" x14ac:dyDescent="0.45">
      <c r="B39" s="90" t="s">
        <v>128</v>
      </c>
      <c r="C39" s="85">
        <f>SUM(C3:C38)</f>
        <v>0</v>
      </c>
      <c r="D39" s="85">
        <f t="shared" ref="D39:J39" si="0">SUM(D5:D38)</f>
        <v>0</v>
      </c>
      <c r="E39" s="85">
        <f t="shared" si="0"/>
        <v>0</v>
      </c>
      <c r="F39" s="85">
        <f t="shared" si="0"/>
        <v>0</v>
      </c>
      <c r="G39" s="85">
        <f t="shared" si="0"/>
        <v>0</v>
      </c>
      <c r="H39" s="95">
        <f t="shared" si="0"/>
        <v>0</v>
      </c>
      <c r="I39" s="95">
        <f t="shared" si="0"/>
        <v>0</v>
      </c>
      <c r="J39" s="86">
        <f t="shared" si="0"/>
        <v>0</v>
      </c>
      <c r="K39" s="91">
        <f>SUM(C38:J38)</f>
        <v>0</v>
      </c>
    </row>
  </sheetData>
  <phoneticPr fontId="1"/>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3C11C-D420-4E83-8D3C-9B553DB71F6E}">
  <dimension ref="C1:I17"/>
  <sheetViews>
    <sheetView workbookViewId="0">
      <selection activeCell="H4" sqref="H4"/>
    </sheetView>
  </sheetViews>
  <sheetFormatPr defaultRowHeight="18.75" x14ac:dyDescent="0.4"/>
  <cols>
    <col min="3" max="3" width="22.75" customWidth="1"/>
    <col min="4" max="4" width="11.1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420</v>
      </c>
      <c r="F2" s="106">
        <f>SUM(F10:F89)</f>
        <v>3</v>
      </c>
      <c r="G2" s="103" t="s">
        <v>219</v>
      </c>
    </row>
    <row r="3" spans="3:9" x14ac:dyDescent="0.4">
      <c r="E3" s="136" t="s">
        <v>215</v>
      </c>
      <c r="F3" s="101">
        <f>SUM(H10:H89)</f>
        <v>1520</v>
      </c>
      <c r="G3" s="104" t="s">
        <v>220</v>
      </c>
    </row>
    <row r="4" spans="3:9" x14ac:dyDescent="0.4">
      <c r="E4" s="136" t="s">
        <v>216</v>
      </c>
      <c r="F4" s="101">
        <f>F3/20</f>
        <v>76</v>
      </c>
      <c r="G4" s="104" t="s">
        <v>221</v>
      </c>
      <c r="H4">
        <f>F4-人月表!C33-人月表!C34-人月表!C35</f>
        <v>0</v>
      </c>
    </row>
    <row r="5" spans="3:9" x14ac:dyDescent="0.4">
      <c r="E5" s="134" t="s">
        <v>438</v>
      </c>
      <c r="F5" s="143">
        <f>CEILING(F4/36, 1)</f>
        <v>3</v>
      </c>
      <c r="G5" s="104" t="s">
        <v>439</v>
      </c>
    </row>
    <row r="6" spans="3:9" x14ac:dyDescent="0.4">
      <c r="E6" s="136" t="s">
        <v>217</v>
      </c>
      <c r="F6" s="102">
        <v>800000</v>
      </c>
      <c r="G6" s="104" t="s">
        <v>222</v>
      </c>
    </row>
    <row r="7" spans="3:9" ht="19.5" thickBot="1" x14ac:dyDescent="0.45">
      <c r="E7" s="137" t="s">
        <v>218</v>
      </c>
      <c r="F7" s="107">
        <f>F4*F6</f>
        <v>60800000</v>
      </c>
      <c r="G7" s="105" t="s">
        <v>222</v>
      </c>
    </row>
    <row r="8" spans="3:9" ht="19.5" thickBot="1" x14ac:dyDescent="0.45"/>
    <row r="9" spans="3:9" ht="19.5" thickBot="1" x14ac:dyDescent="0.45">
      <c r="C9" s="305" t="s">
        <v>318</v>
      </c>
      <c r="D9" s="313"/>
      <c r="E9" s="126" t="s">
        <v>197</v>
      </c>
      <c r="F9" s="126" t="s">
        <v>175</v>
      </c>
      <c r="G9" s="126" t="s">
        <v>176</v>
      </c>
      <c r="H9" s="133" t="s">
        <v>213</v>
      </c>
      <c r="I9" s="99"/>
    </row>
    <row r="10" spans="3:9" x14ac:dyDescent="0.4">
      <c r="C10" s="314" t="s">
        <v>328</v>
      </c>
      <c r="D10" s="315"/>
      <c r="E10" s="123" t="s">
        <v>329</v>
      </c>
      <c r="F10" s="123">
        <v>1</v>
      </c>
      <c r="G10" s="123">
        <v>680</v>
      </c>
      <c r="H10" s="124">
        <f>F10*G10</f>
        <v>680</v>
      </c>
    </row>
    <row r="11" spans="3:9" ht="19.5" thickBot="1" x14ac:dyDescent="0.45">
      <c r="C11" s="303" t="s">
        <v>330</v>
      </c>
      <c r="D11" s="304"/>
      <c r="E11" s="119"/>
      <c r="F11" s="119">
        <f>物量試算!G13</f>
        <v>2</v>
      </c>
      <c r="G11" s="119">
        <v>420</v>
      </c>
      <c r="H11" s="132">
        <f>F11*G11</f>
        <v>840</v>
      </c>
    </row>
    <row r="12" spans="3:9" x14ac:dyDescent="0.4">
      <c r="C12" s="316"/>
      <c r="D12" s="316"/>
    </row>
    <row r="13" spans="3:9" x14ac:dyDescent="0.4">
      <c r="C13" s="316"/>
      <c r="D13" s="316"/>
      <c r="E13" s="98"/>
    </row>
    <row r="14" spans="3:9" x14ac:dyDescent="0.4">
      <c r="C14" s="316"/>
      <c r="D14" s="316"/>
      <c r="E14" s="98"/>
    </row>
    <row r="15" spans="3:9" x14ac:dyDescent="0.4">
      <c r="C15" s="316"/>
      <c r="D15" s="316"/>
    </row>
    <row r="16" spans="3:9" x14ac:dyDescent="0.4">
      <c r="C16" s="316"/>
      <c r="D16" s="316"/>
    </row>
    <row r="17" spans="3:4" x14ac:dyDescent="0.4">
      <c r="C17" s="316"/>
      <c r="D17" s="316"/>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E240F-6483-4F29-852D-396A21B70BDF}">
  <dimension ref="C1:I17"/>
  <sheetViews>
    <sheetView workbookViewId="0">
      <selection activeCell="E5" sqref="E5"/>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335</v>
      </c>
      <c r="F2" s="106">
        <f>SUM(F10:F89)</f>
        <v>1501</v>
      </c>
      <c r="G2" s="103" t="s">
        <v>219</v>
      </c>
    </row>
    <row r="3" spans="3:9" x14ac:dyDescent="0.4">
      <c r="E3" s="136" t="s">
        <v>215</v>
      </c>
      <c r="F3" s="101">
        <f>SUM(H10:H89)</f>
        <v>8260</v>
      </c>
      <c r="G3" s="104" t="s">
        <v>220</v>
      </c>
    </row>
    <row r="4" spans="3:9" x14ac:dyDescent="0.4">
      <c r="E4" s="136" t="s">
        <v>216</v>
      </c>
      <c r="F4" s="101">
        <f>F3/20</f>
        <v>413</v>
      </c>
      <c r="G4" s="104" t="s">
        <v>221</v>
      </c>
    </row>
    <row r="5" spans="3:9" x14ac:dyDescent="0.4">
      <c r="E5" s="134" t="s">
        <v>438</v>
      </c>
      <c r="F5" s="143">
        <f>CEILING(F4/36, 1)</f>
        <v>12</v>
      </c>
      <c r="G5" s="104" t="s">
        <v>439</v>
      </c>
    </row>
    <row r="6" spans="3:9" x14ac:dyDescent="0.4">
      <c r="E6" s="136" t="s">
        <v>217</v>
      </c>
      <c r="F6" s="102">
        <v>800000</v>
      </c>
      <c r="G6" s="104" t="s">
        <v>222</v>
      </c>
    </row>
    <row r="7" spans="3:9" ht="19.5" thickBot="1" x14ac:dyDescent="0.45">
      <c r="E7" s="137" t="s">
        <v>218</v>
      </c>
      <c r="F7" s="107">
        <f>F4*F6</f>
        <v>330400000</v>
      </c>
      <c r="G7" s="105" t="s">
        <v>222</v>
      </c>
    </row>
    <row r="8" spans="3:9" ht="19.5" thickBot="1" x14ac:dyDescent="0.45"/>
    <row r="9" spans="3:9" ht="19.5" thickBot="1" x14ac:dyDescent="0.45">
      <c r="C9" s="305" t="s">
        <v>318</v>
      </c>
      <c r="D9" s="313"/>
      <c r="E9" s="126" t="s">
        <v>197</v>
      </c>
      <c r="F9" s="126" t="s">
        <v>175</v>
      </c>
      <c r="G9" s="126" t="s">
        <v>176</v>
      </c>
      <c r="H9" s="133" t="s">
        <v>213</v>
      </c>
      <c r="I9" s="99"/>
    </row>
    <row r="10" spans="3:9" x14ac:dyDescent="0.4">
      <c r="C10" s="314" t="s">
        <v>331</v>
      </c>
      <c r="D10" s="315"/>
      <c r="E10" s="123" t="s">
        <v>332</v>
      </c>
      <c r="F10" s="123">
        <v>1</v>
      </c>
      <c r="G10" s="123">
        <v>720</v>
      </c>
      <c r="H10" s="124">
        <f t="shared" ref="H10:H16" si="0">F10*G10</f>
        <v>720</v>
      </c>
    </row>
    <row r="11" spans="3:9" x14ac:dyDescent="0.4">
      <c r="C11" s="301" t="s">
        <v>253</v>
      </c>
      <c r="D11" s="302"/>
      <c r="E11" s="114" t="s">
        <v>336</v>
      </c>
      <c r="F11" s="114">
        <v>800</v>
      </c>
      <c r="G11" s="114">
        <v>5</v>
      </c>
      <c r="H11" s="115">
        <f t="shared" si="0"/>
        <v>4000</v>
      </c>
    </row>
    <row r="12" spans="3:9" x14ac:dyDescent="0.4">
      <c r="C12" s="301" t="s">
        <v>256</v>
      </c>
      <c r="D12" s="302"/>
      <c r="E12" s="114" t="s">
        <v>415</v>
      </c>
      <c r="F12" s="114">
        <f>物量試算!G8</f>
        <v>20</v>
      </c>
      <c r="G12" s="114">
        <v>3</v>
      </c>
      <c r="H12" s="115">
        <f t="shared" si="0"/>
        <v>60</v>
      </c>
    </row>
    <row r="13" spans="3:9" x14ac:dyDescent="0.4">
      <c r="C13" s="301" t="s">
        <v>270</v>
      </c>
      <c r="D13" s="302"/>
      <c r="E13" s="131" t="s">
        <v>416</v>
      </c>
      <c r="F13" s="114">
        <f>物量試算!G9</f>
        <v>20</v>
      </c>
      <c r="G13" s="114">
        <v>3</v>
      </c>
      <c r="H13" s="115">
        <f t="shared" si="0"/>
        <v>60</v>
      </c>
    </row>
    <row r="14" spans="3:9" x14ac:dyDescent="0.4">
      <c r="C14" s="301" t="s">
        <v>192</v>
      </c>
      <c r="D14" s="302"/>
      <c r="E14" s="131" t="s">
        <v>418</v>
      </c>
      <c r="F14" s="114">
        <f>物量試算!G10</f>
        <v>30</v>
      </c>
      <c r="G14" s="114">
        <v>7</v>
      </c>
      <c r="H14" s="115">
        <f t="shared" si="0"/>
        <v>210</v>
      </c>
    </row>
    <row r="15" spans="3:9" x14ac:dyDescent="0.4">
      <c r="C15" s="301" t="s">
        <v>193</v>
      </c>
      <c r="D15" s="302"/>
      <c r="E15" s="114" t="s">
        <v>419</v>
      </c>
      <c r="F15" s="114">
        <f>物量試算!G11</f>
        <v>30</v>
      </c>
      <c r="G15" s="114">
        <v>7</v>
      </c>
      <c r="H15" s="115">
        <f t="shared" si="0"/>
        <v>210</v>
      </c>
    </row>
    <row r="16" spans="3:9" ht="19.5" thickBot="1" x14ac:dyDescent="0.45">
      <c r="C16" s="303" t="s">
        <v>327</v>
      </c>
      <c r="D16" s="304"/>
      <c r="E16" s="119" t="s">
        <v>337</v>
      </c>
      <c r="F16" s="119">
        <f>物量試算!G16*100</f>
        <v>600</v>
      </c>
      <c r="G16" s="119">
        <v>5</v>
      </c>
      <c r="H16" s="132">
        <f t="shared" si="0"/>
        <v>3000</v>
      </c>
    </row>
    <row r="17" spans="3:4" x14ac:dyDescent="0.4">
      <c r="C17" s="316"/>
      <c r="D17" s="316"/>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0FA80-5E38-4DDA-9DEA-9A94F26B538F}">
  <dimension ref="C1:I76"/>
  <sheetViews>
    <sheetView workbookViewId="0">
      <pane xSplit="2" ySplit="9" topLeftCell="C10" activePane="bottomRight" state="frozen"/>
      <selection pane="topRight" activeCell="C1" sqref="C1"/>
      <selection pane="bottomLeft" activeCell="A9" sqref="A9"/>
      <selection pane="bottomRight" activeCell="C17" sqref="C17:D17"/>
    </sheetView>
  </sheetViews>
  <sheetFormatPr defaultRowHeight="18.75" x14ac:dyDescent="0.4"/>
  <cols>
    <col min="3" max="3" width="22.125" customWidth="1"/>
    <col min="4" max="4" width="38"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338</v>
      </c>
      <c r="F2" s="106">
        <f>SUM(F10:F87)</f>
        <v>332</v>
      </c>
      <c r="G2" s="103" t="s">
        <v>219</v>
      </c>
    </row>
    <row r="3" spans="3:9" x14ac:dyDescent="0.4">
      <c r="E3" s="136" t="s">
        <v>215</v>
      </c>
      <c r="F3" s="101">
        <f>SUM(H10:H87)</f>
        <v>8075</v>
      </c>
      <c r="G3" s="104" t="s">
        <v>220</v>
      </c>
    </row>
    <row r="4" spans="3:9" x14ac:dyDescent="0.4">
      <c r="E4" s="136" t="s">
        <v>216</v>
      </c>
      <c r="F4" s="101">
        <f>F3/20</f>
        <v>403.75</v>
      </c>
      <c r="G4" s="104" t="s">
        <v>221</v>
      </c>
    </row>
    <row r="5" spans="3:9" x14ac:dyDescent="0.4">
      <c r="E5" s="134" t="s">
        <v>438</v>
      </c>
      <c r="F5" s="143">
        <f>CEILING(F4/36, 1)</f>
        <v>12</v>
      </c>
      <c r="G5" s="104" t="s">
        <v>439</v>
      </c>
    </row>
    <row r="6" spans="3:9" x14ac:dyDescent="0.4">
      <c r="E6" s="136" t="s">
        <v>217</v>
      </c>
      <c r="F6" s="102">
        <v>800000</v>
      </c>
      <c r="G6" s="104" t="s">
        <v>222</v>
      </c>
    </row>
    <row r="7" spans="3:9" ht="19.5" thickBot="1" x14ac:dyDescent="0.45">
      <c r="E7" s="137" t="s">
        <v>218</v>
      </c>
      <c r="F7" s="107">
        <f>F4*F6</f>
        <v>323000000</v>
      </c>
      <c r="G7" s="105" t="s">
        <v>222</v>
      </c>
    </row>
    <row r="8" spans="3:9" ht="19.5" thickBot="1" x14ac:dyDescent="0.45"/>
    <row r="9" spans="3:9" ht="19.5" thickBot="1" x14ac:dyDescent="0.45">
      <c r="C9" s="305" t="s">
        <v>318</v>
      </c>
      <c r="D9" s="313"/>
      <c r="E9" s="126" t="s">
        <v>197</v>
      </c>
      <c r="F9" s="126" t="s">
        <v>175</v>
      </c>
      <c r="G9" s="126" t="s">
        <v>176</v>
      </c>
      <c r="H9" s="133" t="s">
        <v>213</v>
      </c>
      <c r="I9" s="99"/>
    </row>
    <row r="10" spans="3:9" x14ac:dyDescent="0.4">
      <c r="C10" s="314" t="s">
        <v>339</v>
      </c>
      <c r="D10" s="315"/>
      <c r="E10" s="123" t="s">
        <v>340</v>
      </c>
      <c r="F10" s="123">
        <v>1</v>
      </c>
      <c r="G10" s="123">
        <v>720</v>
      </c>
      <c r="H10" s="124">
        <f t="shared" ref="H10:H76" si="0">F10*G10</f>
        <v>720</v>
      </c>
    </row>
    <row r="11" spans="3:9" x14ac:dyDescent="0.4">
      <c r="C11" s="301" t="s">
        <v>395</v>
      </c>
      <c r="D11" s="302"/>
      <c r="E11" s="114" t="s">
        <v>399</v>
      </c>
      <c r="F11" s="114">
        <v>1</v>
      </c>
      <c r="G11" s="114">
        <v>720</v>
      </c>
      <c r="H11" s="115">
        <f t="shared" si="0"/>
        <v>720</v>
      </c>
    </row>
    <row r="12" spans="3:9" x14ac:dyDescent="0.4">
      <c r="C12" s="301" t="s">
        <v>417</v>
      </c>
      <c r="D12" s="302"/>
      <c r="E12" s="114"/>
      <c r="F12" s="114">
        <v>1</v>
      </c>
      <c r="G12" s="114">
        <v>120</v>
      </c>
      <c r="H12" s="115">
        <f t="shared" si="0"/>
        <v>120</v>
      </c>
    </row>
    <row r="13" spans="3:9" x14ac:dyDescent="0.4">
      <c r="C13" s="301" t="s">
        <v>398</v>
      </c>
      <c r="D13" s="302"/>
      <c r="E13" s="114"/>
      <c r="F13" s="114">
        <v>1</v>
      </c>
      <c r="G13" s="114">
        <v>60</v>
      </c>
      <c r="H13" s="115">
        <f t="shared" si="0"/>
        <v>60</v>
      </c>
    </row>
    <row r="14" spans="3:9" x14ac:dyDescent="0.4">
      <c r="C14" s="301" t="s">
        <v>409</v>
      </c>
      <c r="D14" s="302"/>
      <c r="E14" s="114"/>
      <c r="F14" s="114">
        <v>1</v>
      </c>
      <c r="G14" s="114">
        <v>480</v>
      </c>
      <c r="H14" s="115">
        <f t="shared" si="0"/>
        <v>480</v>
      </c>
    </row>
    <row r="15" spans="3:9" x14ac:dyDescent="0.4">
      <c r="C15" s="301" t="s">
        <v>400</v>
      </c>
      <c r="D15" s="302"/>
      <c r="E15" s="114" t="s">
        <v>401</v>
      </c>
      <c r="F15" s="114">
        <v>6</v>
      </c>
      <c r="G15" s="114">
        <v>40</v>
      </c>
      <c r="H15" s="115">
        <f t="shared" si="0"/>
        <v>240</v>
      </c>
    </row>
    <row r="16" spans="3:9" x14ac:dyDescent="0.4">
      <c r="C16" s="301" t="s">
        <v>253</v>
      </c>
      <c r="D16" s="302"/>
      <c r="E16" s="114"/>
      <c r="F16" s="114">
        <v>1</v>
      </c>
      <c r="G16" s="114">
        <v>720</v>
      </c>
      <c r="H16" s="115">
        <f t="shared" si="0"/>
        <v>720</v>
      </c>
    </row>
    <row r="17" spans="3:8" x14ac:dyDescent="0.4">
      <c r="C17" s="301" t="s">
        <v>266</v>
      </c>
      <c r="D17" s="302"/>
      <c r="E17" s="114"/>
      <c r="F17" s="114">
        <v>1</v>
      </c>
      <c r="G17" s="114">
        <v>120</v>
      </c>
      <c r="H17" s="115">
        <f t="shared" si="0"/>
        <v>120</v>
      </c>
    </row>
    <row r="18" spans="3:8" x14ac:dyDescent="0.4">
      <c r="C18" s="113" t="s">
        <v>342</v>
      </c>
      <c r="D18" s="114"/>
      <c r="E18" s="114"/>
      <c r="F18" s="114">
        <v>1</v>
      </c>
      <c r="G18" s="114">
        <v>120</v>
      </c>
      <c r="H18" s="115">
        <f t="shared" si="0"/>
        <v>120</v>
      </c>
    </row>
    <row r="19" spans="3:8" x14ac:dyDescent="0.4">
      <c r="C19" s="301" t="s">
        <v>343</v>
      </c>
      <c r="D19" s="117" t="s">
        <v>353</v>
      </c>
      <c r="E19" s="114"/>
      <c r="F19" s="114">
        <v>1</v>
      </c>
      <c r="G19" s="114">
        <v>40</v>
      </c>
      <c r="H19" s="115">
        <f t="shared" si="0"/>
        <v>40</v>
      </c>
    </row>
    <row r="20" spans="3:8" x14ac:dyDescent="0.4">
      <c r="C20" s="301"/>
      <c r="D20" s="117" t="s">
        <v>348</v>
      </c>
      <c r="E20" s="114"/>
      <c r="F20" s="114">
        <v>1</v>
      </c>
      <c r="G20" s="114">
        <v>10</v>
      </c>
      <c r="H20" s="115">
        <f t="shared" si="0"/>
        <v>10</v>
      </c>
    </row>
    <row r="21" spans="3:8" x14ac:dyDescent="0.4">
      <c r="C21" s="301"/>
      <c r="D21" s="117" t="s">
        <v>349</v>
      </c>
      <c r="E21" s="114"/>
      <c r="F21" s="114">
        <v>1</v>
      </c>
      <c r="G21" s="114">
        <v>10</v>
      </c>
      <c r="H21" s="115">
        <f t="shared" si="0"/>
        <v>10</v>
      </c>
    </row>
    <row r="22" spans="3:8" x14ac:dyDescent="0.4">
      <c r="C22" s="301"/>
      <c r="D22" s="117" t="s">
        <v>350</v>
      </c>
      <c r="E22" s="114"/>
      <c r="F22" s="114">
        <v>1</v>
      </c>
      <c r="G22" s="114">
        <v>10</v>
      </c>
      <c r="H22" s="115">
        <f t="shared" si="0"/>
        <v>10</v>
      </c>
    </row>
    <row r="23" spans="3:8" x14ac:dyDescent="0.4">
      <c r="C23" s="301"/>
      <c r="D23" s="117" t="s">
        <v>351</v>
      </c>
      <c r="E23" s="114"/>
      <c r="F23" s="114">
        <v>1</v>
      </c>
      <c r="G23" s="114">
        <v>10</v>
      </c>
      <c r="H23" s="115">
        <f t="shared" si="0"/>
        <v>10</v>
      </c>
    </row>
    <row r="24" spans="3:8" x14ac:dyDescent="0.4">
      <c r="C24" s="301" t="s">
        <v>231</v>
      </c>
      <c r="D24" s="114" t="s">
        <v>352</v>
      </c>
      <c r="E24" s="114"/>
      <c r="F24" s="114">
        <v>1</v>
      </c>
      <c r="G24" s="114">
        <v>120</v>
      </c>
      <c r="H24" s="115">
        <f t="shared" si="0"/>
        <v>120</v>
      </c>
    </row>
    <row r="25" spans="3:8" x14ac:dyDescent="0.4">
      <c r="C25" s="301"/>
      <c r="D25" s="117" t="s">
        <v>354</v>
      </c>
      <c r="E25" s="114"/>
      <c r="F25" s="114">
        <v>1</v>
      </c>
      <c r="G25" s="114">
        <v>60</v>
      </c>
      <c r="H25" s="115">
        <f t="shared" si="0"/>
        <v>60</v>
      </c>
    </row>
    <row r="26" spans="3:8" x14ac:dyDescent="0.4">
      <c r="C26" s="301"/>
      <c r="D26" s="117" t="s">
        <v>355</v>
      </c>
      <c r="E26" s="114"/>
      <c r="F26" s="114">
        <v>1</v>
      </c>
      <c r="G26" s="114">
        <v>120</v>
      </c>
      <c r="H26" s="115">
        <f t="shared" si="0"/>
        <v>120</v>
      </c>
    </row>
    <row r="27" spans="3:8" x14ac:dyDescent="0.4">
      <c r="C27" s="301" t="s">
        <v>234</v>
      </c>
      <c r="D27" s="117" t="s">
        <v>356</v>
      </c>
      <c r="E27" s="114"/>
      <c r="F27" s="114">
        <v>1</v>
      </c>
      <c r="G27" s="114">
        <v>120</v>
      </c>
      <c r="H27" s="115">
        <f t="shared" si="0"/>
        <v>120</v>
      </c>
    </row>
    <row r="28" spans="3:8" x14ac:dyDescent="0.4">
      <c r="C28" s="301"/>
      <c r="D28" s="117" t="s">
        <v>357</v>
      </c>
      <c r="E28" s="114"/>
      <c r="F28" s="114">
        <v>5</v>
      </c>
      <c r="G28" s="114">
        <v>20</v>
      </c>
      <c r="H28" s="115">
        <f t="shared" si="0"/>
        <v>100</v>
      </c>
    </row>
    <row r="29" spans="3:8" x14ac:dyDescent="0.4">
      <c r="C29" s="301"/>
      <c r="D29" s="117" t="s">
        <v>358</v>
      </c>
      <c r="E29" s="114"/>
      <c r="F29" s="114">
        <v>1</v>
      </c>
      <c r="G29" s="114">
        <v>60</v>
      </c>
      <c r="H29" s="115">
        <f t="shared" si="0"/>
        <v>60</v>
      </c>
    </row>
    <row r="30" spans="3:8" x14ac:dyDescent="0.4">
      <c r="C30" s="301"/>
      <c r="D30" s="117" t="s">
        <v>359</v>
      </c>
      <c r="E30" s="114"/>
      <c r="F30" s="114">
        <f>物量試算!G16</f>
        <v>6</v>
      </c>
      <c r="G30" s="114">
        <v>60</v>
      </c>
      <c r="H30" s="115">
        <f t="shared" si="0"/>
        <v>360</v>
      </c>
    </row>
    <row r="31" spans="3:8" x14ac:dyDescent="0.4">
      <c r="C31" s="301" t="s">
        <v>360</v>
      </c>
      <c r="D31" s="302"/>
      <c r="E31" s="114"/>
      <c r="F31" s="114">
        <v>1</v>
      </c>
      <c r="G31" s="114">
        <v>180</v>
      </c>
      <c r="H31" s="115">
        <f t="shared" si="0"/>
        <v>180</v>
      </c>
    </row>
    <row r="32" spans="3:8" x14ac:dyDescent="0.4">
      <c r="C32" s="301" t="s">
        <v>344</v>
      </c>
      <c r="D32" s="302"/>
      <c r="E32" s="114"/>
      <c r="F32" s="114">
        <v>1</v>
      </c>
      <c r="G32" s="114">
        <v>180</v>
      </c>
      <c r="H32" s="115">
        <f t="shared" si="0"/>
        <v>180</v>
      </c>
    </row>
    <row r="33" spans="3:8" x14ac:dyDescent="0.4">
      <c r="C33" s="307" t="s">
        <v>345</v>
      </c>
      <c r="D33" s="302"/>
      <c r="E33" s="114"/>
      <c r="F33" s="114">
        <v>1</v>
      </c>
      <c r="G33" s="114">
        <v>60</v>
      </c>
      <c r="H33" s="115">
        <f t="shared" si="0"/>
        <v>60</v>
      </c>
    </row>
    <row r="34" spans="3:8" x14ac:dyDescent="0.4">
      <c r="C34" s="301" t="s">
        <v>192</v>
      </c>
      <c r="D34" s="302"/>
      <c r="E34" s="114"/>
      <c r="F34" s="114">
        <f>物量試算!G10</f>
        <v>30</v>
      </c>
      <c r="G34" s="114">
        <v>15</v>
      </c>
      <c r="H34" s="115">
        <f t="shared" si="0"/>
        <v>450</v>
      </c>
    </row>
    <row r="35" spans="3:8" x14ac:dyDescent="0.4">
      <c r="C35" s="301" t="s">
        <v>193</v>
      </c>
      <c r="D35" s="302"/>
      <c r="E35" s="114"/>
      <c r="F35" s="114">
        <f>物量試算!G11</f>
        <v>30</v>
      </c>
      <c r="G35" s="114">
        <v>15</v>
      </c>
      <c r="H35" s="115">
        <f t="shared" si="0"/>
        <v>450</v>
      </c>
    </row>
    <row r="36" spans="3:8" x14ac:dyDescent="0.4">
      <c r="C36" s="301" t="s">
        <v>256</v>
      </c>
      <c r="D36" s="114" t="s">
        <v>361</v>
      </c>
      <c r="E36" s="114"/>
      <c r="F36" s="114">
        <v>1</v>
      </c>
      <c r="G36" s="114">
        <v>40</v>
      </c>
      <c r="H36" s="115">
        <f t="shared" si="0"/>
        <v>40</v>
      </c>
    </row>
    <row r="37" spans="3:8" x14ac:dyDescent="0.4">
      <c r="C37" s="301"/>
      <c r="D37" s="114" t="s">
        <v>362</v>
      </c>
      <c r="E37" s="114"/>
      <c r="F37" s="114">
        <v>1</v>
      </c>
      <c r="G37" s="114">
        <v>20</v>
      </c>
      <c r="H37" s="115">
        <f t="shared" si="0"/>
        <v>20</v>
      </c>
    </row>
    <row r="38" spans="3:8" x14ac:dyDescent="0.4">
      <c r="C38" s="301"/>
      <c r="D38" s="114" t="s">
        <v>363</v>
      </c>
      <c r="E38" s="114"/>
      <c r="F38" s="114">
        <f>物量試算!G8</f>
        <v>20</v>
      </c>
      <c r="G38" s="114">
        <v>10</v>
      </c>
      <c r="H38" s="115">
        <f t="shared" si="0"/>
        <v>200</v>
      </c>
    </row>
    <row r="39" spans="3:8" x14ac:dyDescent="0.4">
      <c r="C39" s="307" t="s">
        <v>270</v>
      </c>
      <c r="D39" s="114" t="s">
        <v>364</v>
      </c>
      <c r="E39" s="114"/>
      <c r="F39" s="114">
        <v>1</v>
      </c>
      <c r="G39" s="114">
        <v>20</v>
      </c>
      <c r="H39" s="115">
        <f t="shared" si="0"/>
        <v>20</v>
      </c>
    </row>
    <row r="40" spans="3:8" x14ac:dyDescent="0.4">
      <c r="C40" s="301"/>
      <c r="D40" s="117" t="s">
        <v>365</v>
      </c>
      <c r="E40" s="114"/>
      <c r="F40" s="114">
        <v>1</v>
      </c>
      <c r="G40" s="114">
        <v>20</v>
      </c>
      <c r="H40" s="115">
        <f t="shared" si="0"/>
        <v>20</v>
      </c>
    </row>
    <row r="41" spans="3:8" x14ac:dyDescent="0.4">
      <c r="C41" s="301"/>
      <c r="D41" s="117" t="s">
        <v>366</v>
      </c>
      <c r="E41" s="114"/>
      <c r="F41" s="114">
        <f>物量試算!G9</f>
        <v>20</v>
      </c>
      <c r="G41" s="114">
        <v>5</v>
      </c>
      <c r="H41" s="115">
        <f t="shared" si="0"/>
        <v>100</v>
      </c>
    </row>
    <row r="42" spans="3:8" x14ac:dyDescent="0.4">
      <c r="C42" s="301" t="s">
        <v>346</v>
      </c>
      <c r="D42" s="302"/>
      <c r="E42" s="114"/>
      <c r="F42" s="114">
        <v>1</v>
      </c>
      <c r="G42" s="114">
        <v>20</v>
      </c>
      <c r="H42" s="115">
        <f t="shared" si="0"/>
        <v>20</v>
      </c>
    </row>
    <row r="43" spans="3:8" x14ac:dyDescent="0.4">
      <c r="C43" s="301" t="s">
        <v>347</v>
      </c>
      <c r="D43" s="302"/>
      <c r="E43" s="114"/>
      <c r="F43" s="114">
        <v>1</v>
      </c>
      <c r="G43" s="114">
        <v>20</v>
      </c>
      <c r="H43" s="115">
        <f t="shared" si="0"/>
        <v>20</v>
      </c>
    </row>
    <row r="44" spans="3:8" x14ac:dyDescent="0.4">
      <c r="C44" s="307" t="s">
        <v>246</v>
      </c>
      <c r="D44" s="114" t="s">
        <v>368</v>
      </c>
      <c r="E44" s="114"/>
      <c r="F44" s="114">
        <v>1</v>
      </c>
      <c r="G44" s="114">
        <v>40</v>
      </c>
      <c r="H44" s="115">
        <f t="shared" si="0"/>
        <v>40</v>
      </c>
    </row>
    <row r="45" spans="3:8" x14ac:dyDescent="0.4">
      <c r="C45" s="301"/>
      <c r="D45" s="114" t="s">
        <v>367</v>
      </c>
      <c r="E45" s="114"/>
      <c r="F45" s="114">
        <v>1</v>
      </c>
      <c r="G45" s="114">
        <v>60</v>
      </c>
      <c r="H45" s="115">
        <f t="shared" si="0"/>
        <v>60</v>
      </c>
    </row>
    <row r="46" spans="3:8" x14ac:dyDescent="0.4">
      <c r="C46" s="301"/>
      <c r="D46" s="114" t="s">
        <v>369</v>
      </c>
      <c r="E46" s="114"/>
      <c r="F46" s="114">
        <v>1</v>
      </c>
      <c r="G46" s="114">
        <v>60</v>
      </c>
      <c r="H46" s="115">
        <f t="shared" si="0"/>
        <v>60</v>
      </c>
    </row>
    <row r="47" spans="3:8" x14ac:dyDescent="0.4">
      <c r="C47" s="301" t="s">
        <v>370</v>
      </c>
      <c r="D47" s="302"/>
      <c r="E47" s="114"/>
      <c r="F47" s="114">
        <v>1</v>
      </c>
      <c r="G47" s="114">
        <v>60</v>
      </c>
      <c r="H47" s="115">
        <f t="shared" si="0"/>
        <v>60</v>
      </c>
    </row>
    <row r="48" spans="3:8" x14ac:dyDescent="0.4">
      <c r="C48" s="301" t="s">
        <v>371</v>
      </c>
      <c r="D48" s="302"/>
      <c r="E48" s="114"/>
      <c r="F48" s="114">
        <v>1</v>
      </c>
      <c r="G48" s="114">
        <v>40</v>
      </c>
      <c r="H48" s="115">
        <f t="shared" si="0"/>
        <v>40</v>
      </c>
    </row>
    <row r="49" spans="3:8" x14ac:dyDescent="0.4">
      <c r="C49" s="301" t="s">
        <v>372</v>
      </c>
      <c r="D49" s="302"/>
      <c r="E49" s="114"/>
      <c r="F49" s="114">
        <v>20</v>
      </c>
      <c r="G49" s="114">
        <v>3</v>
      </c>
      <c r="H49" s="115">
        <f t="shared" si="0"/>
        <v>60</v>
      </c>
    </row>
    <row r="50" spans="3:8" x14ac:dyDescent="0.4">
      <c r="C50" s="301" t="s">
        <v>373</v>
      </c>
      <c r="D50" s="302"/>
      <c r="E50" s="114"/>
      <c r="F50" s="114">
        <v>1</v>
      </c>
      <c r="G50" s="114">
        <v>20</v>
      </c>
      <c r="H50" s="115">
        <f t="shared" si="0"/>
        <v>20</v>
      </c>
    </row>
    <row r="51" spans="3:8" x14ac:dyDescent="0.4">
      <c r="C51" s="301" t="s">
        <v>374</v>
      </c>
      <c r="D51" s="302"/>
      <c r="E51" s="114"/>
      <c r="F51" s="114">
        <v>1</v>
      </c>
      <c r="G51" s="114">
        <v>20</v>
      </c>
      <c r="H51" s="115">
        <f t="shared" si="0"/>
        <v>20</v>
      </c>
    </row>
    <row r="52" spans="3:8" x14ac:dyDescent="0.4">
      <c r="C52" s="301" t="s">
        <v>375</v>
      </c>
      <c r="D52" s="302"/>
      <c r="E52" s="114"/>
      <c r="F52" s="114">
        <v>1</v>
      </c>
      <c r="G52" s="114">
        <v>40</v>
      </c>
      <c r="H52" s="115">
        <f t="shared" si="0"/>
        <v>40</v>
      </c>
    </row>
    <row r="53" spans="3:8" x14ac:dyDescent="0.4">
      <c r="C53" s="301" t="s">
        <v>376</v>
      </c>
      <c r="D53" s="302"/>
      <c r="E53" s="114"/>
      <c r="F53" s="114">
        <v>1</v>
      </c>
      <c r="G53" s="114">
        <v>20</v>
      </c>
      <c r="H53" s="115">
        <f t="shared" si="0"/>
        <v>20</v>
      </c>
    </row>
    <row r="54" spans="3:8" x14ac:dyDescent="0.4">
      <c r="C54" s="301" t="s">
        <v>377</v>
      </c>
      <c r="D54" s="302"/>
      <c r="E54" s="114"/>
      <c r="F54" s="114">
        <v>1</v>
      </c>
      <c r="G54" s="114">
        <v>60</v>
      </c>
      <c r="H54" s="115">
        <f t="shared" si="0"/>
        <v>60</v>
      </c>
    </row>
    <row r="55" spans="3:8" x14ac:dyDescent="0.4">
      <c r="C55" s="301" t="s">
        <v>397</v>
      </c>
      <c r="D55" s="302"/>
      <c r="E55" s="114"/>
      <c r="F55" s="114">
        <v>1</v>
      </c>
      <c r="G55" s="114">
        <v>120</v>
      </c>
      <c r="H55" s="115">
        <f t="shared" si="0"/>
        <v>120</v>
      </c>
    </row>
    <row r="56" spans="3:8" x14ac:dyDescent="0.4">
      <c r="C56" s="301" t="s">
        <v>384</v>
      </c>
      <c r="D56" s="114" t="s">
        <v>378</v>
      </c>
      <c r="E56" s="114"/>
      <c r="F56" s="114">
        <v>1</v>
      </c>
      <c r="G56" s="114">
        <v>5</v>
      </c>
      <c r="H56" s="115">
        <f t="shared" si="0"/>
        <v>5</v>
      </c>
    </row>
    <row r="57" spans="3:8" x14ac:dyDescent="0.4">
      <c r="C57" s="301"/>
      <c r="D57" s="114" t="s">
        <v>379</v>
      </c>
      <c r="E57" s="114"/>
      <c r="F57" s="114">
        <v>1</v>
      </c>
      <c r="G57" s="114">
        <v>5</v>
      </c>
      <c r="H57" s="115">
        <f t="shared" si="0"/>
        <v>5</v>
      </c>
    </row>
    <row r="58" spans="3:8" x14ac:dyDescent="0.4">
      <c r="C58" s="301"/>
      <c r="D58" s="114" t="s">
        <v>380</v>
      </c>
      <c r="E58" s="114"/>
      <c r="F58" s="114">
        <v>1</v>
      </c>
      <c r="G58" s="114">
        <v>40</v>
      </c>
      <c r="H58" s="115">
        <f t="shared" si="0"/>
        <v>40</v>
      </c>
    </row>
    <row r="59" spans="3:8" x14ac:dyDescent="0.4">
      <c r="C59" s="301"/>
      <c r="D59" s="114" t="s">
        <v>381</v>
      </c>
      <c r="E59" s="114"/>
      <c r="F59" s="114">
        <v>1</v>
      </c>
      <c r="G59" s="114">
        <v>30</v>
      </c>
      <c r="H59" s="115">
        <f t="shared" si="0"/>
        <v>30</v>
      </c>
    </row>
    <row r="60" spans="3:8" x14ac:dyDescent="0.4">
      <c r="C60" s="301"/>
      <c r="D60" s="114" t="s">
        <v>382</v>
      </c>
      <c r="E60" s="114"/>
      <c r="F60" s="114">
        <f>UI工数試算表!F21</f>
        <v>10</v>
      </c>
      <c r="G60" s="114">
        <v>5</v>
      </c>
      <c r="H60" s="115">
        <f t="shared" si="0"/>
        <v>50</v>
      </c>
    </row>
    <row r="61" spans="3:8" x14ac:dyDescent="0.4">
      <c r="C61" s="301" t="s">
        <v>385</v>
      </c>
      <c r="D61" s="302"/>
      <c r="E61" s="114"/>
      <c r="F61" s="114">
        <v>1</v>
      </c>
      <c r="G61" s="114">
        <v>30</v>
      </c>
      <c r="H61" s="115">
        <f t="shared" si="0"/>
        <v>30</v>
      </c>
    </row>
    <row r="62" spans="3:8" x14ac:dyDescent="0.4">
      <c r="C62" s="301" t="s">
        <v>386</v>
      </c>
      <c r="D62" s="302"/>
      <c r="E62" s="114"/>
      <c r="F62" s="114">
        <v>1</v>
      </c>
      <c r="G62" s="114">
        <v>40</v>
      </c>
      <c r="H62" s="115">
        <f t="shared" si="0"/>
        <v>40</v>
      </c>
    </row>
    <row r="63" spans="3:8" x14ac:dyDescent="0.4">
      <c r="C63" s="301" t="s">
        <v>387</v>
      </c>
      <c r="D63" s="302"/>
      <c r="E63" s="114"/>
      <c r="F63" s="114">
        <v>1</v>
      </c>
      <c r="G63" s="114">
        <v>30</v>
      </c>
      <c r="H63" s="115">
        <f t="shared" si="0"/>
        <v>30</v>
      </c>
    </row>
    <row r="64" spans="3:8" x14ac:dyDescent="0.4">
      <c r="C64" s="301" t="s">
        <v>388</v>
      </c>
      <c r="D64" s="302"/>
      <c r="E64" s="114"/>
      <c r="F64" s="114">
        <v>1</v>
      </c>
      <c r="G64" s="114">
        <v>60</v>
      </c>
      <c r="H64" s="115">
        <f t="shared" si="0"/>
        <v>60</v>
      </c>
    </row>
    <row r="65" spans="3:8" x14ac:dyDescent="0.4">
      <c r="C65" s="301" t="s">
        <v>389</v>
      </c>
      <c r="D65" s="302"/>
      <c r="E65" s="114"/>
      <c r="F65" s="114">
        <v>1</v>
      </c>
      <c r="G65" s="114">
        <v>30</v>
      </c>
      <c r="H65" s="115">
        <f t="shared" si="0"/>
        <v>30</v>
      </c>
    </row>
    <row r="66" spans="3:8" x14ac:dyDescent="0.4">
      <c r="C66" s="301" t="s">
        <v>390</v>
      </c>
      <c r="D66" s="302"/>
      <c r="E66" s="114"/>
      <c r="F66" s="114">
        <v>1</v>
      </c>
      <c r="G66" s="114">
        <v>30</v>
      </c>
      <c r="H66" s="115">
        <f t="shared" si="0"/>
        <v>30</v>
      </c>
    </row>
    <row r="67" spans="3:8" x14ac:dyDescent="0.4">
      <c r="C67" s="301" t="s">
        <v>391</v>
      </c>
      <c r="D67" s="302"/>
      <c r="E67" s="114"/>
      <c r="F67" s="114">
        <v>1</v>
      </c>
      <c r="G67" s="114">
        <v>40</v>
      </c>
      <c r="H67" s="115">
        <f t="shared" si="0"/>
        <v>40</v>
      </c>
    </row>
    <row r="68" spans="3:8" x14ac:dyDescent="0.4">
      <c r="C68" s="301" t="s">
        <v>392</v>
      </c>
      <c r="D68" s="302"/>
      <c r="E68" s="114"/>
      <c r="F68" s="114">
        <f>UI工数試算表!F29</f>
        <v>20</v>
      </c>
      <c r="G68" s="114">
        <v>2</v>
      </c>
      <c r="H68" s="115">
        <f t="shared" si="0"/>
        <v>40</v>
      </c>
    </row>
    <row r="69" spans="3:8" x14ac:dyDescent="0.4">
      <c r="C69" s="301" t="s">
        <v>393</v>
      </c>
      <c r="D69" s="302"/>
      <c r="E69" s="114"/>
      <c r="F69" s="114">
        <f>物量試算!G14</f>
        <v>100</v>
      </c>
      <c r="G69" s="114">
        <v>0.25</v>
      </c>
      <c r="H69" s="115">
        <f t="shared" si="0"/>
        <v>25</v>
      </c>
    </row>
    <row r="70" spans="3:8" x14ac:dyDescent="0.4">
      <c r="C70" s="301" t="s">
        <v>394</v>
      </c>
      <c r="D70" s="302"/>
      <c r="E70" s="114"/>
      <c r="F70" s="114">
        <f>物量試算!G15</f>
        <v>10</v>
      </c>
      <c r="G70" s="114">
        <v>2</v>
      </c>
      <c r="H70" s="115">
        <f t="shared" si="0"/>
        <v>20</v>
      </c>
    </row>
    <row r="71" spans="3:8" x14ac:dyDescent="0.4">
      <c r="C71" s="301" t="s">
        <v>383</v>
      </c>
      <c r="D71" s="302"/>
      <c r="E71" s="114"/>
      <c r="F71" s="114">
        <v>1</v>
      </c>
      <c r="G71" s="114">
        <v>60</v>
      </c>
      <c r="H71" s="115">
        <f t="shared" si="0"/>
        <v>60</v>
      </c>
    </row>
    <row r="72" spans="3:8" x14ac:dyDescent="0.4">
      <c r="C72" s="301" t="s">
        <v>396</v>
      </c>
      <c r="D72" s="302"/>
      <c r="E72" s="114" t="s">
        <v>404</v>
      </c>
      <c r="F72" s="114">
        <v>1</v>
      </c>
      <c r="G72" s="114">
        <v>120</v>
      </c>
      <c r="H72" s="115">
        <f t="shared" si="0"/>
        <v>120</v>
      </c>
    </row>
    <row r="73" spans="3:8" x14ac:dyDescent="0.4">
      <c r="C73" s="301" t="s">
        <v>402</v>
      </c>
      <c r="D73" s="302"/>
      <c r="E73" s="114" t="s">
        <v>403</v>
      </c>
      <c r="F73" s="114">
        <v>1</v>
      </c>
      <c r="G73" s="114">
        <v>80</v>
      </c>
      <c r="H73" s="115">
        <f t="shared" si="0"/>
        <v>80</v>
      </c>
    </row>
    <row r="74" spans="3:8" x14ac:dyDescent="0.4">
      <c r="C74" s="301" t="s">
        <v>405</v>
      </c>
      <c r="D74" s="302"/>
      <c r="E74" s="114"/>
      <c r="F74" s="114">
        <v>1</v>
      </c>
      <c r="G74" s="114">
        <v>360</v>
      </c>
      <c r="H74" s="115">
        <f t="shared" si="0"/>
        <v>360</v>
      </c>
    </row>
    <row r="75" spans="3:8" x14ac:dyDescent="0.4">
      <c r="C75" s="301" t="s">
        <v>406</v>
      </c>
      <c r="D75" s="302"/>
      <c r="E75" s="114" t="s">
        <v>407</v>
      </c>
      <c r="F75" s="114">
        <v>1</v>
      </c>
      <c r="G75" s="114">
        <v>180</v>
      </c>
      <c r="H75" s="115">
        <f t="shared" si="0"/>
        <v>180</v>
      </c>
    </row>
    <row r="76" spans="3:8" ht="19.5" thickBot="1" x14ac:dyDescent="0.45">
      <c r="C76" s="303" t="s">
        <v>408</v>
      </c>
      <c r="D76" s="304"/>
      <c r="E76" s="119"/>
      <c r="F76" s="119">
        <v>1</v>
      </c>
      <c r="G76" s="119">
        <v>120</v>
      </c>
      <c r="H76" s="132">
        <f t="shared" si="0"/>
        <v>120</v>
      </c>
    </row>
  </sheetData>
  <mergeCells count="48">
    <mergeCell ref="C74:D74"/>
    <mergeCell ref="C75:D75"/>
    <mergeCell ref="C76:D76"/>
    <mergeCell ref="C14:D14"/>
    <mergeCell ref="C12:D12"/>
    <mergeCell ref="C72:D72"/>
    <mergeCell ref="C73:D73"/>
    <mergeCell ref="C31:D31"/>
    <mergeCell ref="C67:D67"/>
    <mergeCell ref="C68:D68"/>
    <mergeCell ref="C69:D69"/>
    <mergeCell ref="C70:D70"/>
    <mergeCell ref="C71:D71"/>
    <mergeCell ref="C54:D54"/>
    <mergeCell ref="C39:C41"/>
    <mergeCell ref="C42:D42"/>
    <mergeCell ref="C55:D55"/>
    <mergeCell ref="C13:D13"/>
    <mergeCell ref="C15:D15"/>
    <mergeCell ref="C66:D66"/>
    <mergeCell ref="C56:C60"/>
    <mergeCell ref="C61:D61"/>
    <mergeCell ref="C62:D62"/>
    <mergeCell ref="C63:D63"/>
    <mergeCell ref="C64:D64"/>
    <mergeCell ref="C65:D65"/>
    <mergeCell ref="C49:D49"/>
    <mergeCell ref="C50:D50"/>
    <mergeCell ref="C51:D51"/>
    <mergeCell ref="C52:D52"/>
    <mergeCell ref="C53:D53"/>
    <mergeCell ref="C43:D43"/>
    <mergeCell ref="C44:C46"/>
    <mergeCell ref="C47:D47"/>
    <mergeCell ref="C48:D48"/>
    <mergeCell ref="C32:D32"/>
    <mergeCell ref="C33:D33"/>
    <mergeCell ref="C34:D34"/>
    <mergeCell ref="C35:D35"/>
    <mergeCell ref="C36:C38"/>
    <mergeCell ref="C17:D17"/>
    <mergeCell ref="C19:C23"/>
    <mergeCell ref="C24:C26"/>
    <mergeCell ref="C27:C30"/>
    <mergeCell ref="C9:D9"/>
    <mergeCell ref="C10:D10"/>
    <mergeCell ref="C16:D16"/>
    <mergeCell ref="C11:D11"/>
  </mergeCells>
  <phoneticPr fontId="1"/>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25833-1334-403B-BD14-E0E2032C1BEB}">
  <dimension ref="C1:I17"/>
  <sheetViews>
    <sheetView workbookViewId="0">
      <selection activeCell="E5" sqref="E5"/>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425</v>
      </c>
      <c r="F2" s="106">
        <f>SUM(F10:F89)</f>
        <v>1701</v>
      </c>
      <c r="G2" s="103" t="s">
        <v>219</v>
      </c>
    </row>
    <row r="3" spans="3:9" x14ac:dyDescent="0.4">
      <c r="E3" s="136" t="s">
        <v>215</v>
      </c>
      <c r="F3" s="101">
        <f>SUM(H10:H89)</f>
        <v>5780</v>
      </c>
      <c r="G3" s="104" t="s">
        <v>220</v>
      </c>
    </row>
    <row r="4" spans="3:9" x14ac:dyDescent="0.4">
      <c r="E4" s="136" t="s">
        <v>216</v>
      </c>
      <c r="F4" s="101">
        <f>F3/20</f>
        <v>289</v>
      </c>
      <c r="G4" s="104" t="s">
        <v>221</v>
      </c>
    </row>
    <row r="5" spans="3:9" x14ac:dyDescent="0.4">
      <c r="E5" s="134" t="s">
        <v>438</v>
      </c>
      <c r="F5" s="143">
        <f>CEILING(F4/36, 1)</f>
        <v>9</v>
      </c>
      <c r="G5" s="104" t="s">
        <v>439</v>
      </c>
    </row>
    <row r="6" spans="3:9" x14ac:dyDescent="0.4">
      <c r="E6" s="136" t="s">
        <v>217</v>
      </c>
      <c r="F6" s="102">
        <v>800000</v>
      </c>
      <c r="G6" s="104" t="s">
        <v>222</v>
      </c>
    </row>
    <row r="7" spans="3:9" ht="19.5" thickBot="1" x14ac:dyDescent="0.45">
      <c r="E7" s="137" t="s">
        <v>218</v>
      </c>
      <c r="F7" s="107">
        <f>F4*F6</f>
        <v>231200000</v>
      </c>
      <c r="G7" s="105" t="s">
        <v>222</v>
      </c>
    </row>
    <row r="8" spans="3:9" ht="19.5" thickBot="1" x14ac:dyDescent="0.45"/>
    <row r="9" spans="3:9" ht="19.5" thickBot="1" x14ac:dyDescent="0.45">
      <c r="C9" s="305" t="s">
        <v>318</v>
      </c>
      <c r="D9" s="313"/>
      <c r="E9" s="126" t="s">
        <v>197</v>
      </c>
      <c r="F9" s="126" t="s">
        <v>175</v>
      </c>
      <c r="G9" s="126" t="s">
        <v>176</v>
      </c>
      <c r="H9" s="133" t="s">
        <v>213</v>
      </c>
      <c r="I9" s="99"/>
    </row>
    <row r="10" spans="3:9" x14ac:dyDescent="0.4">
      <c r="C10" s="314" t="s">
        <v>333</v>
      </c>
      <c r="D10" s="315"/>
      <c r="E10" s="123" t="s">
        <v>334</v>
      </c>
      <c r="F10" s="123">
        <v>1</v>
      </c>
      <c r="G10" s="123">
        <v>720</v>
      </c>
      <c r="H10" s="124">
        <f t="shared" ref="H10:H16" si="0">F10*G10</f>
        <v>720</v>
      </c>
    </row>
    <row r="11" spans="3:9" x14ac:dyDescent="0.4">
      <c r="C11" s="301" t="s">
        <v>253</v>
      </c>
      <c r="D11" s="302"/>
      <c r="E11" s="114"/>
      <c r="F11" s="114">
        <v>1000</v>
      </c>
      <c r="G11" s="114">
        <v>3</v>
      </c>
      <c r="H11" s="115">
        <f t="shared" si="0"/>
        <v>3000</v>
      </c>
    </row>
    <row r="12" spans="3:9" x14ac:dyDescent="0.4">
      <c r="C12" s="301" t="s">
        <v>256</v>
      </c>
      <c r="D12" s="302"/>
      <c r="E12" s="114"/>
      <c r="F12" s="114">
        <f>物量試算!G8</f>
        <v>20</v>
      </c>
      <c r="G12" s="114">
        <v>5</v>
      </c>
      <c r="H12" s="115">
        <f t="shared" si="0"/>
        <v>100</v>
      </c>
    </row>
    <row r="13" spans="3:9" x14ac:dyDescent="0.4">
      <c r="C13" s="301" t="s">
        <v>270</v>
      </c>
      <c r="D13" s="302"/>
      <c r="E13" s="131"/>
      <c r="F13" s="114">
        <f>物量試算!G9</f>
        <v>20</v>
      </c>
      <c r="G13" s="114">
        <v>2</v>
      </c>
      <c r="H13" s="115">
        <f t="shared" si="0"/>
        <v>40</v>
      </c>
    </row>
    <row r="14" spans="3:9" x14ac:dyDescent="0.4">
      <c r="C14" s="301" t="s">
        <v>192</v>
      </c>
      <c r="D14" s="302"/>
      <c r="E14" s="131"/>
      <c r="F14" s="114">
        <f>物量試算!G10</f>
        <v>30</v>
      </c>
      <c r="G14" s="114">
        <v>2</v>
      </c>
      <c r="H14" s="115">
        <f t="shared" si="0"/>
        <v>60</v>
      </c>
    </row>
    <row r="15" spans="3:9" x14ac:dyDescent="0.4">
      <c r="C15" s="301" t="s">
        <v>193</v>
      </c>
      <c r="D15" s="302"/>
      <c r="E15" s="114"/>
      <c r="F15" s="114">
        <f>物量試算!G11</f>
        <v>30</v>
      </c>
      <c r="G15" s="114">
        <v>2</v>
      </c>
      <c r="H15" s="115">
        <f t="shared" si="0"/>
        <v>60</v>
      </c>
    </row>
    <row r="16" spans="3:9" ht="19.5" thickBot="1" x14ac:dyDescent="0.45">
      <c r="C16" s="303" t="s">
        <v>327</v>
      </c>
      <c r="D16" s="304"/>
      <c r="E16" s="119"/>
      <c r="F16" s="119">
        <f>物量試算!G16*100</f>
        <v>600</v>
      </c>
      <c r="G16" s="119">
        <v>3</v>
      </c>
      <c r="H16" s="132">
        <f t="shared" si="0"/>
        <v>1800</v>
      </c>
    </row>
    <row r="17" spans="3:4" x14ac:dyDescent="0.4">
      <c r="C17" s="316"/>
      <c r="D17" s="316"/>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B030C-FEBA-407F-AAF5-885F3BA9C465}">
  <dimension ref="C1:I18"/>
  <sheetViews>
    <sheetView workbookViewId="0">
      <selection activeCell="E5" sqref="E5"/>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426</v>
      </c>
      <c r="F2" s="106">
        <f>SUM(F10:F89)</f>
        <v>1821</v>
      </c>
      <c r="G2" s="103" t="s">
        <v>219</v>
      </c>
    </row>
    <row r="3" spans="3:9" x14ac:dyDescent="0.4">
      <c r="E3" s="136" t="s">
        <v>215</v>
      </c>
      <c r="F3" s="101">
        <f>SUM(H10:H89)</f>
        <v>5120</v>
      </c>
      <c r="G3" s="104" t="s">
        <v>220</v>
      </c>
    </row>
    <row r="4" spans="3:9" x14ac:dyDescent="0.4">
      <c r="E4" s="136" t="s">
        <v>216</v>
      </c>
      <c r="F4" s="101">
        <f>F3/20</f>
        <v>256</v>
      </c>
      <c r="G4" s="104" t="s">
        <v>221</v>
      </c>
    </row>
    <row r="5" spans="3:9" x14ac:dyDescent="0.4">
      <c r="E5" s="134" t="s">
        <v>438</v>
      </c>
      <c r="F5" s="143">
        <f>CEILING(F4/36, 1)</f>
        <v>8</v>
      </c>
      <c r="G5" s="104" t="s">
        <v>439</v>
      </c>
    </row>
    <row r="6" spans="3:9" x14ac:dyDescent="0.4">
      <c r="E6" s="136" t="s">
        <v>217</v>
      </c>
      <c r="F6" s="102">
        <v>800000</v>
      </c>
      <c r="G6" s="104" t="s">
        <v>222</v>
      </c>
    </row>
    <row r="7" spans="3:9" ht="19.5" thickBot="1" x14ac:dyDescent="0.45">
      <c r="E7" s="137" t="s">
        <v>218</v>
      </c>
      <c r="F7" s="107">
        <f>F4*F6</f>
        <v>204800000</v>
      </c>
      <c r="G7" s="105" t="s">
        <v>222</v>
      </c>
    </row>
    <row r="8" spans="3:9" ht="19.5" thickBot="1" x14ac:dyDescent="0.45"/>
    <row r="9" spans="3:9" ht="19.5" thickBot="1" x14ac:dyDescent="0.45">
      <c r="C9" s="305" t="s">
        <v>318</v>
      </c>
      <c r="D9" s="313"/>
      <c r="E9" s="126" t="s">
        <v>197</v>
      </c>
      <c r="F9" s="126" t="s">
        <v>175</v>
      </c>
      <c r="G9" s="126" t="s">
        <v>176</v>
      </c>
      <c r="H9" s="133" t="s">
        <v>213</v>
      </c>
      <c r="I9" s="99"/>
    </row>
    <row r="10" spans="3:9" x14ac:dyDescent="0.4">
      <c r="C10" s="314" t="s">
        <v>411</v>
      </c>
      <c r="D10" s="315"/>
      <c r="E10" s="123" t="s">
        <v>412</v>
      </c>
      <c r="F10" s="123">
        <v>1</v>
      </c>
      <c r="G10" s="123">
        <v>720</v>
      </c>
      <c r="H10" s="124">
        <f t="shared" ref="H10:H18" si="0">F10*G10</f>
        <v>720</v>
      </c>
    </row>
    <row r="11" spans="3:9" x14ac:dyDescent="0.4">
      <c r="C11" s="301" t="s">
        <v>253</v>
      </c>
      <c r="D11" s="302"/>
      <c r="E11" s="114"/>
      <c r="F11" s="114">
        <v>1000</v>
      </c>
      <c r="G11" s="114">
        <v>2</v>
      </c>
      <c r="H11" s="115">
        <f t="shared" si="0"/>
        <v>2000</v>
      </c>
    </row>
    <row r="12" spans="3:9" x14ac:dyDescent="0.4">
      <c r="C12" s="301" t="s">
        <v>256</v>
      </c>
      <c r="D12" s="302"/>
      <c r="E12" s="114"/>
      <c r="F12" s="114">
        <f>物量試算!G8</f>
        <v>20</v>
      </c>
      <c r="G12" s="114">
        <v>2</v>
      </c>
      <c r="H12" s="115">
        <f t="shared" si="0"/>
        <v>40</v>
      </c>
    </row>
    <row r="13" spans="3:9" x14ac:dyDescent="0.4">
      <c r="C13" s="301" t="s">
        <v>270</v>
      </c>
      <c r="D13" s="302"/>
      <c r="E13" s="131"/>
      <c r="F13" s="114">
        <f>物量試算!G9</f>
        <v>20</v>
      </c>
      <c r="G13" s="114">
        <v>2</v>
      </c>
      <c r="H13" s="115">
        <f t="shared" si="0"/>
        <v>40</v>
      </c>
    </row>
    <row r="14" spans="3:9" x14ac:dyDescent="0.4">
      <c r="C14" s="301" t="s">
        <v>192</v>
      </c>
      <c r="D14" s="302"/>
      <c r="E14" s="131"/>
      <c r="F14" s="114">
        <f>物量試算!G10</f>
        <v>30</v>
      </c>
      <c r="G14" s="114">
        <v>2</v>
      </c>
      <c r="H14" s="115">
        <f t="shared" si="0"/>
        <v>60</v>
      </c>
    </row>
    <row r="15" spans="3:9" x14ac:dyDescent="0.4">
      <c r="C15" s="301" t="s">
        <v>193</v>
      </c>
      <c r="D15" s="302"/>
      <c r="E15" s="114"/>
      <c r="F15" s="114">
        <f>物量試算!G11</f>
        <v>30</v>
      </c>
      <c r="G15" s="114">
        <v>2</v>
      </c>
      <c r="H15" s="115">
        <f t="shared" si="0"/>
        <v>60</v>
      </c>
    </row>
    <row r="16" spans="3:9" x14ac:dyDescent="0.4">
      <c r="C16" s="301" t="s">
        <v>327</v>
      </c>
      <c r="D16" s="302"/>
      <c r="E16" s="114"/>
      <c r="F16" s="114">
        <f>物量試算!G16*100</f>
        <v>600</v>
      </c>
      <c r="G16" s="114">
        <v>2</v>
      </c>
      <c r="H16" s="115">
        <f t="shared" si="0"/>
        <v>1200</v>
      </c>
    </row>
    <row r="17" spans="3:8" x14ac:dyDescent="0.4">
      <c r="C17" s="301" t="s">
        <v>413</v>
      </c>
      <c r="D17" s="302"/>
      <c r="E17" s="114"/>
      <c r="F17" s="114">
        <v>100</v>
      </c>
      <c r="G17" s="114">
        <v>2</v>
      </c>
      <c r="H17" s="115">
        <f t="shared" si="0"/>
        <v>200</v>
      </c>
    </row>
    <row r="18" spans="3:8" ht="19.5" thickBot="1" x14ac:dyDescent="0.45">
      <c r="C18" s="303" t="s">
        <v>414</v>
      </c>
      <c r="D18" s="304"/>
      <c r="E18" s="119"/>
      <c r="F18" s="119">
        <v>20</v>
      </c>
      <c r="G18" s="119">
        <v>40</v>
      </c>
      <c r="H18" s="132">
        <f t="shared" si="0"/>
        <v>800</v>
      </c>
    </row>
  </sheetData>
  <mergeCells count="10">
    <mergeCell ref="C15:D15"/>
    <mergeCell ref="C16:D16"/>
    <mergeCell ref="C17:D17"/>
    <mergeCell ref="C18:D18"/>
    <mergeCell ref="C9:D9"/>
    <mergeCell ref="C10:D10"/>
    <mergeCell ref="C11:D11"/>
    <mergeCell ref="C12:D12"/>
    <mergeCell ref="C13:D13"/>
    <mergeCell ref="C14:D14"/>
  </mergeCells>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F688B-00AF-44A9-8695-A28B9E4133F2}">
  <dimension ref="C1:I32"/>
  <sheetViews>
    <sheetView workbookViewId="0">
      <pane xSplit="2" ySplit="9" topLeftCell="C13" activePane="bottomRight" state="frozen"/>
      <selection pane="topRight" activeCell="C1" sqref="C1"/>
      <selection pane="bottomLeft" activeCell="A9" sqref="A9"/>
      <selection pane="bottomRight" activeCell="K15" sqref="K15"/>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214</v>
      </c>
      <c r="F2" s="106">
        <f>SUM(F10:F104)</f>
        <v>201</v>
      </c>
      <c r="G2" s="103" t="s">
        <v>219</v>
      </c>
    </row>
    <row r="3" spans="3:9" x14ac:dyDescent="0.4">
      <c r="E3" s="136" t="s">
        <v>215</v>
      </c>
      <c r="F3" s="101">
        <f>SUM(H10:H104)</f>
        <v>1550</v>
      </c>
      <c r="G3" s="104" t="s">
        <v>220</v>
      </c>
    </row>
    <row r="4" spans="3:9" x14ac:dyDescent="0.4">
      <c r="E4" s="136" t="s">
        <v>216</v>
      </c>
      <c r="F4" s="101">
        <f>F3/20</f>
        <v>77.5</v>
      </c>
      <c r="G4" s="104" t="s">
        <v>221</v>
      </c>
    </row>
    <row r="5" spans="3:9" x14ac:dyDescent="0.4">
      <c r="E5" s="134" t="s">
        <v>438</v>
      </c>
      <c r="F5" s="143">
        <f>CEILING(F4/36, 1)</f>
        <v>3</v>
      </c>
      <c r="G5" s="104" t="s">
        <v>439</v>
      </c>
    </row>
    <row r="6" spans="3:9" x14ac:dyDescent="0.4">
      <c r="E6" s="136" t="s">
        <v>217</v>
      </c>
      <c r="F6" s="102">
        <v>800000</v>
      </c>
      <c r="G6" s="104" t="s">
        <v>222</v>
      </c>
    </row>
    <row r="7" spans="3:9" ht="19.5" thickBot="1" x14ac:dyDescent="0.45">
      <c r="E7" s="137" t="s">
        <v>218</v>
      </c>
      <c r="F7" s="107">
        <f>F4*F6</f>
        <v>62000000</v>
      </c>
      <c r="G7" s="105" t="s">
        <v>222</v>
      </c>
    </row>
    <row r="8" spans="3:9" ht="19.5" thickBot="1" x14ac:dyDescent="0.45"/>
    <row r="9" spans="3:9" ht="19.5" thickBot="1" x14ac:dyDescent="0.45">
      <c r="C9" s="305" t="s">
        <v>317</v>
      </c>
      <c r="D9" s="313"/>
      <c r="E9" s="126" t="s">
        <v>197</v>
      </c>
      <c r="F9" s="126" t="s">
        <v>175</v>
      </c>
      <c r="G9" s="126" t="s">
        <v>176</v>
      </c>
      <c r="H9" s="133" t="s">
        <v>213</v>
      </c>
      <c r="I9" s="99"/>
    </row>
    <row r="10" spans="3:9" x14ac:dyDescent="0.4">
      <c r="C10" s="314" t="s">
        <v>301</v>
      </c>
      <c r="D10" s="315"/>
      <c r="E10" s="123" t="s">
        <v>300</v>
      </c>
      <c r="F10" s="123">
        <v>1</v>
      </c>
      <c r="G10" s="123">
        <v>720</v>
      </c>
      <c r="H10" s="124">
        <f>F10*G10</f>
        <v>720</v>
      </c>
    </row>
    <row r="11" spans="3:9" x14ac:dyDescent="0.4">
      <c r="C11" s="301" t="s">
        <v>144</v>
      </c>
      <c r="D11" s="302"/>
      <c r="E11" s="114" t="s">
        <v>145</v>
      </c>
      <c r="F11" s="114">
        <v>1</v>
      </c>
      <c r="G11" s="114">
        <v>20</v>
      </c>
      <c r="H11" s="115">
        <f>F11*G11</f>
        <v>20</v>
      </c>
    </row>
    <row r="12" spans="3:9" x14ac:dyDescent="0.4">
      <c r="C12" s="301" t="s">
        <v>146</v>
      </c>
      <c r="D12" s="302"/>
      <c r="E12" s="114" t="s">
        <v>147</v>
      </c>
      <c r="F12" s="114">
        <v>1</v>
      </c>
      <c r="G12" s="114">
        <v>30</v>
      </c>
      <c r="H12" s="115">
        <f t="shared" ref="H12:H32" si="0">F12*G12</f>
        <v>30</v>
      </c>
    </row>
    <row r="13" spans="3:9" ht="37.5" x14ac:dyDescent="0.4">
      <c r="C13" s="301" t="s">
        <v>148</v>
      </c>
      <c r="D13" s="302"/>
      <c r="E13" s="131" t="s">
        <v>149</v>
      </c>
      <c r="F13" s="114">
        <v>1</v>
      </c>
      <c r="G13" s="114">
        <v>30</v>
      </c>
      <c r="H13" s="115">
        <f t="shared" si="0"/>
        <v>30</v>
      </c>
    </row>
    <row r="14" spans="3:9" ht="37.5" x14ac:dyDescent="0.4">
      <c r="C14" s="301" t="s">
        <v>150</v>
      </c>
      <c r="D14" s="302"/>
      <c r="E14" s="131" t="s">
        <v>151</v>
      </c>
      <c r="F14" s="114">
        <v>1</v>
      </c>
      <c r="G14" s="114">
        <v>30</v>
      </c>
      <c r="H14" s="115">
        <f t="shared" si="0"/>
        <v>30</v>
      </c>
    </row>
    <row r="15" spans="3:9" x14ac:dyDescent="0.4">
      <c r="C15" s="301" t="s">
        <v>152</v>
      </c>
      <c r="D15" s="302"/>
      <c r="E15" s="114" t="s">
        <v>153</v>
      </c>
      <c r="F15" s="114">
        <v>1</v>
      </c>
      <c r="G15" s="114">
        <v>40</v>
      </c>
      <c r="H15" s="115">
        <f t="shared" si="0"/>
        <v>40</v>
      </c>
    </row>
    <row r="16" spans="3:9" x14ac:dyDescent="0.4">
      <c r="C16" s="301" t="s">
        <v>154</v>
      </c>
      <c r="D16" s="114" t="s">
        <v>177</v>
      </c>
      <c r="E16" s="114" t="s">
        <v>183</v>
      </c>
      <c r="F16" s="114">
        <v>1</v>
      </c>
      <c r="G16" s="114">
        <v>10</v>
      </c>
      <c r="H16" s="115">
        <f t="shared" si="0"/>
        <v>10</v>
      </c>
    </row>
    <row r="17" spans="3:8" x14ac:dyDescent="0.4">
      <c r="C17" s="301"/>
      <c r="D17" s="114" t="s">
        <v>178</v>
      </c>
      <c r="E17" s="114" t="s">
        <v>184</v>
      </c>
      <c r="F17" s="114">
        <v>1</v>
      </c>
      <c r="G17" s="114">
        <v>10</v>
      </c>
      <c r="H17" s="115">
        <f t="shared" si="0"/>
        <v>10</v>
      </c>
    </row>
    <row r="18" spans="3:8" x14ac:dyDescent="0.4">
      <c r="C18" s="301"/>
      <c r="D18" s="114" t="s">
        <v>179</v>
      </c>
      <c r="E18" s="114" t="s">
        <v>185</v>
      </c>
      <c r="F18" s="114">
        <v>1</v>
      </c>
      <c r="G18" s="114">
        <v>40</v>
      </c>
      <c r="H18" s="115">
        <f t="shared" si="0"/>
        <v>40</v>
      </c>
    </row>
    <row r="19" spans="3:8" x14ac:dyDescent="0.4">
      <c r="C19" s="301"/>
      <c r="D19" s="114" t="s">
        <v>181</v>
      </c>
      <c r="E19" s="114" t="s">
        <v>186</v>
      </c>
      <c r="F19" s="114">
        <v>1</v>
      </c>
      <c r="G19" s="114">
        <v>20</v>
      </c>
      <c r="H19" s="115">
        <f t="shared" si="0"/>
        <v>20</v>
      </c>
    </row>
    <row r="20" spans="3:8" x14ac:dyDescent="0.4">
      <c r="C20" s="301"/>
      <c r="D20" s="114" t="s">
        <v>180</v>
      </c>
      <c r="E20" s="114" t="s">
        <v>187</v>
      </c>
      <c r="F20" s="114">
        <f>物量試算!G8</f>
        <v>20</v>
      </c>
      <c r="G20" s="114">
        <v>3</v>
      </c>
      <c r="H20" s="115">
        <f t="shared" si="0"/>
        <v>60</v>
      </c>
    </row>
    <row r="21" spans="3:8" x14ac:dyDescent="0.4">
      <c r="C21" s="301"/>
      <c r="D21" s="114" t="s">
        <v>182</v>
      </c>
      <c r="E21" s="114" t="s">
        <v>188</v>
      </c>
      <c r="F21" s="114">
        <v>10</v>
      </c>
      <c r="G21" s="114">
        <v>3</v>
      </c>
      <c r="H21" s="115">
        <f t="shared" si="0"/>
        <v>30</v>
      </c>
    </row>
    <row r="22" spans="3:8" x14ac:dyDescent="0.4">
      <c r="C22" s="301" t="s">
        <v>155</v>
      </c>
      <c r="D22" s="302"/>
      <c r="E22" s="114" t="s">
        <v>156</v>
      </c>
      <c r="F22" s="114">
        <v>1</v>
      </c>
      <c r="G22" s="114">
        <v>20</v>
      </c>
      <c r="H22" s="115">
        <f t="shared" si="0"/>
        <v>20</v>
      </c>
    </row>
    <row r="23" spans="3:8" x14ac:dyDescent="0.4">
      <c r="C23" s="301" t="s">
        <v>157</v>
      </c>
      <c r="D23" s="302"/>
      <c r="E23" s="114" t="s">
        <v>158</v>
      </c>
      <c r="F23" s="114">
        <v>5</v>
      </c>
      <c r="G23" s="114">
        <v>10</v>
      </c>
      <c r="H23" s="115">
        <f t="shared" si="0"/>
        <v>50</v>
      </c>
    </row>
    <row r="24" spans="3:8" x14ac:dyDescent="0.4">
      <c r="C24" s="301" t="s">
        <v>159</v>
      </c>
      <c r="D24" s="302"/>
      <c r="E24" s="114" t="s">
        <v>160</v>
      </c>
      <c r="F24" s="114">
        <v>1</v>
      </c>
      <c r="G24" s="114">
        <v>30</v>
      </c>
      <c r="H24" s="115">
        <f t="shared" si="0"/>
        <v>30</v>
      </c>
    </row>
    <row r="25" spans="3:8" x14ac:dyDescent="0.4">
      <c r="C25" s="301" t="s">
        <v>161</v>
      </c>
      <c r="D25" s="302"/>
      <c r="E25" s="114" t="s">
        <v>162</v>
      </c>
      <c r="F25" s="114">
        <v>1</v>
      </c>
      <c r="G25" s="114">
        <v>40</v>
      </c>
      <c r="H25" s="115">
        <f t="shared" si="0"/>
        <v>40</v>
      </c>
    </row>
    <row r="26" spans="3:8" x14ac:dyDescent="0.4">
      <c r="C26" s="301" t="s">
        <v>163</v>
      </c>
      <c r="D26" s="302"/>
      <c r="E26" s="114" t="s">
        <v>164</v>
      </c>
      <c r="F26" s="114">
        <v>1</v>
      </c>
      <c r="G26" s="114">
        <v>30</v>
      </c>
      <c r="H26" s="115">
        <f t="shared" si="0"/>
        <v>30</v>
      </c>
    </row>
    <row r="27" spans="3:8" x14ac:dyDescent="0.4">
      <c r="C27" s="301" t="s">
        <v>165</v>
      </c>
      <c r="D27" s="302"/>
      <c r="E27" s="114" t="s">
        <v>166</v>
      </c>
      <c r="F27" s="114">
        <v>1</v>
      </c>
      <c r="G27" s="114">
        <v>30</v>
      </c>
      <c r="H27" s="115">
        <f t="shared" si="0"/>
        <v>30</v>
      </c>
    </row>
    <row r="28" spans="3:8" x14ac:dyDescent="0.4">
      <c r="C28" s="301" t="s">
        <v>167</v>
      </c>
      <c r="D28" s="302"/>
      <c r="E28" s="114" t="s">
        <v>168</v>
      </c>
      <c r="F28" s="114">
        <v>1</v>
      </c>
      <c r="G28" s="114">
        <v>20</v>
      </c>
      <c r="H28" s="115">
        <f t="shared" si="0"/>
        <v>20</v>
      </c>
    </row>
    <row r="29" spans="3:8" x14ac:dyDescent="0.4">
      <c r="C29" s="301" t="s">
        <v>169</v>
      </c>
      <c r="D29" s="302"/>
      <c r="E29" s="114" t="s">
        <v>170</v>
      </c>
      <c r="F29" s="114">
        <v>20</v>
      </c>
      <c r="G29" s="114">
        <v>5</v>
      </c>
      <c r="H29" s="115">
        <f t="shared" si="0"/>
        <v>100</v>
      </c>
    </row>
    <row r="30" spans="3:8" x14ac:dyDescent="0.4">
      <c r="C30" s="301" t="s">
        <v>171</v>
      </c>
      <c r="D30" s="302"/>
      <c r="E30" s="114" t="s">
        <v>172</v>
      </c>
      <c r="F30" s="114">
        <f>物量試算!G14</f>
        <v>100</v>
      </c>
      <c r="G30" s="114">
        <v>1</v>
      </c>
      <c r="H30" s="115">
        <f t="shared" si="0"/>
        <v>100</v>
      </c>
    </row>
    <row r="31" spans="3:8" x14ac:dyDescent="0.4">
      <c r="C31" s="301" t="s">
        <v>173</v>
      </c>
      <c r="D31" s="302"/>
      <c r="E31" s="114" t="s">
        <v>174</v>
      </c>
      <c r="F31" s="114">
        <f>物量試算!G15</f>
        <v>10</v>
      </c>
      <c r="G31" s="114">
        <v>5</v>
      </c>
      <c r="H31" s="115">
        <f t="shared" si="0"/>
        <v>50</v>
      </c>
    </row>
    <row r="32" spans="3:8" ht="19.5" thickBot="1" x14ac:dyDescent="0.45">
      <c r="C32" s="303" t="s">
        <v>195</v>
      </c>
      <c r="D32" s="304"/>
      <c r="E32" s="119" t="s">
        <v>196</v>
      </c>
      <c r="F32" s="119">
        <f>物量試算!G9</f>
        <v>20</v>
      </c>
      <c r="G32" s="119">
        <v>2</v>
      </c>
      <c r="H32" s="132">
        <f t="shared" si="0"/>
        <v>40</v>
      </c>
    </row>
  </sheetData>
  <mergeCells count="19">
    <mergeCell ref="C25:D25"/>
    <mergeCell ref="C26:D26"/>
    <mergeCell ref="C27:D27"/>
    <mergeCell ref="C16:C21"/>
    <mergeCell ref="C10:D10"/>
    <mergeCell ref="C12:D12"/>
    <mergeCell ref="C13:D13"/>
    <mergeCell ref="C14:D14"/>
    <mergeCell ref="C15:D15"/>
    <mergeCell ref="C9:D9"/>
    <mergeCell ref="C11:D11"/>
    <mergeCell ref="C22:D22"/>
    <mergeCell ref="C23:D23"/>
    <mergeCell ref="C24:D24"/>
    <mergeCell ref="C28:D28"/>
    <mergeCell ref="C29:D29"/>
    <mergeCell ref="C30:D30"/>
    <mergeCell ref="C31:D31"/>
    <mergeCell ref="C32:D32"/>
  </mergeCells>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6576-1BE3-4101-966B-BC9297401472}">
  <dimension ref="C1:I17"/>
  <sheetViews>
    <sheetView tabSelected="1" workbookViewId="0">
      <selection activeCell="E25" sqref="E25"/>
    </sheetView>
  </sheetViews>
  <sheetFormatPr defaultRowHeight="18.75" x14ac:dyDescent="0.4"/>
  <cols>
    <col min="3" max="3" width="27.125" customWidth="1"/>
    <col min="4" max="4" width="14.25" customWidth="1"/>
    <col min="5" max="5" width="50.75" customWidth="1"/>
    <col min="6" max="6" width="22.75" customWidth="1"/>
    <col min="7" max="7" width="10.625" customWidth="1"/>
    <col min="8" max="8" width="15.875" customWidth="1"/>
  </cols>
  <sheetData>
    <row r="1" spans="3:9" ht="19.5" thickBot="1" x14ac:dyDescent="0.45"/>
    <row r="2" spans="3:9" x14ac:dyDescent="0.4">
      <c r="E2" s="135" t="s">
        <v>426</v>
      </c>
      <c r="F2" s="106"/>
      <c r="G2" s="103" t="s">
        <v>219</v>
      </c>
    </row>
    <row r="3" spans="3:9" x14ac:dyDescent="0.4">
      <c r="E3" s="136" t="s">
        <v>215</v>
      </c>
      <c r="F3" s="101">
        <f>SUM(H9:H88)</f>
        <v>0</v>
      </c>
      <c r="G3" s="104" t="s">
        <v>220</v>
      </c>
    </row>
    <row r="4" spans="3:9" x14ac:dyDescent="0.4">
      <c r="E4" s="136" t="s">
        <v>216</v>
      </c>
      <c r="F4" s="101">
        <f>F3/20</f>
        <v>0</v>
      </c>
      <c r="G4" s="104" t="s">
        <v>221</v>
      </c>
    </row>
    <row r="5" spans="3:9" x14ac:dyDescent="0.4">
      <c r="E5" s="136" t="s">
        <v>217</v>
      </c>
      <c r="F5" s="102">
        <v>800000</v>
      </c>
      <c r="G5" s="104" t="s">
        <v>222</v>
      </c>
    </row>
    <row r="6" spans="3:9" ht="19.5" thickBot="1" x14ac:dyDescent="0.45">
      <c r="E6" s="137" t="s">
        <v>218</v>
      </c>
      <c r="F6" s="107">
        <f>SUM(F9:F17)</f>
        <v>334000000</v>
      </c>
      <c r="G6" s="105" t="s">
        <v>222</v>
      </c>
    </row>
    <row r="7" spans="3:9" ht="19.5" thickBot="1" x14ac:dyDescent="0.45"/>
    <row r="8" spans="3:9" ht="19.5" thickBot="1" x14ac:dyDescent="0.45">
      <c r="C8" s="305" t="s">
        <v>318</v>
      </c>
      <c r="D8" s="313"/>
      <c r="E8" s="126" t="s">
        <v>197</v>
      </c>
      <c r="F8" s="126" t="s">
        <v>437</v>
      </c>
      <c r="G8" s="126"/>
      <c r="H8" s="133"/>
      <c r="I8" s="99"/>
    </row>
    <row r="9" spans="3:9" x14ac:dyDescent="0.4">
      <c r="C9" s="314" t="s">
        <v>427</v>
      </c>
      <c r="D9" s="315"/>
      <c r="E9" s="123"/>
      <c r="F9" s="139">
        <v>20000000</v>
      </c>
      <c r="G9" s="123"/>
      <c r="H9" s="124"/>
    </row>
    <row r="10" spans="3:9" x14ac:dyDescent="0.4">
      <c r="C10" s="301" t="s">
        <v>430</v>
      </c>
      <c r="D10" s="302"/>
      <c r="E10" s="114"/>
      <c r="F10" s="140">
        <v>50000000</v>
      </c>
      <c r="G10" s="114"/>
      <c r="H10" s="115"/>
    </row>
    <row r="11" spans="3:9" x14ac:dyDescent="0.4">
      <c r="C11" s="301" t="s">
        <v>431</v>
      </c>
      <c r="D11" s="302"/>
      <c r="E11" s="114"/>
      <c r="F11" s="140">
        <v>20000000</v>
      </c>
      <c r="G11" s="114"/>
      <c r="H11" s="115"/>
    </row>
    <row r="12" spans="3:9" x14ac:dyDescent="0.4">
      <c r="C12" s="301" t="s">
        <v>428</v>
      </c>
      <c r="D12" s="302"/>
      <c r="E12" s="131"/>
      <c r="F12" s="140">
        <v>30000000</v>
      </c>
      <c r="G12" s="114"/>
      <c r="H12" s="115"/>
    </row>
    <row r="13" spans="3:9" x14ac:dyDescent="0.4">
      <c r="C13" s="301" t="s">
        <v>432</v>
      </c>
      <c r="D13" s="302"/>
      <c r="E13" s="131"/>
      <c r="F13" s="140">
        <v>10000000</v>
      </c>
      <c r="G13" s="114"/>
      <c r="H13" s="115"/>
    </row>
    <row r="14" spans="3:9" x14ac:dyDescent="0.4">
      <c r="C14" s="301" t="s">
        <v>433</v>
      </c>
      <c r="D14" s="302"/>
      <c r="E14" s="114"/>
      <c r="F14" s="140">
        <v>4000000</v>
      </c>
      <c r="G14" s="114"/>
      <c r="H14" s="115"/>
    </row>
    <row r="15" spans="3:9" x14ac:dyDescent="0.4">
      <c r="C15" s="301" t="s">
        <v>429</v>
      </c>
      <c r="D15" s="302"/>
      <c r="E15" s="114"/>
      <c r="F15" s="140">
        <v>200000000</v>
      </c>
      <c r="G15" s="114"/>
      <c r="H15" s="115"/>
    </row>
    <row r="16" spans="3:9" x14ac:dyDescent="0.4">
      <c r="C16" s="301" t="s">
        <v>434</v>
      </c>
      <c r="D16" s="302"/>
      <c r="E16" s="114"/>
      <c r="F16" s="140"/>
      <c r="G16" s="114"/>
      <c r="H16" s="115"/>
    </row>
    <row r="17" spans="3:8" ht="38.25" thickBot="1" x14ac:dyDescent="0.45">
      <c r="C17" s="303" t="s">
        <v>435</v>
      </c>
      <c r="D17" s="304"/>
      <c r="E17" s="138" t="s">
        <v>436</v>
      </c>
      <c r="F17" s="141"/>
      <c r="G17" s="119"/>
      <c r="H17" s="132"/>
    </row>
  </sheetData>
  <mergeCells count="10">
    <mergeCell ref="C14:D14"/>
    <mergeCell ref="C15:D15"/>
    <mergeCell ref="C16:D16"/>
    <mergeCell ref="C17:D17"/>
    <mergeCell ref="C8:D8"/>
    <mergeCell ref="C9:D9"/>
    <mergeCell ref="C10:D10"/>
    <mergeCell ref="C11:D11"/>
    <mergeCell ref="C12:D12"/>
    <mergeCell ref="C13:D13"/>
  </mergeCells>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M43"/>
  <sheetViews>
    <sheetView workbookViewId="0">
      <selection activeCell="G22" sqref="G22"/>
    </sheetView>
  </sheetViews>
  <sheetFormatPr defaultRowHeight="15.75" x14ac:dyDescent="0.4"/>
  <cols>
    <col min="1" max="1" width="2.75" style="6" customWidth="1"/>
    <col min="2" max="2" width="5.75" style="6" customWidth="1"/>
    <col min="3" max="3" width="34.5" style="6" customWidth="1"/>
    <col min="4" max="4" width="32.5" style="6" customWidth="1"/>
    <col min="5" max="5" width="33.5" style="6" customWidth="1"/>
    <col min="6" max="6" width="34" style="6" customWidth="1"/>
    <col min="7" max="16384" width="9" style="6"/>
  </cols>
  <sheetData>
    <row r="2" spans="2:6" x14ac:dyDescent="0.4">
      <c r="B2" s="6" t="s">
        <v>44</v>
      </c>
    </row>
    <row r="3" spans="2:6" ht="16.5" thickBot="1" x14ac:dyDescent="0.45"/>
    <row r="4" spans="2:6" s="1" customFormat="1" ht="18.75" x14ac:dyDescent="0.4">
      <c r="B4" s="9"/>
      <c r="C4" s="10"/>
      <c r="D4" s="270" t="s">
        <v>39</v>
      </c>
      <c r="E4" s="271"/>
      <c r="F4" s="272"/>
    </row>
    <row r="5" spans="2:6" s="1" customFormat="1" ht="16.5" thickBot="1" x14ac:dyDescent="0.45">
      <c r="B5" s="21"/>
      <c r="C5" s="22"/>
      <c r="D5" s="23" t="s">
        <v>4</v>
      </c>
      <c r="E5" s="24" t="s">
        <v>5</v>
      </c>
      <c r="F5" s="25" t="s">
        <v>6</v>
      </c>
    </row>
    <row r="6" spans="2:6" x14ac:dyDescent="0.4">
      <c r="B6" s="275" t="s">
        <v>16</v>
      </c>
      <c r="C6" s="276"/>
      <c r="D6" s="18"/>
      <c r="E6" s="11"/>
      <c r="F6" s="12"/>
    </row>
    <row r="7" spans="2:6" x14ac:dyDescent="0.4">
      <c r="B7" s="277" t="s">
        <v>35</v>
      </c>
      <c r="C7" s="278"/>
      <c r="D7" s="18"/>
      <c r="E7" s="11"/>
      <c r="F7" s="12"/>
    </row>
    <row r="8" spans="2:6" x14ac:dyDescent="0.4">
      <c r="B8" s="279"/>
      <c r="C8" s="16" t="s">
        <v>37</v>
      </c>
      <c r="D8" s="74"/>
      <c r="E8" s="13"/>
      <c r="F8" s="12"/>
    </row>
    <row r="9" spans="2:6" x14ac:dyDescent="0.4">
      <c r="B9" s="279"/>
      <c r="C9" s="16" t="s">
        <v>34</v>
      </c>
      <c r="D9" s="19"/>
      <c r="E9" s="13"/>
      <c r="F9" s="75"/>
    </row>
    <row r="10" spans="2:6" x14ac:dyDescent="0.4">
      <c r="B10" s="279"/>
      <c r="C10" s="16" t="s">
        <v>36</v>
      </c>
      <c r="D10" s="19"/>
      <c r="E10" s="13"/>
      <c r="F10" s="75"/>
    </row>
    <row r="11" spans="2:6" x14ac:dyDescent="0.4">
      <c r="B11" s="279"/>
      <c r="C11" s="16" t="s">
        <v>133</v>
      </c>
      <c r="D11" s="18"/>
      <c r="E11" s="11"/>
      <c r="F11" s="12"/>
    </row>
    <row r="12" spans="2:6" x14ac:dyDescent="0.4">
      <c r="B12" s="279"/>
      <c r="C12" s="16" t="s">
        <v>133</v>
      </c>
      <c r="D12" s="18"/>
      <c r="E12" s="11"/>
      <c r="F12" s="12"/>
    </row>
    <row r="13" spans="2:6" x14ac:dyDescent="0.4">
      <c r="B13" s="280" t="s">
        <v>38</v>
      </c>
      <c r="C13" s="281"/>
      <c r="D13" s="18"/>
      <c r="E13" s="11"/>
      <c r="F13" s="12"/>
    </row>
    <row r="14" spans="2:6" x14ac:dyDescent="0.4">
      <c r="B14" s="279"/>
      <c r="C14" s="16" t="s">
        <v>133</v>
      </c>
      <c r="D14" s="18"/>
      <c r="E14" s="11"/>
      <c r="F14" s="12"/>
    </row>
    <row r="15" spans="2:6" x14ac:dyDescent="0.4">
      <c r="B15" s="279"/>
      <c r="C15" s="16" t="s">
        <v>133</v>
      </c>
      <c r="D15" s="18"/>
      <c r="E15" s="11"/>
      <c r="F15" s="12"/>
    </row>
    <row r="16" spans="2:6" x14ac:dyDescent="0.4">
      <c r="B16" s="279"/>
      <c r="C16" s="16" t="s">
        <v>133</v>
      </c>
      <c r="D16" s="18"/>
      <c r="E16" s="11"/>
      <c r="F16" s="12"/>
    </row>
    <row r="17" spans="2:39" x14ac:dyDescent="0.4">
      <c r="B17" s="279"/>
      <c r="C17" s="16" t="s">
        <v>133</v>
      </c>
      <c r="D17" s="18"/>
      <c r="E17" s="11"/>
      <c r="F17" s="12"/>
    </row>
    <row r="18" spans="2:39" ht="16.5" thickBot="1" x14ac:dyDescent="0.45">
      <c r="B18" s="282"/>
      <c r="C18" s="17" t="s">
        <v>133</v>
      </c>
      <c r="D18" s="20"/>
      <c r="E18" s="14"/>
      <c r="F18" s="15"/>
    </row>
    <row r="19" spans="2:39" x14ac:dyDescent="0.4">
      <c r="B19" s="7"/>
      <c r="C19" s="7"/>
      <c r="D19" s="7"/>
      <c r="E19" s="8"/>
      <c r="F19" s="8"/>
      <c r="G19" s="45" t="s">
        <v>0</v>
      </c>
      <c r="H19" s="45" t="s">
        <v>1</v>
      </c>
      <c r="I19" s="45" t="s">
        <v>2</v>
      </c>
      <c r="J19" s="45" t="s">
        <v>3</v>
      </c>
      <c r="K19" s="45" t="s">
        <v>63</v>
      </c>
      <c r="L19" s="45" t="s">
        <v>64</v>
      </c>
      <c r="M19" s="45" t="s">
        <v>65</v>
      </c>
      <c r="N19" s="45" t="s">
        <v>66</v>
      </c>
      <c r="O19" s="45" t="s">
        <v>67</v>
      </c>
      <c r="P19" s="45" t="s">
        <v>68</v>
      </c>
      <c r="Q19" s="45" t="s">
        <v>69</v>
      </c>
      <c r="R19" s="45" t="s">
        <v>70</v>
      </c>
      <c r="S19" s="45" t="s">
        <v>71</v>
      </c>
      <c r="T19" s="45" t="s">
        <v>72</v>
      </c>
      <c r="U19" s="45" t="s">
        <v>73</v>
      </c>
      <c r="V19" s="45" t="s">
        <v>74</v>
      </c>
      <c r="W19" s="45" t="s">
        <v>75</v>
      </c>
      <c r="X19" s="45" t="s">
        <v>76</v>
      </c>
      <c r="Y19" s="45" t="s">
        <v>77</v>
      </c>
      <c r="Z19" s="45" t="s">
        <v>78</v>
      </c>
      <c r="AA19" s="45" t="s">
        <v>79</v>
      </c>
      <c r="AB19" s="45" t="s">
        <v>80</v>
      </c>
      <c r="AC19" s="45" t="s">
        <v>81</v>
      </c>
      <c r="AD19" s="45" t="s">
        <v>82</v>
      </c>
      <c r="AE19" s="45" t="s">
        <v>83</v>
      </c>
      <c r="AF19" s="45" t="s">
        <v>84</v>
      </c>
      <c r="AG19" s="45" t="s">
        <v>85</v>
      </c>
      <c r="AH19" s="45" t="s">
        <v>86</v>
      </c>
      <c r="AI19" s="45" t="s">
        <v>87</v>
      </c>
      <c r="AJ19" s="45" t="s">
        <v>88</v>
      </c>
      <c r="AK19" s="45" t="s">
        <v>89</v>
      </c>
      <c r="AL19" s="45" t="s">
        <v>90</v>
      </c>
      <c r="AM19" s="46" t="s">
        <v>91</v>
      </c>
    </row>
    <row r="20" spans="2:39" x14ac:dyDescent="0.4">
      <c r="B20" s="7"/>
      <c r="C20" s="7"/>
      <c r="D20" s="7"/>
      <c r="E20" s="3"/>
      <c r="F20" s="3"/>
      <c r="G20" s="43" t="s">
        <v>7</v>
      </c>
      <c r="H20" s="43" t="s">
        <v>8</v>
      </c>
      <c r="I20" s="43" t="s">
        <v>9</v>
      </c>
      <c r="J20" s="43" t="s">
        <v>10</v>
      </c>
      <c r="K20" s="43" t="s">
        <v>11</v>
      </c>
      <c r="L20" s="43" t="s">
        <v>12</v>
      </c>
      <c r="M20" s="43" t="s">
        <v>13</v>
      </c>
      <c r="N20" s="43" t="s">
        <v>14</v>
      </c>
      <c r="O20" s="43" t="s">
        <v>15</v>
      </c>
      <c r="P20" s="43" t="s">
        <v>92</v>
      </c>
      <c r="Q20" s="43" t="s">
        <v>93</v>
      </c>
      <c r="R20" s="43" t="s">
        <v>94</v>
      </c>
      <c r="S20" s="43" t="s">
        <v>95</v>
      </c>
      <c r="T20" s="43" t="s">
        <v>96</v>
      </c>
      <c r="U20" s="43" t="s">
        <v>97</v>
      </c>
      <c r="V20" s="43" t="s">
        <v>98</v>
      </c>
      <c r="W20" s="43" t="s">
        <v>99</v>
      </c>
      <c r="X20" s="43" t="s">
        <v>100</v>
      </c>
      <c r="Y20" s="43" t="s">
        <v>101</v>
      </c>
      <c r="Z20" s="43" t="s">
        <v>102</v>
      </c>
      <c r="AA20" s="43" t="s">
        <v>103</v>
      </c>
      <c r="AB20" s="43" t="s">
        <v>104</v>
      </c>
      <c r="AC20" s="43" t="s">
        <v>105</v>
      </c>
      <c r="AD20" s="43" t="s">
        <v>106</v>
      </c>
      <c r="AE20" s="43" t="s">
        <v>107</v>
      </c>
      <c r="AF20" s="43" t="s">
        <v>108</v>
      </c>
      <c r="AG20" s="43" t="s">
        <v>109</v>
      </c>
      <c r="AH20" s="43" t="s">
        <v>110</v>
      </c>
      <c r="AI20" s="43" t="s">
        <v>111</v>
      </c>
      <c r="AJ20" s="43" t="s">
        <v>112</v>
      </c>
      <c r="AK20" s="43" t="s">
        <v>113</v>
      </c>
      <c r="AL20" s="43" t="s">
        <v>114</v>
      </c>
      <c r="AM20" s="47" t="s">
        <v>114</v>
      </c>
    </row>
    <row r="21" spans="2:39" ht="98.25" customHeight="1" x14ac:dyDescent="0.4">
      <c r="B21" s="7"/>
      <c r="C21" s="7"/>
      <c r="D21" s="7"/>
      <c r="E21" s="273"/>
      <c r="F21" s="274"/>
      <c r="G21" s="268" t="s">
        <v>45</v>
      </c>
      <c r="H21" s="269"/>
      <c r="I21" s="269"/>
      <c r="J21" s="269"/>
      <c r="K21" s="269"/>
      <c r="L21" s="269"/>
      <c r="M21" s="266" t="s">
        <v>48</v>
      </c>
      <c r="N21" s="267"/>
      <c r="O21" s="267"/>
      <c r="P21" s="267"/>
      <c r="Q21" s="267"/>
      <c r="R21" s="267"/>
      <c r="S21" s="268" t="s">
        <v>46</v>
      </c>
      <c r="T21" s="269"/>
      <c r="U21" s="269"/>
      <c r="V21" s="269"/>
      <c r="W21" s="269"/>
      <c r="X21" s="269"/>
      <c r="Y21" s="269"/>
      <c r="Z21" s="269"/>
      <c r="AA21" s="269"/>
      <c r="AB21" s="269"/>
      <c r="AC21" s="269"/>
      <c r="AD21" s="269"/>
      <c r="AE21" s="266" t="s">
        <v>47</v>
      </c>
      <c r="AF21" s="267"/>
      <c r="AG21" s="267"/>
      <c r="AH21" s="267"/>
      <c r="AI21" s="267"/>
      <c r="AJ21" s="267"/>
      <c r="AK21" s="26" t="s">
        <v>42</v>
      </c>
      <c r="AL21" s="264" t="s">
        <v>43</v>
      </c>
      <c r="AM21" s="265"/>
    </row>
    <row r="22" spans="2:39" x14ac:dyDescent="0.4">
      <c r="E22" s="262" t="s">
        <v>27</v>
      </c>
      <c r="F22" s="262"/>
    </row>
    <row r="23" spans="2:39" x14ac:dyDescent="0.4">
      <c r="E23" s="263"/>
      <c r="F23" s="2" t="s">
        <v>40</v>
      </c>
    </row>
    <row r="24" spans="2:39" x14ac:dyDescent="0.4">
      <c r="E24" s="263"/>
      <c r="F24" s="2" t="s">
        <v>30</v>
      </c>
    </row>
    <row r="25" spans="2:39" x14ac:dyDescent="0.4">
      <c r="E25" s="263"/>
      <c r="F25" s="2" t="s">
        <v>31</v>
      </c>
    </row>
    <row r="26" spans="2:39" x14ac:dyDescent="0.4">
      <c r="E26" s="263"/>
      <c r="F26" s="2" t="s">
        <v>133</v>
      </c>
    </row>
    <row r="27" spans="2:39" x14ac:dyDescent="0.4">
      <c r="E27" s="263"/>
      <c r="F27" s="5" t="s">
        <v>133</v>
      </c>
    </row>
    <row r="28" spans="2:39" x14ac:dyDescent="0.4">
      <c r="E28" s="262" t="s">
        <v>19</v>
      </c>
      <c r="F28" s="262"/>
    </row>
    <row r="29" spans="2:39" x14ac:dyDescent="0.4">
      <c r="E29" s="263"/>
      <c r="F29" s="3" t="s">
        <v>18</v>
      </c>
    </row>
    <row r="30" spans="2:39" x14ac:dyDescent="0.4">
      <c r="E30" s="263"/>
      <c r="F30" s="4" t="s">
        <v>17</v>
      </c>
    </row>
    <row r="31" spans="2:39" x14ac:dyDescent="0.4">
      <c r="E31" s="263"/>
      <c r="F31" s="3" t="s">
        <v>20</v>
      </c>
    </row>
    <row r="32" spans="2:39" x14ac:dyDescent="0.4">
      <c r="E32" s="263"/>
      <c r="F32" s="3" t="s">
        <v>21</v>
      </c>
    </row>
    <row r="33" spans="5:6" x14ac:dyDescent="0.4">
      <c r="E33" s="262" t="s">
        <v>22</v>
      </c>
      <c r="F33" s="262"/>
    </row>
    <row r="34" spans="5:6" x14ac:dyDescent="0.4">
      <c r="E34" s="263"/>
      <c r="F34" s="3" t="s">
        <v>23</v>
      </c>
    </row>
    <row r="35" spans="5:6" x14ac:dyDescent="0.4">
      <c r="E35" s="263"/>
      <c r="F35" s="3" t="s">
        <v>24</v>
      </c>
    </row>
    <row r="36" spans="5:6" x14ac:dyDescent="0.4">
      <c r="E36" s="263"/>
      <c r="F36" s="3" t="s">
        <v>26</v>
      </c>
    </row>
    <row r="37" spans="5:6" x14ac:dyDescent="0.4">
      <c r="E37" s="263"/>
      <c r="F37" s="3" t="s">
        <v>25</v>
      </c>
    </row>
    <row r="38" spans="5:6" x14ac:dyDescent="0.4">
      <c r="E38" s="263"/>
      <c r="F38" s="3" t="s">
        <v>32</v>
      </c>
    </row>
    <row r="40" spans="5:6" x14ac:dyDescent="0.4">
      <c r="E40" s="262" t="s">
        <v>33</v>
      </c>
      <c r="F40" s="262"/>
    </row>
    <row r="41" spans="5:6" x14ac:dyDescent="0.4">
      <c r="E41" s="262" t="s">
        <v>28</v>
      </c>
      <c r="F41" s="262"/>
    </row>
    <row r="42" spans="5:6" x14ac:dyDescent="0.4">
      <c r="E42" s="262" t="s">
        <v>29</v>
      </c>
      <c r="F42" s="262"/>
    </row>
    <row r="43" spans="5:6" x14ac:dyDescent="0.4">
      <c r="E43" s="262" t="s">
        <v>41</v>
      </c>
      <c r="F43" s="262"/>
    </row>
  </sheetData>
  <mergeCells count="22">
    <mergeCell ref="D4:F4"/>
    <mergeCell ref="E21:F21"/>
    <mergeCell ref="G21:L21"/>
    <mergeCell ref="B6:C6"/>
    <mergeCell ref="E29:E32"/>
    <mergeCell ref="B7:C7"/>
    <mergeCell ref="B8:B12"/>
    <mergeCell ref="B13:C13"/>
    <mergeCell ref="B14:B18"/>
    <mergeCell ref="E43:F43"/>
    <mergeCell ref="E22:F22"/>
    <mergeCell ref="E23:E27"/>
    <mergeCell ref="E34:E38"/>
    <mergeCell ref="AL21:AM21"/>
    <mergeCell ref="M21:R21"/>
    <mergeCell ref="S21:AD21"/>
    <mergeCell ref="AE21:AJ21"/>
    <mergeCell ref="E42:F42"/>
    <mergeCell ref="E28:F28"/>
    <mergeCell ref="E33:F33"/>
    <mergeCell ref="E41:F41"/>
    <mergeCell ref="E40:F40"/>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25"/>
  <sheetViews>
    <sheetView zoomScale="115" zoomScaleNormal="115" workbookViewId="0">
      <selection activeCell="H23" sqref="H23"/>
    </sheetView>
  </sheetViews>
  <sheetFormatPr defaultRowHeight="15.75" x14ac:dyDescent="0.4"/>
  <cols>
    <col min="1" max="1" width="2.875" style="27" customWidth="1"/>
    <col min="2" max="2" width="1.875" style="27" customWidth="1"/>
    <col min="3" max="3" width="22.375" style="27" customWidth="1"/>
    <col min="4" max="5" width="4.875" style="27" customWidth="1"/>
    <col min="6" max="6" width="21" style="27" customWidth="1"/>
    <col min="7" max="7" width="9" style="27"/>
    <col min="8" max="8" width="20.5" style="27" customWidth="1"/>
    <col min="9" max="9" width="4.875" style="27" customWidth="1"/>
    <col min="10" max="10" width="7.75" style="27" customWidth="1"/>
    <col min="11" max="16384" width="9" style="27"/>
  </cols>
  <sheetData>
    <row r="2" spans="2:9" x14ac:dyDescent="0.4">
      <c r="C2" s="27" t="s">
        <v>118</v>
      </c>
    </row>
    <row r="3" spans="2:9" ht="16.5" thickBot="1" x14ac:dyDescent="0.45"/>
    <row r="4" spans="2:9" x14ac:dyDescent="0.4">
      <c r="B4" s="31"/>
      <c r="C4" s="32"/>
      <c r="D4" s="32"/>
      <c r="E4" s="32"/>
      <c r="F4" s="32"/>
      <c r="G4" s="32"/>
      <c r="H4" s="32"/>
      <c r="I4" s="33"/>
    </row>
    <row r="5" spans="2:9" ht="16.5" thickBot="1" x14ac:dyDescent="0.45">
      <c r="B5" s="34"/>
      <c r="C5" s="35"/>
      <c r="D5" s="35"/>
      <c r="E5" s="35"/>
      <c r="F5" s="35"/>
      <c r="G5" s="35"/>
      <c r="H5" s="35"/>
      <c r="I5" s="36"/>
    </row>
    <row r="6" spans="2:9" x14ac:dyDescent="0.4">
      <c r="B6" s="34"/>
      <c r="C6" s="35"/>
      <c r="D6" s="35"/>
      <c r="E6" s="35"/>
      <c r="F6" s="35"/>
      <c r="G6" s="35"/>
      <c r="H6" s="28" t="s">
        <v>49</v>
      </c>
      <c r="I6" s="36"/>
    </row>
    <row r="7" spans="2:9" x14ac:dyDescent="0.4">
      <c r="B7" s="34"/>
      <c r="C7" s="35"/>
      <c r="D7" s="35"/>
      <c r="E7" s="35"/>
      <c r="F7" s="35"/>
      <c r="G7" s="35"/>
      <c r="H7" s="30" t="s">
        <v>53</v>
      </c>
      <c r="I7" s="36"/>
    </row>
    <row r="8" spans="2:9" ht="16.5" thickBot="1" x14ac:dyDescent="0.45">
      <c r="B8" s="34"/>
      <c r="C8" s="35"/>
      <c r="D8" s="35"/>
      <c r="E8" s="35"/>
      <c r="F8" s="35"/>
      <c r="G8" s="35"/>
      <c r="H8" s="29" t="s">
        <v>312</v>
      </c>
      <c r="I8" s="36"/>
    </row>
    <row r="9" spans="2:9" x14ac:dyDescent="0.4">
      <c r="B9" s="34"/>
      <c r="C9" s="35"/>
      <c r="D9" s="35"/>
      <c r="E9" s="35"/>
      <c r="F9" s="28" t="s">
        <v>61</v>
      </c>
      <c r="G9" s="35"/>
      <c r="H9" s="35"/>
      <c r="I9" s="36"/>
    </row>
    <row r="10" spans="2:9" ht="16.5" thickBot="1" x14ac:dyDescent="0.45">
      <c r="B10" s="34"/>
      <c r="C10" s="35"/>
      <c r="D10" s="35"/>
      <c r="E10" s="35"/>
      <c r="F10" s="30" t="s">
        <v>57</v>
      </c>
      <c r="G10" s="35"/>
      <c r="H10" s="35"/>
      <c r="I10" s="36"/>
    </row>
    <row r="11" spans="2:9" ht="16.5" thickBot="1" x14ac:dyDescent="0.45">
      <c r="B11" s="34"/>
      <c r="C11" s="35"/>
      <c r="D11" s="35"/>
      <c r="E11" s="35"/>
      <c r="F11" s="29" t="s">
        <v>50</v>
      </c>
      <c r="G11" s="35"/>
      <c r="H11" s="28" t="s">
        <v>51</v>
      </c>
      <c r="I11" s="36"/>
    </row>
    <row r="12" spans="2:9" ht="16.5" thickBot="1" x14ac:dyDescent="0.45">
      <c r="B12" s="34"/>
      <c r="C12" s="35"/>
      <c r="D12" s="35"/>
      <c r="E12" s="35"/>
      <c r="F12" s="35"/>
      <c r="G12" s="35"/>
      <c r="H12" s="30" t="s">
        <v>54</v>
      </c>
      <c r="I12" s="36"/>
    </row>
    <row r="13" spans="2:9" ht="16.5" thickBot="1" x14ac:dyDescent="0.45">
      <c r="B13" s="34"/>
      <c r="C13" s="28" t="s">
        <v>56</v>
      </c>
      <c r="D13" s="41"/>
      <c r="E13" s="35"/>
      <c r="F13" s="35"/>
      <c r="G13" s="35"/>
      <c r="H13" s="29" t="s">
        <v>50</v>
      </c>
      <c r="I13" s="36"/>
    </row>
    <row r="14" spans="2:9" x14ac:dyDescent="0.4">
      <c r="B14" s="34"/>
      <c r="C14" s="42" t="s">
        <v>59</v>
      </c>
      <c r="D14" s="41"/>
      <c r="E14" s="35"/>
      <c r="F14" s="35"/>
      <c r="G14" s="35"/>
      <c r="H14" s="35"/>
      <c r="I14" s="36"/>
    </row>
    <row r="15" spans="2:9" ht="16.5" thickBot="1" x14ac:dyDescent="0.45">
      <c r="B15" s="34"/>
      <c r="C15" s="29" t="s">
        <v>134</v>
      </c>
      <c r="D15" s="41"/>
      <c r="E15" s="35"/>
      <c r="F15" s="35"/>
      <c r="G15" s="35"/>
      <c r="H15" s="35"/>
      <c r="I15" s="36"/>
    </row>
    <row r="16" spans="2:9" x14ac:dyDescent="0.4">
      <c r="B16" s="34"/>
      <c r="C16" s="35"/>
      <c r="D16" s="35"/>
      <c r="E16" s="35"/>
      <c r="F16" s="35"/>
      <c r="G16" s="35"/>
      <c r="H16" s="28" t="s">
        <v>52</v>
      </c>
      <c r="I16" s="36"/>
    </row>
    <row r="17" spans="2:9" ht="16.5" thickBot="1" x14ac:dyDescent="0.45">
      <c r="B17" s="34"/>
      <c r="C17" s="35"/>
      <c r="D17" s="35"/>
      <c r="E17" s="35"/>
      <c r="F17" s="35"/>
      <c r="G17" s="35"/>
      <c r="H17" s="30" t="s">
        <v>310</v>
      </c>
      <c r="I17" s="36"/>
    </row>
    <row r="18" spans="2:9" ht="16.5" thickBot="1" x14ac:dyDescent="0.45">
      <c r="B18" s="34"/>
      <c r="C18" s="35"/>
      <c r="D18" s="35"/>
      <c r="E18" s="35"/>
      <c r="F18" s="28" t="s">
        <v>62</v>
      </c>
      <c r="G18" s="35"/>
      <c r="H18" s="29" t="s">
        <v>309</v>
      </c>
      <c r="I18" s="36"/>
    </row>
    <row r="19" spans="2:9" x14ac:dyDescent="0.4">
      <c r="B19" s="34"/>
      <c r="C19" s="35"/>
      <c r="D19" s="35"/>
      <c r="E19" s="35"/>
      <c r="F19" s="30" t="s">
        <v>60</v>
      </c>
      <c r="G19" s="35"/>
      <c r="H19" s="35"/>
      <c r="I19" s="36"/>
    </row>
    <row r="20" spans="2:9" ht="16.5" thickBot="1" x14ac:dyDescent="0.45">
      <c r="B20" s="34"/>
      <c r="C20" s="35"/>
      <c r="D20" s="35"/>
      <c r="E20" s="35"/>
      <c r="F20" s="29" t="s">
        <v>313</v>
      </c>
      <c r="G20" s="35"/>
      <c r="H20" s="35"/>
      <c r="I20" s="36"/>
    </row>
    <row r="21" spans="2:9" x14ac:dyDescent="0.4">
      <c r="B21" s="34"/>
      <c r="C21" s="35"/>
      <c r="D21" s="35"/>
      <c r="E21" s="35"/>
      <c r="F21" s="35"/>
      <c r="G21" s="35"/>
      <c r="H21" s="28" t="s">
        <v>55</v>
      </c>
      <c r="I21" s="36"/>
    </row>
    <row r="22" spans="2:9" x14ac:dyDescent="0.4">
      <c r="B22" s="34"/>
      <c r="C22" s="35"/>
      <c r="D22" s="35"/>
      <c r="E22" s="35"/>
      <c r="F22" s="35"/>
      <c r="G22" s="35"/>
      <c r="H22" s="40" t="s">
        <v>58</v>
      </c>
      <c r="I22" s="36"/>
    </row>
    <row r="23" spans="2:9" ht="16.5" thickBot="1" x14ac:dyDescent="0.45">
      <c r="B23" s="34"/>
      <c r="C23" s="35"/>
      <c r="D23" s="35"/>
      <c r="E23" s="35"/>
      <c r="F23" s="35"/>
      <c r="G23" s="35"/>
      <c r="H23" s="29" t="s">
        <v>50</v>
      </c>
      <c r="I23" s="36"/>
    </row>
    <row r="24" spans="2:9" x14ac:dyDescent="0.4">
      <c r="B24" s="34"/>
      <c r="C24" s="35"/>
      <c r="D24" s="35"/>
      <c r="E24" s="35"/>
      <c r="F24" s="35"/>
      <c r="G24" s="35"/>
      <c r="H24" s="35"/>
      <c r="I24" s="36"/>
    </row>
    <row r="25" spans="2:9" ht="16.5" thickBot="1" x14ac:dyDescent="0.45">
      <c r="B25" s="37"/>
      <c r="C25" s="38"/>
      <c r="D25" s="38"/>
      <c r="E25" s="38"/>
      <c r="F25" s="38"/>
      <c r="G25" s="38"/>
      <c r="H25" s="38"/>
      <c r="I25" s="39"/>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O57"/>
  <sheetViews>
    <sheetView workbookViewId="0">
      <pane xSplit="3" ySplit="5" topLeftCell="V6" activePane="bottomRight" state="frozen"/>
      <selection pane="topRight" activeCell="D1" sqref="D1"/>
      <selection pane="bottomLeft" activeCell="A6" sqref="A6"/>
      <selection pane="bottomRight" activeCell="AO17" sqref="AO17"/>
    </sheetView>
  </sheetViews>
  <sheetFormatPr defaultRowHeight="15.75" x14ac:dyDescent="0.4"/>
  <cols>
    <col min="1" max="1" width="2.875" style="6" customWidth="1"/>
    <col min="2" max="2" width="24" style="6" customWidth="1"/>
    <col min="3" max="3" width="8.875" style="1" customWidth="1"/>
    <col min="4" max="16384" width="9" style="6"/>
  </cols>
  <sheetData>
    <row r="2" spans="2:41" x14ac:dyDescent="0.4">
      <c r="B2" s="6" t="s">
        <v>115</v>
      </c>
      <c r="D2" s="6">
        <f>SUM(D6:F44)</f>
        <v>35</v>
      </c>
      <c r="G2" s="6">
        <f>D2*800000</f>
        <v>28000000</v>
      </c>
    </row>
    <row r="3" spans="2:41" ht="16.5" thickBot="1" x14ac:dyDescent="0.45"/>
    <row r="4" spans="2:41" x14ac:dyDescent="0.4">
      <c r="B4" s="57"/>
      <c r="C4" s="60"/>
      <c r="D4" s="288" t="s">
        <v>39</v>
      </c>
      <c r="E4" s="288"/>
      <c r="F4" s="289"/>
      <c r="G4" s="45" t="s">
        <v>0</v>
      </c>
      <c r="H4" s="45" t="s">
        <v>1</v>
      </c>
      <c r="I4" s="45" t="s">
        <v>2</v>
      </c>
      <c r="J4" s="45" t="s">
        <v>3</v>
      </c>
      <c r="K4" s="45" t="s">
        <v>63</v>
      </c>
      <c r="L4" s="45" t="s">
        <v>64</v>
      </c>
      <c r="M4" s="45" t="s">
        <v>65</v>
      </c>
      <c r="N4" s="45" t="s">
        <v>66</v>
      </c>
      <c r="O4" s="45" t="s">
        <v>67</v>
      </c>
      <c r="P4" s="45" t="s">
        <v>68</v>
      </c>
      <c r="Q4" s="45" t="s">
        <v>69</v>
      </c>
      <c r="R4" s="45" t="s">
        <v>70</v>
      </c>
      <c r="S4" s="45" t="s">
        <v>71</v>
      </c>
      <c r="T4" s="45" t="s">
        <v>72</v>
      </c>
      <c r="U4" s="45" t="s">
        <v>73</v>
      </c>
      <c r="V4" s="45" t="s">
        <v>74</v>
      </c>
      <c r="W4" s="45" t="s">
        <v>75</v>
      </c>
      <c r="X4" s="45" t="s">
        <v>76</v>
      </c>
      <c r="Y4" s="45" t="s">
        <v>77</v>
      </c>
      <c r="Z4" s="45" t="s">
        <v>78</v>
      </c>
      <c r="AA4" s="45" t="s">
        <v>79</v>
      </c>
      <c r="AB4" s="45" t="s">
        <v>80</v>
      </c>
      <c r="AC4" s="45" t="s">
        <v>81</v>
      </c>
      <c r="AD4" s="45" t="s">
        <v>82</v>
      </c>
      <c r="AE4" s="45" t="s">
        <v>83</v>
      </c>
      <c r="AF4" s="45" t="s">
        <v>84</v>
      </c>
      <c r="AG4" s="45" t="s">
        <v>85</v>
      </c>
      <c r="AH4" s="45" t="s">
        <v>86</v>
      </c>
      <c r="AI4" s="45" t="s">
        <v>87</v>
      </c>
      <c r="AJ4" s="45" t="s">
        <v>88</v>
      </c>
      <c r="AK4" s="45" t="s">
        <v>89</v>
      </c>
      <c r="AL4" s="45" t="s">
        <v>90</v>
      </c>
      <c r="AM4" s="46" t="s">
        <v>91</v>
      </c>
    </row>
    <row r="5" spans="2:41" ht="16.5" thickBot="1" x14ac:dyDescent="0.45">
      <c r="B5" s="58"/>
      <c r="C5" s="59" t="s">
        <v>116</v>
      </c>
      <c r="D5" s="55" t="s">
        <v>4</v>
      </c>
      <c r="E5" s="43" t="s">
        <v>5</v>
      </c>
      <c r="F5" s="43" t="s">
        <v>6</v>
      </c>
      <c r="G5" s="43" t="s">
        <v>7</v>
      </c>
      <c r="H5" s="43" t="s">
        <v>8</v>
      </c>
      <c r="I5" s="43" t="s">
        <v>9</v>
      </c>
      <c r="J5" s="43" t="s">
        <v>10</v>
      </c>
      <c r="K5" s="43" t="s">
        <v>11</v>
      </c>
      <c r="L5" s="43" t="s">
        <v>12</v>
      </c>
      <c r="M5" s="43" t="s">
        <v>13</v>
      </c>
      <c r="N5" s="43" t="s">
        <v>14</v>
      </c>
      <c r="O5" s="43" t="s">
        <v>15</v>
      </c>
      <c r="P5" s="43" t="s">
        <v>92</v>
      </c>
      <c r="Q5" s="43" t="s">
        <v>93</v>
      </c>
      <c r="R5" s="43" t="s">
        <v>94</v>
      </c>
      <c r="S5" s="43" t="s">
        <v>95</v>
      </c>
      <c r="T5" s="43" t="s">
        <v>96</v>
      </c>
      <c r="U5" s="43" t="s">
        <v>97</v>
      </c>
      <c r="V5" s="43" t="s">
        <v>98</v>
      </c>
      <c r="W5" s="43" t="s">
        <v>99</v>
      </c>
      <c r="X5" s="43" t="s">
        <v>100</v>
      </c>
      <c r="Y5" s="43" t="s">
        <v>101</v>
      </c>
      <c r="Z5" s="43" t="s">
        <v>102</v>
      </c>
      <c r="AA5" s="43" t="s">
        <v>103</v>
      </c>
      <c r="AB5" s="43" t="s">
        <v>104</v>
      </c>
      <c r="AC5" s="43" t="s">
        <v>105</v>
      </c>
      <c r="AD5" s="43" t="s">
        <v>106</v>
      </c>
      <c r="AE5" s="43" t="s">
        <v>107</v>
      </c>
      <c r="AF5" s="43" t="s">
        <v>108</v>
      </c>
      <c r="AG5" s="43" t="s">
        <v>109</v>
      </c>
      <c r="AH5" s="43" t="s">
        <v>110</v>
      </c>
      <c r="AI5" s="43" t="s">
        <v>111</v>
      </c>
      <c r="AJ5" s="43" t="s">
        <v>112</v>
      </c>
      <c r="AK5" s="43" t="s">
        <v>113</v>
      </c>
      <c r="AL5" s="43" t="s">
        <v>114</v>
      </c>
      <c r="AM5" s="47" t="s">
        <v>114</v>
      </c>
    </row>
    <row r="6" spans="2:41" x14ac:dyDescent="0.4">
      <c r="B6" s="56" t="s">
        <v>56</v>
      </c>
      <c r="C6" s="61">
        <f>SUM(D6:AM6)</f>
        <v>36</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49">
        <v>1</v>
      </c>
    </row>
    <row r="7" spans="2:41" x14ac:dyDescent="0.4">
      <c r="B7" s="48" t="s">
        <v>61</v>
      </c>
      <c r="C7" s="62">
        <f>SUM(D7:AM7)</f>
        <v>34</v>
      </c>
      <c r="D7" s="44"/>
      <c r="E7" s="44"/>
      <c r="F7" s="3">
        <v>1</v>
      </c>
      <c r="G7" s="3">
        <v>1</v>
      </c>
      <c r="H7" s="3">
        <v>1</v>
      </c>
      <c r="I7" s="3">
        <v>1</v>
      </c>
      <c r="J7" s="3">
        <v>1</v>
      </c>
      <c r="K7" s="3">
        <v>1</v>
      </c>
      <c r="L7" s="3">
        <v>1</v>
      </c>
      <c r="M7" s="3">
        <v>1</v>
      </c>
      <c r="N7" s="3">
        <v>1</v>
      </c>
      <c r="O7" s="3">
        <v>1</v>
      </c>
      <c r="P7" s="3">
        <v>1</v>
      </c>
      <c r="Q7" s="3">
        <v>1</v>
      </c>
      <c r="R7" s="3">
        <v>1</v>
      </c>
      <c r="S7" s="3">
        <v>1</v>
      </c>
      <c r="T7" s="3">
        <v>1</v>
      </c>
      <c r="U7" s="3">
        <v>1</v>
      </c>
      <c r="V7" s="3">
        <v>1</v>
      </c>
      <c r="W7" s="3">
        <v>1</v>
      </c>
      <c r="X7" s="3">
        <v>1</v>
      </c>
      <c r="Y7" s="3">
        <v>1</v>
      </c>
      <c r="Z7" s="3">
        <v>1</v>
      </c>
      <c r="AA7" s="3">
        <v>1</v>
      </c>
      <c r="AB7" s="3">
        <v>1</v>
      </c>
      <c r="AC7" s="3">
        <v>1</v>
      </c>
      <c r="AD7" s="3">
        <v>1</v>
      </c>
      <c r="AE7" s="3">
        <v>1</v>
      </c>
      <c r="AF7" s="3">
        <v>1</v>
      </c>
      <c r="AG7" s="3">
        <v>1</v>
      </c>
      <c r="AH7" s="3">
        <v>1</v>
      </c>
      <c r="AI7" s="3">
        <v>1</v>
      </c>
      <c r="AJ7" s="3">
        <v>1</v>
      </c>
      <c r="AK7" s="3">
        <v>1</v>
      </c>
      <c r="AL7" s="3">
        <v>1</v>
      </c>
      <c r="AM7" s="49">
        <v>1</v>
      </c>
    </row>
    <row r="8" spans="2:41" x14ac:dyDescent="0.4">
      <c r="B8" s="48" t="s">
        <v>62</v>
      </c>
      <c r="C8" s="62">
        <f>SUM(D8:AM8)</f>
        <v>33</v>
      </c>
      <c r="D8" s="44"/>
      <c r="E8" s="44"/>
      <c r="F8" s="44"/>
      <c r="G8" s="3">
        <v>1</v>
      </c>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49">
        <v>1</v>
      </c>
    </row>
    <row r="9" spans="2:41" ht="5.25" customHeight="1" x14ac:dyDescent="0.4">
      <c r="B9" s="52"/>
      <c r="C9" s="63"/>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4"/>
    </row>
    <row r="10" spans="2:41" x14ac:dyDescent="0.4">
      <c r="B10" s="48" t="s">
        <v>49</v>
      </c>
      <c r="C10" s="62">
        <f t="shared" ref="C10:C22" si="0">SUM(D10:AM10)</f>
        <v>36</v>
      </c>
      <c r="D10" s="3">
        <v>1</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49">
        <v>1</v>
      </c>
    </row>
    <row r="11" spans="2:41" x14ac:dyDescent="0.4">
      <c r="B11" s="48" t="s">
        <v>51</v>
      </c>
      <c r="C11" s="62">
        <f t="shared" si="0"/>
        <v>36</v>
      </c>
      <c r="D11" s="3">
        <v>1</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49">
        <v>1</v>
      </c>
    </row>
    <row r="12" spans="2:41" x14ac:dyDescent="0.4">
      <c r="B12" s="48" t="s">
        <v>52</v>
      </c>
      <c r="C12" s="62">
        <f t="shared" si="0"/>
        <v>36</v>
      </c>
      <c r="D12" s="3">
        <v>1</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1</v>
      </c>
      <c r="AF12" s="3">
        <v>1</v>
      </c>
      <c r="AG12" s="3">
        <v>1</v>
      </c>
      <c r="AH12" s="3">
        <v>1</v>
      </c>
      <c r="AI12" s="3">
        <v>1</v>
      </c>
      <c r="AJ12" s="3">
        <v>1</v>
      </c>
      <c r="AK12" s="3">
        <v>1</v>
      </c>
      <c r="AL12" s="3">
        <v>1</v>
      </c>
      <c r="AM12" s="49">
        <v>1</v>
      </c>
    </row>
    <row r="13" spans="2:41" x14ac:dyDescent="0.4">
      <c r="B13" s="48" t="s">
        <v>55</v>
      </c>
      <c r="C13" s="62">
        <f t="shared" si="0"/>
        <v>36</v>
      </c>
      <c r="D13" s="3">
        <v>1</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49">
        <v>1</v>
      </c>
    </row>
    <row r="14" spans="2:41" x14ac:dyDescent="0.4">
      <c r="B14" s="48" t="s">
        <v>447</v>
      </c>
      <c r="C14" s="62">
        <f t="shared" si="0"/>
        <v>10</v>
      </c>
      <c r="D14" s="3">
        <v>1</v>
      </c>
      <c r="E14" s="3">
        <v>1</v>
      </c>
      <c r="F14" s="3">
        <v>1</v>
      </c>
      <c r="G14" s="3">
        <v>1</v>
      </c>
      <c r="H14" s="3">
        <v>1</v>
      </c>
      <c r="I14" s="3">
        <v>1</v>
      </c>
      <c r="J14" s="3">
        <v>1</v>
      </c>
      <c r="K14" s="3">
        <v>1</v>
      </c>
      <c r="L14" s="3">
        <v>1</v>
      </c>
      <c r="M14" s="3">
        <v>1</v>
      </c>
      <c r="N14" s="3"/>
      <c r="O14" s="3"/>
      <c r="P14" s="3"/>
      <c r="Q14" s="3"/>
      <c r="R14" s="3"/>
      <c r="S14" s="3"/>
      <c r="T14" s="3"/>
      <c r="U14" s="3"/>
      <c r="V14" s="3"/>
      <c r="W14" s="3"/>
      <c r="X14" s="3"/>
      <c r="Y14" s="3"/>
      <c r="Z14" s="3"/>
      <c r="AA14" s="3"/>
      <c r="AB14" s="3"/>
      <c r="AC14" s="3"/>
      <c r="AD14" s="3"/>
      <c r="AE14" s="3"/>
      <c r="AF14" s="3"/>
      <c r="AG14" s="3"/>
      <c r="AH14" s="3"/>
      <c r="AI14" s="3"/>
      <c r="AJ14" s="3"/>
      <c r="AK14" s="3"/>
      <c r="AL14" s="3"/>
      <c r="AM14" s="49"/>
    </row>
    <row r="15" spans="2:41" x14ac:dyDescent="0.4">
      <c r="B15" s="48" t="s">
        <v>448</v>
      </c>
      <c r="C15" s="62">
        <f t="shared" si="0"/>
        <v>10</v>
      </c>
      <c r="D15" s="3">
        <v>1</v>
      </c>
      <c r="E15" s="3">
        <v>1</v>
      </c>
      <c r="F15" s="3">
        <v>1</v>
      </c>
      <c r="G15" s="3">
        <v>1</v>
      </c>
      <c r="H15" s="3">
        <v>1</v>
      </c>
      <c r="I15" s="3">
        <v>1</v>
      </c>
      <c r="J15" s="3">
        <v>1</v>
      </c>
      <c r="K15" s="3">
        <v>1</v>
      </c>
      <c r="L15" s="3">
        <v>1</v>
      </c>
      <c r="M15" s="3">
        <v>1</v>
      </c>
      <c r="N15" s="3"/>
      <c r="O15" s="3"/>
      <c r="P15" s="3"/>
      <c r="Q15" s="3"/>
      <c r="R15" s="3"/>
      <c r="S15" s="3"/>
      <c r="T15" s="3"/>
      <c r="U15" s="3"/>
      <c r="V15" s="3"/>
      <c r="W15" s="3"/>
      <c r="X15" s="3"/>
      <c r="Y15" s="3"/>
      <c r="Z15" s="3"/>
      <c r="AA15" s="3"/>
      <c r="AB15" s="3"/>
      <c r="AC15" s="3"/>
      <c r="AD15" s="3"/>
      <c r="AE15" s="3"/>
      <c r="AF15" s="3"/>
      <c r="AG15" s="3"/>
      <c r="AH15" s="3"/>
      <c r="AI15" s="3"/>
      <c r="AJ15" s="3"/>
      <c r="AK15" s="3"/>
      <c r="AL15" s="3"/>
      <c r="AM15" s="49"/>
    </row>
    <row r="16" spans="2:41" x14ac:dyDescent="0.4">
      <c r="B16" s="48" t="s">
        <v>450</v>
      </c>
      <c r="C16" s="62">
        <f t="shared" si="0"/>
        <v>2</v>
      </c>
      <c r="D16" s="3"/>
      <c r="E16" s="3"/>
      <c r="F16" s="3"/>
      <c r="G16" s="3">
        <v>1</v>
      </c>
      <c r="H16" s="3">
        <v>1</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49"/>
      <c r="AO16" s="6">
        <f>C13+SUM(C25:C32)</f>
        <v>256.5</v>
      </c>
    </row>
    <row r="17" spans="2:39" x14ac:dyDescent="0.4">
      <c r="B17" s="48" t="s">
        <v>442</v>
      </c>
      <c r="C17" s="62">
        <f t="shared" si="0"/>
        <v>10</v>
      </c>
      <c r="D17" s="3"/>
      <c r="E17" s="3"/>
      <c r="F17" s="3"/>
      <c r="G17" s="3">
        <v>1</v>
      </c>
      <c r="H17" s="3">
        <v>1</v>
      </c>
      <c r="I17" s="3">
        <v>1</v>
      </c>
      <c r="J17" s="3">
        <v>1</v>
      </c>
      <c r="K17" s="3">
        <v>1</v>
      </c>
      <c r="L17" s="3">
        <v>1</v>
      </c>
      <c r="M17" s="3">
        <v>1</v>
      </c>
      <c r="N17" s="3">
        <v>1</v>
      </c>
      <c r="O17" s="3">
        <v>1</v>
      </c>
      <c r="P17" s="3">
        <v>1</v>
      </c>
      <c r="Q17" s="3"/>
      <c r="R17" s="3"/>
      <c r="S17" s="3"/>
      <c r="T17" s="3"/>
      <c r="U17" s="3"/>
      <c r="V17" s="3"/>
      <c r="W17" s="3"/>
      <c r="X17" s="3"/>
      <c r="Y17" s="3"/>
      <c r="Z17" s="3"/>
      <c r="AA17" s="3"/>
      <c r="AB17" s="3"/>
      <c r="AC17" s="3"/>
      <c r="AD17" s="3"/>
      <c r="AE17" s="3"/>
      <c r="AF17" s="3"/>
      <c r="AG17" s="3"/>
      <c r="AH17" s="3"/>
      <c r="AI17" s="3"/>
      <c r="AJ17" s="3"/>
      <c r="AK17" s="3"/>
      <c r="AL17" s="3"/>
      <c r="AM17" s="49"/>
    </row>
    <row r="18" spans="2:39" x14ac:dyDescent="0.4">
      <c r="B18" s="48" t="s">
        <v>443</v>
      </c>
      <c r="C18" s="62">
        <f t="shared" si="0"/>
        <v>10</v>
      </c>
      <c r="D18" s="3"/>
      <c r="E18" s="3"/>
      <c r="F18" s="3"/>
      <c r="G18" s="3">
        <v>1</v>
      </c>
      <c r="H18" s="3">
        <v>1</v>
      </c>
      <c r="I18" s="3">
        <v>1</v>
      </c>
      <c r="J18" s="3">
        <v>1</v>
      </c>
      <c r="K18" s="3">
        <v>1</v>
      </c>
      <c r="L18" s="3">
        <v>1</v>
      </c>
      <c r="M18" s="3">
        <v>1</v>
      </c>
      <c r="N18" s="3">
        <v>1</v>
      </c>
      <c r="O18" s="3">
        <v>1</v>
      </c>
      <c r="P18" s="3">
        <v>1</v>
      </c>
      <c r="Q18" s="3"/>
      <c r="R18" s="3"/>
      <c r="S18" s="3"/>
      <c r="T18" s="3"/>
      <c r="U18" s="3"/>
      <c r="V18" s="3"/>
      <c r="W18" s="3"/>
      <c r="X18" s="3"/>
      <c r="Y18" s="3"/>
      <c r="Z18" s="3"/>
      <c r="AA18" s="3"/>
      <c r="AB18" s="3"/>
      <c r="AC18" s="3"/>
      <c r="AD18" s="3"/>
      <c r="AE18" s="3"/>
      <c r="AF18" s="3"/>
      <c r="AG18" s="3"/>
      <c r="AH18" s="3"/>
      <c r="AI18" s="3"/>
      <c r="AJ18" s="3"/>
      <c r="AK18" s="3"/>
      <c r="AL18" s="3"/>
      <c r="AM18" s="49"/>
    </row>
    <row r="19" spans="2:39" x14ac:dyDescent="0.4">
      <c r="B19" s="48" t="s">
        <v>444</v>
      </c>
      <c r="C19" s="62">
        <f t="shared" si="0"/>
        <v>15</v>
      </c>
      <c r="D19" s="3"/>
      <c r="E19" s="3"/>
      <c r="F19" s="3"/>
      <c r="H19" s="3"/>
      <c r="I19" s="3"/>
      <c r="J19" s="3"/>
      <c r="K19" s="3"/>
      <c r="L19" s="3"/>
      <c r="M19" s="3"/>
      <c r="N19" s="3"/>
      <c r="O19" s="3"/>
      <c r="P19" s="3"/>
      <c r="Q19" s="3">
        <v>1</v>
      </c>
      <c r="R19" s="3">
        <v>1</v>
      </c>
      <c r="S19" s="3">
        <v>1</v>
      </c>
      <c r="T19" s="3">
        <v>1</v>
      </c>
      <c r="U19" s="3">
        <v>1</v>
      </c>
      <c r="V19" s="3">
        <v>1</v>
      </c>
      <c r="W19" s="3">
        <v>1</v>
      </c>
      <c r="X19" s="3">
        <v>1</v>
      </c>
      <c r="Y19" s="3">
        <v>1</v>
      </c>
      <c r="Z19" s="3">
        <v>1</v>
      </c>
      <c r="AA19" s="3">
        <v>1</v>
      </c>
      <c r="AB19" s="3">
        <v>1</v>
      </c>
      <c r="AC19" s="3">
        <v>1</v>
      </c>
      <c r="AD19" s="3">
        <v>1</v>
      </c>
      <c r="AE19" s="3">
        <v>1</v>
      </c>
      <c r="AF19" s="3"/>
      <c r="AG19" s="3"/>
      <c r="AH19" s="3"/>
      <c r="AI19" s="3"/>
      <c r="AJ19" s="3"/>
      <c r="AK19" s="3"/>
      <c r="AL19" s="3"/>
      <c r="AM19" s="49"/>
    </row>
    <row r="20" spans="2:39" x14ac:dyDescent="0.4">
      <c r="B20" s="48" t="s">
        <v>445</v>
      </c>
      <c r="C20" s="62">
        <f t="shared" si="0"/>
        <v>15</v>
      </c>
      <c r="D20" s="3"/>
      <c r="E20" s="3"/>
      <c r="F20" s="3"/>
      <c r="G20" s="177"/>
      <c r="H20" s="3"/>
      <c r="I20" s="3"/>
      <c r="J20" s="3"/>
      <c r="K20" s="3"/>
      <c r="L20" s="3"/>
      <c r="M20" s="3"/>
      <c r="N20" s="3"/>
      <c r="O20" s="3"/>
      <c r="P20" s="3"/>
      <c r="Q20" s="3">
        <v>1</v>
      </c>
      <c r="R20" s="3">
        <v>1</v>
      </c>
      <c r="S20" s="3">
        <v>1</v>
      </c>
      <c r="T20" s="3">
        <v>1</v>
      </c>
      <c r="U20" s="3">
        <v>1</v>
      </c>
      <c r="V20" s="3">
        <v>1</v>
      </c>
      <c r="W20" s="3">
        <v>1</v>
      </c>
      <c r="X20" s="3">
        <v>1</v>
      </c>
      <c r="Y20" s="3">
        <v>1</v>
      </c>
      <c r="Z20" s="3">
        <v>1</v>
      </c>
      <c r="AA20" s="3">
        <v>1</v>
      </c>
      <c r="AB20" s="3">
        <v>1</v>
      </c>
      <c r="AC20" s="3">
        <v>1</v>
      </c>
      <c r="AD20" s="3">
        <v>1</v>
      </c>
      <c r="AE20" s="3">
        <v>1</v>
      </c>
      <c r="AF20" s="3"/>
      <c r="AG20" s="3"/>
      <c r="AH20" s="3"/>
      <c r="AI20" s="3"/>
      <c r="AJ20" s="3"/>
      <c r="AK20" s="3"/>
      <c r="AL20" s="3"/>
      <c r="AM20" s="49"/>
    </row>
    <row r="21" spans="2:39" x14ac:dyDescent="0.4">
      <c r="B21" s="48" t="s">
        <v>446</v>
      </c>
      <c r="C21" s="62">
        <f t="shared" si="0"/>
        <v>10</v>
      </c>
      <c r="D21" s="3"/>
      <c r="E21" s="3"/>
      <c r="F21" s="3"/>
      <c r="G21" s="3"/>
      <c r="H21" s="3"/>
      <c r="I21" s="3"/>
      <c r="J21" s="3"/>
      <c r="K21" s="3"/>
      <c r="L21" s="3"/>
      <c r="M21" s="3"/>
      <c r="N21" s="3"/>
      <c r="O21" s="3"/>
      <c r="P21" s="3"/>
      <c r="Q21" s="3">
        <v>1</v>
      </c>
      <c r="R21" s="3">
        <v>1</v>
      </c>
      <c r="S21" s="3">
        <v>1</v>
      </c>
      <c r="T21" s="3">
        <v>1</v>
      </c>
      <c r="U21" s="3">
        <v>1</v>
      </c>
      <c r="V21" s="3">
        <v>1</v>
      </c>
      <c r="W21" s="3">
        <v>1</v>
      </c>
      <c r="X21" s="3">
        <v>1</v>
      </c>
      <c r="Y21" s="3">
        <v>1</v>
      </c>
      <c r="Z21" s="3">
        <v>1</v>
      </c>
      <c r="AA21" s="3"/>
      <c r="AB21" s="3"/>
      <c r="AC21" s="3"/>
      <c r="AD21" s="3"/>
      <c r="AE21" s="3"/>
      <c r="AF21" s="3"/>
      <c r="AG21" s="3"/>
      <c r="AH21" s="3"/>
      <c r="AI21" s="3"/>
      <c r="AJ21" s="3"/>
      <c r="AK21" s="3"/>
      <c r="AL21" s="3"/>
      <c r="AM21" s="49"/>
    </row>
    <row r="22" spans="2:39" x14ac:dyDescent="0.4">
      <c r="B22" s="48" t="s">
        <v>449</v>
      </c>
      <c r="C22" s="62">
        <f t="shared" si="0"/>
        <v>10</v>
      </c>
      <c r="D22" s="3"/>
      <c r="E22" s="3"/>
      <c r="F22" s="3"/>
      <c r="G22" s="3"/>
      <c r="H22" s="3"/>
      <c r="I22" s="3">
        <v>1</v>
      </c>
      <c r="J22" s="3">
        <v>1</v>
      </c>
      <c r="K22" s="3">
        <v>1</v>
      </c>
      <c r="L22" s="3">
        <v>1</v>
      </c>
      <c r="M22" s="3">
        <v>1</v>
      </c>
      <c r="N22" s="3">
        <v>1</v>
      </c>
      <c r="O22" s="3">
        <v>1</v>
      </c>
      <c r="P22" s="3">
        <v>1</v>
      </c>
      <c r="Q22" s="3">
        <v>1</v>
      </c>
      <c r="R22" s="3">
        <v>1</v>
      </c>
      <c r="S22" s="3"/>
      <c r="T22" s="3"/>
      <c r="U22" s="3"/>
      <c r="V22" s="3"/>
      <c r="W22" s="3"/>
      <c r="X22" s="3"/>
      <c r="Y22" s="3"/>
      <c r="Z22" s="3"/>
      <c r="AA22" s="3"/>
      <c r="AB22" s="3"/>
      <c r="AC22" s="3"/>
      <c r="AD22" s="3"/>
      <c r="AE22" s="3"/>
      <c r="AF22" s="3"/>
      <c r="AG22" s="3"/>
      <c r="AH22" s="3"/>
      <c r="AI22" s="3"/>
      <c r="AJ22" s="3"/>
      <c r="AK22" s="3"/>
      <c r="AL22" s="3"/>
      <c r="AM22" s="49"/>
    </row>
    <row r="23" spans="2:39" x14ac:dyDescent="0.4">
      <c r="B23" s="48" t="s">
        <v>451</v>
      </c>
      <c r="C23" s="62">
        <f t="shared" ref="C23:C35" si="1">SUM(D23:AM23)</f>
        <v>0</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49"/>
    </row>
    <row r="24" spans="2:39" x14ac:dyDescent="0.4">
      <c r="B24" s="48" t="s">
        <v>452</v>
      </c>
      <c r="C24" s="62">
        <f t="shared" si="1"/>
        <v>0</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49"/>
    </row>
    <row r="25" spans="2:39" x14ac:dyDescent="0.4">
      <c r="B25" s="48" t="s">
        <v>453</v>
      </c>
      <c r="C25" s="62">
        <f t="shared" si="1"/>
        <v>36</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c r="X25" s="3">
        <v>1</v>
      </c>
      <c r="Y25" s="3">
        <v>1</v>
      </c>
      <c r="Z25" s="3">
        <v>1</v>
      </c>
      <c r="AA25" s="3">
        <v>1</v>
      </c>
      <c r="AB25" s="3">
        <v>1</v>
      </c>
      <c r="AC25" s="3">
        <v>1</v>
      </c>
      <c r="AD25" s="3">
        <v>1</v>
      </c>
      <c r="AE25" s="3">
        <v>1</v>
      </c>
      <c r="AF25" s="3">
        <v>1</v>
      </c>
      <c r="AG25" s="3">
        <v>1</v>
      </c>
      <c r="AH25" s="3">
        <v>1</v>
      </c>
      <c r="AI25" s="3">
        <v>1</v>
      </c>
      <c r="AJ25" s="3">
        <v>1</v>
      </c>
      <c r="AK25" s="3">
        <v>1</v>
      </c>
      <c r="AL25" s="3">
        <v>1</v>
      </c>
      <c r="AM25" s="49">
        <v>1</v>
      </c>
    </row>
    <row r="26" spans="2:39" x14ac:dyDescent="0.4">
      <c r="B26" s="149" t="s">
        <v>454</v>
      </c>
      <c r="C26" s="62">
        <f t="shared" si="1"/>
        <v>32.5</v>
      </c>
      <c r="D26" s="148">
        <v>1</v>
      </c>
      <c r="E26" s="148">
        <v>1</v>
      </c>
      <c r="F26" s="148">
        <v>1</v>
      </c>
      <c r="G26" s="152">
        <v>1</v>
      </c>
      <c r="H26" s="155">
        <v>1</v>
      </c>
      <c r="I26" s="155">
        <v>1</v>
      </c>
      <c r="J26" s="158">
        <v>1</v>
      </c>
      <c r="K26" s="158">
        <v>0.5</v>
      </c>
      <c r="L26" s="175">
        <v>1</v>
      </c>
      <c r="M26" s="175">
        <v>1</v>
      </c>
      <c r="N26" s="226">
        <v>1</v>
      </c>
      <c r="O26" s="226">
        <v>1</v>
      </c>
      <c r="P26" s="242">
        <v>1</v>
      </c>
      <c r="Q26" s="253">
        <v>1</v>
      </c>
      <c r="R26" s="253">
        <v>1</v>
      </c>
      <c r="S26" s="171">
        <v>1</v>
      </c>
      <c r="T26" s="171">
        <v>1</v>
      </c>
      <c r="U26" s="171">
        <v>1</v>
      </c>
      <c r="V26" s="171">
        <v>1</v>
      </c>
      <c r="W26" s="171">
        <v>1</v>
      </c>
      <c r="X26" s="171">
        <v>1</v>
      </c>
      <c r="Y26" s="250">
        <v>1</v>
      </c>
      <c r="Z26" s="250">
        <v>1</v>
      </c>
      <c r="AA26" s="250">
        <v>1</v>
      </c>
      <c r="AB26" s="247">
        <v>1</v>
      </c>
      <c r="AC26" s="247">
        <v>1</v>
      </c>
      <c r="AD26" s="247">
        <v>1</v>
      </c>
      <c r="AE26" s="247">
        <v>1</v>
      </c>
      <c r="AF26" s="247">
        <v>1</v>
      </c>
      <c r="AG26" s="247">
        <v>1</v>
      </c>
      <c r="AH26" s="247">
        <v>1</v>
      </c>
      <c r="AI26" s="247">
        <v>1</v>
      </c>
      <c r="AJ26" s="247">
        <v>1</v>
      </c>
      <c r="AK26" s="3"/>
      <c r="AL26" s="3"/>
      <c r="AM26" s="49"/>
    </row>
    <row r="27" spans="2:39" x14ac:dyDescent="0.4">
      <c r="B27" s="48" t="s">
        <v>455</v>
      </c>
      <c r="C27" s="62">
        <f t="shared" si="1"/>
        <v>33</v>
      </c>
      <c r="D27" s="161">
        <v>1</v>
      </c>
      <c r="E27" s="161">
        <v>1</v>
      </c>
      <c r="F27" s="218">
        <v>1</v>
      </c>
      <c r="G27" s="218">
        <v>1</v>
      </c>
      <c r="H27" s="161">
        <v>1</v>
      </c>
      <c r="I27" s="161">
        <v>1</v>
      </c>
      <c r="J27" s="161">
        <v>1</v>
      </c>
      <c r="K27" s="161">
        <v>1</v>
      </c>
      <c r="L27" s="161">
        <v>1</v>
      </c>
      <c r="M27" s="161">
        <v>1</v>
      </c>
      <c r="N27" s="161">
        <v>1</v>
      </c>
      <c r="O27" s="161">
        <v>1</v>
      </c>
      <c r="P27" s="161">
        <v>1</v>
      </c>
      <c r="Q27" s="155">
        <v>1</v>
      </c>
      <c r="R27" s="155">
        <v>1</v>
      </c>
      <c r="S27" s="155">
        <v>1</v>
      </c>
      <c r="T27" s="155">
        <v>1</v>
      </c>
      <c r="U27" s="155">
        <v>1</v>
      </c>
      <c r="V27" s="155">
        <v>1</v>
      </c>
      <c r="W27" s="256">
        <v>1</v>
      </c>
      <c r="X27" s="256">
        <v>1</v>
      </c>
      <c r="Y27" s="167">
        <v>1</v>
      </c>
      <c r="Z27" s="167">
        <v>1</v>
      </c>
      <c r="AA27" s="167">
        <v>1</v>
      </c>
      <c r="AB27" s="167">
        <v>1</v>
      </c>
      <c r="AC27" s="259">
        <v>1</v>
      </c>
      <c r="AD27" s="259">
        <v>1</v>
      </c>
      <c r="AE27" s="259">
        <v>1</v>
      </c>
      <c r="AF27" s="259">
        <v>1</v>
      </c>
      <c r="AG27" s="250">
        <v>1</v>
      </c>
      <c r="AH27" s="250">
        <v>1</v>
      </c>
      <c r="AI27" s="250">
        <v>1</v>
      </c>
      <c r="AJ27" s="250">
        <v>1</v>
      </c>
      <c r="AK27" s="3"/>
      <c r="AL27" s="3"/>
      <c r="AM27" s="49"/>
    </row>
    <row r="28" spans="2:39" x14ac:dyDescent="0.4">
      <c r="B28" s="48" t="s">
        <v>456</v>
      </c>
      <c r="C28" s="62">
        <f t="shared" si="1"/>
        <v>33</v>
      </c>
      <c r="D28" s="162">
        <v>1</v>
      </c>
      <c r="E28" s="162">
        <v>1</v>
      </c>
      <c r="F28" s="162">
        <v>1</v>
      </c>
      <c r="G28" s="162">
        <v>1</v>
      </c>
      <c r="H28" s="162">
        <v>1</v>
      </c>
      <c r="I28" s="162">
        <v>1</v>
      </c>
      <c r="J28" s="162">
        <v>1</v>
      </c>
      <c r="K28" s="162">
        <v>1</v>
      </c>
      <c r="L28" s="162">
        <v>1</v>
      </c>
      <c r="M28" s="162">
        <v>1</v>
      </c>
      <c r="N28" s="167">
        <v>1</v>
      </c>
      <c r="O28" s="226">
        <v>1</v>
      </c>
      <c r="P28" s="226">
        <v>1</v>
      </c>
      <c r="Q28" s="226">
        <v>1</v>
      </c>
      <c r="R28" s="226">
        <v>1</v>
      </c>
      <c r="S28" s="226">
        <v>1</v>
      </c>
      <c r="T28" s="226">
        <v>1</v>
      </c>
      <c r="U28" s="226">
        <v>1</v>
      </c>
      <c r="V28" s="226">
        <v>1</v>
      </c>
      <c r="W28" s="226">
        <v>1</v>
      </c>
      <c r="X28" s="226">
        <v>1</v>
      </c>
      <c r="Y28" s="148">
        <v>1</v>
      </c>
      <c r="Z28" s="155">
        <v>1</v>
      </c>
      <c r="AA28" s="155">
        <v>1</v>
      </c>
      <c r="AB28" s="155">
        <v>1</v>
      </c>
      <c r="AC28" s="155">
        <v>1</v>
      </c>
      <c r="AD28" s="155">
        <v>1</v>
      </c>
      <c r="AE28" s="155">
        <v>1</v>
      </c>
      <c r="AF28" s="155">
        <v>1</v>
      </c>
      <c r="AG28" s="155">
        <v>1</v>
      </c>
      <c r="AH28" s="155">
        <v>1</v>
      </c>
      <c r="AI28" s="155">
        <v>1</v>
      </c>
      <c r="AJ28" s="155">
        <v>1</v>
      </c>
      <c r="AK28" s="3"/>
      <c r="AL28" s="3"/>
      <c r="AM28" s="49"/>
    </row>
    <row r="29" spans="2:39" x14ac:dyDescent="0.4">
      <c r="B29" s="48" t="s">
        <v>457</v>
      </c>
      <c r="C29" s="62">
        <f t="shared" si="1"/>
        <v>29</v>
      </c>
      <c r="D29" s="3"/>
      <c r="E29" s="3"/>
      <c r="F29" s="3"/>
      <c r="G29" s="194">
        <v>1</v>
      </c>
      <c r="H29" s="155">
        <v>1</v>
      </c>
      <c r="I29" s="148">
        <v>1</v>
      </c>
      <c r="J29" s="148">
        <v>1</v>
      </c>
      <c r="K29" s="148">
        <v>1</v>
      </c>
      <c r="L29" s="198">
        <v>1</v>
      </c>
      <c r="M29" s="202">
        <v>1</v>
      </c>
      <c r="N29" s="206">
        <v>1</v>
      </c>
      <c r="O29" s="226">
        <v>1</v>
      </c>
      <c r="P29" s="162">
        <v>1</v>
      </c>
      <c r="Q29" s="162">
        <v>1</v>
      </c>
      <c r="R29" s="175">
        <v>1</v>
      </c>
      <c r="S29" s="231">
        <v>1</v>
      </c>
      <c r="T29" s="155">
        <v>1</v>
      </c>
      <c r="U29" s="155">
        <v>1</v>
      </c>
      <c r="V29" s="155">
        <v>1</v>
      </c>
      <c r="W29" s="155">
        <v>1</v>
      </c>
      <c r="X29" s="155">
        <v>1</v>
      </c>
      <c r="Y29" s="155">
        <v>1</v>
      </c>
      <c r="Z29" s="155">
        <v>1</v>
      </c>
      <c r="AA29" s="155">
        <v>1</v>
      </c>
      <c r="AB29" s="155">
        <v>1</v>
      </c>
      <c r="AC29" s="167">
        <v>1</v>
      </c>
      <c r="AD29" s="167">
        <v>1</v>
      </c>
      <c r="AE29" s="247">
        <v>1</v>
      </c>
      <c r="AF29" s="247">
        <v>1</v>
      </c>
      <c r="AG29" s="247">
        <v>1</v>
      </c>
      <c r="AH29" s="247">
        <v>1</v>
      </c>
      <c r="AI29" s="247">
        <v>1</v>
      </c>
      <c r="AJ29" s="3"/>
      <c r="AK29" s="3"/>
      <c r="AL29" s="3"/>
      <c r="AM29" s="49"/>
    </row>
    <row r="30" spans="2:39" x14ac:dyDescent="0.4">
      <c r="B30" s="48" t="s">
        <v>458</v>
      </c>
      <c r="C30" s="62">
        <f t="shared" si="1"/>
        <v>25</v>
      </c>
      <c r="D30" s="3"/>
      <c r="E30" s="3"/>
      <c r="F30" s="3"/>
      <c r="G30" s="171">
        <v>1</v>
      </c>
      <c r="H30" s="184">
        <v>1</v>
      </c>
      <c r="I30" s="184">
        <v>1</v>
      </c>
      <c r="J30" s="184">
        <v>1</v>
      </c>
      <c r="K30" s="184">
        <v>1</v>
      </c>
      <c r="L30" s="181">
        <v>1</v>
      </c>
      <c r="M30" s="188">
        <v>1</v>
      </c>
      <c r="N30" s="188">
        <v>1</v>
      </c>
      <c r="O30" s="210">
        <v>1</v>
      </c>
      <c r="P30" s="210">
        <v>1</v>
      </c>
      <c r="Q30" s="210">
        <v>1</v>
      </c>
      <c r="R30" s="214">
        <v>1</v>
      </c>
      <c r="S30" s="214">
        <v>1</v>
      </c>
      <c r="T30" s="214">
        <v>1</v>
      </c>
      <c r="U30" s="218">
        <v>1</v>
      </c>
      <c r="V30" s="218">
        <v>1</v>
      </c>
      <c r="W30" s="218">
        <v>1</v>
      </c>
      <c r="X30" s="218">
        <v>1</v>
      </c>
      <c r="Y30" s="222">
        <v>1</v>
      </c>
      <c r="Z30" s="226">
        <v>1</v>
      </c>
      <c r="AA30" s="226">
        <v>1</v>
      </c>
      <c r="AB30" s="235">
        <v>1</v>
      </c>
      <c r="AC30" s="238">
        <v>1</v>
      </c>
      <c r="AD30" s="238">
        <v>1</v>
      </c>
      <c r="AE30" s="238">
        <v>1</v>
      </c>
      <c r="AF30" s="3"/>
      <c r="AG30" s="3"/>
      <c r="AH30" s="3"/>
      <c r="AI30" s="3"/>
      <c r="AJ30" s="3"/>
      <c r="AK30" s="3"/>
      <c r="AL30" s="3"/>
      <c r="AM30" s="49"/>
    </row>
    <row r="31" spans="2:39" x14ac:dyDescent="0.4">
      <c r="B31" s="48" t="s">
        <v>469</v>
      </c>
      <c r="C31" s="62">
        <f t="shared" si="1"/>
        <v>23</v>
      </c>
      <c r="D31" s="3"/>
      <c r="E31" s="3"/>
      <c r="F31" s="3"/>
      <c r="G31" s="189"/>
      <c r="H31" s="189"/>
      <c r="I31" s="155">
        <v>1</v>
      </c>
      <c r="J31" s="155">
        <v>1</v>
      </c>
      <c r="K31" s="155">
        <v>1</v>
      </c>
      <c r="L31" s="155">
        <v>1</v>
      </c>
      <c r="M31" s="155">
        <v>1</v>
      </c>
      <c r="N31" s="155">
        <v>1</v>
      </c>
      <c r="O31" s="155">
        <v>1</v>
      </c>
      <c r="P31" s="155">
        <v>1</v>
      </c>
      <c r="Q31" s="155">
        <v>1</v>
      </c>
      <c r="R31" s="155">
        <v>1</v>
      </c>
      <c r="S31" s="155">
        <v>1</v>
      </c>
      <c r="T31" s="155">
        <v>1</v>
      </c>
      <c r="U31" s="155">
        <v>1</v>
      </c>
      <c r="V31" s="155">
        <v>1</v>
      </c>
      <c r="W31" s="155">
        <v>1</v>
      </c>
      <c r="X31" s="155">
        <v>1</v>
      </c>
      <c r="Y31" s="155">
        <v>1</v>
      </c>
      <c r="Z31" s="155">
        <v>1</v>
      </c>
      <c r="AA31" s="155">
        <v>1</v>
      </c>
      <c r="AB31" s="155">
        <v>1</v>
      </c>
      <c r="AC31" s="155">
        <v>1</v>
      </c>
      <c r="AD31" s="171">
        <v>1</v>
      </c>
      <c r="AE31" s="171">
        <v>1</v>
      </c>
      <c r="AF31" s="3"/>
      <c r="AG31" s="3"/>
      <c r="AH31" s="3"/>
      <c r="AI31" s="3"/>
      <c r="AJ31" s="3"/>
      <c r="AK31" s="3"/>
      <c r="AL31" s="3"/>
      <c r="AM31" s="260"/>
    </row>
    <row r="32" spans="2:39" x14ac:dyDescent="0.4">
      <c r="B32" s="48" t="s">
        <v>471</v>
      </c>
      <c r="C32" s="62">
        <f t="shared" si="1"/>
        <v>9</v>
      </c>
      <c r="D32" s="189"/>
      <c r="E32" s="189"/>
      <c r="F32" s="189"/>
      <c r="G32" s="189"/>
      <c r="H32" s="189"/>
      <c r="I32" s="189"/>
      <c r="J32" s="189"/>
      <c r="K32" s="189"/>
      <c r="L32" s="189"/>
      <c r="M32" s="189"/>
      <c r="N32" s="189"/>
      <c r="O32" s="189"/>
      <c r="P32" s="189"/>
      <c r="Q32" s="189"/>
      <c r="R32" s="189"/>
      <c r="S32" s="189"/>
      <c r="T32" s="189"/>
      <c r="U32" s="189"/>
      <c r="V32" s="189"/>
      <c r="W32" s="189">
        <v>1</v>
      </c>
      <c r="X32" s="189">
        <v>1</v>
      </c>
      <c r="Y32" s="189">
        <v>1</v>
      </c>
      <c r="Z32" s="189">
        <v>1</v>
      </c>
      <c r="AA32" s="189">
        <v>1</v>
      </c>
      <c r="AB32" s="189">
        <v>1</v>
      </c>
      <c r="AC32" s="189">
        <v>1</v>
      </c>
      <c r="AD32" s="189">
        <v>1</v>
      </c>
      <c r="AE32" s="189">
        <v>1</v>
      </c>
      <c r="AF32" s="189"/>
      <c r="AG32" s="189"/>
      <c r="AH32" s="189"/>
      <c r="AI32" s="189"/>
      <c r="AJ32" s="189"/>
      <c r="AK32" s="189"/>
      <c r="AL32" s="189"/>
      <c r="AM32" s="260"/>
    </row>
    <row r="33" spans="2:39" x14ac:dyDescent="0.4">
      <c r="B33" s="48" t="s">
        <v>465</v>
      </c>
      <c r="C33" s="62">
        <f t="shared" si="1"/>
        <v>34</v>
      </c>
      <c r="D33" s="3"/>
      <c r="E33" s="3"/>
      <c r="F33" s="3">
        <v>1</v>
      </c>
      <c r="G33" s="3">
        <v>1</v>
      </c>
      <c r="H33" s="3">
        <v>1</v>
      </c>
      <c r="I33" s="3">
        <v>1</v>
      </c>
      <c r="J33" s="3">
        <v>1</v>
      </c>
      <c r="K33" s="3">
        <v>1</v>
      </c>
      <c r="L33" s="3">
        <v>1</v>
      </c>
      <c r="M33" s="3">
        <v>1</v>
      </c>
      <c r="N33" s="3">
        <v>1</v>
      </c>
      <c r="O33" s="3">
        <v>1</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c r="AH33" s="3">
        <v>1</v>
      </c>
      <c r="AI33" s="3">
        <v>1</v>
      </c>
      <c r="AJ33" s="3">
        <v>1</v>
      </c>
      <c r="AK33" s="3">
        <v>1</v>
      </c>
      <c r="AL33" s="3">
        <v>1</v>
      </c>
      <c r="AM33" s="49">
        <v>1</v>
      </c>
    </row>
    <row r="34" spans="2:39" x14ac:dyDescent="0.4">
      <c r="B34" s="48" t="s">
        <v>464</v>
      </c>
      <c r="C34" s="62">
        <f t="shared" si="1"/>
        <v>21</v>
      </c>
      <c r="D34" s="3"/>
      <c r="E34" s="3"/>
      <c r="F34" s="3"/>
      <c r="G34" s="3"/>
      <c r="H34" s="3"/>
      <c r="I34" s="3"/>
      <c r="J34" s="3"/>
      <c r="K34" s="3"/>
      <c r="L34" s="3"/>
      <c r="M34" s="3"/>
      <c r="N34" s="3"/>
      <c r="O34" s="3"/>
      <c r="P34" s="3"/>
      <c r="Q34" s="3"/>
      <c r="R34" s="3"/>
      <c r="S34" s="3">
        <v>1</v>
      </c>
      <c r="T34" s="3">
        <v>1</v>
      </c>
      <c r="U34" s="3">
        <v>1</v>
      </c>
      <c r="V34" s="3">
        <v>1</v>
      </c>
      <c r="W34" s="3">
        <v>1</v>
      </c>
      <c r="X34" s="3">
        <v>1</v>
      </c>
      <c r="Y34" s="3">
        <v>1</v>
      </c>
      <c r="Z34" s="3">
        <v>1</v>
      </c>
      <c r="AA34" s="3">
        <v>1</v>
      </c>
      <c r="AB34" s="3">
        <v>1</v>
      </c>
      <c r="AC34" s="3">
        <v>1</v>
      </c>
      <c r="AD34" s="3">
        <v>1</v>
      </c>
      <c r="AE34" s="3">
        <v>1</v>
      </c>
      <c r="AF34" s="3">
        <v>1</v>
      </c>
      <c r="AG34" s="3">
        <v>1</v>
      </c>
      <c r="AH34" s="3">
        <v>1</v>
      </c>
      <c r="AI34" s="3">
        <v>1</v>
      </c>
      <c r="AJ34" s="3">
        <v>1</v>
      </c>
      <c r="AK34" s="3">
        <v>1</v>
      </c>
      <c r="AL34" s="3">
        <v>1</v>
      </c>
      <c r="AM34" s="49">
        <v>1</v>
      </c>
    </row>
    <row r="35" spans="2:39" x14ac:dyDescent="0.4">
      <c r="B35" s="48" t="s">
        <v>466</v>
      </c>
      <c r="C35" s="62">
        <f t="shared" si="1"/>
        <v>21</v>
      </c>
      <c r="D35" s="3"/>
      <c r="E35" s="3"/>
      <c r="F35" s="3"/>
      <c r="G35" s="3"/>
      <c r="H35" s="3"/>
      <c r="I35" s="3"/>
      <c r="J35" s="3"/>
      <c r="K35" s="3"/>
      <c r="L35" s="3"/>
      <c r="M35" s="3"/>
      <c r="N35" s="3"/>
      <c r="O35" s="3"/>
      <c r="P35" s="3"/>
      <c r="Q35" s="3"/>
      <c r="R35" s="3"/>
      <c r="S35" s="3">
        <v>1</v>
      </c>
      <c r="T35" s="3">
        <v>1</v>
      </c>
      <c r="U35" s="3">
        <v>1</v>
      </c>
      <c r="V35" s="3">
        <v>1</v>
      </c>
      <c r="W35" s="3">
        <v>1</v>
      </c>
      <c r="X35" s="3">
        <v>1</v>
      </c>
      <c r="Y35" s="3">
        <v>1</v>
      </c>
      <c r="Z35" s="3">
        <v>1</v>
      </c>
      <c r="AA35" s="3">
        <v>1</v>
      </c>
      <c r="AB35" s="3">
        <v>1</v>
      </c>
      <c r="AC35" s="3">
        <v>1</v>
      </c>
      <c r="AD35" s="3">
        <v>1</v>
      </c>
      <c r="AE35" s="3">
        <v>1</v>
      </c>
      <c r="AF35" s="3">
        <v>1</v>
      </c>
      <c r="AG35" s="3">
        <v>1</v>
      </c>
      <c r="AH35" s="3">
        <v>1</v>
      </c>
      <c r="AI35" s="3">
        <v>1</v>
      </c>
      <c r="AJ35" s="3">
        <v>1</v>
      </c>
      <c r="AK35" s="3">
        <v>1</v>
      </c>
      <c r="AL35" s="3">
        <v>1</v>
      </c>
      <c r="AM35" s="49">
        <v>1</v>
      </c>
    </row>
    <row r="36" spans="2:39" x14ac:dyDescent="0.4">
      <c r="B36" s="48"/>
      <c r="C36" s="62"/>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49"/>
    </row>
    <row r="37" spans="2:39" x14ac:dyDescent="0.4">
      <c r="B37" s="48"/>
      <c r="C37" s="62"/>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49"/>
    </row>
    <row r="38" spans="2:39" x14ac:dyDescent="0.4">
      <c r="B38" s="48"/>
      <c r="C38" s="62"/>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9"/>
    </row>
    <row r="39" spans="2:39" x14ac:dyDescent="0.4">
      <c r="B39" s="48"/>
      <c r="C39" s="62"/>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49"/>
    </row>
    <row r="40" spans="2:39" x14ac:dyDescent="0.4">
      <c r="B40" s="48"/>
      <c r="C40" s="62"/>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49"/>
    </row>
    <row r="41" spans="2:39" x14ac:dyDescent="0.4">
      <c r="B41" s="48"/>
      <c r="C41" s="62"/>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49"/>
    </row>
    <row r="42" spans="2:39" x14ac:dyDescent="0.4">
      <c r="B42" s="48"/>
      <c r="C42" s="62"/>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49"/>
    </row>
    <row r="43" spans="2:39" x14ac:dyDescent="0.4">
      <c r="B43" s="48"/>
      <c r="C43" s="62"/>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49"/>
    </row>
    <row r="44" spans="2:39" ht="16.5" thickBot="1" x14ac:dyDescent="0.45">
      <c r="B44" s="64"/>
      <c r="C44" s="65"/>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1"/>
    </row>
    <row r="45" spans="2:39" ht="16.5" thickBot="1" x14ac:dyDescent="0.45">
      <c r="B45" s="66" t="s">
        <v>117</v>
      </c>
      <c r="C45" s="67">
        <f>SUM(C6:C44)</f>
        <v>635.5</v>
      </c>
    </row>
    <row r="46" spans="2:39" ht="16.5" thickBot="1" x14ac:dyDescent="0.45"/>
    <row r="47" spans="2:39" x14ac:dyDescent="0.4">
      <c r="E47" s="68" t="s">
        <v>119</v>
      </c>
      <c r="F47" s="45" t="s">
        <v>120</v>
      </c>
      <c r="G47" s="45" t="s">
        <v>121</v>
      </c>
      <c r="H47" s="290" t="s">
        <v>122</v>
      </c>
      <c r="I47" s="291"/>
    </row>
    <row r="48" spans="2:39" x14ac:dyDescent="0.4">
      <c r="E48" s="69">
        <v>100</v>
      </c>
      <c r="F48" s="3"/>
      <c r="G48" s="3"/>
      <c r="H48" s="263"/>
      <c r="I48" s="283"/>
    </row>
    <row r="49" spans="5:9" x14ac:dyDescent="0.4">
      <c r="E49" s="69">
        <v>90</v>
      </c>
      <c r="F49" s="3"/>
      <c r="G49" s="3"/>
      <c r="H49" s="263"/>
      <c r="I49" s="283"/>
    </row>
    <row r="50" spans="5:9" x14ac:dyDescent="0.4">
      <c r="E50" s="69">
        <v>85</v>
      </c>
      <c r="F50" s="3"/>
      <c r="G50" s="3"/>
      <c r="H50" s="263"/>
      <c r="I50" s="283"/>
    </row>
    <row r="51" spans="5:9" x14ac:dyDescent="0.4">
      <c r="E51" s="69">
        <v>80</v>
      </c>
      <c r="F51" s="3"/>
      <c r="G51" s="3"/>
      <c r="H51" s="263"/>
      <c r="I51" s="283"/>
    </row>
    <row r="52" spans="5:9" x14ac:dyDescent="0.4">
      <c r="E52" s="69">
        <v>75</v>
      </c>
      <c r="F52" s="3"/>
      <c r="G52" s="3"/>
      <c r="H52" s="263"/>
      <c r="I52" s="283"/>
    </row>
    <row r="53" spans="5:9" x14ac:dyDescent="0.4">
      <c r="E53" s="69">
        <v>70</v>
      </c>
      <c r="F53" s="3"/>
      <c r="G53" s="3"/>
      <c r="H53" s="263"/>
      <c r="I53" s="283"/>
    </row>
    <row r="54" spans="5:9" x14ac:dyDescent="0.4">
      <c r="E54" s="69">
        <v>65</v>
      </c>
      <c r="F54" s="3"/>
      <c r="G54" s="3"/>
      <c r="H54" s="263"/>
      <c r="I54" s="283"/>
    </row>
    <row r="55" spans="5:9" x14ac:dyDescent="0.4">
      <c r="E55" s="72">
        <v>60</v>
      </c>
      <c r="F55" s="73"/>
      <c r="G55" s="73"/>
      <c r="H55" s="263"/>
      <c r="I55" s="283"/>
    </row>
    <row r="56" spans="5:9" ht="16.5" thickBot="1" x14ac:dyDescent="0.45">
      <c r="E56" s="70">
        <v>55</v>
      </c>
      <c r="F56" s="50"/>
      <c r="G56" s="50"/>
      <c r="H56" s="284"/>
      <c r="I56" s="285"/>
    </row>
    <row r="57" spans="5:9" ht="16.5" thickBot="1" x14ac:dyDescent="0.45">
      <c r="G57" s="71">
        <f>SUM(C6:C44)</f>
        <v>635.5</v>
      </c>
      <c r="H57" s="286"/>
      <c r="I57" s="287"/>
    </row>
  </sheetData>
  <mergeCells count="12">
    <mergeCell ref="H51:I51"/>
    <mergeCell ref="D4:F4"/>
    <mergeCell ref="H47:I47"/>
    <mergeCell ref="H48:I48"/>
    <mergeCell ref="H49:I49"/>
    <mergeCell ref="H50:I50"/>
    <mergeCell ref="H52:I52"/>
    <mergeCell ref="H54:I54"/>
    <mergeCell ref="H56:I56"/>
    <mergeCell ref="H57:I57"/>
    <mergeCell ref="H53:I53"/>
    <mergeCell ref="H55:I55"/>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F272C-7EBA-42A9-AB4D-8B99B673CBA8}">
  <dimension ref="D5:G16"/>
  <sheetViews>
    <sheetView workbookViewId="0">
      <selection activeCell="G14" sqref="G14"/>
    </sheetView>
  </sheetViews>
  <sheetFormatPr defaultRowHeight="18.75" x14ac:dyDescent="0.4"/>
  <cols>
    <col min="4" max="4" width="20.125" customWidth="1"/>
    <col min="5" max="5" width="38.375" customWidth="1"/>
    <col min="6" max="6" width="28.5" customWidth="1"/>
    <col min="7" max="7" width="7.75" customWidth="1"/>
  </cols>
  <sheetData>
    <row r="5" spans="4:7" x14ac:dyDescent="0.4">
      <c r="D5" s="100" t="s">
        <v>314</v>
      </c>
      <c r="E5" s="100" t="s">
        <v>315</v>
      </c>
      <c r="F5" s="100" t="s">
        <v>316</v>
      </c>
      <c r="G5" s="100" t="s">
        <v>175</v>
      </c>
    </row>
    <row r="6" spans="4:7" x14ac:dyDescent="0.4">
      <c r="D6" t="s">
        <v>189</v>
      </c>
      <c r="E6" t="s">
        <v>202</v>
      </c>
      <c r="F6" s="97" t="s">
        <v>209</v>
      </c>
      <c r="G6">
        <v>1</v>
      </c>
    </row>
    <row r="7" spans="4:7" x14ac:dyDescent="0.4">
      <c r="D7" t="s">
        <v>261</v>
      </c>
      <c r="E7" t="s">
        <v>262</v>
      </c>
      <c r="F7" s="112" t="s">
        <v>263</v>
      </c>
      <c r="G7">
        <v>18</v>
      </c>
    </row>
    <row r="8" spans="4:7" x14ac:dyDescent="0.4">
      <c r="D8" t="s">
        <v>190</v>
      </c>
      <c r="E8" t="s">
        <v>203</v>
      </c>
      <c r="G8">
        <v>20</v>
      </c>
    </row>
    <row r="9" spans="4:7" x14ac:dyDescent="0.4">
      <c r="D9" t="s">
        <v>191</v>
      </c>
      <c r="E9" t="s">
        <v>204</v>
      </c>
      <c r="G9">
        <v>20</v>
      </c>
    </row>
    <row r="10" spans="4:7" x14ac:dyDescent="0.4">
      <c r="D10" t="s">
        <v>199</v>
      </c>
      <c r="E10" t="s">
        <v>205</v>
      </c>
      <c r="G10">
        <v>30</v>
      </c>
    </row>
    <row r="11" spans="4:7" x14ac:dyDescent="0.4">
      <c r="D11" t="s">
        <v>200</v>
      </c>
      <c r="E11" t="s">
        <v>206</v>
      </c>
      <c r="G11">
        <v>30</v>
      </c>
    </row>
    <row r="12" spans="4:7" x14ac:dyDescent="0.4">
      <c r="D12" t="s">
        <v>201</v>
      </c>
      <c r="E12" t="s">
        <v>207</v>
      </c>
      <c r="F12" s="97" t="s">
        <v>210</v>
      </c>
      <c r="G12">
        <v>20</v>
      </c>
    </row>
    <row r="13" spans="4:7" x14ac:dyDescent="0.4">
      <c r="D13" t="s">
        <v>198</v>
      </c>
      <c r="E13" t="s">
        <v>208</v>
      </c>
      <c r="G13">
        <v>2</v>
      </c>
    </row>
    <row r="14" spans="4:7" ht="37.5" x14ac:dyDescent="0.4">
      <c r="D14" t="s">
        <v>171</v>
      </c>
      <c r="E14" s="98" t="s">
        <v>211</v>
      </c>
      <c r="G14">
        <v>100</v>
      </c>
    </row>
    <row r="15" spans="4:7" x14ac:dyDescent="0.4">
      <c r="D15" t="s">
        <v>173</v>
      </c>
      <c r="E15" t="s">
        <v>212</v>
      </c>
      <c r="G15">
        <v>10</v>
      </c>
    </row>
    <row r="16" spans="4:7" x14ac:dyDescent="0.4">
      <c r="D16" t="s">
        <v>320</v>
      </c>
      <c r="E16" t="s">
        <v>321</v>
      </c>
      <c r="G16">
        <v>6</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21845-BF52-470F-85E5-613A24522890}">
  <dimension ref="C5:F22"/>
  <sheetViews>
    <sheetView workbookViewId="0">
      <selection activeCell="E25" sqref="E25"/>
    </sheetView>
  </sheetViews>
  <sheetFormatPr defaultRowHeight="18.75" x14ac:dyDescent="0.4"/>
  <cols>
    <col min="4" max="4" width="23.875" customWidth="1"/>
    <col min="5" max="5" width="30.25" customWidth="1"/>
    <col min="6" max="6" width="61.125" customWidth="1"/>
  </cols>
  <sheetData>
    <row r="5" spans="3:5" x14ac:dyDescent="0.4">
      <c r="C5" s="144"/>
      <c r="D5" t="s">
        <v>56</v>
      </c>
      <c r="E5" s="96">
        <f>36*800000</f>
        <v>28800000</v>
      </c>
    </row>
    <row r="6" spans="3:5" x14ac:dyDescent="0.4">
      <c r="C6" s="144"/>
      <c r="D6" t="s">
        <v>440</v>
      </c>
      <c r="E6" s="96">
        <f>34*800000+33*800000</f>
        <v>53600000</v>
      </c>
    </row>
    <row r="7" spans="3:5" x14ac:dyDescent="0.4">
      <c r="D7" t="s">
        <v>223</v>
      </c>
      <c r="E7" s="96">
        <f>Art工数試算表!G7</f>
        <v>132400000</v>
      </c>
    </row>
    <row r="8" spans="3:5" x14ac:dyDescent="0.4">
      <c r="D8" t="s">
        <v>224</v>
      </c>
      <c r="E8" s="96">
        <f>Plan工数試算表!H7</f>
        <v>194240000</v>
      </c>
    </row>
    <row r="9" spans="3:5" x14ac:dyDescent="0.4">
      <c r="D9" t="s">
        <v>17</v>
      </c>
      <c r="E9" s="96">
        <f>Model工数試算表!F7</f>
        <v>184000000</v>
      </c>
    </row>
    <row r="10" spans="3:5" x14ac:dyDescent="0.4">
      <c r="D10" t="s">
        <v>311</v>
      </c>
      <c r="E10" s="96">
        <f>Environmentl工数試算表!F7</f>
        <v>60800000</v>
      </c>
    </row>
    <row r="11" spans="3:5" x14ac:dyDescent="0.4">
      <c r="D11" t="s">
        <v>21</v>
      </c>
      <c r="E11" s="96">
        <f>Motion工数試算表!F7</f>
        <v>330400000</v>
      </c>
    </row>
    <row r="12" spans="3:5" x14ac:dyDescent="0.4">
      <c r="D12" t="s">
        <v>225</v>
      </c>
      <c r="E12" s="96">
        <f>Program工数試算表!F7</f>
        <v>323000000</v>
      </c>
    </row>
    <row r="13" spans="3:5" x14ac:dyDescent="0.4">
      <c r="D13" t="s">
        <v>251</v>
      </c>
      <c r="E13" s="96">
        <f>Effect工数試算表!F7</f>
        <v>231200000</v>
      </c>
    </row>
    <row r="14" spans="3:5" x14ac:dyDescent="0.4">
      <c r="D14" t="s">
        <v>410</v>
      </c>
      <c r="E14" s="96">
        <f>Sound工数試算表!F7</f>
        <v>204800000</v>
      </c>
    </row>
    <row r="15" spans="3:5" x14ac:dyDescent="0.4">
      <c r="D15" t="s">
        <v>226</v>
      </c>
      <c r="E15" s="96">
        <f>UI工数試算表!F7</f>
        <v>62000000</v>
      </c>
    </row>
    <row r="16" spans="3:5" x14ac:dyDescent="0.4">
      <c r="D16" t="s">
        <v>424</v>
      </c>
      <c r="E16" s="96">
        <f>その他工数試算表!F6</f>
        <v>334000000</v>
      </c>
    </row>
    <row r="17" spans="3:6" x14ac:dyDescent="0.4">
      <c r="E17" s="96">
        <f>SUM(E5:E16)</f>
        <v>2139240000</v>
      </c>
      <c r="F17" s="96"/>
    </row>
    <row r="21" spans="3:6" x14ac:dyDescent="0.4">
      <c r="D21">
        <f>Art工数試算表!G4+Art工数試算表!G4+Plan工数試算表!H4+Model工数試算表!F4+Environmentl工数試算表!F4+Motion工数試算表!F4+Program工数試算表!F4+Effect工数試算表!F4+Sound工数試算表!F4+UI工数試算表!F4</f>
        <v>2319.0500000000002</v>
      </c>
    </row>
    <row r="22" spans="3:6" x14ac:dyDescent="0.4">
      <c r="C22" t="s">
        <v>473</v>
      </c>
      <c r="D22">
        <f>D21*1600</f>
        <v>3710480.0000000005</v>
      </c>
    </row>
  </sheetData>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E4C8-D980-4649-96B1-E5D59E52E880}">
  <dimension ref="B1:I21"/>
  <sheetViews>
    <sheetView workbookViewId="0">
      <selection activeCell="C27" sqref="C27"/>
    </sheetView>
  </sheetViews>
  <sheetFormatPr defaultRowHeight="18.75" x14ac:dyDescent="0.4"/>
  <cols>
    <col min="3" max="3" width="27.5" customWidth="1"/>
    <col min="4" max="4" width="9" customWidth="1"/>
    <col min="5" max="5" width="10.375" customWidth="1"/>
    <col min="6" max="6" width="13.125" customWidth="1"/>
    <col min="7" max="7" width="12.75" customWidth="1"/>
    <col min="8" max="8" width="6.875" customWidth="1"/>
  </cols>
  <sheetData>
    <row r="1" spans="2:9" ht="19.5" thickBot="1" x14ac:dyDescent="0.45"/>
    <row r="2" spans="2:9" x14ac:dyDescent="0.4">
      <c r="E2" s="292" t="s">
        <v>421</v>
      </c>
      <c r="F2" s="293"/>
      <c r="G2" s="108">
        <f>SUM(D10:D103)</f>
        <v>374</v>
      </c>
      <c r="H2" s="103" t="s">
        <v>219</v>
      </c>
    </row>
    <row r="3" spans="2:9" x14ac:dyDescent="0.4">
      <c r="E3" s="294" t="s">
        <v>215</v>
      </c>
      <c r="F3" s="295"/>
      <c r="G3" s="109">
        <f>SUM(F10:F205)</f>
        <v>3310</v>
      </c>
      <c r="H3" s="104" t="s">
        <v>220</v>
      </c>
    </row>
    <row r="4" spans="2:9" x14ac:dyDescent="0.4">
      <c r="E4" s="294" t="s">
        <v>216</v>
      </c>
      <c r="F4" s="295"/>
      <c r="G4" s="109">
        <f>G3/20</f>
        <v>165.5</v>
      </c>
      <c r="H4" s="104" t="s">
        <v>221</v>
      </c>
      <c r="I4">
        <f>G4-人月表!C12-人月表!C14-人月表!C15-人月表!C16-人月表!C16-人月表!C17-人月表!C18-人月表!C19-人月表!C20-人月表!C21-人月表!C22</f>
        <v>35.5</v>
      </c>
    </row>
    <row r="5" spans="2:9" x14ac:dyDescent="0.4">
      <c r="E5" s="294" t="s">
        <v>438</v>
      </c>
      <c r="F5" s="298"/>
      <c r="G5" s="109">
        <f>CEILING(G4/36, 1)</f>
        <v>5</v>
      </c>
      <c r="H5" s="104" t="s">
        <v>439</v>
      </c>
    </row>
    <row r="6" spans="2:9" x14ac:dyDescent="0.4">
      <c r="E6" s="294" t="s">
        <v>217</v>
      </c>
      <c r="F6" s="295"/>
      <c r="G6" s="110">
        <v>800000</v>
      </c>
      <c r="H6" s="104" t="s">
        <v>222</v>
      </c>
    </row>
    <row r="7" spans="2:9" ht="19.5" thickBot="1" x14ac:dyDescent="0.45">
      <c r="E7" s="296" t="s">
        <v>218</v>
      </c>
      <c r="F7" s="297"/>
      <c r="G7" s="111">
        <f>G4*G6</f>
        <v>132400000</v>
      </c>
      <c r="H7" s="105" t="s">
        <v>222</v>
      </c>
    </row>
    <row r="8" spans="2:9" ht="19.5" thickBot="1" x14ac:dyDescent="0.45"/>
    <row r="9" spans="2:9" ht="19.5" thickBot="1" x14ac:dyDescent="0.45">
      <c r="C9" s="125" t="s">
        <v>197</v>
      </c>
      <c r="D9" s="126" t="s">
        <v>175</v>
      </c>
      <c r="E9" s="126" t="s">
        <v>176</v>
      </c>
      <c r="F9" s="127" t="s">
        <v>213</v>
      </c>
    </row>
    <row r="10" spans="2:9" x14ac:dyDescent="0.4">
      <c r="B10" s="144"/>
      <c r="C10" s="122" t="s">
        <v>299</v>
      </c>
      <c r="D10" s="123">
        <v>1</v>
      </c>
      <c r="E10" s="123">
        <v>720</v>
      </c>
      <c r="F10" s="124">
        <f>D10*E10</f>
        <v>720</v>
      </c>
    </row>
    <row r="11" spans="2:9" x14ac:dyDescent="0.4">
      <c r="B11" s="144"/>
      <c r="C11" s="113" t="s">
        <v>135</v>
      </c>
      <c r="D11" s="114">
        <v>40</v>
      </c>
      <c r="E11" s="114">
        <v>10</v>
      </c>
      <c r="F11" s="115">
        <f>D11*E11</f>
        <v>400</v>
      </c>
    </row>
    <row r="12" spans="2:9" x14ac:dyDescent="0.4">
      <c r="B12" s="144"/>
      <c r="C12" s="113" t="s">
        <v>136</v>
      </c>
      <c r="D12" s="114">
        <f>物量試算!G6</f>
        <v>1</v>
      </c>
      <c r="E12" s="114">
        <v>40</v>
      </c>
      <c r="F12" s="115">
        <f t="shared" ref="F12:F21" si="0">D12*E12</f>
        <v>40</v>
      </c>
    </row>
    <row r="13" spans="2:9" x14ac:dyDescent="0.4">
      <c r="B13" s="144"/>
      <c r="C13" s="113" t="s">
        <v>137</v>
      </c>
      <c r="D13" s="114">
        <v>5</v>
      </c>
      <c r="E13" s="114">
        <v>40</v>
      </c>
      <c r="F13" s="115">
        <f t="shared" si="0"/>
        <v>200</v>
      </c>
    </row>
    <row r="14" spans="2:9" x14ac:dyDescent="0.4">
      <c r="B14" s="144"/>
      <c r="C14" s="113" t="s">
        <v>138</v>
      </c>
      <c r="D14" s="114">
        <f>物量試算!G9</f>
        <v>20</v>
      </c>
      <c r="E14" s="114">
        <v>10</v>
      </c>
      <c r="F14" s="115">
        <f t="shared" si="0"/>
        <v>200</v>
      </c>
    </row>
    <row r="15" spans="2:9" x14ac:dyDescent="0.4">
      <c r="B15" s="144"/>
      <c r="C15" s="116" t="s">
        <v>252</v>
      </c>
      <c r="D15" s="114">
        <v>1</v>
      </c>
      <c r="E15" s="117">
        <v>30</v>
      </c>
      <c r="F15" s="115">
        <f t="shared" si="0"/>
        <v>30</v>
      </c>
    </row>
    <row r="16" spans="2:9" x14ac:dyDescent="0.4">
      <c r="C16" s="113" t="s">
        <v>139</v>
      </c>
      <c r="D16" s="114">
        <f>物量試算!G10</f>
        <v>30</v>
      </c>
      <c r="E16" s="114">
        <v>10</v>
      </c>
      <c r="F16" s="115">
        <f t="shared" si="0"/>
        <v>300</v>
      </c>
    </row>
    <row r="17" spans="2:6" x14ac:dyDescent="0.4">
      <c r="C17" s="113" t="s">
        <v>140</v>
      </c>
      <c r="D17" s="114">
        <f>物量試算!G11</f>
        <v>30</v>
      </c>
      <c r="E17" s="114">
        <v>10</v>
      </c>
      <c r="F17" s="115">
        <f t="shared" si="0"/>
        <v>300</v>
      </c>
    </row>
    <row r="18" spans="2:6" x14ac:dyDescent="0.4">
      <c r="B18" s="144"/>
      <c r="C18" s="113" t="s">
        <v>141</v>
      </c>
      <c r="D18" s="114">
        <f>物量試算!G8</f>
        <v>20</v>
      </c>
      <c r="E18" s="114">
        <v>10</v>
      </c>
      <c r="F18" s="115">
        <f t="shared" si="0"/>
        <v>200</v>
      </c>
    </row>
    <row r="19" spans="2:6" x14ac:dyDescent="0.4">
      <c r="B19" s="144"/>
      <c r="C19" s="113" t="s">
        <v>142</v>
      </c>
      <c r="D19" s="114">
        <f>物量試算!G12</f>
        <v>20</v>
      </c>
      <c r="E19" s="114">
        <v>10</v>
      </c>
      <c r="F19" s="115">
        <f t="shared" si="0"/>
        <v>200</v>
      </c>
    </row>
    <row r="20" spans="2:6" x14ac:dyDescent="0.4">
      <c r="B20" s="144"/>
      <c r="C20" s="113" t="s">
        <v>143</v>
      </c>
      <c r="D20" s="114">
        <f>UI工数試算表!F2-1</f>
        <v>200</v>
      </c>
      <c r="E20" s="114">
        <v>3</v>
      </c>
      <c r="F20" s="115">
        <f t="shared" si="0"/>
        <v>600</v>
      </c>
    </row>
    <row r="21" spans="2:6" ht="19.5" thickBot="1" x14ac:dyDescent="0.45">
      <c r="C21" s="118" t="s">
        <v>322</v>
      </c>
      <c r="D21" s="119">
        <f>物量試算!G16</f>
        <v>6</v>
      </c>
      <c r="E21" s="120">
        <v>20</v>
      </c>
      <c r="F21" s="121">
        <f t="shared" si="0"/>
        <v>120</v>
      </c>
    </row>
  </sheetData>
  <mergeCells count="6">
    <mergeCell ref="E2:F2"/>
    <mergeCell ref="E3:F3"/>
    <mergeCell ref="E4:F4"/>
    <mergeCell ref="E6:F6"/>
    <mergeCell ref="E7:F7"/>
    <mergeCell ref="E5:F5"/>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52490-15A1-4F60-8EA0-27304E08D866}">
  <dimension ref="B1:K76"/>
  <sheetViews>
    <sheetView workbookViewId="0">
      <pane xSplit="2" ySplit="9" topLeftCell="C19" activePane="bottomRight" state="frozen"/>
      <selection pane="topRight" activeCell="C1" sqref="C1"/>
      <selection pane="bottomLeft" activeCell="A9" sqref="A9"/>
      <selection pane="bottomRight" activeCell="H39" sqref="H39"/>
    </sheetView>
  </sheetViews>
  <sheetFormatPr defaultRowHeight="18.75" x14ac:dyDescent="0.4"/>
  <cols>
    <col min="3" max="3" width="26.25" customWidth="1"/>
    <col min="4" max="4" width="34.75" customWidth="1"/>
    <col min="5" max="5" width="12" customWidth="1"/>
    <col min="6" max="6" width="48.125" customWidth="1"/>
    <col min="7" max="7" width="7.625" customWidth="1"/>
    <col min="8" max="8" width="13.5" customWidth="1"/>
    <col min="9" max="9" width="13.125" customWidth="1"/>
    <col min="10" max="10" width="12.75" customWidth="1"/>
    <col min="11" max="11" width="10.5" customWidth="1"/>
  </cols>
  <sheetData>
    <row r="1" spans="2:11" ht="19.5" thickBot="1" x14ac:dyDescent="0.45"/>
    <row r="2" spans="2:11" x14ac:dyDescent="0.4">
      <c r="F2" s="292" t="s">
        <v>422</v>
      </c>
      <c r="G2" s="293"/>
      <c r="H2" s="108">
        <f>SUM(G10:G131)</f>
        <v>228</v>
      </c>
      <c r="I2" s="103" t="s">
        <v>219</v>
      </c>
    </row>
    <row r="3" spans="2:11" x14ac:dyDescent="0.4">
      <c r="F3" s="294" t="s">
        <v>215</v>
      </c>
      <c r="G3" s="295"/>
      <c r="H3" s="109">
        <f>SUM(I10:I233)</f>
        <v>4856</v>
      </c>
      <c r="I3" s="104" t="s">
        <v>220</v>
      </c>
    </row>
    <row r="4" spans="2:11" x14ac:dyDescent="0.4">
      <c r="F4" s="294" t="s">
        <v>216</v>
      </c>
      <c r="G4" s="295"/>
      <c r="H4" s="109">
        <f>H3/20</f>
        <v>242.8</v>
      </c>
      <c r="I4" s="104" t="s">
        <v>221</v>
      </c>
      <c r="J4">
        <f>H4-人月表!C13-人月表!C25-人月表!C26-人月表!C27-人月表!C28-人月表!C29-人月表!C30-人月表!C31-人月表!C32</f>
        <v>-13.699999999999989</v>
      </c>
      <c r="K4" s="145"/>
    </row>
    <row r="5" spans="2:11" x14ac:dyDescent="0.4">
      <c r="F5" s="294" t="s">
        <v>438</v>
      </c>
      <c r="G5" s="298"/>
      <c r="H5" s="109">
        <f>CEILING(H4/36, 1)</f>
        <v>7</v>
      </c>
      <c r="I5" s="104" t="s">
        <v>439</v>
      </c>
    </row>
    <row r="6" spans="2:11" x14ac:dyDescent="0.4">
      <c r="F6" s="294" t="s">
        <v>217</v>
      </c>
      <c r="G6" s="295"/>
      <c r="H6" s="110">
        <v>800000</v>
      </c>
      <c r="I6" s="104" t="s">
        <v>222</v>
      </c>
    </row>
    <row r="7" spans="2:11" ht="19.5" thickBot="1" x14ac:dyDescent="0.45">
      <c r="F7" s="296" t="s">
        <v>218</v>
      </c>
      <c r="G7" s="297"/>
      <c r="H7" s="111">
        <f>H4*H6</f>
        <v>194240000</v>
      </c>
      <c r="I7" s="105" t="s">
        <v>222</v>
      </c>
    </row>
    <row r="8" spans="2:11" ht="19.5" thickBot="1" x14ac:dyDescent="0.45"/>
    <row r="9" spans="2:11" ht="19.5" thickBot="1" x14ac:dyDescent="0.45">
      <c r="C9" s="305" t="s">
        <v>318</v>
      </c>
      <c r="D9" s="306"/>
      <c r="E9" s="130"/>
      <c r="F9" s="126" t="s">
        <v>197</v>
      </c>
      <c r="G9" s="126" t="s">
        <v>175</v>
      </c>
      <c r="H9" s="126" t="s">
        <v>176</v>
      </c>
      <c r="I9" s="127" t="s">
        <v>213</v>
      </c>
    </row>
    <row r="10" spans="2:11" x14ac:dyDescent="0.4">
      <c r="B10" s="144"/>
      <c r="C10" s="308" t="s">
        <v>55</v>
      </c>
      <c r="D10" s="309"/>
      <c r="E10" s="245" t="s">
        <v>467</v>
      </c>
      <c r="F10" s="123" t="s">
        <v>441</v>
      </c>
      <c r="G10" s="123">
        <v>1</v>
      </c>
      <c r="H10" s="123">
        <v>720</v>
      </c>
      <c r="I10" s="124">
        <f t="shared" ref="I10:I19" si="0">G10*H10</f>
        <v>720</v>
      </c>
    </row>
    <row r="11" spans="2:11" x14ac:dyDescent="0.4">
      <c r="B11" s="144"/>
      <c r="C11" s="299" t="s">
        <v>423</v>
      </c>
      <c r="D11" s="300"/>
      <c r="E11" s="246" t="s">
        <v>467</v>
      </c>
      <c r="F11" s="123" t="s">
        <v>302</v>
      </c>
      <c r="G11" s="123">
        <v>1</v>
      </c>
      <c r="H11" s="123">
        <v>720</v>
      </c>
      <c r="I11" s="124">
        <f t="shared" ref="I11" si="1">G11*H11</f>
        <v>720</v>
      </c>
    </row>
    <row r="12" spans="2:11" x14ac:dyDescent="0.4">
      <c r="B12" s="144"/>
      <c r="C12" s="301" t="s">
        <v>253</v>
      </c>
      <c r="D12" s="146" t="s">
        <v>227</v>
      </c>
      <c r="E12" s="146" t="s">
        <v>460</v>
      </c>
      <c r="F12" s="146" t="s">
        <v>319</v>
      </c>
      <c r="G12" s="146">
        <v>1</v>
      </c>
      <c r="H12" s="146">
        <v>60</v>
      </c>
      <c r="I12" s="147">
        <f t="shared" si="0"/>
        <v>60</v>
      </c>
    </row>
    <row r="13" spans="2:11" x14ac:dyDescent="0.4">
      <c r="B13" s="144"/>
      <c r="C13" s="301"/>
      <c r="D13" s="150" t="s">
        <v>254</v>
      </c>
      <c r="E13" s="150" t="s">
        <v>460</v>
      </c>
      <c r="F13" s="150"/>
      <c r="G13" s="150">
        <v>1</v>
      </c>
      <c r="H13" s="150">
        <v>20</v>
      </c>
      <c r="I13" s="151">
        <f t="shared" si="0"/>
        <v>20</v>
      </c>
    </row>
    <row r="14" spans="2:11" x14ac:dyDescent="0.4">
      <c r="B14" s="145"/>
      <c r="C14" s="301"/>
      <c r="D14" s="196" t="s">
        <v>255</v>
      </c>
      <c r="E14" s="196" t="s">
        <v>460</v>
      </c>
      <c r="F14" s="196"/>
      <c r="G14" s="196">
        <f>物量試算!G6</f>
        <v>1</v>
      </c>
      <c r="H14" s="196">
        <v>120</v>
      </c>
      <c r="I14" s="197">
        <f t="shared" si="0"/>
        <v>120</v>
      </c>
    </row>
    <row r="15" spans="2:11" x14ac:dyDescent="0.4">
      <c r="B15" s="144"/>
      <c r="C15" s="301" t="s">
        <v>266</v>
      </c>
      <c r="D15" s="153" t="s">
        <v>267</v>
      </c>
      <c r="E15" s="153" t="s">
        <v>460</v>
      </c>
      <c r="F15" s="153"/>
      <c r="G15" s="153">
        <v>1</v>
      </c>
      <c r="H15" s="153">
        <v>40</v>
      </c>
      <c r="I15" s="154">
        <f t="shared" si="0"/>
        <v>40</v>
      </c>
    </row>
    <row r="16" spans="2:11" x14ac:dyDescent="0.4">
      <c r="B16" s="144"/>
      <c r="C16" s="301"/>
      <c r="D16" s="156" t="s">
        <v>268</v>
      </c>
      <c r="E16" s="156" t="s">
        <v>460</v>
      </c>
      <c r="F16" s="156"/>
      <c r="G16" s="156">
        <v>1</v>
      </c>
      <c r="H16" s="156">
        <v>30</v>
      </c>
      <c r="I16" s="157">
        <f t="shared" si="0"/>
        <v>30</v>
      </c>
    </row>
    <row r="17" spans="2:9" x14ac:dyDescent="0.4">
      <c r="C17" s="301"/>
      <c r="D17" s="248" t="s">
        <v>269</v>
      </c>
      <c r="E17" s="248" t="s">
        <v>460</v>
      </c>
      <c r="F17" s="248"/>
      <c r="G17" s="248">
        <v>1</v>
      </c>
      <c r="H17" s="248">
        <v>60</v>
      </c>
      <c r="I17" s="249">
        <f t="shared" si="0"/>
        <v>60</v>
      </c>
    </row>
    <row r="18" spans="2:9" x14ac:dyDescent="0.4">
      <c r="B18" s="144"/>
      <c r="C18" s="301" t="s">
        <v>258</v>
      </c>
      <c r="D18" s="159" t="s">
        <v>259</v>
      </c>
      <c r="E18" s="159" t="s">
        <v>462</v>
      </c>
      <c r="F18" s="159"/>
      <c r="G18" s="159">
        <v>1</v>
      </c>
      <c r="H18" s="159">
        <v>40</v>
      </c>
      <c r="I18" s="160">
        <f t="shared" si="0"/>
        <v>40</v>
      </c>
    </row>
    <row r="19" spans="2:9" x14ac:dyDescent="0.4">
      <c r="B19" s="144"/>
      <c r="C19" s="301"/>
      <c r="D19" s="159" t="s">
        <v>260</v>
      </c>
      <c r="E19" s="159" t="s">
        <v>462</v>
      </c>
      <c r="F19" s="159"/>
      <c r="G19" s="159">
        <f>物量試算!G7</f>
        <v>18</v>
      </c>
      <c r="H19" s="159">
        <v>10</v>
      </c>
      <c r="I19" s="160">
        <f t="shared" si="0"/>
        <v>180</v>
      </c>
    </row>
    <row r="20" spans="2:9" x14ac:dyDescent="0.4">
      <c r="B20" s="144"/>
      <c r="C20" s="301" t="s">
        <v>292</v>
      </c>
      <c r="D20" s="182" t="s">
        <v>294</v>
      </c>
      <c r="E20" s="182" t="s">
        <v>459</v>
      </c>
      <c r="F20" s="182"/>
      <c r="G20" s="182">
        <v>1</v>
      </c>
      <c r="H20" s="182">
        <v>20</v>
      </c>
      <c r="I20" s="183">
        <f t="shared" ref="I20:I23" si="2">G20*H20</f>
        <v>20</v>
      </c>
    </row>
    <row r="21" spans="2:9" x14ac:dyDescent="0.4">
      <c r="B21" s="144"/>
      <c r="C21" s="301"/>
      <c r="D21" s="182" t="s">
        <v>293</v>
      </c>
      <c r="E21" s="182" t="s">
        <v>459</v>
      </c>
      <c r="F21" s="182"/>
      <c r="G21" s="182">
        <v>1</v>
      </c>
      <c r="H21" s="182">
        <v>20</v>
      </c>
      <c r="I21" s="183">
        <f t="shared" si="2"/>
        <v>20</v>
      </c>
    </row>
    <row r="22" spans="2:9" x14ac:dyDescent="0.4">
      <c r="B22" s="144"/>
      <c r="C22" s="301"/>
      <c r="D22" s="182" t="s">
        <v>295</v>
      </c>
      <c r="E22" s="182" t="s">
        <v>459</v>
      </c>
      <c r="F22" s="182"/>
      <c r="G22" s="182">
        <v>1</v>
      </c>
      <c r="H22" s="182">
        <v>20</v>
      </c>
      <c r="I22" s="183">
        <f t="shared" si="2"/>
        <v>20</v>
      </c>
    </row>
    <row r="23" spans="2:9" x14ac:dyDescent="0.4">
      <c r="B23" s="144"/>
      <c r="C23" s="301"/>
      <c r="D23" s="182" t="s">
        <v>296</v>
      </c>
      <c r="E23" s="182" t="s">
        <v>459</v>
      </c>
      <c r="F23" s="182"/>
      <c r="G23" s="182">
        <v>1</v>
      </c>
      <c r="H23" s="182">
        <v>20</v>
      </c>
      <c r="I23" s="183">
        <f t="shared" si="2"/>
        <v>20</v>
      </c>
    </row>
    <row r="24" spans="2:9" x14ac:dyDescent="0.4">
      <c r="C24" s="301" t="s">
        <v>231</v>
      </c>
      <c r="D24" s="169" t="s">
        <v>228</v>
      </c>
      <c r="E24" s="169" t="s">
        <v>460</v>
      </c>
      <c r="F24" s="169"/>
      <c r="G24" s="169">
        <f>物量試算!G6</f>
        <v>1</v>
      </c>
      <c r="H24" s="169">
        <v>40</v>
      </c>
      <c r="I24" s="170">
        <f t="shared" ref="I24:I76" si="3">G24*H24</f>
        <v>40</v>
      </c>
    </row>
    <row r="25" spans="2:9" x14ac:dyDescent="0.4">
      <c r="C25" s="301"/>
      <c r="D25" s="169" t="s">
        <v>229</v>
      </c>
      <c r="E25" s="169" t="s">
        <v>460</v>
      </c>
      <c r="F25" s="169"/>
      <c r="G25" s="169">
        <v>1</v>
      </c>
      <c r="H25" s="169">
        <v>40</v>
      </c>
      <c r="I25" s="170">
        <f t="shared" si="3"/>
        <v>40</v>
      </c>
    </row>
    <row r="26" spans="2:9" x14ac:dyDescent="0.4">
      <c r="C26" s="301"/>
      <c r="D26" s="169" t="s">
        <v>230</v>
      </c>
      <c r="E26" s="169" t="s">
        <v>460</v>
      </c>
      <c r="F26" s="169"/>
      <c r="G26" s="169">
        <v>1</v>
      </c>
      <c r="H26" s="169">
        <v>40</v>
      </c>
      <c r="I26" s="170">
        <f t="shared" si="3"/>
        <v>40</v>
      </c>
    </row>
    <row r="27" spans="2:9" x14ac:dyDescent="0.4">
      <c r="C27" s="301"/>
      <c r="D27" s="207" t="s">
        <v>232</v>
      </c>
      <c r="E27" s="207" t="s">
        <v>459</v>
      </c>
      <c r="F27" s="207"/>
      <c r="G27" s="207">
        <v>1</v>
      </c>
      <c r="H27" s="207">
        <v>20</v>
      </c>
      <c r="I27" s="208">
        <f t="shared" si="3"/>
        <v>20</v>
      </c>
    </row>
    <row r="28" spans="2:9" x14ac:dyDescent="0.4">
      <c r="C28" s="301"/>
      <c r="D28" s="236" t="s">
        <v>233</v>
      </c>
      <c r="E28" s="236" t="s">
        <v>459</v>
      </c>
      <c r="F28" s="236"/>
      <c r="G28" s="236">
        <v>1</v>
      </c>
      <c r="H28" s="236">
        <v>60</v>
      </c>
      <c r="I28" s="237">
        <f t="shared" si="3"/>
        <v>60</v>
      </c>
    </row>
    <row r="29" spans="2:9" x14ac:dyDescent="0.4">
      <c r="C29" s="301" t="s">
        <v>234</v>
      </c>
      <c r="D29" s="117" t="s">
        <v>235</v>
      </c>
      <c r="E29" s="169" t="s">
        <v>470</v>
      </c>
      <c r="F29" s="169"/>
      <c r="G29" s="169">
        <v>1</v>
      </c>
      <c r="H29" s="169">
        <v>20</v>
      </c>
      <c r="I29" s="170">
        <f t="shared" si="3"/>
        <v>20</v>
      </c>
    </row>
    <row r="30" spans="2:9" x14ac:dyDescent="0.4">
      <c r="C30" s="301"/>
      <c r="D30" s="117" t="s">
        <v>236</v>
      </c>
      <c r="E30" s="169" t="s">
        <v>470</v>
      </c>
      <c r="F30" s="169"/>
      <c r="G30" s="169">
        <v>1</v>
      </c>
      <c r="H30" s="169">
        <v>20</v>
      </c>
      <c r="I30" s="170">
        <f t="shared" si="3"/>
        <v>20</v>
      </c>
    </row>
    <row r="31" spans="2:9" x14ac:dyDescent="0.4">
      <c r="C31" s="301"/>
      <c r="D31" s="251" t="s">
        <v>237</v>
      </c>
      <c r="E31" s="251" t="s">
        <v>460</v>
      </c>
      <c r="F31" s="251"/>
      <c r="G31" s="251">
        <v>1</v>
      </c>
      <c r="H31" s="251">
        <v>40</v>
      </c>
      <c r="I31" s="252">
        <f t="shared" si="3"/>
        <v>40</v>
      </c>
    </row>
    <row r="32" spans="2:9" x14ac:dyDescent="0.4">
      <c r="C32" s="301"/>
      <c r="D32" s="117" t="s">
        <v>341</v>
      </c>
      <c r="E32" s="117" t="s">
        <v>472</v>
      </c>
      <c r="F32" s="117"/>
      <c r="G32" s="117">
        <f>物量試算!G16</f>
        <v>6</v>
      </c>
      <c r="H32" s="117">
        <v>30</v>
      </c>
      <c r="I32" s="128">
        <f t="shared" si="3"/>
        <v>180</v>
      </c>
    </row>
    <row r="33" spans="2:10" x14ac:dyDescent="0.4">
      <c r="C33" s="301" t="s">
        <v>264</v>
      </c>
      <c r="D33" s="114" t="s">
        <v>242</v>
      </c>
      <c r="E33" s="165" t="s">
        <v>462</v>
      </c>
      <c r="F33" s="165"/>
      <c r="G33" s="165">
        <v>1</v>
      </c>
      <c r="H33" s="165">
        <v>40</v>
      </c>
      <c r="I33" s="166">
        <f t="shared" si="3"/>
        <v>40</v>
      </c>
    </row>
    <row r="34" spans="2:10" x14ac:dyDescent="0.4">
      <c r="C34" s="301"/>
      <c r="D34" s="114" t="s">
        <v>265</v>
      </c>
      <c r="E34" s="165" t="s">
        <v>462</v>
      </c>
      <c r="F34" s="165"/>
      <c r="G34" s="165">
        <v>1</v>
      </c>
      <c r="H34" s="165">
        <v>40</v>
      </c>
      <c r="I34" s="166">
        <f t="shared" si="3"/>
        <v>40</v>
      </c>
    </row>
    <row r="35" spans="2:10" x14ac:dyDescent="0.4">
      <c r="C35" s="301" t="s">
        <v>243</v>
      </c>
      <c r="D35" s="302"/>
      <c r="E35" s="195" t="s">
        <v>461</v>
      </c>
      <c r="F35" s="195"/>
      <c r="G35" s="196">
        <v>1</v>
      </c>
      <c r="H35" s="196">
        <v>60</v>
      </c>
      <c r="I35" s="197">
        <f t="shared" si="3"/>
        <v>60</v>
      </c>
    </row>
    <row r="36" spans="2:10" x14ac:dyDescent="0.4">
      <c r="C36" s="307" t="s">
        <v>244</v>
      </c>
      <c r="D36" s="302"/>
      <c r="E36" s="195" t="s">
        <v>461</v>
      </c>
      <c r="F36" s="195"/>
      <c r="G36" s="196">
        <v>1</v>
      </c>
      <c r="H36" s="196">
        <v>40</v>
      </c>
      <c r="I36" s="197">
        <f t="shared" si="3"/>
        <v>40</v>
      </c>
    </row>
    <row r="37" spans="2:10" x14ac:dyDescent="0.4">
      <c r="C37" s="301" t="s">
        <v>238</v>
      </c>
      <c r="D37" s="302"/>
      <c r="E37" s="176" t="s">
        <v>470</v>
      </c>
      <c r="F37" s="176"/>
      <c r="G37" s="153">
        <f>物量試算!G10</f>
        <v>30</v>
      </c>
      <c r="H37" s="153">
        <v>5</v>
      </c>
      <c r="I37" s="154">
        <f t="shared" si="3"/>
        <v>150</v>
      </c>
    </row>
    <row r="38" spans="2:10" x14ac:dyDescent="0.4">
      <c r="C38" s="301" t="s">
        <v>239</v>
      </c>
      <c r="D38" s="302"/>
      <c r="E38" s="176" t="s">
        <v>470</v>
      </c>
      <c r="F38" s="176"/>
      <c r="G38" s="153">
        <f>物量試算!G11</f>
        <v>30</v>
      </c>
      <c r="H38" s="153">
        <v>5</v>
      </c>
      <c r="I38" s="154">
        <f t="shared" si="3"/>
        <v>150</v>
      </c>
    </row>
    <row r="39" spans="2:10" x14ac:dyDescent="0.4">
      <c r="B39" s="144"/>
      <c r="C39" s="301" t="s">
        <v>256</v>
      </c>
      <c r="D39" s="163" t="s">
        <v>240</v>
      </c>
      <c r="E39" s="163" t="s">
        <v>463</v>
      </c>
      <c r="F39" s="163"/>
      <c r="G39" s="163">
        <f>物量試算!G8</f>
        <v>20</v>
      </c>
      <c r="H39" s="163">
        <v>10</v>
      </c>
      <c r="I39" s="164">
        <f t="shared" si="3"/>
        <v>200</v>
      </c>
    </row>
    <row r="40" spans="2:10" x14ac:dyDescent="0.4">
      <c r="B40" s="144"/>
      <c r="C40" s="301"/>
      <c r="D40" s="165" t="s">
        <v>257</v>
      </c>
      <c r="E40" s="165" t="s">
        <v>463</v>
      </c>
      <c r="F40" s="165"/>
      <c r="G40" s="165">
        <v>1</v>
      </c>
      <c r="H40" s="165">
        <v>20</v>
      </c>
      <c r="I40" s="166">
        <f t="shared" si="3"/>
        <v>20</v>
      </c>
    </row>
    <row r="41" spans="2:10" x14ac:dyDescent="0.4">
      <c r="C41" s="301"/>
      <c r="D41" s="153" t="s">
        <v>273</v>
      </c>
      <c r="E41" s="153" t="s">
        <v>463</v>
      </c>
      <c r="F41" s="153"/>
      <c r="G41" s="153">
        <f>物量試算!G8</f>
        <v>20</v>
      </c>
      <c r="H41" s="153">
        <v>10</v>
      </c>
      <c r="I41" s="154">
        <f t="shared" si="3"/>
        <v>200</v>
      </c>
    </row>
    <row r="42" spans="2:10" x14ac:dyDescent="0.4">
      <c r="C42" s="307" t="s">
        <v>270</v>
      </c>
      <c r="D42" s="224" t="s">
        <v>271</v>
      </c>
      <c r="E42" s="224" t="s">
        <v>463</v>
      </c>
      <c r="F42" s="224"/>
      <c r="G42" s="224">
        <f>物量試算!G9</f>
        <v>20</v>
      </c>
      <c r="H42" s="224">
        <v>10</v>
      </c>
      <c r="I42" s="225">
        <f t="shared" si="3"/>
        <v>200</v>
      </c>
    </row>
    <row r="43" spans="2:10" x14ac:dyDescent="0.4">
      <c r="C43" s="301"/>
      <c r="D43" s="146" t="s">
        <v>272</v>
      </c>
      <c r="E43" s="146" t="s">
        <v>463</v>
      </c>
      <c r="F43" s="146"/>
      <c r="G43" s="146">
        <v>1</v>
      </c>
      <c r="H43" s="146">
        <v>20</v>
      </c>
      <c r="I43" s="147">
        <f t="shared" si="3"/>
        <v>20</v>
      </c>
    </row>
    <row r="44" spans="2:10" x14ac:dyDescent="0.4">
      <c r="C44" s="301"/>
      <c r="D44" s="117" t="s">
        <v>274</v>
      </c>
      <c r="E44" s="257" t="s">
        <v>468</v>
      </c>
      <c r="F44" s="257"/>
      <c r="G44" s="257">
        <f>物量試算!G9</f>
        <v>20</v>
      </c>
      <c r="H44" s="257">
        <v>10</v>
      </c>
      <c r="I44" s="258">
        <f t="shared" si="3"/>
        <v>200</v>
      </c>
      <c r="J44">
        <f>I44-80</f>
        <v>120</v>
      </c>
    </row>
    <row r="45" spans="2:10" x14ac:dyDescent="0.4">
      <c r="C45" s="301" t="s">
        <v>241</v>
      </c>
      <c r="D45" s="302"/>
      <c r="E45" s="239" t="s">
        <v>460</v>
      </c>
      <c r="F45" s="239"/>
      <c r="G45" s="240">
        <v>1</v>
      </c>
      <c r="H45" s="240">
        <v>20</v>
      </c>
      <c r="I45" s="241">
        <f t="shared" si="3"/>
        <v>20</v>
      </c>
    </row>
    <row r="46" spans="2:10" x14ac:dyDescent="0.4">
      <c r="C46" s="301" t="s">
        <v>245</v>
      </c>
      <c r="D46" s="302"/>
      <c r="E46" s="261" t="s">
        <v>461</v>
      </c>
      <c r="F46" s="261"/>
      <c r="G46" s="165">
        <v>1</v>
      </c>
      <c r="H46" s="165">
        <v>40</v>
      </c>
      <c r="I46" s="166">
        <f t="shared" si="3"/>
        <v>40</v>
      </c>
    </row>
    <row r="47" spans="2:10" x14ac:dyDescent="0.4">
      <c r="C47" s="307" t="s">
        <v>246</v>
      </c>
      <c r="D47" s="114" t="s">
        <v>247</v>
      </c>
      <c r="E47" s="243" t="s">
        <v>462</v>
      </c>
      <c r="F47" s="243"/>
      <c r="G47" s="243">
        <f>物量試算!G13</f>
        <v>2</v>
      </c>
      <c r="H47" s="243">
        <v>20</v>
      </c>
      <c r="I47" s="244">
        <f t="shared" si="3"/>
        <v>40</v>
      </c>
    </row>
    <row r="48" spans="2:10" x14ac:dyDescent="0.4">
      <c r="C48" s="301"/>
      <c r="D48" s="114" t="s">
        <v>248</v>
      </c>
      <c r="E48" s="153" t="s">
        <v>462</v>
      </c>
      <c r="F48" s="153"/>
      <c r="G48" s="153">
        <f>物量試算!G13</f>
        <v>2</v>
      </c>
      <c r="H48" s="153">
        <v>60</v>
      </c>
      <c r="I48" s="154">
        <f t="shared" si="3"/>
        <v>120</v>
      </c>
    </row>
    <row r="49" spans="2:10" x14ac:dyDescent="0.4">
      <c r="C49" s="301"/>
      <c r="D49" s="114" t="s">
        <v>249</v>
      </c>
      <c r="E49" s="248" t="s">
        <v>462</v>
      </c>
      <c r="F49" s="248"/>
      <c r="G49" s="248">
        <f>物量試算!G13</f>
        <v>2</v>
      </c>
      <c r="H49" s="248">
        <v>40</v>
      </c>
      <c r="I49" s="249">
        <f t="shared" si="3"/>
        <v>80</v>
      </c>
    </row>
    <row r="50" spans="2:10" x14ac:dyDescent="0.4">
      <c r="C50" s="301"/>
      <c r="D50" s="114" t="s">
        <v>250</v>
      </c>
      <c r="E50" s="254" t="s">
        <v>462</v>
      </c>
      <c r="F50" s="254"/>
      <c r="G50" s="254">
        <v>1</v>
      </c>
      <c r="H50" s="254">
        <v>40</v>
      </c>
      <c r="I50" s="255">
        <f t="shared" si="3"/>
        <v>40</v>
      </c>
    </row>
    <row r="51" spans="2:10" x14ac:dyDescent="0.4">
      <c r="C51" s="301" t="s">
        <v>308</v>
      </c>
      <c r="D51" s="302"/>
      <c r="E51" s="168" t="s">
        <v>459</v>
      </c>
      <c r="F51" s="168"/>
      <c r="G51" s="169">
        <v>1</v>
      </c>
      <c r="H51" s="169">
        <v>10</v>
      </c>
      <c r="I51" s="170">
        <f t="shared" si="3"/>
        <v>10</v>
      </c>
    </row>
    <row r="52" spans="2:10" x14ac:dyDescent="0.4">
      <c r="C52" s="301" t="s">
        <v>297</v>
      </c>
      <c r="D52" s="302"/>
      <c r="E52" s="223" t="s">
        <v>460</v>
      </c>
      <c r="F52" s="223"/>
      <c r="G52" s="224">
        <v>1</v>
      </c>
      <c r="H52" s="224">
        <v>40</v>
      </c>
      <c r="I52" s="225">
        <f t="shared" si="3"/>
        <v>40</v>
      </c>
    </row>
    <row r="53" spans="2:10" x14ac:dyDescent="0.4">
      <c r="B53" s="144"/>
      <c r="C53" s="301" t="s">
        <v>298</v>
      </c>
      <c r="D53" s="302"/>
      <c r="E53" s="129" t="s">
        <v>460</v>
      </c>
      <c r="F53" s="172"/>
      <c r="G53" s="173">
        <v>1</v>
      </c>
      <c r="H53" s="173">
        <v>40</v>
      </c>
      <c r="I53" s="174">
        <f t="shared" si="3"/>
        <v>40</v>
      </c>
    </row>
    <row r="54" spans="2:10" x14ac:dyDescent="0.4">
      <c r="B54" s="144"/>
      <c r="C54" s="307" t="s">
        <v>275</v>
      </c>
      <c r="D54" s="312"/>
      <c r="E54" s="190" t="s">
        <v>461</v>
      </c>
      <c r="F54" s="191"/>
      <c r="G54" s="192">
        <v>1</v>
      </c>
      <c r="H54" s="192">
        <v>10</v>
      </c>
      <c r="I54" s="193">
        <f t="shared" si="3"/>
        <v>10</v>
      </c>
    </row>
    <row r="55" spans="2:10" x14ac:dyDescent="0.4">
      <c r="C55" s="301" t="s">
        <v>276</v>
      </c>
      <c r="D55" s="302"/>
      <c r="E55" s="129" t="s">
        <v>461</v>
      </c>
      <c r="F55" s="176"/>
      <c r="G55" s="153">
        <v>1</v>
      </c>
      <c r="H55" s="153">
        <v>20</v>
      </c>
      <c r="I55" s="154">
        <f t="shared" si="3"/>
        <v>20</v>
      </c>
    </row>
    <row r="56" spans="2:10" x14ac:dyDescent="0.4">
      <c r="C56" s="301" t="s">
        <v>277</v>
      </c>
      <c r="D56" s="302"/>
      <c r="E56" s="129" t="s">
        <v>461</v>
      </c>
      <c r="F56" s="195"/>
      <c r="G56" s="196">
        <v>1</v>
      </c>
      <c r="H56" s="196">
        <v>20</v>
      </c>
      <c r="I56" s="197">
        <f t="shared" si="3"/>
        <v>20</v>
      </c>
    </row>
    <row r="57" spans="2:10" x14ac:dyDescent="0.4">
      <c r="C57" s="301" t="s">
        <v>278</v>
      </c>
      <c r="D57" s="302"/>
      <c r="E57" s="129" t="s">
        <v>459</v>
      </c>
      <c r="F57" s="178"/>
      <c r="G57" s="179">
        <v>1</v>
      </c>
      <c r="H57" s="179">
        <v>20</v>
      </c>
      <c r="I57" s="180">
        <f t="shared" si="3"/>
        <v>20</v>
      </c>
    </row>
    <row r="58" spans="2:10" x14ac:dyDescent="0.4">
      <c r="C58" s="301" t="s">
        <v>279</v>
      </c>
      <c r="D58" s="302"/>
      <c r="E58" s="227" t="s">
        <v>461</v>
      </c>
      <c r="F58" s="227"/>
      <c r="G58" s="163">
        <v>1</v>
      </c>
      <c r="H58" s="163">
        <v>40</v>
      </c>
      <c r="I58" s="164">
        <f t="shared" si="3"/>
        <v>40</v>
      </c>
    </row>
    <row r="59" spans="2:10" x14ac:dyDescent="0.4">
      <c r="C59" s="301" t="s">
        <v>280</v>
      </c>
      <c r="D59" s="114" t="s">
        <v>303</v>
      </c>
      <c r="E59" s="114" t="s">
        <v>461</v>
      </c>
      <c r="F59" s="146"/>
      <c r="G59" s="146">
        <v>1</v>
      </c>
      <c r="H59" s="146">
        <v>3</v>
      </c>
      <c r="I59" s="147">
        <f t="shared" si="3"/>
        <v>3</v>
      </c>
      <c r="J59">
        <f>SUM(I59:I63)/20</f>
        <v>2.8</v>
      </c>
    </row>
    <row r="60" spans="2:10" x14ac:dyDescent="0.4">
      <c r="C60" s="301"/>
      <c r="D60" s="114" t="s">
        <v>304</v>
      </c>
      <c r="E60" s="114" t="s">
        <v>461</v>
      </c>
      <c r="F60" s="146"/>
      <c r="G60" s="146">
        <v>1</v>
      </c>
      <c r="H60" s="146">
        <v>3</v>
      </c>
      <c r="I60" s="147">
        <f t="shared" si="3"/>
        <v>3</v>
      </c>
    </row>
    <row r="61" spans="2:10" x14ac:dyDescent="0.4">
      <c r="C61" s="301"/>
      <c r="D61" s="114" t="s">
        <v>305</v>
      </c>
      <c r="E61" s="114" t="s">
        <v>461</v>
      </c>
      <c r="F61" s="146"/>
      <c r="G61" s="146">
        <v>1</v>
      </c>
      <c r="H61" s="146">
        <v>10</v>
      </c>
      <c r="I61" s="147">
        <f t="shared" si="3"/>
        <v>10</v>
      </c>
    </row>
    <row r="62" spans="2:10" x14ac:dyDescent="0.4">
      <c r="C62" s="301"/>
      <c r="D62" s="114" t="s">
        <v>306</v>
      </c>
      <c r="E62" s="114" t="s">
        <v>461</v>
      </c>
      <c r="F62" s="146"/>
      <c r="G62" s="146">
        <v>1</v>
      </c>
      <c r="H62" s="146">
        <v>20</v>
      </c>
      <c r="I62" s="147">
        <f t="shared" si="3"/>
        <v>20</v>
      </c>
    </row>
    <row r="63" spans="2:10" x14ac:dyDescent="0.4">
      <c r="C63" s="301"/>
      <c r="D63" s="114" t="s">
        <v>307</v>
      </c>
      <c r="E63" s="114" t="s">
        <v>461</v>
      </c>
      <c r="F63" s="146"/>
      <c r="G63" s="146">
        <v>1</v>
      </c>
      <c r="H63" s="146">
        <v>20</v>
      </c>
      <c r="I63" s="147">
        <f t="shared" si="3"/>
        <v>20</v>
      </c>
    </row>
    <row r="64" spans="2:10" x14ac:dyDescent="0.4">
      <c r="C64" s="301" t="s">
        <v>281</v>
      </c>
      <c r="D64" s="302"/>
      <c r="E64" s="114" t="s">
        <v>461</v>
      </c>
      <c r="F64" s="199"/>
      <c r="G64" s="200">
        <v>1</v>
      </c>
      <c r="H64" s="200">
        <v>20</v>
      </c>
      <c r="I64" s="201">
        <f t="shared" si="3"/>
        <v>20</v>
      </c>
    </row>
    <row r="65" spans="2:9" x14ac:dyDescent="0.4">
      <c r="C65" s="301" t="s">
        <v>282</v>
      </c>
      <c r="D65" s="302"/>
      <c r="E65" s="114" t="s">
        <v>461</v>
      </c>
      <c r="F65" s="203"/>
      <c r="G65" s="204">
        <v>1</v>
      </c>
      <c r="H65" s="204">
        <v>20</v>
      </c>
      <c r="I65" s="205">
        <f t="shared" si="3"/>
        <v>20</v>
      </c>
    </row>
    <row r="66" spans="2:9" x14ac:dyDescent="0.4">
      <c r="B66" s="144"/>
      <c r="C66" s="310" t="s">
        <v>283</v>
      </c>
      <c r="D66" s="311"/>
      <c r="E66" s="168" t="s">
        <v>459</v>
      </c>
      <c r="F66" s="168"/>
      <c r="G66" s="169">
        <v>1</v>
      </c>
      <c r="H66" s="169">
        <v>10</v>
      </c>
      <c r="I66" s="170">
        <f t="shared" si="3"/>
        <v>10</v>
      </c>
    </row>
    <row r="67" spans="2:9" x14ac:dyDescent="0.4">
      <c r="C67" s="301" t="s">
        <v>284</v>
      </c>
      <c r="D67" s="302"/>
      <c r="E67" s="232" t="s">
        <v>459</v>
      </c>
      <c r="F67" s="232"/>
      <c r="G67" s="233">
        <v>1</v>
      </c>
      <c r="H67" s="233">
        <v>20</v>
      </c>
      <c r="I67" s="234">
        <f t="shared" si="3"/>
        <v>20</v>
      </c>
    </row>
    <row r="68" spans="2:9" x14ac:dyDescent="0.4">
      <c r="C68" s="301" t="s">
        <v>285</v>
      </c>
      <c r="D68" s="302"/>
      <c r="E68" s="223" t="s">
        <v>461</v>
      </c>
      <c r="F68" s="223"/>
      <c r="G68" s="224">
        <v>1</v>
      </c>
      <c r="H68" s="224">
        <v>20</v>
      </c>
      <c r="I68" s="225">
        <f t="shared" si="3"/>
        <v>20</v>
      </c>
    </row>
    <row r="69" spans="2:9" x14ac:dyDescent="0.4">
      <c r="C69" s="301" t="s">
        <v>286</v>
      </c>
      <c r="D69" s="302"/>
      <c r="E69" s="209" t="s">
        <v>459</v>
      </c>
      <c r="F69" s="209"/>
      <c r="G69" s="207">
        <v>1</v>
      </c>
      <c r="H69" s="207">
        <v>30</v>
      </c>
      <c r="I69" s="208">
        <f t="shared" si="3"/>
        <v>30</v>
      </c>
    </row>
    <row r="70" spans="2:9" x14ac:dyDescent="0.4">
      <c r="C70" s="301" t="s">
        <v>287</v>
      </c>
      <c r="D70" s="302"/>
      <c r="E70" s="172" t="s">
        <v>461</v>
      </c>
      <c r="F70" s="172"/>
      <c r="G70" s="173">
        <v>1</v>
      </c>
      <c r="H70" s="173">
        <v>30</v>
      </c>
      <c r="I70" s="174">
        <f t="shared" si="3"/>
        <v>30</v>
      </c>
    </row>
    <row r="71" spans="2:9" x14ac:dyDescent="0.4">
      <c r="C71" s="301" t="s">
        <v>288</v>
      </c>
      <c r="D71" s="302"/>
      <c r="E71" s="129" t="s">
        <v>459</v>
      </c>
      <c r="F71" s="185"/>
      <c r="G71" s="186">
        <v>1</v>
      </c>
      <c r="H71" s="186">
        <v>40</v>
      </c>
      <c r="I71" s="187">
        <f t="shared" si="3"/>
        <v>40</v>
      </c>
    </row>
    <row r="72" spans="2:9" x14ac:dyDescent="0.4">
      <c r="C72" s="301" t="s">
        <v>289</v>
      </c>
      <c r="D72" s="302"/>
      <c r="E72" s="223" t="s">
        <v>459</v>
      </c>
      <c r="F72" s="223"/>
      <c r="G72" s="224">
        <v>1</v>
      </c>
      <c r="H72" s="224">
        <v>40</v>
      </c>
      <c r="I72" s="225">
        <f t="shared" si="3"/>
        <v>40</v>
      </c>
    </row>
    <row r="73" spans="2:9" x14ac:dyDescent="0.4">
      <c r="C73" s="301" t="s">
        <v>290</v>
      </c>
      <c r="D73" s="302"/>
      <c r="E73" s="219" t="s">
        <v>459</v>
      </c>
      <c r="F73" s="219"/>
      <c r="G73" s="220">
        <v>1</v>
      </c>
      <c r="H73" s="220">
        <v>20</v>
      </c>
      <c r="I73" s="221">
        <f t="shared" si="3"/>
        <v>20</v>
      </c>
    </row>
    <row r="74" spans="2:9" x14ac:dyDescent="0.4">
      <c r="C74" s="301" t="s">
        <v>291</v>
      </c>
      <c r="D74" s="302"/>
      <c r="E74" s="228" t="s">
        <v>461</v>
      </c>
      <c r="F74" s="228"/>
      <c r="G74" s="229">
        <v>1</v>
      </c>
      <c r="H74" s="229">
        <v>10</v>
      </c>
      <c r="I74" s="230">
        <f t="shared" si="3"/>
        <v>10</v>
      </c>
    </row>
    <row r="75" spans="2:9" x14ac:dyDescent="0.4">
      <c r="C75" s="301" t="s">
        <v>323</v>
      </c>
      <c r="D75" s="302"/>
      <c r="E75" s="211" t="s">
        <v>459</v>
      </c>
      <c r="F75" s="212"/>
      <c r="G75" s="212">
        <v>1</v>
      </c>
      <c r="H75" s="212">
        <v>60</v>
      </c>
      <c r="I75" s="213">
        <f t="shared" si="3"/>
        <v>60</v>
      </c>
    </row>
    <row r="76" spans="2:9" ht="19.5" thickBot="1" x14ac:dyDescent="0.45">
      <c r="C76" s="303" t="s">
        <v>324</v>
      </c>
      <c r="D76" s="304"/>
      <c r="E76" s="215" t="s">
        <v>459</v>
      </c>
      <c r="F76" s="216"/>
      <c r="G76" s="216">
        <v>3</v>
      </c>
      <c r="H76" s="216">
        <v>30</v>
      </c>
      <c r="I76" s="217">
        <f t="shared" si="3"/>
        <v>90</v>
      </c>
    </row>
  </sheetData>
  <mergeCells count="47">
    <mergeCell ref="C29:C32"/>
    <mergeCell ref="C10:D10"/>
    <mergeCell ref="C65:D65"/>
    <mergeCell ref="C66:D66"/>
    <mergeCell ref="C67:D67"/>
    <mergeCell ref="C54:D54"/>
    <mergeCell ref="C33:C34"/>
    <mergeCell ref="C39:C41"/>
    <mergeCell ref="C42:C44"/>
    <mergeCell ref="C47:C50"/>
    <mergeCell ref="C12:C14"/>
    <mergeCell ref="C15:C17"/>
    <mergeCell ref="C18:C19"/>
    <mergeCell ref="C20:C23"/>
    <mergeCell ref="C24:C28"/>
    <mergeCell ref="C46:D46"/>
    <mergeCell ref="C74:D74"/>
    <mergeCell ref="C69:D69"/>
    <mergeCell ref="C70:D70"/>
    <mergeCell ref="C68:D68"/>
    <mergeCell ref="C55:D55"/>
    <mergeCell ref="C56:D56"/>
    <mergeCell ref="C57:D57"/>
    <mergeCell ref="C58:D58"/>
    <mergeCell ref="C59:C63"/>
    <mergeCell ref="C64:D64"/>
    <mergeCell ref="F2:G2"/>
    <mergeCell ref="F3:G3"/>
    <mergeCell ref="F4:G4"/>
    <mergeCell ref="F6:G6"/>
    <mergeCell ref="F7:G7"/>
    <mergeCell ref="F5:G5"/>
    <mergeCell ref="C11:D11"/>
    <mergeCell ref="C75:D75"/>
    <mergeCell ref="C76:D76"/>
    <mergeCell ref="C9:D9"/>
    <mergeCell ref="C53:D53"/>
    <mergeCell ref="C51:D51"/>
    <mergeCell ref="C52:D52"/>
    <mergeCell ref="C35:D35"/>
    <mergeCell ref="C36:D36"/>
    <mergeCell ref="C37:D37"/>
    <mergeCell ref="C38:D38"/>
    <mergeCell ref="C45:D45"/>
    <mergeCell ref="C71:D71"/>
    <mergeCell ref="C72:D72"/>
    <mergeCell ref="C73:D73"/>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62C68-27CE-44FF-AC9E-9300FE5BBC38}">
  <dimension ref="C1:I17"/>
  <sheetViews>
    <sheetView workbookViewId="0">
      <selection activeCell="E24" sqref="E24"/>
    </sheetView>
  </sheetViews>
  <sheetFormatPr defaultRowHeight="18.75" x14ac:dyDescent="0.4"/>
  <cols>
    <col min="3" max="3" width="18.125" customWidth="1"/>
    <col min="4" max="4" width="9.87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214</v>
      </c>
      <c r="F2" s="106">
        <f>SUM(F10:F89)</f>
        <v>128</v>
      </c>
      <c r="G2" s="103" t="s">
        <v>219</v>
      </c>
    </row>
    <row r="3" spans="3:9" x14ac:dyDescent="0.4">
      <c r="E3" s="136" t="s">
        <v>215</v>
      </c>
      <c r="F3" s="101">
        <f>SUM(H10:H89)</f>
        <v>4600</v>
      </c>
      <c r="G3" s="104" t="s">
        <v>220</v>
      </c>
    </row>
    <row r="4" spans="3:9" x14ac:dyDescent="0.4">
      <c r="E4" s="136" t="s">
        <v>216</v>
      </c>
      <c r="F4" s="101">
        <f>F3/20</f>
        <v>230</v>
      </c>
      <c r="G4" s="104" t="s">
        <v>221</v>
      </c>
    </row>
    <row r="5" spans="3:9" x14ac:dyDescent="0.4">
      <c r="E5" s="134" t="s">
        <v>438</v>
      </c>
      <c r="F5" s="142">
        <f>CEILING(F4/36, 1)</f>
        <v>7</v>
      </c>
      <c r="G5" s="104" t="s">
        <v>439</v>
      </c>
    </row>
    <row r="6" spans="3:9" x14ac:dyDescent="0.4">
      <c r="E6" s="136" t="s">
        <v>217</v>
      </c>
      <c r="F6" s="102">
        <v>800000</v>
      </c>
      <c r="G6" s="104" t="s">
        <v>222</v>
      </c>
    </row>
    <row r="7" spans="3:9" ht="19.5" thickBot="1" x14ac:dyDescent="0.45">
      <c r="E7" s="137" t="s">
        <v>218</v>
      </c>
      <c r="F7" s="107">
        <f>F4*F6</f>
        <v>184000000</v>
      </c>
      <c r="G7" s="105" t="s">
        <v>222</v>
      </c>
    </row>
    <row r="8" spans="3:9" ht="19.5" thickBot="1" x14ac:dyDescent="0.45"/>
    <row r="9" spans="3:9" ht="19.5" thickBot="1" x14ac:dyDescent="0.45">
      <c r="C9" s="305" t="s">
        <v>318</v>
      </c>
      <c r="D9" s="313"/>
      <c r="E9" s="126" t="s">
        <v>197</v>
      </c>
      <c r="F9" s="126" t="s">
        <v>175</v>
      </c>
      <c r="G9" s="126" t="s">
        <v>176</v>
      </c>
      <c r="H9" s="133" t="s">
        <v>213</v>
      </c>
      <c r="I9" s="99"/>
    </row>
    <row r="10" spans="3:9" x14ac:dyDescent="0.4">
      <c r="C10" s="314" t="s">
        <v>325</v>
      </c>
      <c r="D10" s="315"/>
      <c r="E10" s="123" t="s">
        <v>326</v>
      </c>
      <c r="F10" s="123">
        <v>1</v>
      </c>
      <c r="G10" s="123">
        <v>720</v>
      </c>
      <c r="H10" s="124">
        <f>F10*G10</f>
        <v>720</v>
      </c>
    </row>
    <row r="11" spans="3:9" x14ac:dyDescent="0.4">
      <c r="C11" s="301" t="s">
        <v>253</v>
      </c>
      <c r="D11" s="302"/>
      <c r="E11" s="114"/>
      <c r="F11" s="114">
        <v>1</v>
      </c>
      <c r="G11" s="114">
        <v>120</v>
      </c>
      <c r="H11" s="115">
        <f>F11*G11</f>
        <v>120</v>
      </c>
    </row>
    <row r="12" spans="3:9" x14ac:dyDescent="0.4">
      <c r="C12" s="301" t="s">
        <v>256</v>
      </c>
      <c r="D12" s="302"/>
      <c r="E12" s="114"/>
      <c r="F12" s="114">
        <f>物量試算!G8</f>
        <v>20</v>
      </c>
      <c r="G12" s="114">
        <v>30</v>
      </c>
      <c r="H12" s="115">
        <f t="shared" ref="H12:H17" si="0">F12*G12</f>
        <v>600</v>
      </c>
    </row>
    <row r="13" spans="3:9" x14ac:dyDescent="0.4">
      <c r="C13" s="301" t="s">
        <v>270</v>
      </c>
      <c r="D13" s="302"/>
      <c r="E13" s="131"/>
      <c r="F13" s="114">
        <f>物量試算!G9</f>
        <v>20</v>
      </c>
      <c r="G13" s="114">
        <v>20</v>
      </c>
      <c r="H13" s="115">
        <f t="shared" si="0"/>
        <v>400</v>
      </c>
    </row>
    <row r="14" spans="3:9" x14ac:dyDescent="0.4">
      <c r="C14" s="301" t="s">
        <v>192</v>
      </c>
      <c r="D14" s="302"/>
      <c r="E14" s="131"/>
      <c r="F14" s="114">
        <f>物量試算!G10</f>
        <v>30</v>
      </c>
      <c r="G14" s="114">
        <v>30</v>
      </c>
      <c r="H14" s="115">
        <f t="shared" si="0"/>
        <v>900</v>
      </c>
    </row>
    <row r="15" spans="3:9" x14ac:dyDescent="0.4">
      <c r="C15" s="301" t="s">
        <v>193</v>
      </c>
      <c r="D15" s="302"/>
      <c r="E15" s="114"/>
      <c r="F15" s="114">
        <f>物量試算!G11</f>
        <v>30</v>
      </c>
      <c r="G15" s="114">
        <v>30</v>
      </c>
      <c r="H15" s="115">
        <f t="shared" si="0"/>
        <v>900</v>
      </c>
    </row>
    <row r="16" spans="3:9" x14ac:dyDescent="0.4">
      <c r="C16" s="301" t="s">
        <v>194</v>
      </c>
      <c r="D16" s="302"/>
      <c r="E16" s="114"/>
      <c r="F16" s="114">
        <f>物量試算!G12</f>
        <v>20</v>
      </c>
      <c r="G16" s="114">
        <v>30</v>
      </c>
      <c r="H16" s="115">
        <f t="shared" si="0"/>
        <v>600</v>
      </c>
    </row>
    <row r="17" spans="3:8" ht="19.5" thickBot="1" x14ac:dyDescent="0.45">
      <c r="C17" s="303" t="s">
        <v>327</v>
      </c>
      <c r="D17" s="304"/>
      <c r="E17" s="119"/>
      <c r="F17" s="119">
        <f>物量試算!G16</f>
        <v>6</v>
      </c>
      <c r="G17" s="119">
        <v>60</v>
      </c>
      <c r="H17" s="132">
        <f t="shared" si="0"/>
        <v>360</v>
      </c>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予算</vt:lpstr>
      <vt:lpstr>マイルストーン</vt:lpstr>
      <vt:lpstr>組織図</vt:lpstr>
      <vt:lpstr>人月表</vt:lpstr>
      <vt:lpstr>物量試算</vt:lpstr>
      <vt:lpstr>予算概算</vt:lpstr>
      <vt:lpstr>Art工数試算表</vt:lpstr>
      <vt:lpstr>Plan工数試算表</vt:lpstr>
      <vt:lpstr>Model工数試算表</vt:lpstr>
      <vt:lpstr>Environmentl工数試算表</vt:lpstr>
      <vt:lpstr>Motion工数試算表</vt:lpstr>
      <vt:lpstr>Program工数試算表</vt:lpstr>
      <vt:lpstr>Effect工数試算表</vt:lpstr>
      <vt:lpstr>Sound工数試算表</vt:lpstr>
      <vt:lpstr>UI工数試算表</vt:lpstr>
      <vt:lpstr>その他工数試算表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村上貴宏</dc:creator>
  <cp:lastModifiedBy>西村仁</cp:lastModifiedBy>
  <dcterms:created xsi:type="dcterms:W3CDTF">2020-03-24T05:55:14Z</dcterms:created>
  <dcterms:modified xsi:type="dcterms:W3CDTF">2020-04-05T09:47:15Z</dcterms:modified>
</cp:coreProperties>
</file>