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ate1904="1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CGD\Excel Avançado\29.09\"/>
    </mc:Choice>
  </mc:AlternateContent>
  <xr:revisionPtr revIDLastSave="0" documentId="8_{712CD448-E0F0-4016-B940-E8EEF2CEB6AA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Dados" sheetId="4" r:id="rId1"/>
    <sheet name="10" sheetId="1" r:id="rId2"/>
    <sheet name="11" sheetId="2" r:id="rId3"/>
    <sheet name="14" sheetId="3" r:id="rId4"/>
    <sheet name="15" sheetId="5" r:id="rId5"/>
  </sheets>
  <calcPr calcId="191029"/>
</workbook>
</file>

<file path=xl/calcChain.xml><?xml version="1.0" encoding="utf-8"?>
<calcChain xmlns="http://schemas.openxmlformats.org/spreadsheetml/2006/main">
  <c r="H13" i="5" l="1"/>
  <c r="F13" i="5"/>
  <c r="C13" i="5"/>
  <c r="H12" i="5"/>
  <c r="F12" i="5"/>
  <c r="C12" i="5"/>
  <c r="H11" i="5"/>
  <c r="F11" i="5"/>
  <c r="C11" i="5"/>
  <c r="H10" i="5"/>
  <c r="F10" i="5"/>
  <c r="C10" i="5"/>
  <c r="H9" i="5"/>
  <c r="F9" i="5"/>
  <c r="C9" i="5"/>
  <c r="H8" i="5"/>
  <c r="F8" i="5"/>
  <c r="C8" i="5"/>
  <c r="H7" i="5"/>
  <c r="F7" i="5"/>
  <c r="C7" i="5"/>
  <c r="H6" i="5"/>
  <c r="F6" i="5"/>
  <c r="C6" i="5"/>
  <c r="H5" i="5"/>
  <c r="F5" i="5"/>
  <c r="C5" i="5"/>
  <c r="G5" i="5" s="1"/>
  <c r="I5" i="5" s="1"/>
  <c r="J5" i="5" s="1"/>
  <c r="H4" i="5"/>
  <c r="F4" i="5"/>
  <c r="C4" i="5"/>
  <c r="H3" i="5"/>
  <c r="F3" i="5"/>
  <c r="C3" i="5"/>
  <c r="I5" i="3"/>
  <c r="J5" i="3" s="1"/>
  <c r="I13" i="3"/>
  <c r="I12" i="3"/>
  <c r="I11" i="3"/>
  <c r="I10" i="3"/>
  <c r="I9" i="3"/>
  <c r="I8" i="3"/>
  <c r="I7" i="3"/>
  <c r="I6" i="3"/>
  <c r="I3" i="3"/>
  <c r="I4" i="3"/>
  <c r="J7" i="3"/>
  <c r="K13" i="3"/>
  <c r="K12" i="3"/>
  <c r="K11" i="3"/>
  <c r="K10" i="3"/>
  <c r="K9" i="3"/>
  <c r="K8" i="3"/>
  <c r="K7" i="3"/>
  <c r="K6" i="3"/>
  <c r="K5" i="3"/>
  <c r="J13" i="3"/>
  <c r="H13" i="3"/>
  <c r="G13" i="3"/>
  <c r="L13" i="3" s="1"/>
  <c r="H12" i="3"/>
  <c r="G12" i="3"/>
  <c r="J12" i="3" s="1"/>
  <c r="J11" i="3"/>
  <c r="H11" i="3"/>
  <c r="G11" i="3"/>
  <c r="H10" i="3"/>
  <c r="G10" i="3"/>
  <c r="J9" i="3"/>
  <c r="H9" i="3"/>
  <c r="G9" i="3"/>
  <c r="L9" i="3" s="1"/>
  <c r="H8" i="3"/>
  <c r="G8" i="3"/>
  <c r="J8" i="3" s="1"/>
  <c r="H7" i="3"/>
  <c r="G7" i="3"/>
  <c r="L7" i="3" s="1"/>
  <c r="H6" i="3"/>
  <c r="G6" i="3"/>
  <c r="H5" i="3"/>
  <c r="G5" i="3"/>
  <c r="L5" i="3" s="1"/>
  <c r="H4" i="3"/>
  <c r="H3" i="3"/>
  <c r="F13" i="3"/>
  <c r="F12" i="3"/>
  <c r="F11" i="3"/>
  <c r="F10" i="3"/>
  <c r="F9" i="3"/>
  <c r="F8" i="3"/>
  <c r="F7" i="3"/>
  <c r="F6" i="3"/>
  <c r="F5" i="3"/>
  <c r="F4" i="3"/>
  <c r="G4" i="3" s="1"/>
  <c r="F3" i="3"/>
  <c r="G3" i="3" s="1"/>
  <c r="C13" i="3"/>
  <c r="C12" i="3"/>
  <c r="C11" i="3"/>
  <c r="C10" i="3"/>
  <c r="C9" i="3"/>
  <c r="C8" i="3"/>
  <c r="C7" i="3"/>
  <c r="C6" i="3"/>
  <c r="C5" i="3"/>
  <c r="C4" i="3"/>
  <c r="C3" i="3"/>
  <c r="L3" i="2"/>
  <c r="L6" i="2"/>
  <c r="L7" i="2"/>
  <c r="L8" i="2"/>
  <c r="L10" i="2"/>
  <c r="L11" i="2"/>
  <c r="L12" i="2"/>
  <c r="L13" i="2"/>
  <c r="K13" i="2"/>
  <c r="K12" i="2"/>
  <c r="K11" i="2"/>
  <c r="K10" i="2"/>
  <c r="K8" i="2"/>
  <c r="K7" i="2"/>
  <c r="K6" i="2"/>
  <c r="K5" i="5" l="1"/>
  <c r="L5" i="5" s="1"/>
  <c r="G6" i="5"/>
  <c r="G8" i="5"/>
  <c r="I8" i="5" s="1"/>
  <c r="J8" i="5" s="1"/>
  <c r="G9" i="5"/>
  <c r="G10" i="5"/>
  <c r="K10" i="5" s="1"/>
  <c r="L10" i="5" s="1"/>
  <c r="G12" i="5"/>
  <c r="G13" i="5"/>
  <c r="I13" i="5" s="1"/>
  <c r="J13" i="5" s="1"/>
  <c r="G4" i="5"/>
  <c r="I4" i="5" s="1"/>
  <c r="J4" i="5" s="1"/>
  <c r="G7" i="5"/>
  <c r="G11" i="5"/>
  <c r="G3" i="5"/>
  <c r="I10" i="5"/>
  <c r="J10" i="5" s="1"/>
  <c r="J4" i="3"/>
  <c r="K4" i="3"/>
  <c r="L4" i="3" s="1"/>
  <c r="J10" i="3"/>
  <c r="J6" i="3"/>
  <c r="K3" i="3"/>
  <c r="L3" i="3" s="1"/>
  <c r="J3" i="3"/>
  <c r="L11" i="3"/>
  <c r="L8" i="3"/>
  <c r="L12" i="3"/>
  <c r="L6" i="3"/>
  <c r="L10" i="3"/>
  <c r="K3" i="2"/>
  <c r="H13" i="2"/>
  <c r="G13" i="2"/>
  <c r="I13" i="2" s="1"/>
  <c r="J13" i="2" s="1"/>
  <c r="H12" i="2"/>
  <c r="G12" i="2"/>
  <c r="I12" i="2" s="1"/>
  <c r="J12" i="2" s="1"/>
  <c r="H11" i="2"/>
  <c r="G11" i="2"/>
  <c r="I11" i="2" s="1"/>
  <c r="J11" i="2" s="1"/>
  <c r="H10" i="2"/>
  <c r="G10" i="2"/>
  <c r="I10" i="2" s="1"/>
  <c r="J10" i="2" s="1"/>
  <c r="H9" i="2"/>
  <c r="H8" i="2"/>
  <c r="G8" i="2"/>
  <c r="I8" i="2" s="1"/>
  <c r="J8" i="2" s="1"/>
  <c r="H7" i="2"/>
  <c r="G7" i="2"/>
  <c r="I7" i="2" s="1"/>
  <c r="J7" i="2" s="1"/>
  <c r="H6" i="2"/>
  <c r="G6" i="2"/>
  <c r="I6" i="2" s="1"/>
  <c r="J6" i="2" s="1"/>
  <c r="H5" i="2"/>
  <c r="H4" i="2"/>
  <c r="H3" i="2"/>
  <c r="G3" i="2"/>
  <c r="I3" i="2" s="1"/>
  <c r="J3" i="2" s="1"/>
  <c r="F13" i="2"/>
  <c r="F12" i="2"/>
  <c r="F11" i="2"/>
  <c r="F10" i="2"/>
  <c r="F9" i="2"/>
  <c r="G9" i="2" s="1"/>
  <c r="F8" i="2"/>
  <c r="F7" i="2"/>
  <c r="F6" i="2"/>
  <c r="F5" i="2"/>
  <c r="G5" i="2" s="1"/>
  <c r="F4" i="2"/>
  <c r="G4" i="2" s="1"/>
  <c r="F3" i="2"/>
  <c r="C13" i="2"/>
  <c r="C12" i="2"/>
  <c r="C11" i="2"/>
  <c r="C10" i="2"/>
  <c r="C9" i="2"/>
  <c r="C8" i="2"/>
  <c r="C7" i="2"/>
  <c r="C6" i="2"/>
  <c r="C5" i="2"/>
  <c r="C4" i="2"/>
  <c r="C3" i="2"/>
  <c r="J13" i="1"/>
  <c r="J12" i="1"/>
  <c r="J11" i="1"/>
  <c r="J10" i="1"/>
  <c r="J9" i="1"/>
  <c r="J8" i="1"/>
  <c r="J7" i="1"/>
  <c r="J6" i="1"/>
  <c r="J5" i="1"/>
  <c r="J4" i="1"/>
  <c r="J3" i="1"/>
  <c r="K4" i="5" l="1"/>
  <c r="L4" i="5" s="1"/>
  <c r="I6" i="5"/>
  <c r="J6" i="5" s="1"/>
  <c r="K6" i="5"/>
  <c r="L6" i="5" s="1"/>
  <c r="K7" i="5"/>
  <c r="L7" i="5" s="1"/>
  <c r="I7" i="5"/>
  <c r="J7" i="5" s="1"/>
  <c r="K8" i="5"/>
  <c r="L8" i="5" s="1"/>
  <c r="I9" i="5"/>
  <c r="J9" i="5" s="1"/>
  <c r="K9" i="5"/>
  <c r="L9" i="5" s="1"/>
  <c r="K11" i="5"/>
  <c r="L11" i="5" s="1"/>
  <c r="I12" i="5"/>
  <c r="J12" i="5" s="1"/>
  <c r="K12" i="5"/>
  <c r="L12" i="5" s="1"/>
  <c r="K13" i="5"/>
  <c r="L13" i="5" s="1"/>
  <c r="I11" i="5"/>
  <c r="J11" i="5" s="1"/>
  <c r="I3" i="5"/>
  <c r="J3" i="5" s="1"/>
  <c r="K3" i="5"/>
  <c r="L3" i="5" s="1"/>
  <c r="I9" i="2"/>
  <c r="J9" i="2" s="1"/>
  <c r="K9" i="2"/>
  <c r="L9" i="2" s="1"/>
  <c r="I5" i="2"/>
  <c r="J5" i="2" s="1"/>
  <c r="K5" i="2"/>
  <c r="L5" i="2" s="1"/>
  <c r="I4" i="2"/>
  <c r="J4" i="2" s="1"/>
  <c r="K4" i="2"/>
  <c r="L4" i="2" s="1"/>
  <c r="F13" i="1"/>
  <c r="F4" i="1"/>
  <c r="F5" i="1"/>
  <c r="F6" i="1"/>
  <c r="F7" i="1"/>
  <c r="F8" i="1"/>
  <c r="F9" i="1"/>
  <c r="F10" i="1"/>
  <c r="F11" i="1"/>
  <c r="F12" i="1"/>
  <c r="C13" i="1"/>
  <c r="C12" i="1"/>
  <c r="C11" i="1"/>
  <c r="C10" i="1"/>
  <c r="C9" i="1"/>
  <c r="C8" i="1"/>
  <c r="C7" i="1"/>
  <c r="C6" i="1"/>
  <c r="C5" i="1"/>
  <c r="C4" i="1"/>
  <c r="L15" i="5" l="1"/>
  <c r="E16" i="5" s="1"/>
  <c r="H13" i="1"/>
  <c r="H12" i="1"/>
  <c r="H9" i="1"/>
  <c r="H8" i="1"/>
  <c r="H5" i="1"/>
  <c r="H4" i="1"/>
  <c r="G10" i="1"/>
  <c r="I10" i="1" s="1"/>
  <c r="G6" i="1"/>
  <c r="I6" i="1" s="1"/>
  <c r="F3" i="1"/>
  <c r="G13" i="1"/>
  <c r="I13" i="1" s="1"/>
  <c r="G12" i="1"/>
  <c r="I12" i="1" s="1"/>
  <c r="G11" i="1"/>
  <c r="I11" i="1" s="1"/>
  <c r="G9" i="1"/>
  <c r="I9" i="1" s="1"/>
  <c r="G8" i="1"/>
  <c r="I8" i="1" s="1"/>
  <c r="G7" i="1"/>
  <c r="I7" i="1" s="1"/>
  <c r="G5" i="1"/>
  <c r="I5" i="1" s="1"/>
  <c r="G4" i="1"/>
  <c r="I4" i="1" s="1"/>
  <c r="C3" i="1"/>
  <c r="C13" i="4"/>
  <c r="C12" i="4"/>
  <c r="C11" i="4"/>
  <c r="H11" i="1" s="1"/>
  <c r="C10" i="4"/>
  <c r="H10" i="1" s="1"/>
  <c r="C9" i="4"/>
  <c r="C8" i="4"/>
  <c r="C7" i="4"/>
  <c r="H7" i="1" s="1"/>
  <c r="C6" i="4"/>
  <c r="H6" i="1" s="1"/>
  <c r="C5" i="4"/>
  <c r="C4" i="4"/>
  <c r="C3" i="4"/>
  <c r="H3" i="1" s="1"/>
  <c r="G3" i="1" l="1"/>
  <c r="L15" i="2"/>
  <c r="E16" i="2" s="1"/>
  <c r="I3" i="1" l="1"/>
  <c r="J15" i="1" s="1"/>
  <c r="L15" i="3"/>
  <c r="E16" i="3" s="1"/>
  <c r="E16" i="1" l="1"/>
</calcChain>
</file>

<file path=xl/sharedStrings.xml><?xml version="1.0" encoding="utf-8"?>
<sst xmlns="http://schemas.openxmlformats.org/spreadsheetml/2006/main" count="81" uniqueCount="31">
  <si>
    <t>Funcionário</t>
  </si>
  <si>
    <t>Entrada</t>
  </si>
  <si>
    <t>Saída</t>
  </si>
  <si>
    <t>Carga Horária/Dia</t>
  </si>
  <si>
    <t>Salário/Hora</t>
  </si>
  <si>
    <t>Total Hora/Dia</t>
  </si>
  <si>
    <t>Salário</t>
  </si>
  <si>
    <t>Márcio Prado Lopes</t>
  </si>
  <si>
    <t>Henrique Menezes Gonçalves</t>
  </si>
  <si>
    <t>Paulo Sérgio Pereira</t>
  </si>
  <si>
    <t>Carlos Alberto Ferreira</t>
  </si>
  <si>
    <t>Márcia Helena Silva</t>
  </si>
  <si>
    <t>Carolina Oliveira Galli</t>
  </si>
  <si>
    <t>Maria Eduarda Galli</t>
  </si>
  <si>
    <t>Fábio Toledo Lopes</t>
  </si>
  <si>
    <t>Silvana Aparecida Guedes</t>
  </si>
  <si>
    <t>Letícia Albuquerque Silva</t>
  </si>
  <si>
    <t>Eduardo Oliveira</t>
  </si>
  <si>
    <t>Total</t>
  </si>
  <si>
    <t>Almoço</t>
  </si>
  <si>
    <t>1º Período</t>
  </si>
  <si>
    <t>2º Período</t>
  </si>
  <si>
    <t>Volta</t>
  </si>
  <si>
    <t>Salário Extra</t>
  </si>
  <si>
    <t>Data:</t>
  </si>
  <si>
    <t>% extra:</t>
  </si>
  <si>
    <t>SALÁRIO TOTAL/DIA:</t>
  </si>
  <si>
    <t>SALDO DE SALÁRIO TOTAL:</t>
  </si>
  <si>
    <t>Saldo de Horas</t>
  </si>
  <si>
    <t>Hora Extra</t>
  </si>
  <si>
    <t>Saldo de Salário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</si>
</sst>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h:mm"/>
    <numFmt numFmtId="166" formatCode="_(* #,##0.00000_);_(* \(#,##0.00000\);_(* &quot;-&quot;?????_);_(@_)"/>
    <numFmt numFmtId="167" formatCode="&quot;R$&quot;\ #,##0.00"/>
    <numFmt numFmtId="168" formatCode="0.00000000000000000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7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3" fillId="0" borderId="0" xfId="0" applyFont="1"/>
    <xf numFmtId="165" fontId="0" fillId="0" borderId="0" xfId="0" applyNumberFormat="1"/>
    <xf numFmtId="44" fontId="0" fillId="0" borderId="0" xfId="0" applyNumberFormat="1"/>
    <xf numFmtId="165" fontId="7" fillId="7" borderId="23" xfId="6" applyNumberFormat="1" applyBorder="1" applyAlignment="1" applyProtection="1">
      <alignment horizontal="center"/>
      <protection locked="0"/>
    </xf>
    <xf numFmtId="165" fontId="7" fillId="7" borderId="24" xfId="6" applyNumberFormat="1" applyBorder="1" applyAlignment="1" applyProtection="1">
      <alignment horizontal="center"/>
      <protection locked="0"/>
    </xf>
    <xf numFmtId="0" fontId="7" fillId="7" borderId="23" xfId="6" applyBorder="1" applyProtection="1">
      <protection locked="0"/>
    </xf>
    <xf numFmtId="0" fontId="7" fillId="7" borderId="24" xfId="6" applyBorder="1" applyProtection="1">
      <protection locked="0"/>
    </xf>
    <xf numFmtId="20" fontId="2" fillId="5" borderId="6" xfId="4" applyNumberFormat="1" applyBorder="1" applyAlignment="1" applyProtection="1">
      <alignment horizontal="center"/>
    </xf>
    <xf numFmtId="20" fontId="2" fillId="5" borderId="14" xfId="4" applyNumberFormat="1" applyBorder="1" applyAlignment="1" applyProtection="1">
      <alignment horizontal="center"/>
    </xf>
    <xf numFmtId="0" fontId="6" fillId="6" borderId="18" xfId="5" applyFont="1" applyBorder="1" applyAlignment="1" applyProtection="1">
      <alignment horizontal="center"/>
    </xf>
    <xf numFmtId="0" fontId="6" fillId="6" borderId="19" xfId="5" applyFont="1" applyBorder="1" applyAlignment="1" applyProtection="1">
      <alignment horizontal="center"/>
    </xf>
    <xf numFmtId="0" fontId="6" fillId="6" borderId="21" xfId="5" applyFont="1" applyBorder="1" applyAlignment="1" applyProtection="1">
      <alignment horizontal="center"/>
    </xf>
    <xf numFmtId="0" fontId="6" fillId="6" borderId="20" xfId="5" applyFont="1" applyBorder="1" applyAlignment="1" applyProtection="1">
      <alignment horizontal="center"/>
    </xf>
    <xf numFmtId="20" fontId="2" fillId="5" borderId="12" xfId="4" applyNumberFormat="1" applyBorder="1" applyAlignment="1" applyProtection="1">
      <alignment horizontal="center"/>
    </xf>
    <xf numFmtId="20" fontId="2" fillId="5" borderId="5" xfId="4" applyNumberFormat="1" applyBorder="1" applyAlignment="1" applyProtection="1">
      <alignment horizontal="center"/>
    </xf>
    <xf numFmtId="20" fontId="2" fillId="5" borderId="13" xfId="4" applyNumberFormat="1" applyBorder="1" applyAlignment="1" applyProtection="1">
      <alignment horizontal="center"/>
    </xf>
    <xf numFmtId="20" fontId="2" fillId="5" borderId="16" xfId="4" applyNumberFormat="1" applyBorder="1" applyAlignment="1" applyProtection="1">
      <alignment horizontal="center"/>
    </xf>
    <xf numFmtId="164" fontId="8" fillId="8" borderId="31" xfId="0" applyNumberFormat="1" applyFont="1" applyFill="1" applyBorder="1"/>
    <xf numFmtId="0" fontId="5" fillId="2" borderId="1" xfId="1" applyFont="1" applyBorder="1" applyAlignment="1" applyProtection="1">
      <alignment horizontal="right"/>
    </xf>
    <xf numFmtId="14" fontId="0" fillId="8" borderId="1" xfId="0" applyNumberFormat="1" applyFill="1" applyBorder="1" applyAlignment="1">
      <alignment horizontal="center"/>
    </xf>
    <xf numFmtId="166" fontId="5" fillId="2" borderId="1" xfId="1" applyNumberFormat="1" applyFont="1" applyBorder="1" applyAlignment="1" applyProtection="1">
      <alignment horizontal="right"/>
    </xf>
    <xf numFmtId="2" fontId="0" fillId="0" borderId="0" xfId="0" applyNumberFormat="1"/>
    <xf numFmtId="165" fontId="3" fillId="0" borderId="0" xfId="0" applyNumberFormat="1" applyFont="1"/>
    <xf numFmtId="45" fontId="3" fillId="0" borderId="0" xfId="0" applyNumberFormat="1" applyFont="1"/>
    <xf numFmtId="9" fontId="0" fillId="8" borderId="1" xfId="0" applyNumberFormat="1" applyFill="1" applyBorder="1" applyAlignment="1">
      <alignment horizontal="center"/>
    </xf>
    <xf numFmtId="44" fontId="7" fillId="7" borderId="23" xfId="6" applyNumberFormat="1" applyBorder="1" applyProtection="1">
      <protection locked="0"/>
    </xf>
    <xf numFmtId="44" fontId="7" fillId="7" borderId="23" xfId="6" applyNumberFormat="1" applyBorder="1" applyProtection="1"/>
    <xf numFmtId="44" fontId="7" fillId="7" borderId="24" xfId="6" applyNumberFormat="1" applyBorder="1" applyProtection="1">
      <protection locked="0"/>
    </xf>
    <xf numFmtId="44" fontId="7" fillId="7" borderId="24" xfId="6" applyNumberFormat="1" applyBorder="1" applyProtection="1"/>
    <xf numFmtId="20" fontId="2" fillId="3" borderId="5" xfId="2" applyNumberFormat="1" applyBorder="1" applyAlignment="1" applyProtection="1">
      <alignment horizontal="center"/>
    </xf>
    <xf numFmtId="20" fontId="2" fillId="3" borderId="13" xfId="2" applyNumberFormat="1" applyBorder="1" applyAlignment="1" applyProtection="1">
      <alignment horizontal="center"/>
    </xf>
    <xf numFmtId="44" fontId="2" fillId="3" borderId="6" xfId="2" applyNumberFormat="1" applyBorder="1" applyProtection="1"/>
    <xf numFmtId="44" fontId="2" fillId="3" borderId="14" xfId="2" applyNumberFormat="1" applyBorder="1" applyProtection="1"/>
    <xf numFmtId="165" fontId="1" fillId="3" borderId="6" xfId="2" applyNumberFormat="1" applyFont="1" applyBorder="1" applyAlignment="1" applyProtection="1">
      <alignment horizontal="center"/>
    </xf>
    <xf numFmtId="165" fontId="1" fillId="3" borderId="14" xfId="2" applyNumberFormat="1" applyFont="1" applyBorder="1" applyAlignment="1" applyProtection="1">
      <alignment horizontal="center"/>
    </xf>
    <xf numFmtId="44" fontId="2" fillId="3" borderId="7" xfId="2" applyNumberFormat="1" applyBorder="1" applyAlignment="1" applyProtection="1">
      <alignment horizontal="center"/>
    </xf>
    <xf numFmtId="44" fontId="2" fillId="3" borderId="15" xfId="2" applyNumberFormat="1" applyBorder="1" applyAlignment="1" applyProtection="1">
      <alignment horizontal="center"/>
    </xf>
    <xf numFmtId="168" fontId="0" fillId="0" borderId="0" xfId="0" applyNumberFormat="1"/>
    <xf numFmtId="20" fontId="2" fillId="5" borderId="7" xfId="4" applyNumberFormat="1" applyBorder="1" applyAlignment="1" applyProtection="1">
      <alignment horizontal="center"/>
    </xf>
    <xf numFmtId="20" fontId="2" fillId="5" borderId="15" xfId="4" applyNumberFormat="1" applyBorder="1" applyAlignment="1" applyProtection="1">
      <alignment horizontal="center"/>
    </xf>
    <xf numFmtId="20" fontId="0" fillId="0" borderId="0" xfId="0" applyNumberFormat="1"/>
    <xf numFmtId="44" fontId="1" fillId="3" borderId="27" xfId="2" applyNumberFormat="1" applyFont="1" applyBorder="1" applyAlignment="1" applyProtection="1">
      <alignment horizontal="center"/>
    </xf>
    <xf numFmtId="44" fontId="1" fillId="3" borderId="7" xfId="2" applyNumberFormat="1" applyFont="1" applyBorder="1" applyAlignment="1" applyProtection="1">
      <alignment horizontal="center"/>
    </xf>
    <xf numFmtId="44" fontId="1" fillId="3" borderId="15" xfId="2" applyNumberFormat="1" applyFont="1" applyBorder="1" applyAlignment="1" applyProtection="1">
      <alignment horizontal="center"/>
    </xf>
    <xf numFmtId="0" fontId="5" fillId="4" borderId="22" xfId="3" applyFont="1" applyBorder="1" applyAlignment="1" applyProtection="1">
      <alignment horizontal="center" vertical="center" wrapText="1"/>
    </xf>
    <xf numFmtId="0" fontId="5" fillId="4" borderId="17" xfId="3" applyFont="1" applyBorder="1" applyAlignment="1" applyProtection="1">
      <alignment horizontal="center" vertical="center" wrapText="1"/>
    </xf>
    <xf numFmtId="0" fontId="5" fillId="4" borderId="22" xfId="3" applyFont="1" applyBorder="1" applyAlignment="1" applyProtection="1">
      <alignment horizontal="center" vertical="center"/>
    </xf>
    <xf numFmtId="0" fontId="5" fillId="4" borderId="17" xfId="3" applyFont="1" applyBorder="1" applyAlignment="1" applyProtection="1">
      <alignment horizontal="center" vertical="center"/>
    </xf>
    <xf numFmtId="0" fontId="5" fillId="4" borderId="2" xfId="3" applyFont="1" applyBorder="1" applyAlignment="1" applyProtection="1">
      <alignment horizontal="center"/>
    </xf>
    <xf numFmtId="0" fontId="5" fillId="4" borderId="3" xfId="3" applyFont="1" applyBorder="1" applyAlignment="1" applyProtection="1">
      <alignment horizontal="center"/>
    </xf>
    <xf numFmtId="167" fontId="5" fillId="4" borderId="3" xfId="3" applyNumberFormat="1" applyFont="1" applyBorder="1" applyAlignment="1" applyProtection="1">
      <alignment horizontal="center"/>
    </xf>
    <xf numFmtId="167" fontId="0" fillId="0" borderId="3" xfId="0" applyNumberFormat="1" applyBorder="1"/>
    <xf numFmtId="0" fontId="5" fillId="2" borderId="9" xfId="1" applyFont="1" applyBorder="1" applyAlignment="1" applyProtection="1">
      <alignment horizontal="center" vertical="center"/>
    </xf>
    <xf numFmtId="0" fontId="5" fillId="2" borderId="19" xfId="1" applyFont="1" applyBorder="1" applyAlignment="1" applyProtection="1">
      <alignment horizontal="center" vertical="center"/>
    </xf>
    <xf numFmtId="0" fontId="5" fillId="2" borderId="28" xfId="1" applyFont="1" applyBorder="1" applyAlignment="1" applyProtection="1">
      <alignment horizontal="center" vertical="center" wrapText="1"/>
    </xf>
    <xf numFmtId="0" fontId="5" fillId="2" borderId="29" xfId="1" applyFont="1" applyBorder="1" applyAlignment="1" applyProtection="1">
      <alignment horizontal="center" vertical="center" wrapText="1"/>
    </xf>
    <xf numFmtId="0" fontId="5" fillId="2" borderId="10" xfId="1" applyFont="1" applyBorder="1" applyAlignment="1" applyProtection="1">
      <alignment horizontal="center" vertical="center" wrapText="1"/>
    </xf>
    <xf numFmtId="0" fontId="5" fillId="2" borderId="20" xfId="1" applyFont="1" applyBorder="1" applyAlignment="1" applyProtection="1">
      <alignment horizontal="center" vertical="center" wrapText="1"/>
    </xf>
    <xf numFmtId="0" fontId="5" fillId="2" borderId="8" xfId="1" applyFont="1" applyBorder="1" applyAlignment="1" applyProtection="1">
      <alignment horizontal="center" vertical="center" wrapText="1"/>
    </xf>
    <xf numFmtId="0" fontId="5" fillId="2" borderId="18" xfId="1" applyFont="1" applyBorder="1" applyAlignment="1" applyProtection="1">
      <alignment horizontal="center" vertical="center" wrapText="1"/>
    </xf>
    <xf numFmtId="0" fontId="5" fillId="4" borderId="8" xfId="3" applyFont="1" applyBorder="1" applyAlignment="1" applyProtection="1">
      <alignment horizontal="center"/>
    </xf>
    <xf numFmtId="0" fontId="5" fillId="4" borderId="9" xfId="3" applyFont="1" applyBorder="1" applyAlignment="1" applyProtection="1">
      <alignment horizontal="center"/>
    </xf>
    <xf numFmtId="0" fontId="5" fillId="4" borderId="10" xfId="3" applyFont="1" applyBorder="1" applyAlignment="1" applyProtection="1">
      <alignment horizontal="center"/>
    </xf>
    <xf numFmtId="167" fontId="5" fillId="4" borderId="4" xfId="3" applyNumberFormat="1" applyFont="1" applyBorder="1" applyAlignment="1" applyProtection="1">
      <alignment horizontal="center"/>
    </xf>
    <xf numFmtId="0" fontId="5" fillId="4" borderId="32" xfId="3" applyFont="1" applyBorder="1" applyAlignment="1" applyProtection="1">
      <alignment horizontal="center"/>
    </xf>
    <xf numFmtId="0" fontId="5" fillId="4" borderId="30" xfId="3" applyFont="1" applyBorder="1" applyAlignment="1" applyProtection="1">
      <alignment horizontal="center"/>
    </xf>
    <xf numFmtId="0" fontId="5" fillId="2" borderId="25" xfId="1" applyFont="1" applyBorder="1" applyAlignment="1" applyProtection="1">
      <alignment horizontal="center" vertical="center" wrapText="1"/>
    </xf>
    <xf numFmtId="0" fontId="5" fillId="2" borderId="26" xfId="1" applyFont="1" applyBorder="1" applyAlignment="1" applyProtection="1">
      <alignment horizontal="center" vertical="center" wrapText="1"/>
    </xf>
    <xf numFmtId="0" fontId="5" fillId="2" borderId="11" xfId="1" applyFont="1" applyBorder="1" applyAlignment="1" applyProtection="1">
      <alignment horizontal="center" vertical="center" wrapText="1"/>
    </xf>
    <xf numFmtId="0" fontId="5" fillId="2" borderId="21" xfId="1" applyFont="1" applyBorder="1" applyAlignment="1" applyProtection="1">
      <alignment horizontal="center" vertical="center" wrapText="1"/>
    </xf>
    <xf numFmtId="0" fontId="5" fillId="2" borderId="9" xfId="1" applyFont="1" applyBorder="1" applyAlignment="1" applyProtection="1">
      <alignment horizontal="center" vertical="center" wrapText="1"/>
    </xf>
    <xf numFmtId="0" fontId="5" fillId="2" borderId="19" xfId="1" applyFont="1" applyBorder="1" applyAlignment="1" applyProtection="1">
      <alignment horizontal="center" vertical="center" wrapText="1"/>
    </xf>
  </cellXfs>
  <cellStyles count="7">
    <cellStyle name="20% - Ênfase2" xfId="4" builtinId="34"/>
    <cellStyle name="40% - Ênfase1" xfId="2" builtinId="31"/>
    <cellStyle name="40% - Ênfase2" xfId="5" builtinId="35"/>
    <cellStyle name="Ênfase1" xfId="1" builtinId="29"/>
    <cellStyle name="Ênfase2" xfId="3" builtinId="33"/>
    <cellStyle name="Ênfase5" xfId="6" builtinId="45"/>
    <cellStyle name="Normal" xfId="0" builtinId="0"/>
  </cellStyles>
  <dxfs count="14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fgColor theme="0"/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fgColor theme="0"/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fgColor theme="0"/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fgColor theme="0"/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fgColor theme="0"/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fgColor theme="0"/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fgColor theme="0"/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workbookViewId="0">
      <selection sqref="A1:A2"/>
    </sheetView>
  </sheetViews>
  <sheetFormatPr defaultRowHeight="12.75" x14ac:dyDescent="0.2"/>
  <cols>
    <col min="1" max="1" width="27.7109375" bestFit="1" customWidth="1"/>
    <col min="2" max="2" width="12.140625" bestFit="1" customWidth="1"/>
    <col min="3" max="3" width="12" bestFit="1" customWidth="1"/>
    <col min="4" max="4" width="11.140625" customWidth="1"/>
    <col min="7" max="7" width="10.5703125" bestFit="1" customWidth="1"/>
    <col min="8" max="8" width="9.5703125" bestFit="1" customWidth="1"/>
  </cols>
  <sheetData>
    <row r="1" spans="1:8" ht="15" customHeight="1" thickTop="1" x14ac:dyDescent="0.2">
      <c r="A1" s="48" t="s">
        <v>0</v>
      </c>
      <c r="B1" s="48" t="s">
        <v>6</v>
      </c>
      <c r="C1" s="48" t="s">
        <v>4</v>
      </c>
      <c r="D1" s="46" t="s">
        <v>3</v>
      </c>
    </row>
    <row r="2" spans="1:8" ht="15" customHeight="1" thickBot="1" x14ac:dyDescent="0.25">
      <c r="A2" s="49"/>
      <c r="B2" s="49"/>
      <c r="C2" s="49"/>
      <c r="D2" s="47"/>
    </row>
    <row r="3" spans="1:8" ht="15" customHeight="1" x14ac:dyDescent="0.25">
      <c r="A3" s="7" t="s">
        <v>8</v>
      </c>
      <c r="B3" s="27">
        <v>2000</v>
      </c>
      <c r="C3" s="28">
        <f>B3/220</f>
        <v>9.0909090909090917</v>
      </c>
      <c r="D3" s="5">
        <v>0.33333333333333331</v>
      </c>
      <c r="F3" s="4"/>
      <c r="G3" s="4"/>
    </row>
    <row r="4" spans="1:8" ht="15" customHeight="1" x14ac:dyDescent="0.25">
      <c r="A4" s="7" t="s">
        <v>7</v>
      </c>
      <c r="B4" s="27">
        <v>3000</v>
      </c>
      <c r="C4" s="28">
        <f t="shared" ref="C4:C13" si="0">B4/220</f>
        <v>13.636363636363637</v>
      </c>
      <c r="D4" s="5">
        <v>0.33333333333333331</v>
      </c>
    </row>
    <row r="5" spans="1:8" ht="15" customHeight="1" x14ac:dyDescent="0.25">
      <c r="A5" s="7" t="s">
        <v>9</v>
      </c>
      <c r="B5" s="27">
        <v>2500</v>
      </c>
      <c r="C5" s="28">
        <f t="shared" si="0"/>
        <v>11.363636363636363</v>
      </c>
      <c r="D5" s="5">
        <v>0.33333333333333331</v>
      </c>
      <c r="H5" s="4"/>
    </row>
    <row r="6" spans="1:8" ht="15" customHeight="1" x14ac:dyDescent="0.25">
      <c r="A6" s="7" t="s">
        <v>10</v>
      </c>
      <c r="B6" s="27">
        <v>2000</v>
      </c>
      <c r="C6" s="28">
        <f t="shared" si="0"/>
        <v>9.0909090909090917</v>
      </c>
      <c r="D6" s="5">
        <v>0.33333333333333331</v>
      </c>
    </row>
    <row r="7" spans="1:8" ht="15" customHeight="1" x14ac:dyDescent="0.25">
      <c r="A7" s="7" t="s">
        <v>11</v>
      </c>
      <c r="B7" s="27">
        <v>2300</v>
      </c>
      <c r="C7" s="28">
        <f t="shared" si="0"/>
        <v>10.454545454545455</v>
      </c>
      <c r="D7" s="5">
        <v>0.33333333333333331</v>
      </c>
    </row>
    <row r="8" spans="1:8" ht="15" customHeight="1" x14ac:dyDescent="0.25">
      <c r="A8" s="7" t="s">
        <v>13</v>
      </c>
      <c r="B8" s="27">
        <v>2500</v>
      </c>
      <c r="C8" s="28">
        <f t="shared" si="0"/>
        <v>11.363636363636363</v>
      </c>
      <c r="D8" s="5">
        <v>0.33333333333333331</v>
      </c>
    </row>
    <row r="9" spans="1:8" ht="15" customHeight="1" x14ac:dyDescent="0.25">
      <c r="A9" s="7" t="s">
        <v>12</v>
      </c>
      <c r="B9" s="27">
        <v>3000</v>
      </c>
      <c r="C9" s="28">
        <f t="shared" si="0"/>
        <v>13.636363636363637</v>
      </c>
      <c r="D9" s="5">
        <v>0.33333333333333331</v>
      </c>
    </row>
    <row r="10" spans="1:8" ht="15" customHeight="1" x14ac:dyDescent="0.25">
      <c r="A10" s="7" t="s">
        <v>14</v>
      </c>
      <c r="B10" s="27">
        <v>2000</v>
      </c>
      <c r="C10" s="28">
        <f t="shared" si="0"/>
        <v>9.0909090909090917</v>
      </c>
      <c r="D10" s="5">
        <v>0.33333333333333331</v>
      </c>
    </row>
    <row r="11" spans="1:8" ht="15" customHeight="1" x14ac:dyDescent="0.25">
      <c r="A11" s="7" t="s">
        <v>15</v>
      </c>
      <c r="B11" s="27">
        <v>2000</v>
      </c>
      <c r="C11" s="28">
        <f t="shared" si="0"/>
        <v>9.0909090909090917</v>
      </c>
      <c r="D11" s="5">
        <v>0.33333333333333331</v>
      </c>
    </row>
    <row r="12" spans="1:8" ht="15" customHeight="1" x14ac:dyDescent="0.25">
      <c r="A12" s="7" t="s">
        <v>16</v>
      </c>
      <c r="B12" s="27">
        <v>1800</v>
      </c>
      <c r="C12" s="28">
        <f t="shared" si="0"/>
        <v>8.1818181818181817</v>
      </c>
      <c r="D12" s="5">
        <v>0.33333333333333331</v>
      </c>
    </row>
    <row r="13" spans="1:8" ht="15" customHeight="1" thickBot="1" x14ac:dyDescent="0.3">
      <c r="A13" s="8" t="s">
        <v>17</v>
      </c>
      <c r="B13" s="29">
        <v>2500</v>
      </c>
      <c r="C13" s="30">
        <f t="shared" si="0"/>
        <v>11.363636363636363</v>
      </c>
      <c r="D13" s="6">
        <v>0.33333333333333331</v>
      </c>
    </row>
    <row r="14" spans="1:8" ht="15" customHeight="1" thickTop="1" x14ac:dyDescent="0.2"/>
    <row r="15" spans="1:8" ht="15" customHeight="1" x14ac:dyDescent="0.2"/>
    <row r="16" spans="1:8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</sheetData>
  <sheetProtection selectLockedCells="1"/>
  <mergeCells count="4">
    <mergeCell ref="D1:D2"/>
    <mergeCell ref="A1:A2"/>
    <mergeCell ref="B1:B2"/>
    <mergeCell ref="C1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L23"/>
  <sheetViews>
    <sheetView showGridLines="0" zoomScaleNormal="100" workbookViewId="0">
      <selection activeCell="G5" sqref="G5"/>
    </sheetView>
  </sheetViews>
  <sheetFormatPr defaultRowHeight="12.75" x14ac:dyDescent="0.2"/>
  <cols>
    <col min="1" max="6" width="8.7109375" customWidth="1"/>
    <col min="7" max="8" width="11.7109375" customWidth="1"/>
    <col min="9" max="9" width="10" bestFit="1" customWidth="1"/>
    <col min="10" max="10" width="11.85546875" bestFit="1" customWidth="1"/>
  </cols>
  <sheetData>
    <row r="1" spans="1:12" ht="15" customHeight="1" thickTop="1" x14ac:dyDescent="0.25">
      <c r="A1" s="62" t="s">
        <v>20</v>
      </c>
      <c r="B1" s="63"/>
      <c r="C1" s="63"/>
      <c r="D1" s="63" t="s">
        <v>21</v>
      </c>
      <c r="E1" s="63"/>
      <c r="F1" s="64"/>
      <c r="G1" s="60" t="s">
        <v>5</v>
      </c>
      <c r="H1" s="54" t="s">
        <v>4</v>
      </c>
      <c r="I1" s="56" t="s">
        <v>29</v>
      </c>
      <c r="J1" s="58" t="s">
        <v>23</v>
      </c>
    </row>
    <row r="2" spans="1:12" ht="15" customHeight="1" thickBot="1" x14ac:dyDescent="0.3">
      <c r="A2" s="11" t="s">
        <v>1</v>
      </c>
      <c r="B2" s="12" t="s">
        <v>19</v>
      </c>
      <c r="C2" s="12" t="s">
        <v>18</v>
      </c>
      <c r="D2" s="13" t="s">
        <v>22</v>
      </c>
      <c r="E2" s="12" t="s">
        <v>2</v>
      </c>
      <c r="F2" s="14" t="s">
        <v>18</v>
      </c>
      <c r="G2" s="61"/>
      <c r="H2" s="55"/>
      <c r="I2" s="57"/>
      <c r="J2" s="59"/>
      <c r="K2" s="2"/>
    </row>
    <row r="3" spans="1:12" ht="15" customHeight="1" x14ac:dyDescent="0.25">
      <c r="A3" s="15">
        <v>0.33333333333333298</v>
      </c>
      <c r="B3" s="9">
        <v>0.51041666666666663</v>
      </c>
      <c r="C3" s="9">
        <f>MOD(B3-A3,1)</f>
        <v>0.17708333333333365</v>
      </c>
      <c r="D3" s="16">
        <v>0.59375</v>
      </c>
      <c r="E3" s="9">
        <v>0.76388888888888884</v>
      </c>
      <c r="F3" s="40">
        <f t="shared" ref="F3:F13" si="0">MOD(E3-D3,1)</f>
        <v>0.17013888888888884</v>
      </c>
      <c r="G3" s="31">
        <f>C3+F3</f>
        <v>0.34722222222222249</v>
      </c>
      <c r="H3" s="33">
        <f>Dados!C3</f>
        <v>9.0909090909090917</v>
      </c>
      <c r="I3" s="35">
        <f>ROUND((G3-Dados!D3)*1440,0)/1440</f>
        <v>1.3888888888888888E-2</v>
      </c>
      <c r="J3" s="37">
        <f>IF(I3&gt;0,(I3*24)*H3*1.5,0)</f>
        <v>4.545454545454545</v>
      </c>
      <c r="K3" s="3"/>
      <c r="L3" s="25"/>
    </row>
    <row r="4" spans="1:12" ht="15" customHeight="1" x14ac:dyDescent="0.25">
      <c r="A4" s="15">
        <v>0.3125</v>
      </c>
      <c r="B4" s="9">
        <v>0.5</v>
      </c>
      <c r="C4" s="9">
        <f t="shared" ref="C4:C13" si="1">MOD(B4-A4,1)</f>
        <v>0.1875</v>
      </c>
      <c r="D4" s="16">
        <v>0.58333333333333304</v>
      </c>
      <c r="E4" s="9">
        <v>0.75</v>
      </c>
      <c r="F4" s="40">
        <f t="shared" si="0"/>
        <v>0.16666666666666696</v>
      </c>
      <c r="G4" s="31">
        <f t="shared" ref="G4:G13" si="2">C4+F4</f>
        <v>0.35416666666666696</v>
      </c>
      <c r="H4" s="33">
        <f>Dados!C4</f>
        <v>13.636363636363637</v>
      </c>
      <c r="I4" s="35">
        <f>ROUND((G4-Dados!D4)*1440,0)/1440</f>
        <v>2.0833333333333332E-2</v>
      </c>
      <c r="J4" s="37">
        <f t="shared" ref="J4:J13" si="3">IF(I4&gt;0,(I4*24)*H4*1.5,0)</f>
        <v>10.227272727272727</v>
      </c>
      <c r="K4" s="3"/>
    </row>
    <row r="5" spans="1:12" ht="15" customHeight="1" x14ac:dyDescent="0.25">
      <c r="A5" s="15">
        <v>0.40625</v>
      </c>
      <c r="B5" s="9">
        <v>0.5</v>
      </c>
      <c r="C5" s="9">
        <f t="shared" si="1"/>
        <v>9.375E-2</v>
      </c>
      <c r="D5" s="16">
        <v>0.51041666666666663</v>
      </c>
      <c r="E5" s="9">
        <v>0.66666666666666663</v>
      </c>
      <c r="F5" s="40">
        <f t="shared" si="0"/>
        <v>0.15625</v>
      </c>
      <c r="G5" s="31">
        <f t="shared" si="2"/>
        <v>0.25</v>
      </c>
      <c r="H5" s="33">
        <f>Dados!C5</f>
        <v>11.363636363636363</v>
      </c>
      <c r="I5" s="35">
        <f>ROUND((G5-Dados!D5)*1440,0)/1440</f>
        <v>-8.3333333333333329E-2</v>
      </c>
      <c r="J5" s="37">
        <f t="shared" si="3"/>
        <v>0</v>
      </c>
      <c r="K5" s="3"/>
    </row>
    <row r="6" spans="1:12" ht="15" customHeight="1" x14ac:dyDescent="0.25">
      <c r="A6" s="15">
        <v>0.33333333333333298</v>
      </c>
      <c r="B6" s="9">
        <v>0.5</v>
      </c>
      <c r="C6" s="9">
        <f t="shared" si="1"/>
        <v>0.16666666666666702</v>
      </c>
      <c r="D6" s="16">
        <v>0.58333333333333304</v>
      </c>
      <c r="E6" s="9">
        <v>0.75</v>
      </c>
      <c r="F6" s="40">
        <f t="shared" si="0"/>
        <v>0.16666666666666696</v>
      </c>
      <c r="G6" s="31">
        <f t="shared" si="2"/>
        <v>0.33333333333333398</v>
      </c>
      <c r="H6" s="33">
        <f>Dados!C6</f>
        <v>9.0909090909090917</v>
      </c>
      <c r="I6" s="35">
        <f>ROUND((G6-Dados!D6)*1440,0)/1440</f>
        <v>0</v>
      </c>
      <c r="J6" s="37">
        <f t="shared" si="3"/>
        <v>0</v>
      </c>
      <c r="K6" s="3"/>
    </row>
    <row r="7" spans="1:12" ht="15" customHeight="1" x14ac:dyDescent="0.25">
      <c r="A7" s="15">
        <v>0.3125</v>
      </c>
      <c r="B7" s="9">
        <v>0.50347222222222199</v>
      </c>
      <c r="C7" s="9">
        <f t="shared" si="1"/>
        <v>0.19097222222222199</v>
      </c>
      <c r="D7" s="16">
        <v>0.59027777777777801</v>
      </c>
      <c r="E7" s="9">
        <v>0.75</v>
      </c>
      <c r="F7" s="40">
        <f t="shared" si="0"/>
        <v>0.15972222222222199</v>
      </c>
      <c r="G7" s="31">
        <f t="shared" si="2"/>
        <v>0.35069444444444398</v>
      </c>
      <c r="H7" s="33">
        <f>Dados!C7</f>
        <v>10.454545454545455</v>
      </c>
      <c r="I7" s="35">
        <f>ROUND((G7-Dados!D7)*1440,0)/1440</f>
        <v>1.7361111111111112E-2</v>
      </c>
      <c r="J7" s="37">
        <f t="shared" si="3"/>
        <v>6.5340909090909101</v>
      </c>
      <c r="K7" s="3"/>
    </row>
    <row r="8" spans="1:12" ht="15" customHeight="1" x14ac:dyDescent="0.25">
      <c r="A8" s="15">
        <v>0.3125</v>
      </c>
      <c r="B8" s="9">
        <v>0.5</v>
      </c>
      <c r="C8" s="9">
        <f t="shared" si="1"/>
        <v>0.1875</v>
      </c>
      <c r="D8" s="16">
        <v>0.58680555555555602</v>
      </c>
      <c r="E8" s="9">
        <v>0.71875</v>
      </c>
      <c r="F8" s="40">
        <f t="shared" si="0"/>
        <v>0.13194444444444398</v>
      </c>
      <c r="G8" s="31">
        <f t="shared" si="2"/>
        <v>0.31944444444444398</v>
      </c>
      <c r="H8" s="33">
        <f>Dados!C8</f>
        <v>11.363636363636363</v>
      </c>
      <c r="I8" s="35">
        <f>ROUND((G8-Dados!D8)*1440,0)/1440</f>
        <v>-1.3888888888888888E-2</v>
      </c>
      <c r="J8" s="37">
        <f t="shared" si="3"/>
        <v>0</v>
      </c>
      <c r="K8" s="3"/>
    </row>
    <row r="9" spans="1:12" ht="15" customHeight="1" x14ac:dyDescent="0.25">
      <c r="A9" s="15">
        <v>0.39583333333333298</v>
      </c>
      <c r="B9" s="9">
        <v>0.51041666666666663</v>
      </c>
      <c r="C9" s="9">
        <f t="shared" si="1"/>
        <v>0.11458333333333365</v>
      </c>
      <c r="D9" s="16">
        <v>0.52083333333333337</v>
      </c>
      <c r="E9" s="9">
        <v>0.67708333333333304</v>
      </c>
      <c r="F9" s="40">
        <f t="shared" si="0"/>
        <v>0.15624999999999967</v>
      </c>
      <c r="G9" s="31">
        <f t="shared" si="2"/>
        <v>0.27083333333333331</v>
      </c>
      <c r="H9" s="33">
        <f>Dados!C9</f>
        <v>13.636363636363637</v>
      </c>
      <c r="I9" s="35">
        <f>ROUND((G9-Dados!D9)*1440,0)/1440</f>
        <v>-6.25E-2</v>
      </c>
      <c r="J9" s="37">
        <f t="shared" si="3"/>
        <v>0</v>
      </c>
      <c r="K9" s="3"/>
    </row>
    <row r="10" spans="1:12" ht="15" customHeight="1" x14ac:dyDescent="0.25">
      <c r="A10" s="15">
        <v>0.40277777777777801</v>
      </c>
      <c r="B10" s="9">
        <v>0.49652777777777773</v>
      </c>
      <c r="C10" s="9">
        <f t="shared" si="1"/>
        <v>9.3749999999999722E-2</v>
      </c>
      <c r="D10" s="16">
        <v>0.51388888888888895</v>
      </c>
      <c r="E10" s="9">
        <v>0.6875</v>
      </c>
      <c r="F10" s="40">
        <f t="shared" si="0"/>
        <v>0.17361111111111105</v>
      </c>
      <c r="G10" s="31">
        <f t="shared" si="2"/>
        <v>0.26736111111111077</v>
      </c>
      <c r="H10" s="33">
        <f>Dados!C10</f>
        <v>9.0909090909090917</v>
      </c>
      <c r="I10" s="35">
        <f>ROUND((G10-Dados!D10)*1440,0)/1440</f>
        <v>-6.5972222222222224E-2</v>
      </c>
      <c r="J10" s="37">
        <f t="shared" si="3"/>
        <v>0</v>
      </c>
      <c r="K10" s="3"/>
    </row>
    <row r="11" spans="1:12" ht="15" customHeight="1" x14ac:dyDescent="0.25">
      <c r="A11" s="15">
        <v>0.3125</v>
      </c>
      <c r="B11" s="9">
        <v>0.5</v>
      </c>
      <c r="C11" s="9">
        <f t="shared" si="1"/>
        <v>0.1875</v>
      </c>
      <c r="D11" s="16">
        <v>0.58333333333333304</v>
      </c>
      <c r="E11" s="9">
        <v>0.75</v>
      </c>
      <c r="F11" s="40">
        <f t="shared" si="0"/>
        <v>0.16666666666666696</v>
      </c>
      <c r="G11" s="31">
        <f t="shared" si="2"/>
        <v>0.35416666666666696</v>
      </c>
      <c r="H11" s="33">
        <f>Dados!C11</f>
        <v>9.0909090909090917</v>
      </c>
      <c r="I11" s="35">
        <f>ROUND((G11-Dados!D11)*1440,0)/1440</f>
        <v>2.0833333333333332E-2</v>
      </c>
      <c r="J11" s="37">
        <f t="shared" si="3"/>
        <v>6.8181818181818183</v>
      </c>
      <c r="K11" s="3"/>
    </row>
    <row r="12" spans="1:12" ht="15" customHeight="1" x14ac:dyDescent="0.25">
      <c r="A12" s="15">
        <v>0.3125</v>
      </c>
      <c r="B12" s="9">
        <v>0.48958333333333298</v>
      </c>
      <c r="C12" s="9">
        <f t="shared" si="1"/>
        <v>0.17708333333333298</v>
      </c>
      <c r="D12" s="16">
        <v>0.58333333333333304</v>
      </c>
      <c r="E12" s="9">
        <v>0.72916666666666696</v>
      </c>
      <c r="F12" s="40">
        <f t="shared" si="0"/>
        <v>0.14583333333333393</v>
      </c>
      <c r="G12" s="31">
        <f t="shared" si="2"/>
        <v>0.32291666666666691</v>
      </c>
      <c r="H12" s="33">
        <f>Dados!C12</f>
        <v>8.1818181818181817</v>
      </c>
      <c r="I12" s="35">
        <f>ROUND((G12-Dados!D12)*1440,0)/1440</f>
        <v>-1.0416666666666666E-2</v>
      </c>
      <c r="J12" s="37">
        <f t="shared" si="3"/>
        <v>0</v>
      </c>
      <c r="K12" s="3"/>
    </row>
    <row r="13" spans="1:12" ht="15" customHeight="1" thickBot="1" x14ac:dyDescent="0.3">
      <c r="A13" s="17">
        <v>0.375</v>
      </c>
      <c r="B13" s="10">
        <v>0.5</v>
      </c>
      <c r="C13" s="10">
        <f t="shared" si="1"/>
        <v>0.125</v>
      </c>
      <c r="D13" s="18">
        <v>0.51041666666666663</v>
      </c>
      <c r="E13" s="10">
        <v>0.66666666666666696</v>
      </c>
      <c r="F13" s="41">
        <f t="shared" si="0"/>
        <v>0.15625000000000033</v>
      </c>
      <c r="G13" s="32">
        <f t="shared" si="2"/>
        <v>0.28125000000000033</v>
      </c>
      <c r="H13" s="34">
        <f>Dados!C13</f>
        <v>11.363636363636363</v>
      </c>
      <c r="I13" s="36">
        <f>ROUND((G13-Dados!D13)*1440,0)/1440</f>
        <v>-5.2083333333333336E-2</v>
      </c>
      <c r="J13" s="38">
        <f t="shared" si="3"/>
        <v>0</v>
      </c>
      <c r="K13" s="3"/>
    </row>
    <row r="14" spans="1:12" ht="15" customHeight="1" thickTop="1" thickBot="1" x14ac:dyDescent="0.25"/>
    <row r="15" spans="1:12" ht="15" customHeight="1" thickBot="1" x14ac:dyDescent="0.25">
      <c r="I15" s="39"/>
      <c r="J15" s="19">
        <f>SUM(J3:J13)</f>
        <v>28.125</v>
      </c>
    </row>
    <row r="16" spans="1:12" ht="15" customHeight="1" x14ac:dyDescent="0.25">
      <c r="A16" s="50" t="s">
        <v>26</v>
      </c>
      <c r="B16" s="51"/>
      <c r="C16" s="51"/>
      <c r="D16" s="51"/>
      <c r="E16" s="52">
        <f>J15</f>
        <v>28.125</v>
      </c>
      <c r="F16" s="53"/>
      <c r="G16" s="20" t="s">
        <v>24</v>
      </c>
      <c r="H16" s="21">
        <v>42072</v>
      </c>
      <c r="I16" s="39"/>
    </row>
    <row r="17" spans="1:10" ht="15" customHeight="1" x14ac:dyDescent="0.25">
      <c r="G17" s="22" t="s">
        <v>25</v>
      </c>
      <c r="H17" s="26">
        <v>0.5</v>
      </c>
      <c r="I17" s="39"/>
      <c r="J17" s="23"/>
    </row>
    <row r="18" spans="1:10" ht="15.95" customHeight="1" x14ac:dyDescent="0.2"/>
    <row r="19" spans="1:10" ht="15.95" customHeight="1" x14ac:dyDescent="0.2">
      <c r="A19" s="1"/>
      <c r="B19" s="1"/>
      <c r="C19" s="1"/>
      <c r="D19" s="1"/>
      <c r="E19" s="1"/>
    </row>
    <row r="20" spans="1:10" ht="15.95" customHeight="1" x14ac:dyDescent="0.2"/>
    <row r="21" spans="1:10" ht="15.95" customHeight="1" x14ac:dyDescent="0.2"/>
    <row r="23" spans="1:10" x14ac:dyDescent="0.2">
      <c r="H23" s="2"/>
    </row>
  </sheetData>
  <sheetProtection selectLockedCells="1"/>
  <mergeCells count="8">
    <mergeCell ref="A16:D16"/>
    <mergeCell ref="E16:F16"/>
    <mergeCell ref="H1:H2"/>
    <mergeCell ref="I1:I2"/>
    <mergeCell ref="J1:J2"/>
    <mergeCell ref="G1:G2"/>
    <mergeCell ref="A1:C1"/>
    <mergeCell ref="D1:F1"/>
  </mergeCells>
  <phoneticPr fontId="0" type="noConversion"/>
  <conditionalFormatting sqref="I3:I13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L27"/>
  <sheetViews>
    <sheetView showGridLines="0" workbookViewId="0">
      <selection activeCell="I26" sqref="I26"/>
    </sheetView>
  </sheetViews>
  <sheetFormatPr defaultRowHeight="12.75" x14ac:dyDescent="0.2"/>
  <cols>
    <col min="1" max="6" width="8.7109375" customWidth="1"/>
    <col min="7" max="12" width="11.7109375" customWidth="1"/>
  </cols>
  <sheetData>
    <row r="1" spans="1:12" ht="15" customHeight="1" thickTop="1" x14ac:dyDescent="0.25">
      <c r="A1" s="62" t="s">
        <v>20</v>
      </c>
      <c r="B1" s="63"/>
      <c r="C1" s="63"/>
      <c r="D1" s="63" t="s">
        <v>21</v>
      </c>
      <c r="E1" s="63"/>
      <c r="F1" s="64"/>
      <c r="G1" s="70" t="s">
        <v>5</v>
      </c>
      <c r="H1" s="54" t="s">
        <v>4</v>
      </c>
      <c r="I1" s="56" t="s">
        <v>29</v>
      </c>
      <c r="J1" s="72" t="s">
        <v>23</v>
      </c>
      <c r="K1" s="56" t="s">
        <v>28</v>
      </c>
      <c r="L1" s="68" t="s">
        <v>30</v>
      </c>
    </row>
    <row r="2" spans="1:12" ht="15" customHeight="1" thickBot="1" x14ac:dyDescent="0.3">
      <c r="A2" s="11" t="s">
        <v>1</v>
      </c>
      <c r="B2" s="12" t="s">
        <v>19</v>
      </c>
      <c r="C2" s="12" t="s">
        <v>18</v>
      </c>
      <c r="D2" s="12" t="s">
        <v>22</v>
      </c>
      <c r="E2" s="12" t="s">
        <v>2</v>
      </c>
      <c r="F2" s="14" t="s">
        <v>18</v>
      </c>
      <c r="G2" s="71"/>
      <c r="H2" s="55"/>
      <c r="I2" s="57"/>
      <c r="J2" s="73"/>
      <c r="K2" s="57"/>
      <c r="L2" s="69"/>
    </row>
    <row r="3" spans="1:12" ht="15" customHeight="1" x14ac:dyDescent="0.25">
      <c r="A3" s="15">
        <v>0.33333333333333298</v>
      </c>
      <c r="B3" s="9">
        <v>0.51041666666666696</v>
      </c>
      <c r="C3" s="9">
        <f>MOD(B3-A3,1)</f>
        <v>0.17708333333333398</v>
      </c>
      <c r="D3" s="9">
        <v>0.58333333333333304</v>
      </c>
      <c r="E3" s="9">
        <v>0.76736111111111116</v>
      </c>
      <c r="F3" s="40">
        <f>MOD(E3-D3,1)</f>
        <v>0.18402777777777812</v>
      </c>
      <c r="G3" s="31">
        <f>C3+F3</f>
        <v>0.3611111111111121</v>
      </c>
      <c r="H3" s="33">
        <f>Dados!C3</f>
        <v>9.0909090909090917</v>
      </c>
      <c r="I3" s="35">
        <f>ROUND((G3-Dados!D3)*1440,0)/1440</f>
        <v>2.7777777777777776E-2</v>
      </c>
      <c r="J3" s="37">
        <f>IF(I3&gt;0,(I3*24)*H3*1.5,0)</f>
        <v>9.0909090909090899</v>
      </c>
      <c r="K3" s="35">
        <f>ROUND((G3-Dados!D3+'10'!I3)*1440,0)/1440</f>
        <v>4.1666666666666664E-2</v>
      </c>
      <c r="L3" s="43">
        <f t="shared" ref="L3:L13" si="0">IF(K3&gt;0,K3*24*1.5*H3,0)</f>
        <v>13.636363636363637</v>
      </c>
    </row>
    <row r="4" spans="1:12" ht="15" customHeight="1" x14ac:dyDescent="0.25">
      <c r="A4" s="15">
        <v>0.3125</v>
      </c>
      <c r="B4" s="9">
        <v>0.5</v>
      </c>
      <c r="C4" s="9">
        <f t="shared" ref="C4:C13" si="1">MOD(B4-A4,1)</f>
        <v>0.1875</v>
      </c>
      <c r="D4" s="9">
        <v>0.59027777777777801</v>
      </c>
      <c r="E4" s="9">
        <v>0.71527777777777779</v>
      </c>
      <c r="F4" s="40">
        <f t="shared" ref="F4:F13" si="2">MOD(E4-D4,1)</f>
        <v>0.12499999999999978</v>
      </c>
      <c r="G4" s="31">
        <f t="shared" ref="G4:G13" si="3">C4+F4</f>
        <v>0.31249999999999978</v>
      </c>
      <c r="H4" s="33">
        <f>Dados!C4</f>
        <v>13.636363636363637</v>
      </c>
      <c r="I4" s="35">
        <f>ROUND((G4-Dados!D4)*1440,0)/1440</f>
        <v>-2.0833333333333332E-2</v>
      </c>
      <c r="J4" s="37">
        <f t="shared" ref="J4:J13" si="4">IF(I4&gt;0,(I4*24)*H4*1.5,0)</f>
        <v>0</v>
      </c>
      <c r="K4" s="35">
        <f>ROUND((G4-Dados!D4+'10'!I4)*1440,0)/1440</f>
        <v>0</v>
      </c>
      <c r="L4" s="44">
        <f t="shared" si="0"/>
        <v>0</v>
      </c>
    </row>
    <row r="5" spans="1:12" ht="15" customHeight="1" x14ac:dyDescent="0.25">
      <c r="A5" s="15">
        <v>0.38541666666666702</v>
      </c>
      <c r="B5" s="9">
        <v>0.5</v>
      </c>
      <c r="C5" s="9">
        <f t="shared" si="1"/>
        <v>0.11458333333333298</v>
      </c>
      <c r="D5" s="9">
        <v>0.51180555555555551</v>
      </c>
      <c r="E5" s="9">
        <v>0.81388888888888899</v>
      </c>
      <c r="F5" s="40">
        <f t="shared" si="2"/>
        <v>0.30208333333333348</v>
      </c>
      <c r="G5" s="31">
        <f t="shared" si="3"/>
        <v>0.41666666666666646</v>
      </c>
      <c r="H5" s="33">
        <f>Dados!C5</f>
        <v>11.363636363636363</v>
      </c>
      <c r="I5" s="35">
        <f>ROUND((G5-Dados!D5)*1440,0)/1440</f>
        <v>8.3333333333333329E-2</v>
      </c>
      <c r="J5" s="37">
        <f t="shared" si="4"/>
        <v>34.090909090909093</v>
      </c>
      <c r="K5" s="35">
        <f>ROUND((G5-Dados!D5+'10'!I5)*1440,0)/1440</f>
        <v>0</v>
      </c>
      <c r="L5" s="44">
        <f t="shared" si="0"/>
        <v>0</v>
      </c>
    </row>
    <row r="6" spans="1:12" ht="15" customHeight="1" x14ac:dyDescent="0.25">
      <c r="A6" s="15">
        <v>0.33333333333333298</v>
      </c>
      <c r="B6" s="9">
        <v>0.5</v>
      </c>
      <c r="C6" s="9">
        <f t="shared" si="1"/>
        <v>0.16666666666666702</v>
      </c>
      <c r="D6" s="9">
        <v>0.58333333333333304</v>
      </c>
      <c r="E6" s="9">
        <v>0.74305555555555503</v>
      </c>
      <c r="F6" s="40">
        <f t="shared" si="2"/>
        <v>0.15972222222222199</v>
      </c>
      <c r="G6" s="31">
        <f t="shared" si="3"/>
        <v>0.32638888888888901</v>
      </c>
      <c r="H6" s="33">
        <f>Dados!C6</f>
        <v>9.0909090909090917</v>
      </c>
      <c r="I6" s="35">
        <f>ROUND((G6-Dados!D6)*1440,0)/1440</f>
        <v>-6.9444444444444441E-3</v>
      </c>
      <c r="J6" s="37">
        <f t="shared" si="4"/>
        <v>0</v>
      </c>
      <c r="K6" s="35">
        <f>ROUND((G6-Dados!D6+'10'!I6)*1440,0)/1440</f>
        <v>-6.9444444444444441E-3</v>
      </c>
      <c r="L6" s="44">
        <f t="shared" si="0"/>
        <v>0</v>
      </c>
    </row>
    <row r="7" spans="1:12" ht="15" customHeight="1" x14ac:dyDescent="0.25">
      <c r="A7" s="15">
        <v>0.3125</v>
      </c>
      <c r="B7" s="9">
        <v>0.51041666666666696</v>
      </c>
      <c r="C7" s="9">
        <f t="shared" si="1"/>
        <v>0.19791666666666696</v>
      </c>
      <c r="D7" s="9">
        <v>0.58333333333333304</v>
      </c>
      <c r="E7" s="9">
        <v>0.75</v>
      </c>
      <c r="F7" s="40">
        <f t="shared" si="2"/>
        <v>0.16666666666666696</v>
      </c>
      <c r="G7" s="31">
        <f t="shared" si="3"/>
        <v>0.36458333333333393</v>
      </c>
      <c r="H7" s="33">
        <f>Dados!C7</f>
        <v>10.454545454545455</v>
      </c>
      <c r="I7" s="35">
        <f>ROUND((G7-Dados!D7)*1440,0)/1440</f>
        <v>3.125E-2</v>
      </c>
      <c r="J7" s="37">
        <f t="shared" si="4"/>
        <v>11.761363636363637</v>
      </c>
      <c r="K7" s="35">
        <f>ROUND((G7-Dados!D7+'10'!I7)*1440,0)/1440</f>
        <v>4.8611111111111112E-2</v>
      </c>
      <c r="L7" s="44">
        <f t="shared" si="0"/>
        <v>18.295454545454547</v>
      </c>
    </row>
    <row r="8" spans="1:12" ht="15" customHeight="1" x14ac:dyDescent="0.25">
      <c r="A8" s="15">
        <v>0.3125</v>
      </c>
      <c r="B8" s="9">
        <v>0.49652777777777801</v>
      </c>
      <c r="C8" s="9">
        <f t="shared" si="1"/>
        <v>0.18402777777777801</v>
      </c>
      <c r="D8" s="9">
        <v>0.57638888888888895</v>
      </c>
      <c r="E8" s="9">
        <v>0.73611111111111105</v>
      </c>
      <c r="F8" s="40">
        <f t="shared" si="2"/>
        <v>0.1597222222222221</v>
      </c>
      <c r="G8" s="31">
        <f t="shared" si="3"/>
        <v>0.34375000000000011</v>
      </c>
      <c r="H8" s="33">
        <f>Dados!C8</f>
        <v>11.363636363636363</v>
      </c>
      <c r="I8" s="35">
        <f>ROUND((G8-Dados!D8)*1440,0)/1440</f>
        <v>1.0416666666666666E-2</v>
      </c>
      <c r="J8" s="37">
        <f t="shared" si="4"/>
        <v>4.2613636363636367</v>
      </c>
      <c r="K8" s="35">
        <f>ROUND((G8-Dados!D8+'10'!I8)*1440,0)/1440</f>
        <v>-3.472222222222222E-3</v>
      </c>
      <c r="L8" s="44">
        <f t="shared" si="0"/>
        <v>0</v>
      </c>
    </row>
    <row r="9" spans="1:12" ht="15" customHeight="1" x14ac:dyDescent="0.25">
      <c r="A9" s="15">
        <v>0.40277777777777801</v>
      </c>
      <c r="B9" s="9">
        <v>0.50902777777777775</v>
      </c>
      <c r="C9" s="9">
        <f t="shared" si="1"/>
        <v>0.10624999999999973</v>
      </c>
      <c r="D9" s="9">
        <v>0.51388888888888895</v>
      </c>
      <c r="E9" s="9">
        <v>0.80347222222222225</v>
      </c>
      <c r="F9" s="40">
        <f t="shared" si="2"/>
        <v>0.2895833333333333</v>
      </c>
      <c r="G9" s="31">
        <f t="shared" si="3"/>
        <v>0.39583333333333304</v>
      </c>
      <c r="H9" s="33">
        <f>Dados!C9</f>
        <v>13.636363636363637</v>
      </c>
      <c r="I9" s="35">
        <f>ROUND((G9-Dados!D9)*1440,0)/1440</f>
        <v>6.25E-2</v>
      </c>
      <c r="J9" s="37">
        <f t="shared" si="4"/>
        <v>30.68181818181818</v>
      </c>
      <c r="K9" s="35">
        <f>ROUND((G9-Dados!D9+'10'!I9)*1440,0)/1440</f>
        <v>0</v>
      </c>
      <c r="L9" s="44">
        <f t="shared" si="0"/>
        <v>0</v>
      </c>
    </row>
    <row r="10" spans="1:12" ht="15" customHeight="1" x14ac:dyDescent="0.25">
      <c r="A10" s="15">
        <v>0.39583333333333298</v>
      </c>
      <c r="B10" s="9">
        <v>0.49861111111111112</v>
      </c>
      <c r="C10" s="9">
        <f t="shared" si="1"/>
        <v>0.10277777777777813</v>
      </c>
      <c r="D10" s="9">
        <v>0.51041666666666663</v>
      </c>
      <c r="E10" s="9">
        <v>0.72916666666666696</v>
      </c>
      <c r="F10" s="40">
        <f t="shared" si="2"/>
        <v>0.21875000000000033</v>
      </c>
      <c r="G10" s="31">
        <f t="shared" si="3"/>
        <v>0.32152777777777847</v>
      </c>
      <c r="H10" s="33">
        <f>Dados!C10</f>
        <v>9.0909090909090917</v>
      </c>
      <c r="I10" s="35">
        <f>ROUND((G10-Dados!D10)*1440,0)/1440</f>
        <v>-1.1805555555555555E-2</v>
      </c>
      <c r="J10" s="37">
        <f t="shared" si="4"/>
        <v>0</v>
      </c>
      <c r="K10" s="35">
        <f>ROUND((G10-Dados!D10+'10'!I10)*1440,0)/1440</f>
        <v>-7.7777777777777779E-2</v>
      </c>
      <c r="L10" s="44">
        <f t="shared" si="0"/>
        <v>0</v>
      </c>
    </row>
    <row r="11" spans="1:12" ht="15" customHeight="1" x14ac:dyDescent="0.25">
      <c r="A11" s="15">
        <v>0.3125</v>
      </c>
      <c r="B11" s="9">
        <v>0.49305555555555602</v>
      </c>
      <c r="C11" s="9">
        <f t="shared" si="1"/>
        <v>0.18055555555555602</v>
      </c>
      <c r="D11" s="9">
        <v>0.58333333333333304</v>
      </c>
      <c r="E11" s="9">
        <v>0.75</v>
      </c>
      <c r="F11" s="40">
        <f t="shared" si="2"/>
        <v>0.16666666666666696</v>
      </c>
      <c r="G11" s="31">
        <f t="shared" si="3"/>
        <v>0.34722222222222299</v>
      </c>
      <c r="H11" s="33">
        <f>Dados!C11</f>
        <v>9.0909090909090917</v>
      </c>
      <c r="I11" s="35">
        <f>ROUND((G11-Dados!D11)*1440,0)/1440</f>
        <v>1.3888888888888888E-2</v>
      </c>
      <c r="J11" s="37">
        <f t="shared" si="4"/>
        <v>4.545454545454545</v>
      </c>
      <c r="K11" s="35">
        <f>ROUND((G11-Dados!D11+'10'!I11)*1440,0)/1440</f>
        <v>3.4722222222222224E-2</v>
      </c>
      <c r="L11" s="44">
        <f t="shared" si="0"/>
        <v>11.363636363636365</v>
      </c>
    </row>
    <row r="12" spans="1:12" ht="15" customHeight="1" x14ac:dyDescent="0.25">
      <c r="A12" s="15">
        <v>0.3125</v>
      </c>
      <c r="B12" s="9">
        <v>0.50694444444444398</v>
      </c>
      <c r="C12" s="9">
        <f t="shared" si="1"/>
        <v>0.19444444444444398</v>
      </c>
      <c r="D12" s="9">
        <v>0.58333333333333304</v>
      </c>
      <c r="E12" s="9">
        <v>0.75</v>
      </c>
      <c r="F12" s="40">
        <f t="shared" si="2"/>
        <v>0.16666666666666696</v>
      </c>
      <c r="G12" s="31">
        <f t="shared" si="3"/>
        <v>0.36111111111111094</v>
      </c>
      <c r="H12" s="33">
        <f>Dados!C12</f>
        <v>8.1818181818181817</v>
      </c>
      <c r="I12" s="35">
        <f>ROUND((G12-Dados!D12)*1440,0)/1440</f>
        <v>2.7777777777777776E-2</v>
      </c>
      <c r="J12" s="37">
        <f t="shared" si="4"/>
        <v>8.1818181818181817</v>
      </c>
      <c r="K12" s="35">
        <f>ROUND((G12-Dados!D12+'10'!I12)*1440,0)/1440</f>
        <v>1.7361111111111112E-2</v>
      </c>
      <c r="L12" s="44">
        <f t="shared" si="0"/>
        <v>5.1136363636363633</v>
      </c>
    </row>
    <row r="13" spans="1:12" ht="15" customHeight="1" thickBot="1" x14ac:dyDescent="0.3">
      <c r="A13" s="17">
        <v>0.38888888888888901</v>
      </c>
      <c r="B13" s="10">
        <v>0.5180555555555556</v>
      </c>
      <c r="C13" s="10">
        <f t="shared" si="1"/>
        <v>0.1291666666666666</v>
      </c>
      <c r="D13" s="10">
        <v>0.53125</v>
      </c>
      <c r="E13" s="10">
        <v>0.70833333333333304</v>
      </c>
      <c r="F13" s="41">
        <f t="shared" si="2"/>
        <v>0.17708333333333304</v>
      </c>
      <c r="G13" s="32">
        <f t="shared" si="3"/>
        <v>0.30624999999999963</v>
      </c>
      <c r="H13" s="34">
        <f>Dados!C13</f>
        <v>11.363636363636363</v>
      </c>
      <c r="I13" s="36">
        <f>ROUND((G13-Dados!D13)*1440,0)/1440</f>
        <v>-2.7083333333333334E-2</v>
      </c>
      <c r="J13" s="38">
        <f t="shared" si="4"/>
        <v>0</v>
      </c>
      <c r="K13" s="36">
        <f>ROUND((G13-Dados!D13+'10'!I13)*1440,0)/1440</f>
        <v>-7.9166666666666663E-2</v>
      </c>
      <c r="L13" s="45">
        <f t="shared" si="0"/>
        <v>0</v>
      </c>
    </row>
    <row r="14" spans="1:12" ht="15" customHeight="1" thickTop="1" thickBot="1" x14ac:dyDescent="0.25"/>
    <row r="15" spans="1:12" ht="15" customHeight="1" thickBot="1" x14ac:dyDescent="0.25">
      <c r="I15" s="3"/>
      <c r="L15" s="19">
        <f>SUM(L3:L13)</f>
        <v>48.409090909090907</v>
      </c>
    </row>
    <row r="16" spans="1:12" ht="15" customHeight="1" x14ac:dyDescent="0.25">
      <c r="A16" s="66" t="s">
        <v>27</v>
      </c>
      <c r="B16" s="67"/>
      <c r="C16" s="67"/>
      <c r="D16" s="67"/>
      <c r="E16" s="52">
        <f>L15</f>
        <v>48.409090909090907</v>
      </c>
      <c r="F16" s="65"/>
      <c r="G16" s="20" t="s">
        <v>24</v>
      </c>
      <c r="H16" s="21">
        <v>42073</v>
      </c>
      <c r="I16" s="24"/>
    </row>
    <row r="17" spans="7:11" ht="15" customHeight="1" x14ac:dyDescent="0.25">
      <c r="G17" s="22" t="s">
        <v>25</v>
      </c>
      <c r="H17" s="26">
        <v>0.5</v>
      </c>
      <c r="I17" s="3"/>
      <c r="J17" s="3"/>
      <c r="K17" s="3"/>
    </row>
    <row r="18" spans="7:11" x14ac:dyDescent="0.2">
      <c r="H18" s="42"/>
      <c r="I18" s="3"/>
      <c r="J18" s="3"/>
    </row>
    <row r="19" spans="7:11" x14ac:dyDescent="0.2">
      <c r="H19" s="42"/>
      <c r="I19" s="3"/>
      <c r="J19" s="3"/>
      <c r="K19" s="3"/>
    </row>
    <row r="20" spans="7:11" x14ac:dyDescent="0.2">
      <c r="H20" s="42"/>
      <c r="I20" s="3"/>
      <c r="J20" s="3"/>
      <c r="K20" s="3"/>
    </row>
    <row r="21" spans="7:11" x14ac:dyDescent="0.2">
      <c r="H21" s="42"/>
      <c r="I21" s="3"/>
      <c r="J21" s="3"/>
      <c r="K21" s="3"/>
    </row>
    <row r="22" spans="7:11" x14ac:dyDescent="0.2">
      <c r="H22" s="42"/>
      <c r="I22" s="3"/>
      <c r="J22" s="3"/>
      <c r="K22" s="3"/>
    </row>
    <row r="23" spans="7:11" x14ac:dyDescent="0.2">
      <c r="H23" s="42"/>
      <c r="I23" s="3"/>
      <c r="J23" s="3"/>
      <c r="K23" s="3"/>
    </row>
    <row r="24" spans="7:11" x14ac:dyDescent="0.2">
      <c r="H24" s="42"/>
      <c r="I24" s="3"/>
      <c r="J24" s="3"/>
      <c r="K24" s="3"/>
    </row>
    <row r="25" spans="7:11" x14ac:dyDescent="0.2">
      <c r="H25" s="42"/>
      <c r="I25" s="3"/>
      <c r="J25" s="3"/>
      <c r="K25" s="3"/>
    </row>
    <row r="26" spans="7:11" x14ac:dyDescent="0.2">
      <c r="H26" s="42"/>
      <c r="I26" s="3"/>
      <c r="J26" s="3"/>
      <c r="K26" s="3"/>
    </row>
    <row r="27" spans="7:11" x14ac:dyDescent="0.2">
      <c r="H27" s="42"/>
      <c r="I27" s="3"/>
      <c r="J27" s="3"/>
      <c r="K27" s="3"/>
    </row>
  </sheetData>
  <sheetProtection selectLockedCells="1"/>
  <mergeCells count="10">
    <mergeCell ref="E16:F16"/>
    <mergeCell ref="A16:D16"/>
    <mergeCell ref="L1:L2"/>
    <mergeCell ref="A1:C1"/>
    <mergeCell ref="D1:F1"/>
    <mergeCell ref="G1:G2"/>
    <mergeCell ref="H1:H2"/>
    <mergeCell ref="I1:I2"/>
    <mergeCell ref="J1:J2"/>
    <mergeCell ref="K1:K2"/>
  </mergeCells>
  <phoneticPr fontId="0" type="noConversion"/>
  <conditionalFormatting sqref="I3:I13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K3:K13">
    <cfRule type="cellIs" dxfId="9" priority="1" operator="lessThan">
      <formula>0</formula>
    </cfRule>
    <cfRule type="cellIs" dxfId="8" priority="2" operator="greaterThan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L27"/>
  <sheetViews>
    <sheetView showGridLines="0" workbookViewId="0">
      <selection activeCell="H17" sqref="H17"/>
    </sheetView>
  </sheetViews>
  <sheetFormatPr defaultRowHeight="12.75" x14ac:dyDescent="0.2"/>
  <cols>
    <col min="1" max="6" width="8.7109375" customWidth="1"/>
    <col min="7" max="12" width="11.7109375" customWidth="1"/>
  </cols>
  <sheetData>
    <row r="1" spans="1:12" ht="15" customHeight="1" thickTop="1" x14ac:dyDescent="0.25">
      <c r="A1" s="62" t="s">
        <v>20</v>
      </c>
      <c r="B1" s="63"/>
      <c r="C1" s="63"/>
      <c r="D1" s="63" t="s">
        <v>21</v>
      </c>
      <c r="E1" s="63"/>
      <c r="F1" s="64"/>
      <c r="G1" s="70" t="s">
        <v>5</v>
      </c>
      <c r="H1" s="54" t="s">
        <v>4</v>
      </c>
      <c r="I1" s="56" t="s">
        <v>29</v>
      </c>
      <c r="J1" s="72" t="s">
        <v>23</v>
      </c>
      <c r="K1" s="56" t="s">
        <v>28</v>
      </c>
      <c r="L1" s="68" t="s">
        <v>30</v>
      </c>
    </row>
    <row r="2" spans="1:12" ht="15" customHeight="1" thickBot="1" x14ac:dyDescent="0.3">
      <c r="A2" s="11" t="s">
        <v>1</v>
      </c>
      <c r="B2" s="12" t="s">
        <v>19</v>
      </c>
      <c r="C2" s="12" t="s">
        <v>18</v>
      </c>
      <c r="D2" s="12" t="s">
        <v>22</v>
      </c>
      <c r="E2" s="12" t="s">
        <v>2</v>
      </c>
      <c r="F2" s="14" t="s">
        <v>18</v>
      </c>
      <c r="G2" s="71"/>
      <c r="H2" s="55"/>
      <c r="I2" s="57"/>
      <c r="J2" s="73"/>
      <c r="K2" s="57"/>
      <c r="L2" s="69"/>
    </row>
    <row r="3" spans="1:12" ht="15" customHeight="1" x14ac:dyDescent="0.25">
      <c r="A3" s="15">
        <v>0.33333333333333298</v>
      </c>
      <c r="B3" s="9">
        <v>0.51041666666666663</v>
      </c>
      <c r="C3" s="9">
        <f>MOD(B3-A3,1)</f>
        <v>0.17708333333333365</v>
      </c>
      <c r="D3" s="9">
        <v>0.58333333333333304</v>
      </c>
      <c r="E3" s="9">
        <v>0.7597222222222223</v>
      </c>
      <c r="F3" s="40">
        <f>MOD(E3-D3,1)</f>
        <v>0.17638888888888926</v>
      </c>
      <c r="G3" s="31">
        <f>C3+F3</f>
        <v>0.35347222222222291</v>
      </c>
      <c r="H3" s="33">
        <f>Dados!C3</f>
        <v>9.0909090909090917</v>
      </c>
      <c r="I3" s="35">
        <f>ROUND((G3-Dados!D3)*1440,0)/1440</f>
        <v>2.013888888888889E-2</v>
      </c>
      <c r="J3" s="37">
        <f>IF(I3&gt;0,(I3*24)*H3*1.5,0)</f>
        <v>6.5909090909090917</v>
      </c>
      <c r="K3" s="35">
        <f>ROUND((G3-Dados!D3+'11'!K3)*1440,0)/1440</f>
        <v>6.1805555555555558E-2</v>
      </c>
      <c r="L3" s="43">
        <f t="shared" ref="L3:L13" si="0">IF(K3&gt;0,K3*24*1.5*H3,0)</f>
        <v>20.22727272727273</v>
      </c>
    </row>
    <row r="4" spans="1:12" ht="15" customHeight="1" x14ac:dyDescent="0.25">
      <c r="A4" s="15">
        <v>0.3125</v>
      </c>
      <c r="B4" s="9">
        <v>0.5</v>
      </c>
      <c r="C4" s="9">
        <f t="shared" ref="C4:C13" si="1">MOD(B4-A4,1)</f>
        <v>0.1875</v>
      </c>
      <c r="D4" s="9">
        <v>0.59027777777777801</v>
      </c>
      <c r="E4" s="9">
        <v>0.72569444444444453</v>
      </c>
      <c r="F4" s="40">
        <f t="shared" ref="F4:F13" si="2">MOD(E4-D4,1)</f>
        <v>0.13541666666666652</v>
      </c>
      <c r="G4" s="31">
        <f t="shared" ref="G4:G13" si="3">C4+F4</f>
        <v>0.32291666666666652</v>
      </c>
      <c r="H4" s="33">
        <f>Dados!C4</f>
        <v>13.636363636363637</v>
      </c>
      <c r="I4" s="35">
        <f>ROUND((G4-Dados!D4)*1440,0)/1440</f>
        <v>-1.0416666666666666E-2</v>
      </c>
      <c r="J4" s="37">
        <f t="shared" ref="J4:J13" si="4">IF(I4&gt;0,(I4*24)*H4*1.5,0)</f>
        <v>0</v>
      </c>
      <c r="K4" s="35">
        <f>ROUND((G4-Dados!D4+'11'!K4)*1440,0)/1440</f>
        <v>-1.0416666666666666E-2</v>
      </c>
      <c r="L4" s="44">
        <f t="shared" si="0"/>
        <v>0</v>
      </c>
    </row>
    <row r="5" spans="1:12" ht="15" customHeight="1" x14ac:dyDescent="0.25">
      <c r="A5" s="15">
        <v>0.38194444444444398</v>
      </c>
      <c r="B5" s="9">
        <v>0.5</v>
      </c>
      <c r="C5" s="9">
        <f t="shared" si="1"/>
        <v>0.11805555555555602</v>
      </c>
      <c r="D5" s="9">
        <v>0.51041666666666663</v>
      </c>
      <c r="E5" s="9">
        <v>0.67361111111111105</v>
      </c>
      <c r="F5" s="40">
        <f t="shared" si="2"/>
        <v>0.16319444444444442</v>
      </c>
      <c r="G5" s="31">
        <f t="shared" si="3"/>
        <v>0.28125000000000044</v>
      </c>
      <c r="H5" s="33">
        <f>Dados!C5</f>
        <v>11.363636363636363</v>
      </c>
      <c r="I5" s="35">
        <f>ROUND((G5-Dados!D5)*1440,0)/1440</f>
        <v>-5.2083333333333336E-2</v>
      </c>
      <c r="J5" s="37">
        <f t="shared" si="4"/>
        <v>0</v>
      </c>
      <c r="K5" s="35">
        <f>ROUND((G5-Dados!D5+'11'!K5)*1440,0)/1440</f>
        <v>-5.2083333333333336E-2</v>
      </c>
      <c r="L5" s="44">
        <f t="shared" si="0"/>
        <v>0</v>
      </c>
    </row>
    <row r="6" spans="1:12" ht="15" customHeight="1" x14ac:dyDescent="0.25">
      <c r="A6" s="15">
        <v>0.3125</v>
      </c>
      <c r="B6" s="9">
        <v>0.49305555555555602</v>
      </c>
      <c r="C6" s="9">
        <f t="shared" si="1"/>
        <v>0.18055555555555602</v>
      </c>
      <c r="D6" s="9">
        <v>0.57638888888888895</v>
      </c>
      <c r="E6" s="9">
        <v>0.75</v>
      </c>
      <c r="F6" s="40">
        <f t="shared" si="2"/>
        <v>0.17361111111111105</v>
      </c>
      <c r="G6" s="31">
        <f t="shared" si="3"/>
        <v>0.35416666666666707</v>
      </c>
      <c r="H6" s="33">
        <f>Dados!C6</f>
        <v>9.0909090909090917</v>
      </c>
      <c r="I6" s="35">
        <f>ROUND((G6-Dados!D6)*1440,0)/1440</f>
        <v>2.0833333333333332E-2</v>
      </c>
      <c r="J6" s="37">
        <f t="shared" si="4"/>
        <v>6.8181818181818183</v>
      </c>
      <c r="K6" s="35">
        <f>ROUND((G6-Dados!D6+'11'!K6)*1440,0)/1440</f>
        <v>1.3888888888888888E-2</v>
      </c>
      <c r="L6" s="44">
        <f t="shared" si="0"/>
        <v>4.5454545454545459</v>
      </c>
    </row>
    <row r="7" spans="1:12" ht="15" customHeight="1" x14ac:dyDescent="0.25">
      <c r="A7" s="15">
        <v>0.3125</v>
      </c>
      <c r="B7" s="9">
        <v>0.51041666666666696</v>
      </c>
      <c r="C7" s="9">
        <f t="shared" si="1"/>
        <v>0.19791666666666696</v>
      </c>
      <c r="D7" s="9">
        <v>0.57986111111111105</v>
      </c>
      <c r="E7" s="9">
        <v>0.75</v>
      </c>
      <c r="F7" s="40">
        <f t="shared" si="2"/>
        <v>0.17013888888888895</v>
      </c>
      <c r="G7" s="31">
        <f t="shared" si="3"/>
        <v>0.36805555555555591</v>
      </c>
      <c r="H7" s="33">
        <f>Dados!C7</f>
        <v>10.454545454545455</v>
      </c>
      <c r="I7" s="35">
        <f>ROUND((G7-Dados!D7)*1440,0)/1440</f>
        <v>3.4722222222222224E-2</v>
      </c>
      <c r="J7" s="37">
        <f t="shared" si="4"/>
        <v>13.06818181818182</v>
      </c>
      <c r="K7" s="35">
        <f>ROUND((G7-Dados!D7+'11'!K7)*1440,0)/1440</f>
        <v>8.3333333333333329E-2</v>
      </c>
      <c r="L7" s="44">
        <f t="shared" si="0"/>
        <v>31.363636363636367</v>
      </c>
    </row>
    <row r="8" spans="1:12" ht="15" customHeight="1" x14ac:dyDescent="0.25">
      <c r="A8" s="15">
        <v>0.3125</v>
      </c>
      <c r="B8" s="9">
        <v>0.5</v>
      </c>
      <c r="C8" s="9">
        <f t="shared" si="1"/>
        <v>0.1875</v>
      </c>
      <c r="D8" s="9">
        <v>0.59027777777777801</v>
      </c>
      <c r="E8" s="9">
        <v>0.76041666666666696</v>
      </c>
      <c r="F8" s="40">
        <f t="shared" si="2"/>
        <v>0.17013888888888895</v>
      </c>
      <c r="G8" s="31">
        <f t="shared" si="3"/>
        <v>0.35763888888888895</v>
      </c>
      <c r="H8" s="33">
        <f>Dados!C8</f>
        <v>11.363636363636363</v>
      </c>
      <c r="I8" s="35">
        <f>ROUND((G8-Dados!D8)*1440,0)/1440</f>
        <v>2.4305555555555556E-2</v>
      </c>
      <c r="J8" s="37">
        <f t="shared" si="4"/>
        <v>9.9431818181818183</v>
      </c>
      <c r="K8" s="35">
        <f>ROUND((G8-Dados!D8+'11'!K8)*1440,0)/1440</f>
        <v>2.0833333333333332E-2</v>
      </c>
      <c r="L8" s="44">
        <f t="shared" si="0"/>
        <v>8.5227272727272734</v>
      </c>
    </row>
    <row r="9" spans="1:12" ht="15" customHeight="1" x14ac:dyDescent="0.25">
      <c r="A9" s="15">
        <v>0.39236111111111099</v>
      </c>
      <c r="B9" s="9">
        <v>0.50347222222222221</v>
      </c>
      <c r="C9" s="9">
        <f t="shared" si="1"/>
        <v>0.11111111111111122</v>
      </c>
      <c r="D9" s="9">
        <v>0.51388888888888895</v>
      </c>
      <c r="E9" s="9">
        <v>0.67361111111111116</v>
      </c>
      <c r="F9" s="40">
        <f t="shared" si="2"/>
        <v>0.15972222222222221</v>
      </c>
      <c r="G9" s="31">
        <f t="shared" si="3"/>
        <v>0.27083333333333343</v>
      </c>
      <c r="H9" s="33">
        <f>Dados!C9</f>
        <v>13.636363636363637</v>
      </c>
      <c r="I9" s="35">
        <f>ROUND((G9-Dados!D9)*1440,0)/1440</f>
        <v>-6.25E-2</v>
      </c>
      <c r="J9" s="37">
        <f t="shared" si="4"/>
        <v>0</v>
      </c>
      <c r="K9" s="35">
        <f>ROUND((G9-Dados!D9+'11'!K9)*1440,0)/1440</f>
        <v>-6.25E-2</v>
      </c>
      <c r="L9" s="44">
        <f t="shared" si="0"/>
        <v>0</v>
      </c>
    </row>
    <row r="10" spans="1:12" ht="15" customHeight="1" x14ac:dyDescent="0.25">
      <c r="A10" s="15">
        <v>0.39583333333333298</v>
      </c>
      <c r="B10" s="9">
        <v>0.50694444444444442</v>
      </c>
      <c r="C10" s="9">
        <f t="shared" si="1"/>
        <v>0.11111111111111144</v>
      </c>
      <c r="D10" s="9">
        <v>0.52083333333333337</v>
      </c>
      <c r="E10" s="9">
        <v>0.66666666666666696</v>
      </c>
      <c r="F10" s="40">
        <f t="shared" si="2"/>
        <v>0.14583333333333359</v>
      </c>
      <c r="G10" s="31">
        <f t="shared" si="3"/>
        <v>0.25694444444444503</v>
      </c>
      <c r="H10" s="33">
        <f>Dados!C10</f>
        <v>9.0909090909090917</v>
      </c>
      <c r="I10" s="35">
        <f>ROUND((G10-Dados!D10)*1440,0)/1440</f>
        <v>-7.6388888888888895E-2</v>
      </c>
      <c r="J10" s="37">
        <f t="shared" si="4"/>
        <v>0</v>
      </c>
      <c r="K10" s="35">
        <f>ROUND((G10-Dados!D10+'11'!K10)*1440,0)/1440</f>
        <v>-0.15416666666666667</v>
      </c>
      <c r="L10" s="44">
        <f t="shared" si="0"/>
        <v>0</v>
      </c>
    </row>
    <row r="11" spans="1:12" ht="15" customHeight="1" x14ac:dyDescent="0.25">
      <c r="A11" s="15">
        <v>0.3125</v>
      </c>
      <c r="B11" s="9">
        <v>0.50347222222222199</v>
      </c>
      <c r="C11" s="9">
        <f t="shared" si="1"/>
        <v>0.19097222222222199</v>
      </c>
      <c r="D11" s="9">
        <v>0.58333333333333304</v>
      </c>
      <c r="E11" s="9">
        <v>0.75</v>
      </c>
      <c r="F11" s="40">
        <f t="shared" si="2"/>
        <v>0.16666666666666696</v>
      </c>
      <c r="G11" s="31">
        <f t="shared" si="3"/>
        <v>0.35763888888888895</v>
      </c>
      <c r="H11" s="33">
        <f>Dados!C11</f>
        <v>9.0909090909090917</v>
      </c>
      <c r="I11" s="35">
        <f>ROUND((G11-Dados!D11)*1440,0)/1440</f>
        <v>2.4305555555555556E-2</v>
      </c>
      <c r="J11" s="37">
        <f t="shared" si="4"/>
        <v>7.954545454545455</v>
      </c>
      <c r="K11" s="35">
        <f>ROUND((G11-Dados!D11+'11'!K11)*1440,0)/1440</f>
        <v>5.9027777777777776E-2</v>
      </c>
      <c r="L11" s="44">
        <f t="shared" si="0"/>
        <v>19.31818181818182</v>
      </c>
    </row>
    <row r="12" spans="1:12" ht="15" customHeight="1" x14ac:dyDescent="0.25">
      <c r="A12" s="15">
        <v>0.3125</v>
      </c>
      <c r="B12" s="9">
        <v>0.5</v>
      </c>
      <c r="C12" s="9">
        <f t="shared" si="1"/>
        <v>0.1875</v>
      </c>
      <c r="D12" s="9">
        <v>0.58680555555555602</v>
      </c>
      <c r="E12" s="9">
        <v>0.75</v>
      </c>
      <c r="F12" s="40">
        <f t="shared" si="2"/>
        <v>0.16319444444444398</v>
      </c>
      <c r="G12" s="31">
        <f t="shared" si="3"/>
        <v>0.35069444444444398</v>
      </c>
      <c r="H12" s="33">
        <f>Dados!C12</f>
        <v>8.1818181818181817</v>
      </c>
      <c r="I12" s="35">
        <f>ROUND((G12-Dados!D12)*1440,0)/1440</f>
        <v>1.7361111111111112E-2</v>
      </c>
      <c r="J12" s="37">
        <f t="shared" si="4"/>
        <v>5.1136363636363633</v>
      </c>
      <c r="K12" s="35">
        <f>ROUND((G12-Dados!D12+'11'!K12)*1440,0)/1440</f>
        <v>3.4722222222222224E-2</v>
      </c>
      <c r="L12" s="44">
        <f t="shared" si="0"/>
        <v>10.227272727272727</v>
      </c>
    </row>
    <row r="13" spans="1:12" ht="15" customHeight="1" thickBot="1" x14ac:dyDescent="0.3">
      <c r="A13" s="17">
        <v>0.40625</v>
      </c>
      <c r="B13" s="10">
        <v>0.52430555555555558</v>
      </c>
      <c r="C13" s="10">
        <f t="shared" si="1"/>
        <v>0.11805555555555558</v>
      </c>
      <c r="D13" s="10">
        <v>0.53472222222222221</v>
      </c>
      <c r="E13" s="10">
        <v>0.625</v>
      </c>
      <c r="F13" s="41">
        <f t="shared" si="2"/>
        <v>9.027777777777779E-2</v>
      </c>
      <c r="G13" s="32">
        <f t="shared" si="3"/>
        <v>0.20833333333333337</v>
      </c>
      <c r="H13" s="34">
        <f>Dados!C13</f>
        <v>11.363636363636363</v>
      </c>
      <c r="I13" s="36">
        <f>ROUND((G13-Dados!D13)*1440,0)/1440</f>
        <v>-0.125</v>
      </c>
      <c r="J13" s="38">
        <f t="shared" si="4"/>
        <v>0</v>
      </c>
      <c r="K13" s="36">
        <f>ROUND((G13-Dados!D13+'11'!K13)*1440,0)/1440</f>
        <v>-0.20416666666666666</v>
      </c>
      <c r="L13" s="45">
        <f t="shared" si="0"/>
        <v>0</v>
      </c>
    </row>
    <row r="14" spans="1:12" ht="15" customHeight="1" thickTop="1" thickBot="1" x14ac:dyDescent="0.25"/>
    <row r="15" spans="1:12" ht="15" customHeight="1" thickBot="1" x14ac:dyDescent="0.25">
      <c r="L15" s="19">
        <f>SUM(L3:L14)</f>
        <v>94.204545454545439</v>
      </c>
    </row>
    <row r="16" spans="1:12" ht="15" customHeight="1" x14ac:dyDescent="0.25">
      <c r="A16" s="51" t="s">
        <v>27</v>
      </c>
      <c r="B16" s="51"/>
      <c r="C16" s="51"/>
      <c r="D16" s="51"/>
      <c r="E16" s="52">
        <f>L15</f>
        <v>94.204545454545439</v>
      </c>
      <c r="F16" s="65"/>
      <c r="G16" s="20" t="s">
        <v>24</v>
      </c>
      <c r="H16" s="21">
        <v>42076</v>
      </c>
    </row>
    <row r="17" spans="7:10" ht="15" customHeight="1" x14ac:dyDescent="0.25">
      <c r="G17" s="22" t="s">
        <v>25</v>
      </c>
      <c r="H17" s="26">
        <v>0.5</v>
      </c>
      <c r="J17" s="3"/>
    </row>
    <row r="18" spans="7:10" x14ac:dyDescent="0.2">
      <c r="J18" s="3"/>
    </row>
    <row r="19" spans="7:10" x14ac:dyDescent="0.2">
      <c r="J19" s="3"/>
    </row>
    <row r="20" spans="7:10" x14ac:dyDescent="0.2">
      <c r="J20" s="3"/>
    </row>
    <row r="21" spans="7:10" x14ac:dyDescent="0.2">
      <c r="J21" s="3"/>
    </row>
    <row r="22" spans="7:10" x14ac:dyDescent="0.2">
      <c r="J22" s="3"/>
    </row>
    <row r="23" spans="7:10" x14ac:dyDescent="0.2">
      <c r="J23" s="3"/>
    </row>
    <row r="24" spans="7:10" x14ac:dyDescent="0.2">
      <c r="J24" s="3"/>
    </row>
    <row r="25" spans="7:10" x14ac:dyDescent="0.2">
      <c r="J25" s="3"/>
    </row>
    <row r="26" spans="7:10" x14ac:dyDescent="0.2">
      <c r="J26" s="3"/>
    </row>
    <row r="27" spans="7:10" x14ac:dyDescent="0.2">
      <c r="J27" s="3"/>
    </row>
  </sheetData>
  <sheetProtection selectLockedCells="1"/>
  <mergeCells count="10">
    <mergeCell ref="L1:L2"/>
    <mergeCell ref="A16:D16"/>
    <mergeCell ref="E16:F16"/>
    <mergeCell ref="K1:K2"/>
    <mergeCell ref="A1:C1"/>
    <mergeCell ref="D1:F1"/>
    <mergeCell ref="G1:G2"/>
    <mergeCell ref="H1:H2"/>
    <mergeCell ref="I1:I2"/>
    <mergeCell ref="J1:J2"/>
  </mergeCells>
  <phoneticPr fontId="0" type="noConversion"/>
  <conditionalFormatting sqref="I3:I13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K3:K13">
    <cfRule type="cellIs" dxfId="5" priority="1" operator="lessThan">
      <formula>0</formula>
    </cfRule>
    <cfRule type="cellIs" dxfId="4" priority="2" operator="greaterThan">
      <formula>0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70CC-234B-4AA7-9311-105A351117D3}">
  <dimension ref="A1:L27"/>
  <sheetViews>
    <sheetView showGridLines="0" tabSelected="1" workbookViewId="0">
      <selection activeCell="E4" sqref="E4"/>
    </sheetView>
  </sheetViews>
  <sheetFormatPr defaultRowHeight="12.75" x14ac:dyDescent="0.2"/>
  <cols>
    <col min="1" max="6" width="8.7109375" customWidth="1"/>
    <col min="7" max="12" width="11.7109375" customWidth="1"/>
  </cols>
  <sheetData>
    <row r="1" spans="1:12" ht="15" customHeight="1" thickTop="1" x14ac:dyDescent="0.25">
      <c r="A1" s="62" t="s">
        <v>20</v>
      </c>
      <c r="B1" s="63"/>
      <c r="C1" s="63"/>
      <c r="D1" s="63" t="s">
        <v>21</v>
      </c>
      <c r="E1" s="63"/>
      <c r="F1" s="64"/>
      <c r="G1" s="70" t="s">
        <v>5</v>
      </c>
      <c r="H1" s="54" t="s">
        <v>4</v>
      </c>
      <c r="I1" s="56" t="s">
        <v>29</v>
      </c>
      <c r="J1" s="72" t="s">
        <v>23</v>
      </c>
      <c r="K1" s="56" t="s">
        <v>28</v>
      </c>
      <c r="L1" s="68" t="s">
        <v>30</v>
      </c>
    </row>
    <row r="2" spans="1:12" ht="15" customHeight="1" thickBot="1" x14ac:dyDescent="0.3">
      <c r="A2" s="11" t="s">
        <v>1</v>
      </c>
      <c r="B2" s="12" t="s">
        <v>19</v>
      </c>
      <c r="C2" s="12" t="s">
        <v>18</v>
      </c>
      <c r="D2" s="12" t="s">
        <v>22</v>
      </c>
      <c r="E2" s="12" t="s">
        <v>2</v>
      </c>
      <c r="F2" s="14" t="s">
        <v>18</v>
      </c>
      <c r="G2" s="71"/>
      <c r="H2" s="55"/>
      <c r="I2" s="57"/>
      <c r="J2" s="73"/>
      <c r="K2" s="57"/>
      <c r="L2" s="69"/>
    </row>
    <row r="3" spans="1:12" ht="15" customHeight="1" x14ac:dyDescent="0.25">
      <c r="A3" s="15">
        <v>0.33333333333333298</v>
      </c>
      <c r="B3" s="9">
        <v>0.5</v>
      </c>
      <c r="C3" s="9">
        <f>MOD(B3-A3,1)</f>
        <v>0.16666666666666702</v>
      </c>
      <c r="D3" s="9">
        <v>0.58333333333333304</v>
      </c>
      <c r="E3" s="9">
        <v>0.68819444444444444</v>
      </c>
      <c r="F3" s="40">
        <f>MOD(E3-D3,1)</f>
        <v>0.1048611111111114</v>
      </c>
      <c r="G3" s="31">
        <f>C3+F3</f>
        <v>0.27152777777777842</v>
      </c>
      <c r="H3" s="33">
        <f>Dados!C3</f>
        <v>9.0909090909090917</v>
      </c>
      <c r="I3" s="35">
        <f>ROUND((G3-Dados!D3)*1440,0)/1440</f>
        <v>-6.1805555555555558E-2</v>
      </c>
      <c r="J3" s="37">
        <f>IF(I3&gt;0,(I3*24)*H3*1.5,0)</f>
        <v>0</v>
      </c>
      <c r="K3" s="35">
        <f>ROUND((G3-Dados!D3+'14'!K3)*1440,0)/1440</f>
        <v>0</v>
      </c>
      <c r="L3" s="43">
        <f t="shared" ref="L3:L13" si="0">IF(K3&gt;0,K3*24*1.5*H3,0)</f>
        <v>0</v>
      </c>
    </row>
    <row r="4" spans="1:12" ht="15" customHeight="1" x14ac:dyDescent="0.25">
      <c r="A4" s="15">
        <v>0.33333333333333298</v>
      </c>
      <c r="B4" s="9">
        <v>0.5</v>
      </c>
      <c r="C4" s="9">
        <f t="shared" ref="C4:C13" si="1">MOD(B4-A4,1)</f>
        <v>0.16666666666666702</v>
      </c>
      <c r="D4" s="9">
        <v>0.58333333333333337</v>
      </c>
      <c r="E4" s="9">
        <v>0.76041666666666663</v>
      </c>
      <c r="F4" s="40">
        <f t="shared" ref="F4:F13" si="2">MOD(E4-D4,1)</f>
        <v>0.17708333333333326</v>
      </c>
      <c r="G4" s="31">
        <f t="shared" ref="G4:G13" si="3">C4+F4</f>
        <v>0.34375000000000028</v>
      </c>
      <c r="H4" s="33">
        <f>Dados!C4</f>
        <v>13.636363636363637</v>
      </c>
      <c r="I4" s="35">
        <f>ROUND((G4-Dados!D4)*1440,0)/1440</f>
        <v>1.0416666666666666E-2</v>
      </c>
      <c r="J4" s="37">
        <f t="shared" ref="J4:J13" si="4">IF(I4&gt;0,(I4*24)*H4*1.5,0)</f>
        <v>5.1136363636363633</v>
      </c>
      <c r="K4" s="35">
        <f>ROUND((G4-Dados!D4+'14'!K4)*1440,0)/1440</f>
        <v>0</v>
      </c>
      <c r="L4" s="44">
        <f t="shared" si="0"/>
        <v>0</v>
      </c>
    </row>
    <row r="5" spans="1:12" ht="15" customHeight="1" x14ac:dyDescent="0.25">
      <c r="A5" s="15">
        <v>0.33333333333333298</v>
      </c>
      <c r="B5" s="9">
        <v>0.5</v>
      </c>
      <c r="C5" s="9">
        <f t="shared" si="1"/>
        <v>0.16666666666666702</v>
      </c>
      <c r="D5" s="9">
        <v>0.58333333333333404</v>
      </c>
      <c r="E5" s="9">
        <v>0.80208333333333337</v>
      </c>
      <c r="F5" s="40">
        <f t="shared" si="2"/>
        <v>0.21874999999999933</v>
      </c>
      <c r="G5" s="31">
        <f t="shared" si="3"/>
        <v>0.38541666666666635</v>
      </c>
      <c r="H5" s="33">
        <f>Dados!C5</f>
        <v>11.363636363636363</v>
      </c>
      <c r="I5" s="35">
        <f>ROUND((G5-Dados!D5)*1440,0)/1440</f>
        <v>5.2083333333333336E-2</v>
      </c>
      <c r="J5" s="37">
        <f t="shared" si="4"/>
        <v>21.30681818181818</v>
      </c>
      <c r="K5" s="35">
        <f>ROUND((G5-Dados!D5+'14'!K5)*1440,0)/1440</f>
        <v>0</v>
      </c>
      <c r="L5" s="44">
        <f t="shared" si="0"/>
        <v>0</v>
      </c>
    </row>
    <row r="6" spans="1:12" ht="15" customHeight="1" x14ac:dyDescent="0.25">
      <c r="A6" s="15">
        <v>0.33333333333333298</v>
      </c>
      <c r="B6" s="9">
        <v>0.5</v>
      </c>
      <c r="C6" s="9">
        <f t="shared" si="1"/>
        <v>0.16666666666666702</v>
      </c>
      <c r="D6" s="9">
        <v>0.58333333333333404</v>
      </c>
      <c r="E6" s="9">
        <v>0.73611111111111116</v>
      </c>
      <c r="F6" s="40">
        <f t="shared" si="2"/>
        <v>0.15277777777777712</v>
      </c>
      <c r="G6" s="31">
        <f t="shared" si="3"/>
        <v>0.31944444444444414</v>
      </c>
      <c r="H6" s="33">
        <f>Dados!C6</f>
        <v>9.0909090909090917</v>
      </c>
      <c r="I6" s="35">
        <f>ROUND((G6-Dados!D6)*1440,0)/1440</f>
        <v>-1.3888888888888888E-2</v>
      </c>
      <c r="J6" s="37">
        <f t="shared" si="4"/>
        <v>0</v>
      </c>
      <c r="K6" s="35">
        <f>ROUND((G6-Dados!D6+'14'!K6)*1440,0)/1440</f>
        <v>0</v>
      </c>
      <c r="L6" s="44">
        <f t="shared" si="0"/>
        <v>0</v>
      </c>
    </row>
    <row r="7" spans="1:12" ht="15" customHeight="1" x14ac:dyDescent="0.25">
      <c r="A7" s="15">
        <v>0.33333333333333298</v>
      </c>
      <c r="B7" s="9">
        <v>0.5</v>
      </c>
      <c r="C7" s="9">
        <f t="shared" si="1"/>
        <v>0.16666666666666702</v>
      </c>
      <c r="D7" s="9">
        <v>0.58333333333333404</v>
      </c>
      <c r="E7" s="9">
        <v>0.66666666666666663</v>
      </c>
      <c r="F7" s="40">
        <f t="shared" si="2"/>
        <v>8.3333333333332593E-2</v>
      </c>
      <c r="G7" s="31">
        <f t="shared" si="3"/>
        <v>0.24999999999999961</v>
      </c>
      <c r="H7" s="33">
        <f>Dados!C7</f>
        <v>10.454545454545455</v>
      </c>
      <c r="I7" s="35">
        <f>ROUND((G7-Dados!D7)*1440,0)/1440</f>
        <v>-8.3333333333333329E-2</v>
      </c>
      <c r="J7" s="37">
        <f t="shared" si="4"/>
        <v>0</v>
      </c>
      <c r="K7" s="35">
        <f>ROUND((G7-Dados!D7+'14'!K7)*1440,0)/1440</f>
        <v>0</v>
      </c>
      <c r="L7" s="44">
        <f t="shared" si="0"/>
        <v>0</v>
      </c>
    </row>
    <row r="8" spans="1:12" ht="15" customHeight="1" x14ac:dyDescent="0.25">
      <c r="A8" s="15">
        <v>0.33333333333333298</v>
      </c>
      <c r="B8" s="9">
        <v>0.5</v>
      </c>
      <c r="C8" s="9">
        <f t="shared" si="1"/>
        <v>0.16666666666666702</v>
      </c>
      <c r="D8" s="9">
        <v>0.58333333333333504</v>
      </c>
      <c r="E8" s="9">
        <v>0.72916666666666663</v>
      </c>
      <c r="F8" s="40">
        <f t="shared" si="2"/>
        <v>0.14583333333333159</v>
      </c>
      <c r="G8" s="31">
        <f t="shared" si="3"/>
        <v>0.31249999999999861</v>
      </c>
      <c r="H8" s="33">
        <f>Dados!C8</f>
        <v>11.363636363636363</v>
      </c>
      <c r="I8" s="35">
        <f>ROUND((G8-Dados!D8)*1440,0)/1440</f>
        <v>-2.0833333333333332E-2</v>
      </c>
      <c r="J8" s="37">
        <f t="shared" si="4"/>
        <v>0</v>
      </c>
      <c r="K8" s="35">
        <f>ROUND((G8-Dados!D8+'14'!K8)*1440,0)/1440</f>
        <v>0</v>
      </c>
      <c r="L8" s="44">
        <f t="shared" si="0"/>
        <v>0</v>
      </c>
    </row>
    <row r="9" spans="1:12" ht="15" customHeight="1" x14ac:dyDescent="0.25">
      <c r="A9" s="15">
        <v>0.33333333333333298</v>
      </c>
      <c r="B9" s="9">
        <v>0.5</v>
      </c>
      <c r="C9" s="9">
        <f t="shared" si="1"/>
        <v>0.16666666666666702</v>
      </c>
      <c r="D9" s="9">
        <v>0.58333333333333504</v>
      </c>
      <c r="E9" s="9">
        <v>0.8125</v>
      </c>
      <c r="F9" s="40">
        <f t="shared" si="2"/>
        <v>0.22916666666666496</v>
      </c>
      <c r="G9" s="31">
        <f t="shared" si="3"/>
        <v>0.39583333333333198</v>
      </c>
      <c r="H9" s="33">
        <f>Dados!C9</f>
        <v>13.636363636363637</v>
      </c>
      <c r="I9" s="35">
        <f>ROUND((G9-Dados!D9)*1440,0)/1440</f>
        <v>6.25E-2</v>
      </c>
      <c r="J9" s="37">
        <f t="shared" si="4"/>
        <v>30.68181818181818</v>
      </c>
      <c r="K9" s="35">
        <f>ROUND((G9-Dados!D9+'14'!K9)*1440,0)/1440</f>
        <v>0</v>
      </c>
      <c r="L9" s="44">
        <f t="shared" si="0"/>
        <v>0</v>
      </c>
    </row>
    <row r="10" spans="1:12" ht="15" customHeight="1" x14ac:dyDescent="0.25">
      <c r="A10" s="15">
        <v>0.33333333333333298</v>
      </c>
      <c r="B10" s="9">
        <v>0.5</v>
      </c>
      <c r="C10" s="9">
        <f t="shared" si="1"/>
        <v>0.16666666666666702</v>
      </c>
      <c r="D10" s="9">
        <v>0.58333333333333504</v>
      </c>
      <c r="E10" s="9">
        <v>0.90416666666666667</v>
      </c>
      <c r="F10" s="40">
        <f t="shared" si="2"/>
        <v>0.32083333333333164</v>
      </c>
      <c r="G10" s="31">
        <f t="shared" si="3"/>
        <v>0.48749999999999866</v>
      </c>
      <c r="H10" s="33">
        <f>Dados!C10</f>
        <v>9.0909090909090917</v>
      </c>
      <c r="I10" s="35">
        <f>ROUND((G10-Dados!D10)*1440,0)/1440</f>
        <v>0.15416666666666667</v>
      </c>
      <c r="J10" s="37">
        <f t="shared" si="4"/>
        <v>50.45454545454546</v>
      </c>
      <c r="K10" s="35">
        <f>ROUND((G10-Dados!D10+'14'!K10)*1440,0)/1440</f>
        <v>0</v>
      </c>
      <c r="L10" s="44">
        <f t="shared" si="0"/>
        <v>0</v>
      </c>
    </row>
    <row r="11" spans="1:12" ht="15" customHeight="1" x14ac:dyDescent="0.25">
      <c r="A11" s="15">
        <v>0.33333333333333298</v>
      </c>
      <c r="B11" s="9">
        <v>0.5</v>
      </c>
      <c r="C11" s="9">
        <f t="shared" si="1"/>
        <v>0.16666666666666702</v>
      </c>
      <c r="D11" s="9">
        <v>0.58333333333333603</v>
      </c>
      <c r="E11" s="9">
        <v>0.69097222222222221</v>
      </c>
      <c r="F11" s="40">
        <f t="shared" si="2"/>
        <v>0.10763888888888618</v>
      </c>
      <c r="G11" s="31">
        <f t="shared" si="3"/>
        <v>0.27430555555555319</v>
      </c>
      <c r="H11" s="33">
        <f>Dados!C11</f>
        <v>9.0909090909090917</v>
      </c>
      <c r="I11" s="35">
        <f>ROUND((G11-Dados!D11)*1440,0)/1440</f>
        <v>-5.9027777777777776E-2</v>
      </c>
      <c r="J11" s="37">
        <f t="shared" si="4"/>
        <v>0</v>
      </c>
      <c r="K11" s="35">
        <f>ROUND((G11-Dados!D11+'14'!K11)*1440,0)/1440</f>
        <v>0</v>
      </c>
      <c r="L11" s="44">
        <f t="shared" si="0"/>
        <v>0</v>
      </c>
    </row>
    <row r="12" spans="1:12" ht="15" customHeight="1" x14ac:dyDescent="0.25">
      <c r="A12" s="15">
        <v>0.33333333333333298</v>
      </c>
      <c r="B12" s="9">
        <v>0.5</v>
      </c>
      <c r="C12" s="9">
        <f t="shared" si="1"/>
        <v>0.16666666666666702</v>
      </c>
      <c r="D12" s="9">
        <v>0.58333333333333603</v>
      </c>
      <c r="E12" s="9">
        <v>0.71527777777777779</v>
      </c>
      <c r="F12" s="40">
        <f t="shared" si="2"/>
        <v>0.13194444444444176</v>
      </c>
      <c r="G12" s="31">
        <f t="shared" si="3"/>
        <v>0.29861111111110877</v>
      </c>
      <c r="H12" s="33">
        <f>Dados!C12</f>
        <v>8.1818181818181817</v>
      </c>
      <c r="I12" s="35">
        <f>ROUND((G12-Dados!D12)*1440,0)/1440</f>
        <v>-3.4722222222222224E-2</v>
      </c>
      <c r="J12" s="37">
        <f t="shared" si="4"/>
        <v>0</v>
      </c>
      <c r="K12" s="35">
        <f>ROUND((G12-Dados!D12+'14'!K12)*1440,0)/1440</f>
        <v>0</v>
      </c>
      <c r="L12" s="44">
        <f t="shared" si="0"/>
        <v>0</v>
      </c>
    </row>
    <row r="13" spans="1:12" ht="15" customHeight="1" thickBot="1" x14ac:dyDescent="0.3">
      <c r="A13" s="15">
        <v>0.33333333333333331</v>
      </c>
      <c r="B13" s="9">
        <v>0.5</v>
      </c>
      <c r="C13" s="10">
        <f t="shared" si="1"/>
        <v>0.16666666666666669</v>
      </c>
      <c r="D13" s="9">
        <v>0.58333333333333603</v>
      </c>
      <c r="E13" s="10">
        <v>0.95416666666666661</v>
      </c>
      <c r="F13" s="41">
        <f t="shared" si="2"/>
        <v>0.37083333333333057</v>
      </c>
      <c r="G13" s="32">
        <f t="shared" si="3"/>
        <v>0.5374999999999972</v>
      </c>
      <c r="H13" s="34">
        <f>Dados!C13</f>
        <v>11.363636363636363</v>
      </c>
      <c r="I13" s="36">
        <f>ROUND((G13-Dados!D13)*1440,0)/1440</f>
        <v>0.20416666666666666</v>
      </c>
      <c r="J13" s="38">
        <f t="shared" si="4"/>
        <v>83.52272727272728</v>
      </c>
      <c r="K13" s="36">
        <f>ROUND((G13-Dados!D13+'14'!K13)*1440,0)/1440</f>
        <v>0</v>
      </c>
      <c r="L13" s="45">
        <f t="shared" si="0"/>
        <v>0</v>
      </c>
    </row>
    <row r="14" spans="1:12" ht="15" customHeight="1" thickTop="1" thickBot="1" x14ac:dyDescent="0.25"/>
    <row r="15" spans="1:12" ht="15" customHeight="1" thickBot="1" x14ac:dyDescent="0.25">
      <c r="L15" s="19">
        <f>SUM(L3:L14)</f>
        <v>0</v>
      </c>
    </row>
    <row r="16" spans="1:12" ht="15" customHeight="1" x14ac:dyDescent="0.25">
      <c r="A16" s="51" t="s">
        <v>27</v>
      </c>
      <c r="B16" s="51"/>
      <c r="C16" s="51"/>
      <c r="D16" s="51"/>
      <c r="E16" s="52">
        <f>L15</f>
        <v>0</v>
      </c>
      <c r="F16" s="65"/>
      <c r="G16" s="20" t="s">
        <v>24</v>
      </c>
      <c r="H16" s="21">
        <v>42076</v>
      </c>
    </row>
    <row r="17" spans="7:10" ht="15" customHeight="1" x14ac:dyDescent="0.25">
      <c r="G17" s="22" t="s">
        <v>25</v>
      </c>
      <c r="H17" s="26">
        <v>0.5</v>
      </c>
      <c r="J17" s="3"/>
    </row>
    <row r="18" spans="7:10" x14ac:dyDescent="0.2">
      <c r="J18" s="3"/>
    </row>
    <row r="19" spans="7:10" x14ac:dyDescent="0.2">
      <c r="J19" s="3"/>
    </row>
    <row r="20" spans="7:10" x14ac:dyDescent="0.2">
      <c r="J20" s="3"/>
    </row>
    <row r="21" spans="7:10" x14ac:dyDescent="0.2">
      <c r="J21" s="3"/>
    </row>
    <row r="22" spans="7:10" x14ac:dyDescent="0.2">
      <c r="J22" s="3"/>
    </row>
    <row r="23" spans="7:10" x14ac:dyDescent="0.2">
      <c r="J23" s="3"/>
    </row>
    <row r="24" spans="7:10" x14ac:dyDescent="0.2">
      <c r="J24" s="3"/>
    </row>
    <row r="25" spans="7:10" x14ac:dyDescent="0.2">
      <c r="J25" s="3"/>
    </row>
    <row r="26" spans="7:10" x14ac:dyDescent="0.2">
      <c r="J26" s="3"/>
    </row>
    <row r="27" spans="7:10" x14ac:dyDescent="0.2">
      <c r="J27" s="3"/>
    </row>
  </sheetData>
  <sheetProtection selectLockedCells="1"/>
  <mergeCells count="10">
    <mergeCell ref="K1:K2"/>
    <mergeCell ref="L1:L2"/>
    <mergeCell ref="A16:D16"/>
    <mergeCell ref="E16:F16"/>
    <mergeCell ref="A1:C1"/>
    <mergeCell ref="D1:F1"/>
    <mergeCell ref="G1:G2"/>
    <mergeCell ref="H1:H2"/>
    <mergeCell ref="I1:I2"/>
    <mergeCell ref="J1:J2"/>
  </mergeCells>
  <conditionalFormatting sqref="I3:I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3:K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10</vt:lpstr>
      <vt:lpstr>11</vt:lpstr>
      <vt:lpstr>14</vt:lpstr>
      <vt:lpstr>15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Koiti Nishikiori</dc:creator>
  <cp:lastModifiedBy>Aluno</cp:lastModifiedBy>
  <dcterms:created xsi:type="dcterms:W3CDTF">2002-09-12T02:23:57Z</dcterms:created>
  <dcterms:modified xsi:type="dcterms:W3CDTF">2023-09-29T18:32:55Z</dcterms:modified>
</cp:coreProperties>
</file>