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Z:\CGD\Excel Dashboards (andamento)\17.10\"/>
    </mc:Choice>
  </mc:AlternateContent>
  <xr:revisionPtr revIDLastSave="0" documentId="13_ncr:1_{DE0EF5A4-8F18-43D4-BB4E-84836DBCFEE6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peed" sheetId="1" r:id="rId1"/>
    <sheet name="Me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G5" i="1"/>
  <c r="B9" i="2"/>
  <c r="D9" i="2" l="1"/>
  <c r="F9" i="2" s="1"/>
  <c r="J8" i="2"/>
  <c r="J7" i="2"/>
  <c r="J5" i="2"/>
  <c r="J6" i="2"/>
  <c r="J4" i="2"/>
  <c r="J3" i="2"/>
  <c r="I9" i="2"/>
  <c r="G8" i="2" l="1"/>
  <c r="G6" i="2"/>
  <c r="G4" i="2"/>
  <c r="G3" i="2"/>
  <c r="G7" i="2"/>
  <c r="G5" i="2"/>
  <c r="C4" i="2" l="1"/>
  <c r="C5" i="2"/>
  <c r="C6" i="2"/>
  <c r="C7" i="2"/>
  <c r="C8" i="2"/>
  <c r="C3" i="2"/>
  <c r="D4" i="2"/>
  <c r="F4" i="2" s="1"/>
  <c r="D5" i="2"/>
  <c r="F5" i="2" s="1"/>
  <c r="D6" i="2"/>
  <c r="F6" i="2" s="1"/>
  <c r="D7" i="2"/>
  <c r="F7" i="2" s="1"/>
  <c r="D8" i="2"/>
  <c r="F8" i="2" s="1"/>
  <c r="D3" i="2"/>
  <c r="F3" i="2" s="1"/>
  <c r="C7" i="1" l="1"/>
</calcChain>
</file>

<file path=xl/sharedStrings.xml><?xml version="1.0" encoding="utf-8"?>
<sst xmlns="http://schemas.openxmlformats.org/spreadsheetml/2006/main" count="34" uniqueCount="31">
  <si>
    <t>Velocímetro</t>
  </si>
  <si>
    <t>Ponteiro</t>
  </si>
  <si>
    <t>Vendas</t>
  </si>
  <si>
    <t>Paulo</t>
  </si>
  <si>
    <t>Fábio</t>
  </si>
  <si>
    <t>Meta:</t>
  </si>
  <si>
    <t>Ruim</t>
  </si>
  <si>
    <t>Condição</t>
  </si>
  <si>
    <t>Máx.</t>
  </si>
  <si>
    <t>Cássio</t>
  </si>
  <si>
    <t>Maria</t>
  </si>
  <si>
    <t>%</t>
  </si>
  <si>
    <t>Final</t>
  </si>
  <si>
    <t>Muito ruim</t>
  </si>
  <si>
    <t>Regular</t>
  </si>
  <si>
    <t>Bom</t>
  </si>
  <si>
    <t>Muito bom</t>
  </si>
  <si>
    <t>Excelente</t>
  </si>
  <si>
    <t>Total:</t>
  </si>
  <si>
    <t>Geral</t>
  </si>
  <si>
    <t>Enry</t>
  </si>
  <si>
    <t>Luís</t>
  </si>
  <si>
    <t>%T</t>
  </si>
  <si>
    <t>Início</t>
  </si>
  <si>
    <t>Inicial</t>
  </si>
  <si>
    <t>Meio</t>
  </si>
  <si>
    <t>Posição</t>
  </si>
  <si>
    <t>Eixo X</t>
  </si>
  <si>
    <t>Eixo Y</t>
  </si>
  <si>
    <t>Base</t>
  </si>
  <si>
    <t>Ponta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</si>
</sst>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5645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0" xfId="0" applyNumberFormat="1"/>
    <xf numFmtId="0" fontId="2" fillId="2" borderId="1" xfId="0" applyFont="1" applyFill="1" applyBorder="1"/>
    <xf numFmtId="1" fontId="0" fillId="0" borderId="1" xfId="0" applyNumberFormat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9" fontId="0" fillId="7" borderId="1" xfId="0" applyNumberFormat="1" applyFill="1" applyBorder="1" applyAlignment="1">
      <alignment horizontal="center"/>
    </xf>
    <xf numFmtId="9" fontId="0" fillId="8" borderId="1" xfId="0" applyNumberFormat="1" applyFill="1" applyBorder="1" applyAlignment="1">
      <alignment horizontal="center"/>
    </xf>
    <xf numFmtId="9" fontId="0" fillId="9" borderId="1" xfId="0" applyNumberFormat="1" applyFill="1" applyBorder="1" applyAlignment="1">
      <alignment horizontal="center"/>
    </xf>
    <xf numFmtId="9" fontId="1" fillId="4" borderId="1" xfId="0" applyNumberFormat="1" applyFont="1" applyFill="1" applyBorder="1" applyAlignment="1">
      <alignment horizontal="center"/>
    </xf>
    <xf numFmtId="9" fontId="1" fillId="5" borderId="1" xfId="0" applyNumberFormat="1" applyFont="1" applyFill="1" applyBorder="1" applyAlignment="1">
      <alignment horizontal="center"/>
    </xf>
    <xf numFmtId="9" fontId="1" fillId="6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right"/>
    </xf>
    <xf numFmtId="3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right"/>
    </xf>
    <xf numFmtId="1" fontId="2" fillId="2" borderId="1" xfId="0" applyNumberFormat="1" applyFont="1" applyFill="1" applyBorder="1" applyAlignment="1">
      <alignment horizontal="center"/>
    </xf>
    <xf numFmtId="9" fontId="0" fillId="0" borderId="0" xfId="0" applyNumberFormat="1"/>
    <xf numFmtId="9" fontId="0" fillId="0" borderId="0" xfId="1" applyFont="1"/>
    <xf numFmtId="1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/>
    </xf>
    <xf numFmtId="0" fontId="0" fillId="10" borderId="1" xfId="0" applyFill="1" applyBorder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56455"/>
      <color rgb="FFF20E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849563492063491"/>
          <c:y val="0.13822380952380953"/>
          <c:w val="0.68223611111111115"/>
          <c:h val="0.68223611111111115"/>
        </c:manualLayout>
      </c:layout>
      <c:doughnutChart>
        <c:varyColors val="1"/>
        <c:ser>
          <c:idx val="0"/>
          <c:order val="0"/>
          <c:tx>
            <c:strRef>
              <c:f>Speed!$B$2</c:f>
              <c:strCache>
                <c:ptCount val="1"/>
                <c:pt idx="0">
                  <c:v>Velocímetro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50-45C7-A6FA-1020B336B8A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50-45C7-A6FA-1020B336B8A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50-45C7-A6FA-1020B336B8AA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950-45C7-A6FA-1020B336B8AA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950-45C7-A6FA-1020B336B8AA}"/>
              </c:ext>
            </c:extLst>
          </c:dPt>
          <c:val>
            <c:numRef>
              <c:f>Speed!$C$3:$C$7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40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50-45C7-A6FA-1020B336B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scatterChart>
        <c:scatterStyle val="lineMarker"/>
        <c:varyColors val="0"/>
        <c:ser>
          <c:idx val="1"/>
          <c:order val="1"/>
          <c:tx>
            <c:strRef>
              <c:f>Speed!$F$2</c:f>
              <c:strCache>
                <c:ptCount val="1"/>
                <c:pt idx="0">
                  <c:v>Ponteiro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circle"/>
              <c:size val="10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950-45C7-A6FA-1020B336B8AA}"/>
              </c:ext>
            </c:extLst>
          </c:dPt>
          <c:dLbls>
            <c:dLbl>
              <c:idx val="1"/>
              <c:tx>
                <c:strRef>
                  <c:f>Speed!$H$4</c:f>
                  <c:strCache>
                    <c:ptCount val="1"/>
                    <c:pt idx="0">
                      <c:v>60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{D7E8B9F1-A7AC-4A1A-9C7E-FB75CA740343}</c15:txfldGUID>
                      <c15:f>Speed!$H$4</c15:f>
                      <c15:dlblFieldTableCache>
                        <c:ptCount val="1"/>
                        <c:pt idx="0">
                          <c:v>60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F950-45C7-A6FA-1020B336B8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Speed!$F$4:$F$5</c:f>
              <c:numCache>
                <c:formatCode>General</c:formatCode>
                <c:ptCount val="2"/>
                <c:pt idx="0">
                  <c:v>0</c:v>
                </c:pt>
                <c:pt idx="1">
                  <c:v>0.30901699437494712</c:v>
                </c:pt>
              </c:numCache>
            </c:numRef>
          </c:xVal>
          <c:yVal>
            <c:numRef>
              <c:f>Speed!$G$4:$G$5</c:f>
              <c:numCache>
                <c:formatCode>General</c:formatCode>
                <c:ptCount val="2"/>
                <c:pt idx="0">
                  <c:v>0</c:v>
                </c:pt>
                <c:pt idx="1">
                  <c:v>0.95105651629515364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950-45C7-A6FA-1020B336B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834672"/>
        <c:axId val="1096833680"/>
      </c:scatterChart>
      <c:valAx>
        <c:axId val="1096833680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1096834672"/>
        <c:crossBetween val="midCat"/>
      </c:valAx>
      <c:valAx>
        <c:axId val="1096834672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1096833680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t-BR" sz="1200">
                <a:solidFill>
                  <a:schemeClr val="bg1"/>
                </a:solidFill>
              </a:rPr>
              <a:t>Percentual no total de 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Meta!$A$3:$A$8</c:f>
              <c:strCache>
                <c:ptCount val="6"/>
                <c:pt idx="0">
                  <c:v>Paulo</c:v>
                </c:pt>
                <c:pt idx="1">
                  <c:v>Fábio</c:v>
                </c:pt>
                <c:pt idx="2">
                  <c:v>Cássio</c:v>
                </c:pt>
                <c:pt idx="3">
                  <c:v>Luís</c:v>
                </c:pt>
                <c:pt idx="4">
                  <c:v>Enry</c:v>
                </c:pt>
                <c:pt idx="5">
                  <c:v>Maria</c:v>
                </c:pt>
              </c:strCache>
            </c:strRef>
          </c:cat>
          <c:val>
            <c:numRef>
              <c:f>Meta!$G$3:$G$8</c:f>
              <c:numCache>
                <c:formatCode>0</c:formatCode>
                <c:ptCount val="6"/>
                <c:pt idx="0">
                  <c:v>17.857142857142858</c:v>
                </c:pt>
                <c:pt idx="1">
                  <c:v>23.809523809523807</c:v>
                </c:pt>
                <c:pt idx="2">
                  <c:v>11.904761904761903</c:v>
                </c:pt>
                <c:pt idx="3">
                  <c:v>20.238095238095237</c:v>
                </c:pt>
                <c:pt idx="4">
                  <c:v>21.428571428571427</c:v>
                </c:pt>
                <c:pt idx="5">
                  <c:v>4.7619047619047619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E-4411-B5B8-2FF8A3CF2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703760"/>
        <c:axId val="3197033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Meta!$A$3:$A$8</c15:sqref>
                        </c15:formulaRef>
                      </c:ext>
                    </c:extLst>
                    <c:strCache>
                      <c:ptCount val="6"/>
                      <c:pt idx="0">
                        <c:v>Paulo</c:v>
                      </c:pt>
                      <c:pt idx="1">
                        <c:v>Fábio</c:v>
                      </c:pt>
                      <c:pt idx="2">
                        <c:v>Cássio</c:v>
                      </c:pt>
                      <c:pt idx="3">
                        <c:v>Luís</c:v>
                      </c:pt>
                      <c:pt idx="4">
                        <c:v>Enry</c:v>
                      </c:pt>
                      <c:pt idx="5">
                        <c:v>Maria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Meta!$B$3:$B$8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15000</c:v>
                      </c:pt>
                      <c:pt idx="1">
                        <c:v>20000</c:v>
                      </c:pt>
                      <c:pt idx="2">
                        <c:v>10000</c:v>
                      </c:pt>
                      <c:pt idx="3">
                        <c:v>17000</c:v>
                      </c:pt>
                      <c:pt idx="4">
                        <c:v>18000</c:v>
                      </c:pt>
                      <c:pt idx="5">
                        <c:v>4000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FCE-4411-B5B8-2FF8A3CF24DD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Meta!$A$3:$A$8</c15:sqref>
                        </c15:formulaRef>
                      </c:ext>
                    </c:extLst>
                    <c:strCache>
                      <c:ptCount val="6"/>
                      <c:pt idx="0">
                        <c:v>Paulo</c:v>
                      </c:pt>
                      <c:pt idx="1">
                        <c:v>Fábio</c:v>
                      </c:pt>
                      <c:pt idx="2">
                        <c:v>Cássio</c:v>
                      </c:pt>
                      <c:pt idx="3">
                        <c:v>Luís</c:v>
                      </c:pt>
                      <c:pt idx="4">
                        <c:v>Enry</c:v>
                      </c:pt>
                      <c:pt idx="5">
                        <c:v>Maria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Meta!$C$3:$C$8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15000</c:v>
                      </c:pt>
                      <c:pt idx="1">
                        <c:v>20000</c:v>
                      </c:pt>
                      <c:pt idx="2">
                        <c:v>10000</c:v>
                      </c:pt>
                      <c:pt idx="3">
                        <c:v>17000</c:v>
                      </c:pt>
                      <c:pt idx="4">
                        <c:v>18000</c:v>
                      </c:pt>
                      <c:pt idx="5">
                        <c:v>4000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FCE-4411-B5B8-2FF8A3CF24DD}"/>
                  </c:ext>
                </c:extLst>
              </c15:ser>
            </c15:filteredBarSeries>
          </c:ext>
        </c:extLst>
      </c:barChart>
      <c:catAx>
        <c:axId val="31970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9703368"/>
        <c:crosses val="autoZero"/>
        <c:auto val="1"/>
        <c:lblAlgn val="ctr"/>
        <c:lblOffset val="100"/>
        <c:noMultiLvlLbl val="0"/>
      </c:catAx>
      <c:valAx>
        <c:axId val="319703368"/>
        <c:scaling>
          <c:orientation val="minMax"/>
          <c:max val="30"/>
          <c:min val="0"/>
        </c:scaling>
        <c:delete val="1"/>
        <c:axPos val="l"/>
        <c:numFmt formatCode="0" sourceLinked="1"/>
        <c:majorTickMark val="none"/>
        <c:minorTickMark val="none"/>
        <c:tickLblPos val="nextTo"/>
        <c:crossAx val="31970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</xdr:colOff>
      <xdr:row>0</xdr:row>
      <xdr:rowOff>138112</xdr:rowOff>
    </xdr:from>
    <xdr:to>
      <xdr:col>12</xdr:col>
      <xdr:colOff>133987</xdr:colOff>
      <xdr:row>13</xdr:row>
      <xdr:rowOff>181612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9</xdr:row>
      <xdr:rowOff>85725</xdr:rowOff>
    </xdr:from>
    <xdr:to>
      <xdr:col>16</xdr:col>
      <xdr:colOff>257175</xdr:colOff>
      <xdr:row>19</xdr:row>
      <xdr:rowOff>180975</xdr:rowOff>
    </xdr:to>
    <xdr:sp macro="" textlink="">
      <xdr:nvSpPr>
        <xdr:cNvPr id="20" name="Retângulo de cantos arredondados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6505575" y="1800225"/>
          <a:ext cx="3562350" cy="200025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152400</xdr:colOff>
      <xdr:row>9</xdr:row>
      <xdr:rowOff>85725</xdr:rowOff>
    </xdr:from>
    <xdr:to>
      <xdr:col>10</xdr:col>
      <xdr:colOff>133350</xdr:colOff>
      <xdr:row>23</xdr:row>
      <xdr:rowOff>9525</xdr:rowOff>
    </xdr:to>
    <xdr:sp macro="" textlink="">
      <xdr:nvSpPr>
        <xdr:cNvPr id="11" name="Retângulo de cantos arredondados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152400" y="1800225"/>
          <a:ext cx="6134100" cy="25908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123826</xdr:colOff>
      <xdr:row>9</xdr:row>
      <xdr:rowOff>76200</xdr:rowOff>
    </xdr:from>
    <xdr:to>
      <xdr:col>3</xdr:col>
      <xdr:colOff>455026</xdr:colOff>
      <xdr:row>20</xdr:row>
      <xdr:rowOff>140700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0</xdr:row>
      <xdr:rowOff>90488</xdr:rowOff>
    </xdr:from>
    <xdr:to>
      <xdr:col>16</xdr:col>
      <xdr:colOff>238125</xdr:colOff>
      <xdr:row>8</xdr:row>
      <xdr:rowOff>123826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Escritório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7"/>
  <sheetViews>
    <sheetView showGridLines="0" tabSelected="1" zoomScaleNormal="100" workbookViewId="0">
      <selection activeCell="H5" sqref="H5"/>
    </sheetView>
  </sheetViews>
  <sheetFormatPr defaultRowHeight="15" x14ac:dyDescent="0.25"/>
  <sheetData>
    <row r="2" spans="2:8" x14ac:dyDescent="0.25">
      <c r="B2" s="31" t="s">
        <v>0</v>
      </c>
      <c r="C2" s="31"/>
      <c r="D2" s="29"/>
      <c r="F2" s="32" t="s">
        <v>1</v>
      </c>
      <c r="G2" s="32"/>
    </row>
    <row r="3" spans="2:8" x14ac:dyDescent="0.25">
      <c r="B3" s="1" t="s">
        <v>23</v>
      </c>
      <c r="C3" s="28">
        <v>0</v>
      </c>
      <c r="F3" s="3" t="s">
        <v>27</v>
      </c>
      <c r="G3" s="3" t="s">
        <v>28</v>
      </c>
      <c r="H3" s="1" t="s">
        <v>26</v>
      </c>
    </row>
    <row r="4" spans="2:8" x14ac:dyDescent="0.25">
      <c r="B4" s="1" t="s">
        <v>24</v>
      </c>
      <c r="C4" s="28">
        <v>15</v>
      </c>
      <c r="E4" s="1" t="s">
        <v>29</v>
      </c>
      <c r="F4" s="3">
        <v>0</v>
      </c>
      <c r="G4" s="3">
        <v>0</v>
      </c>
      <c r="H4" s="30">
        <v>60</v>
      </c>
    </row>
    <row r="5" spans="2:8" x14ac:dyDescent="0.25">
      <c r="B5" s="1" t="s">
        <v>25</v>
      </c>
      <c r="C5" s="28">
        <v>45</v>
      </c>
      <c r="E5" s="1" t="s">
        <v>30</v>
      </c>
      <c r="F5" s="3">
        <f>-COS(PI()*H4/C7)</f>
        <v>0.30901699437494712</v>
      </c>
      <c r="G5" s="3">
        <f>SIN(PI()*H4/C7)</f>
        <v>0.95105651629515364</v>
      </c>
    </row>
    <row r="6" spans="2:8" x14ac:dyDescent="0.25">
      <c r="B6" s="1" t="s">
        <v>12</v>
      </c>
      <c r="C6" s="28">
        <v>40</v>
      </c>
    </row>
    <row r="7" spans="2:8" x14ac:dyDescent="0.25">
      <c r="B7" s="1" t="s">
        <v>8</v>
      </c>
      <c r="C7" s="28">
        <f>SUM(C3:C6)</f>
        <v>100</v>
      </c>
    </row>
  </sheetData>
  <sheetProtection selectLockedCells="1"/>
  <mergeCells count="2">
    <mergeCell ref="B2:C2"/>
    <mergeCell ref="F2:G2"/>
  </mergeCells>
  <dataValidations count="1">
    <dataValidation type="whole" allowBlank="1" showInputMessage="1" showErrorMessage="1" errorTitle="Valor inválido" error="O valor deve ficar entre 0 e 100." sqref="H4" xr:uid="{00000000-0002-0000-0000-000000000000}">
      <formula1>0</formula1>
      <formula2>100</formula2>
    </dataValidation>
  </dataValidation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9"/>
  <sheetViews>
    <sheetView showGridLines="0" zoomScaleNormal="100" workbookViewId="0">
      <selection activeCell="T13" sqref="T13"/>
    </sheetView>
  </sheetViews>
  <sheetFormatPr defaultRowHeight="15" x14ac:dyDescent="0.25"/>
  <cols>
    <col min="3" max="3" width="9.140625" customWidth="1"/>
    <col min="7" max="7" width="7.7109375" customWidth="1"/>
    <col min="8" max="8" width="11.42578125" bestFit="1" customWidth="1"/>
  </cols>
  <sheetData>
    <row r="1" spans="1:20" x14ac:dyDescent="0.25">
      <c r="A1" s="7" t="s">
        <v>2</v>
      </c>
      <c r="B1" s="17"/>
    </row>
    <row r="2" spans="1:20" x14ac:dyDescent="0.25">
      <c r="A2" s="2" t="s">
        <v>5</v>
      </c>
      <c r="B2" s="4">
        <v>25000</v>
      </c>
      <c r="D2" s="16" t="s">
        <v>11</v>
      </c>
      <c r="E2" s="16" t="s">
        <v>1</v>
      </c>
      <c r="F2" s="16" t="s">
        <v>12</v>
      </c>
      <c r="G2" s="16" t="s">
        <v>22</v>
      </c>
      <c r="H2" s="16" t="s">
        <v>7</v>
      </c>
      <c r="R2" s="26"/>
    </row>
    <row r="3" spans="1:20" x14ac:dyDescent="0.25">
      <c r="A3" s="1" t="s">
        <v>3</v>
      </c>
      <c r="B3" s="5">
        <v>15000</v>
      </c>
      <c r="C3" s="6">
        <f>B3</f>
        <v>15000</v>
      </c>
      <c r="D3" s="8">
        <f t="shared" ref="D3:D8" si="0">(B3/$B$2)*100</f>
        <v>60</v>
      </c>
      <c r="E3" s="3">
        <v>1</v>
      </c>
      <c r="F3" s="8">
        <f>200-(D3+E3)</f>
        <v>139</v>
      </c>
      <c r="G3" s="27">
        <f>(B3/$B$9)*100</f>
        <v>17.857142857142858</v>
      </c>
      <c r="H3" s="18" t="s">
        <v>13</v>
      </c>
      <c r="I3" s="13">
        <v>0.1</v>
      </c>
      <c r="J3" s="20" t="str">
        <f>"Até  "&amp;TEXT(I3,"#%")</f>
        <v>Até  10%</v>
      </c>
      <c r="R3" s="26"/>
    </row>
    <row r="4" spans="1:20" x14ac:dyDescent="0.25">
      <c r="A4" s="1" t="s">
        <v>4</v>
      </c>
      <c r="B4" s="5">
        <v>20000</v>
      </c>
      <c r="C4" s="6">
        <f t="shared" ref="C4:C8" si="1">B4</f>
        <v>20000</v>
      </c>
      <c r="D4" s="8">
        <f t="shared" si="0"/>
        <v>80</v>
      </c>
      <c r="E4" s="3">
        <v>1</v>
      </c>
      <c r="F4" s="8">
        <f t="shared" ref="F4:F9" si="2">200-(D4+E4)</f>
        <v>119</v>
      </c>
      <c r="G4" s="27">
        <f t="shared" ref="G4:G8" si="3">(B4/$B$9)*100</f>
        <v>23.809523809523807</v>
      </c>
      <c r="H4" s="18" t="s">
        <v>6</v>
      </c>
      <c r="I4" s="14">
        <v>0.15</v>
      </c>
      <c r="J4" s="20" t="str">
        <f>"Até "&amp;TEXT(SUM($I$3:I4),"#%")</f>
        <v>Até 25%</v>
      </c>
      <c r="R4" s="26"/>
      <c r="T4" s="25"/>
    </row>
    <row r="5" spans="1:20" x14ac:dyDescent="0.25">
      <c r="A5" s="1" t="s">
        <v>9</v>
      </c>
      <c r="B5" s="5">
        <v>10000</v>
      </c>
      <c r="C5" s="6">
        <f t="shared" si="1"/>
        <v>10000</v>
      </c>
      <c r="D5" s="8">
        <f t="shared" si="0"/>
        <v>40</v>
      </c>
      <c r="E5" s="3">
        <v>1</v>
      </c>
      <c r="F5" s="8">
        <f t="shared" si="2"/>
        <v>159</v>
      </c>
      <c r="G5" s="27">
        <f t="shared" si="3"/>
        <v>11.904761904761903</v>
      </c>
      <c r="H5" s="18" t="s">
        <v>14</v>
      </c>
      <c r="I5" s="15">
        <v>0.2</v>
      </c>
      <c r="J5" s="20" t="str">
        <f>"Até "&amp;TEXT(SUM($I$3:I5),"#%")</f>
        <v>Até 45%</v>
      </c>
      <c r="M5" s="20"/>
      <c r="R5" s="26"/>
    </row>
    <row r="6" spans="1:20" x14ac:dyDescent="0.25">
      <c r="A6" s="1" t="s">
        <v>21</v>
      </c>
      <c r="B6" s="5">
        <v>17000</v>
      </c>
      <c r="C6" s="6">
        <f t="shared" si="1"/>
        <v>17000</v>
      </c>
      <c r="D6" s="8">
        <f t="shared" si="0"/>
        <v>68</v>
      </c>
      <c r="E6" s="3">
        <v>1</v>
      </c>
      <c r="F6" s="8">
        <f t="shared" si="2"/>
        <v>131</v>
      </c>
      <c r="G6" s="27">
        <f t="shared" si="3"/>
        <v>20.238095238095237</v>
      </c>
      <c r="H6" s="18" t="s">
        <v>15</v>
      </c>
      <c r="I6" s="10">
        <v>0.25</v>
      </c>
      <c r="J6" s="20" t="str">
        <f>"Até "&amp;TEXT(SUM($I$3:I6),"#%")</f>
        <v>Até 70%</v>
      </c>
      <c r="R6" s="26"/>
    </row>
    <row r="7" spans="1:20" x14ac:dyDescent="0.25">
      <c r="A7" s="1" t="s">
        <v>20</v>
      </c>
      <c r="B7" s="5">
        <v>18000</v>
      </c>
      <c r="C7" s="6">
        <f t="shared" si="1"/>
        <v>18000</v>
      </c>
      <c r="D7" s="8">
        <f t="shared" si="0"/>
        <v>72</v>
      </c>
      <c r="E7" s="3">
        <v>1</v>
      </c>
      <c r="F7" s="8">
        <f t="shared" si="2"/>
        <v>127</v>
      </c>
      <c r="G7" s="27">
        <f t="shared" si="3"/>
        <v>21.428571428571427</v>
      </c>
      <c r="H7" s="18" t="s">
        <v>16</v>
      </c>
      <c r="I7" s="11">
        <v>0.2</v>
      </c>
      <c r="J7" s="20" t="str">
        <f>"Até "&amp;TEXT(SUM($I$3:I7),"#%")</f>
        <v>Até 90%</v>
      </c>
      <c r="R7" s="26"/>
    </row>
    <row r="8" spans="1:20" x14ac:dyDescent="0.25">
      <c r="A8" s="1" t="s">
        <v>10</v>
      </c>
      <c r="B8" s="5">
        <v>4000</v>
      </c>
      <c r="C8" s="6">
        <f t="shared" si="1"/>
        <v>4000</v>
      </c>
      <c r="D8" s="8">
        <f t="shared" si="0"/>
        <v>16</v>
      </c>
      <c r="E8" s="3">
        <v>1</v>
      </c>
      <c r="F8" s="8">
        <f t="shared" si="2"/>
        <v>183</v>
      </c>
      <c r="G8" s="27">
        <f t="shared" si="3"/>
        <v>4.7619047619047619</v>
      </c>
      <c r="H8" s="18" t="s">
        <v>17</v>
      </c>
      <c r="I8" s="12">
        <v>0.1</v>
      </c>
      <c r="J8" s="20" t="str">
        <f>"+ de "&amp;(TEXT(SUM($I$3:I7),"#%"))</f>
        <v>+ de 90%</v>
      </c>
    </row>
    <row r="9" spans="1:20" x14ac:dyDescent="0.25">
      <c r="A9" s="21" t="s">
        <v>18</v>
      </c>
      <c r="B9" s="22">
        <f>SUM(B3:B8)</f>
        <v>84000</v>
      </c>
      <c r="C9" s="23" t="s">
        <v>19</v>
      </c>
      <c r="D9" s="24">
        <f>(B9/($B$2*6))*100</f>
        <v>56.000000000000007</v>
      </c>
      <c r="E9" s="16">
        <v>1</v>
      </c>
      <c r="F9" s="24">
        <f t="shared" si="2"/>
        <v>143</v>
      </c>
      <c r="H9" s="19" t="s">
        <v>8</v>
      </c>
      <c r="I9" s="9">
        <f>SUM(I3:I8)</f>
        <v>0.99999999999999989</v>
      </c>
    </row>
  </sheetData>
  <sheetProtection selectLockedCells="1"/>
  <sortState xmlns:xlrd2="http://schemas.microsoft.com/office/spreadsheetml/2017/richdata2" ref="G3:I8">
    <sortCondition ref="H3:H8"/>
  </sortState>
  <conditionalFormatting sqref="C3:C8">
    <cfRule type="dataBar" priority="1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{5D3BCBEC-F460-4B2A-A4B0-32F03E8FA69C}</x14:id>
        </ext>
      </extLst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ignoredErrors>
    <ignoredError sqref="J8 J4:J5 J6:J7" formulaRange="1"/>
  </ignoredErrors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3BCBEC-F460-4B2A-A4B0-32F03E8FA69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C3:C8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Speed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Eduardo Sajdak</cp:lastModifiedBy>
  <dcterms:created xsi:type="dcterms:W3CDTF">2014-02-28T12:30:08Z</dcterms:created>
  <dcterms:modified xsi:type="dcterms:W3CDTF">2023-10-17T17:07:11Z</dcterms:modified>
</cp:coreProperties>
</file>