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ephan\Florian_Lelchat-&amp;-Christel_Hassler\"/>
    </mc:Choice>
  </mc:AlternateContent>
  <bookViews>
    <workbookView xWindow="0" yWindow="0" windowWidth="28800" windowHeight="11835" activeTab="2"/>
  </bookViews>
  <sheets>
    <sheet name="all" sheetId="1" r:id="rId1"/>
    <sheet name="rangé" sheetId="2" r:id="rId2"/>
    <sheet name="bila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2" l="1"/>
  <c r="K40" i="2"/>
  <c r="L36" i="2"/>
  <c r="K36" i="2"/>
  <c r="L32" i="2"/>
  <c r="K32" i="2"/>
  <c r="L28" i="2"/>
  <c r="K28" i="2"/>
  <c r="L24" i="2"/>
  <c r="K24" i="2"/>
  <c r="L20" i="2"/>
  <c r="K20" i="2"/>
  <c r="L16" i="2"/>
  <c r="K16" i="2"/>
  <c r="L12" i="2"/>
  <c r="K12" i="2"/>
  <c r="L8" i="2"/>
  <c r="K8" i="2"/>
  <c r="J32" i="2"/>
  <c r="I32" i="2"/>
  <c r="F40" i="2"/>
  <c r="E40" i="2"/>
  <c r="F34" i="2"/>
  <c r="E34" i="2"/>
  <c r="F18" i="2"/>
  <c r="E18" i="2"/>
  <c r="F14" i="2"/>
  <c r="E14" i="2"/>
  <c r="F11" i="2"/>
  <c r="E11" i="2"/>
  <c r="F10" i="2"/>
  <c r="E10" i="2"/>
  <c r="F7" i="2"/>
  <c r="E7" i="2"/>
  <c r="F30" i="2"/>
  <c r="E30" i="2"/>
  <c r="F36" i="2"/>
  <c r="E36" i="2"/>
  <c r="F20" i="2"/>
  <c r="E20" i="2"/>
  <c r="F15" i="2"/>
  <c r="E15" i="2"/>
  <c r="F8" i="2"/>
  <c r="E8" i="2"/>
  <c r="F4" i="2"/>
  <c r="E4" i="2"/>
  <c r="F3" i="2"/>
  <c r="E3" i="2"/>
  <c r="F2" i="2"/>
  <c r="E2" i="2"/>
  <c r="F39" i="2"/>
  <c r="E39" i="2"/>
  <c r="F38" i="2"/>
  <c r="E38" i="2"/>
  <c r="F35" i="2"/>
  <c r="E35" i="2"/>
  <c r="F19" i="2"/>
  <c r="E19" i="2"/>
  <c r="F16" i="2"/>
  <c r="E16" i="2"/>
  <c r="F12" i="2"/>
  <c r="E12" i="2"/>
  <c r="F6" i="2"/>
  <c r="E6" i="2"/>
  <c r="F32" i="2"/>
  <c r="E32" i="2"/>
  <c r="F31" i="2"/>
  <c r="E31" i="2"/>
  <c r="F28" i="2"/>
  <c r="E28" i="2"/>
  <c r="F27" i="2"/>
  <c r="E27" i="2"/>
  <c r="F26" i="2"/>
  <c r="E26" i="2"/>
  <c r="F24" i="2"/>
  <c r="E24" i="2"/>
  <c r="F23" i="2"/>
  <c r="E23" i="2"/>
  <c r="F22" i="2"/>
  <c r="E22" i="2"/>
  <c r="E2" i="1"/>
  <c r="H2" i="1" s="1"/>
  <c r="F2" i="1"/>
  <c r="E3" i="1"/>
  <c r="F3" i="1"/>
  <c r="H3" i="1" s="1"/>
  <c r="E4" i="1"/>
  <c r="H4" i="1" s="1"/>
  <c r="F4" i="1"/>
  <c r="E5" i="1"/>
  <c r="F5" i="1"/>
  <c r="H5" i="1" s="1"/>
  <c r="E6" i="1"/>
  <c r="H6" i="1" s="1"/>
  <c r="F6" i="1"/>
  <c r="E7" i="1"/>
  <c r="F7" i="1"/>
  <c r="H7" i="1" s="1"/>
  <c r="E8" i="1"/>
  <c r="H8" i="1" s="1"/>
  <c r="F8" i="1"/>
  <c r="E9" i="1"/>
  <c r="F9" i="1"/>
  <c r="H9" i="1" s="1"/>
  <c r="E10" i="1"/>
  <c r="H10" i="1" s="1"/>
  <c r="F10" i="1"/>
  <c r="E11" i="1"/>
  <c r="F11" i="1"/>
  <c r="H11" i="1" s="1"/>
  <c r="E12" i="1"/>
  <c r="H12" i="1" s="1"/>
  <c r="F12" i="1"/>
  <c r="E13" i="1"/>
  <c r="F13" i="1"/>
  <c r="H13" i="1" s="1"/>
  <c r="E14" i="1"/>
  <c r="H14" i="1" s="1"/>
  <c r="F14" i="1"/>
  <c r="E15" i="1"/>
  <c r="F15" i="1"/>
  <c r="H15" i="1" s="1"/>
  <c r="E16" i="1"/>
  <c r="H16" i="1" s="1"/>
  <c r="F16" i="1"/>
  <c r="E17" i="1"/>
  <c r="F17" i="1"/>
  <c r="H17" i="1" s="1"/>
  <c r="E18" i="1"/>
  <c r="H18" i="1" s="1"/>
  <c r="F18" i="1"/>
  <c r="E19" i="1"/>
  <c r="F19" i="1"/>
  <c r="H19" i="1" s="1"/>
  <c r="E20" i="1"/>
  <c r="H20" i="1" s="1"/>
  <c r="F20" i="1"/>
  <c r="E21" i="1"/>
  <c r="F21" i="1"/>
  <c r="H21" i="1" s="1"/>
  <c r="E22" i="1"/>
  <c r="H22" i="1" s="1"/>
  <c r="F22" i="1"/>
  <c r="E23" i="1"/>
  <c r="F23" i="1"/>
  <c r="H23" i="1" s="1"/>
  <c r="E24" i="1"/>
  <c r="H24" i="1" s="1"/>
  <c r="F24" i="1"/>
  <c r="E25" i="1"/>
  <c r="F25" i="1"/>
  <c r="H25" i="1" s="1"/>
  <c r="E26" i="1"/>
  <c r="H26" i="1" s="1"/>
  <c r="F26" i="1"/>
  <c r="E27" i="1"/>
  <c r="F27" i="1"/>
  <c r="H27" i="1" s="1"/>
  <c r="E28" i="1"/>
  <c r="H28" i="1" s="1"/>
  <c r="F28" i="1"/>
  <c r="E29" i="1"/>
  <c r="F29" i="1"/>
  <c r="H29" i="1" s="1"/>
  <c r="E30" i="1"/>
  <c r="H30" i="1" s="1"/>
  <c r="F30" i="1"/>
  <c r="E31" i="1"/>
  <c r="F31" i="1"/>
  <c r="H31" i="1" s="1"/>
  <c r="H26" i="2" l="1"/>
  <c r="H32" i="2"/>
  <c r="H19" i="2"/>
  <c r="H18" i="2"/>
  <c r="H27" i="2"/>
  <c r="H31" i="2"/>
  <c r="H4" i="2"/>
  <c r="H36" i="2"/>
  <c r="H11" i="2"/>
  <c r="H23" i="2"/>
  <c r="H28" i="2"/>
  <c r="H12" i="2"/>
  <c r="H20" i="2"/>
  <c r="H30" i="2"/>
  <c r="H2" i="2"/>
  <c r="H15" i="2"/>
  <c r="H7" i="2"/>
  <c r="H6" i="2"/>
  <c r="H16" i="2"/>
  <c r="H10" i="2"/>
  <c r="H14" i="2"/>
  <c r="H35" i="2"/>
  <c r="H39" i="2"/>
  <c r="H34" i="2"/>
  <c r="H22" i="2"/>
  <c r="H24" i="2"/>
  <c r="H38" i="2"/>
  <c r="H3" i="2"/>
  <c r="H8" i="2"/>
  <c r="H40" i="2"/>
  <c r="J24" i="2" l="1"/>
  <c r="I24" i="2"/>
  <c r="J16" i="2"/>
  <c r="I16" i="2"/>
  <c r="J28" i="2"/>
  <c r="I28" i="2"/>
  <c r="I36" i="2"/>
  <c r="J36" i="2"/>
  <c r="J12" i="2"/>
  <c r="I12" i="2"/>
  <c r="J20" i="2"/>
  <c r="I20" i="2"/>
  <c r="J40" i="2"/>
  <c r="I40" i="2"/>
  <c r="J4" i="2"/>
  <c r="I4" i="2"/>
  <c r="I8" i="2"/>
  <c r="J8" i="2"/>
</calcChain>
</file>

<file path=xl/sharedStrings.xml><?xml version="1.0" encoding="utf-8"?>
<sst xmlns="http://schemas.openxmlformats.org/spreadsheetml/2006/main" count="153" uniqueCount="80">
  <si>
    <t>DOSFile</t>
  </si>
  <si>
    <t>Description</t>
  </si>
  <si>
    <t>Duration</t>
  </si>
  <si>
    <t>Rate</t>
  </si>
  <si>
    <t>Volume</t>
  </si>
  <si>
    <t xml:space="preserve">Dilution </t>
  </si>
  <si>
    <t>VLP1</t>
  </si>
  <si>
    <t>VLP1/mL</t>
  </si>
  <si>
    <t>20022018.201</t>
  </si>
  <si>
    <t>15m r1 mesh</t>
  </si>
  <si>
    <t>20022018.202</t>
  </si>
  <si>
    <t>15m r2 mesh</t>
  </si>
  <si>
    <t>20022018.203</t>
  </si>
  <si>
    <t>15m r3 mesh</t>
  </si>
  <si>
    <t>20022018.204</t>
  </si>
  <si>
    <t>15.5m r1</t>
  </si>
  <si>
    <t>20022018.205</t>
  </si>
  <si>
    <t>20022018.206</t>
  </si>
  <si>
    <t>15.5m r2</t>
  </si>
  <si>
    <t>20022018.207</t>
  </si>
  <si>
    <t>15m whore R2</t>
  </si>
  <si>
    <t>20022018.208</t>
  </si>
  <si>
    <t>15m whore R3</t>
  </si>
  <si>
    <t>20022018.211</t>
  </si>
  <si>
    <t>3m R1&lt;0.2</t>
  </si>
  <si>
    <t>20022018.212</t>
  </si>
  <si>
    <t>5m R3 &lt;0.2</t>
  </si>
  <si>
    <t>20022018.213</t>
  </si>
  <si>
    <t>11m R3 &lt;0.2</t>
  </si>
  <si>
    <t>20022018.214</t>
  </si>
  <si>
    <t>13m R2 &lt;0.2</t>
  </si>
  <si>
    <t>20022018.215</t>
  </si>
  <si>
    <t>17m R2 &lt;0.2</t>
  </si>
  <si>
    <t>20022018.216</t>
  </si>
  <si>
    <t>19m R1 &lt;0.2</t>
  </si>
  <si>
    <t>20022018.217</t>
  </si>
  <si>
    <t>19m R2 &lt;0.2</t>
  </si>
  <si>
    <t>20022018.218</t>
  </si>
  <si>
    <t>CONTROL &lt;0.02</t>
  </si>
  <si>
    <t>20022018.221</t>
  </si>
  <si>
    <t>Ctrl2 &lt;0.02</t>
  </si>
  <si>
    <t>20022018.222</t>
  </si>
  <si>
    <t>Ctrl3 &lt;0.02</t>
  </si>
  <si>
    <t>20022018.223</t>
  </si>
  <si>
    <t>3m R3 &lt;0.2</t>
  </si>
  <si>
    <t>20022018.224</t>
  </si>
  <si>
    <t>11m R2 &lt;0.2</t>
  </si>
  <si>
    <t>20022018.225</t>
  </si>
  <si>
    <t>13m R3 &lt;0.2</t>
  </si>
  <si>
    <t>20022018.226</t>
  </si>
  <si>
    <t>17m R3 &lt;0.2</t>
  </si>
  <si>
    <t>20022018.227</t>
  </si>
  <si>
    <t>17m R1 whole</t>
  </si>
  <si>
    <t>20022018.231</t>
  </si>
  <si>
    <t>3m R2 &lt;0.2</t>
  </si>
  <si>
    <t>20022018.232</t>
  </si>
  <si>
    <t>5m R1 &lt;0.2</t>
  </si>
  <si>
    <t>20022018.233</t>
  </si>
  <si>
    <t>5m R2 &lt;0.2</t>
  </si>
  <si>
    <t>20022018.234</t>
  </si>
  <si>
    <t>11m R1 &lt;0.2</t>
  </si>
  <si>
    <t>20022018.235</t>
  </si>
  <si>
    <t>13m R1 &lt;0.2</t>
  </si>
  <si>
    <t>20022018.236</t>
  </si>
  <si>
    <t>17m R1 &lt;0.2</t>
  </si>
  <si>
    <t>20022018.237</t>
  </si>
  <si>
    <t>19m R3 &lt;0.2</t>
  </si>
  <si>
    <t>Ctrl1 &lt;0.01</t>
  </si>
  <si>
    <t>VLP</t>
  </si>
  <si>
    <t>VLP/mL</t>
  </si>
  <si>
    <t>moyenne</t>
  </si>
  <si>
    <t>ecartype</t>
  </si>
  <si>
    <t>VLP/mL mean</t>
  </si>
  <si>
    <t>VLP/mL SD</t>
  </si>
  <si>
    <t>Depth (m)</t>
  </si>
  <si>
    <t>15 mesh</t>
  </si>
  <si>
    <t>15 whore</t>
  </si>
  <si>
    <t>en enlevant le ctrl</t>
  </si>
  <si>
    <t>15 m</t>
  </si>
  <si>
    <t>15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</si>
</sst>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VLP/mL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bilan!$J$1</c:f>
              <c:strCache>
                <c:ptCount val="1"/>
                <c:pt idx="0">
                  <c:v>Depth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bilan!$I$2:$I$9</c:f>
              <c:numCache>
                <c:formatCode>0.00E+00</c:formatCode>
                <c:ptCount val="8"/>
                <c:pt idx="0">
                  <c:v>72734310.236778289</c:v>
                </c:pt>
                <c:pt idx="1">
                  <c:v>70269433.106575951</c:v>
                </c:pt>
                <c:pt idx="2">
                  <c:v>171345477.33788666</c:v>
                </c:pt>
                <c:pt idx="3">
                  <c:v>152087893.88118398</c:v>
                </c:pt>
                <c:pt idx="4">
                  <c:v>142709765.82533327</c:v>
                </c:pt>
                <c:pt idx="5">
                  <c:v>148248347.2748245</c:v>
                </c:pt>
                <c:pt idx="6">
                  <c:v>140365461.61321673</c:v>
                </c:pt>
                <c:pt idx="7">
                  <c:v>143954609.65338516</c:v>
                </c:pt>
              </c:numCache>
            </c:numRef>
          </c:xVal>
          <c:yVal>
            <c:numRef>
              <c:f>bilan!$J$2:$J$9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15.5</c:v>
                </c:pt>
                <c:pt idx="6">
                  <c:v>17</c:v>
                </c:pt>
                <c:pt idx="7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09280"/>
        <c:axId val="440506928"/>
      </c:scatterChart>
      <c:valAx>
        <c:axId val="4405092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06928"/>
        <c:crosses val="autoZero"/>
        <c:crossBetween val="midCat"/>
      </c:valAx>
      <c:valAx>
        <c:axId val="44050692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09280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VLP/mL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bilan!$Q$1</c:f>
              <c:strCache>
                <c:ptCount val="1"/>
                <c:pt idx="0">
                  <c:v>Depth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bilan!$P$2:$P$9</c:f>
              <c:numCache>
                <c:formatCode>0.00E+00</c:formatCode>
                <c:ptCount val="8"/>
                <c:pt idx="0">
                  <c:v>72734310.236778289</c:v>
                </c:pt>
                <c:pt idx="1">
                  <c:v>70269433.106575951</c:v>
                </c:pt>
                <c:pt idx="2">
                  <c:v>171345477.33788666</c:v>
                </c:pt>
                <c:pt idx="3">
                  <c:v>152087893.88118398</c:v>
                </c:pt>
                <c:pt idx="4">
                  <c:v>154277091.02688697</c:v>
                </c:pt>
                <c:pt idx="5">
                  <c:v>148248347.2748245</c:v>
                </c:pt>
                <c:pt idx="6">
                  <c:v>140365461.61321673</c:v>
                </c:pt>
                <c:pt idx="7">
                  <c:v>143954609.65338516</c:v>
                </c:pt>
              </c:numCache>
            </c:numRef>
          </c:xVal>
          <c:yVal>
            <c:numRef>
              <c:f>bilan!$Q$2:$Q$9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15.5</c:v>
                </c:pt>
                <c:pt idx="6">
                  <c:v>17</c:v>
                </c:pt>
                <c:pt idx="7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24888"/>
        <c:axId val="642322928"/>
      </c:scatterChart>
      <c:valAx>
        <c:axId val="6423248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22928"/>
        <c:crosses val="autoZero"/>
        <c:crossBetween val="midCat"/>
      </c:valAx>
      <c:valAx>
        <c:axId val="64232292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24888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185737</xdr:rowOff>
    </xdr:from>
    <xdr:to>
      <xdr:col>13</xdr:col>
      <xdr:colOff>752475</xdr:colOff>
      <xdr:row>24</xdr:row>
      <xdr:rowOff>71437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</xdr:row>
      <xdr:rowOff>4762</xdr:rowOff>
    </xdr:from>
    <xdr:to>
      <xdr:col>20</xdr:col>
      <xdr:colOff>742950</xdr:colOff>
      <xdr:row>24</xdr:row>
      <xdr:rowOff>80962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RowHeight="15" x14ac:dyDescent="0.25"/>
  <cols>
    <col min="1" max="1" width="12.5703125" bestFit="1" customWidth="1"/>
    <col min="2" max="2" width="14.42578125" bestFit="1" customWidth="1"/>
    <col min="3" max="3" width="8.7109375" bestFit="1" customWidth="1"/>
    <col min="4" max="4" width="5" bestFit="1" customWidth="1"/>
    <col min="5" max="5" width="8" bestFit="1" customWidth="1"/>
    <col min="6" max="6" width="8.5703125" bestFit="1" customWidth="1"/>
    <col min="7" max="7" width="6" bestFit="1" customWidth="1"/>
    <col min="8" max="8" width="8.710937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2" t="s">
        <v>9</v>
      </c>
      <c r="C2" s="2">
        <v>1.05</v>
      </c>
      <c r="D2" s="2">
        <v>49</v>
      </c>
      <c r="E2" s="2">
        <f t="shared" ref="E2:E31" si="0">C2*D2</f>
        <v>51.45</v>
      </c>
      <c r="F2" s="3">
        <f t="shared" ref="F2:F31" si="1">((1000+10)/1000)*((2.5+245+2.5)/2.5)</f>
        <v>101</v>
      </c>
      <c r="G2" s="2">
        <v>70827</v>
      </c>
      <c r="H2" s="4">
        <f t="shared" ref="H2:H31" si="2">G2*F2*1000/E2</f>
        <v>139038425.65597668</v>
      </c>
    </row>
    <row r="3" spans="1:8" x14ac:dyDescent="0.25">
      <c r="A3" s="2" t="s">
        <v>10</v>
      </c>
      <c r="B3" s="2" t="s">
        <v>11</v>
      </c>
      <c r="C3" s="2">
        <v>1.07</v>
      </c>
      <c r="D3" s="2">
        <v>49</v>
      </c>
      <c r="E3" s="2">
        <f t="shared" si="0"/>
        <v>52.43</v>
      </c>
      <c r="F3" s="3">
        <f t="shared" si="1"/>
        <v>101</v>
      </c>
      <c r="G3" s="2">
        <v>75459</v>
      </c>
      <c r="H3" s="4">
        <f t="shared" si="2"/>
        <v>145362559.60328057</v>
      </c>
    </row>
    <row r="4" spans="1:8" x14ac:dyDescent="0.25">
      <c r="A4" s="2" t="s">
        <v>12</v>
      </c>
      <c r="B4" s="2" t="s">
        <v>13</v>
      </c>
      <c r="C4" s="2">
        <v>1.07</v>
      </c>
      <c r="D4" s="2">
        <v>49</v>
      </c>
      <c r="E4" s="2">
        <f t="shared" si="0"/>
        <v>52.43</v>
      </c>
      <c r="F4" s="3">
        <f t="shared" si="1"/>
        <v>101</v>
      </c>
      <c r="G4" s="2">
        <v>80461</v>
      </c>
      <c r="H4" s="4">
        <f t="shared" si="2"/>
        <v>154998302.49856952</v>
      </c>
    </row>
    <row r="5" spans="1:8" x14ac:dyDescent="0.25">
      <c r="A5" s="2" t="s">
        <v>14</v>
      </c>
      <c r="B5" s="2" t="s">
        <v>15</v>
      </c>
      <c r="C5" s="2">
        <v>1.05</v>
      </c>
      <c r="D5" s="2">
        <v>49</v>
      </c>
      <c r="E5" s="2">
        <f t="shared" si="0"/>
        <v>51.45</v>
      </c>
      <c r="F5" s="3">
        <f t="shared" si="1"/>
        <v>101</v>
      </c>
      <c r="G5" s="2">
        <v>71427</v>
      </c>
      <c r="H5" s="4">
        <f t="shared" si="2"/>
        <v>140216268.22157434</v>
      </c>
    </row>
    <row r="6" spans="1:8" x14ac:dyDescent="0.25">
      <c r="A6" s="2" t="s">
        <v>16</v>
      </c>
      <c r="B6" s="2" t="s">
        <v>15</v>
      </c>
      <c r="C6" s="2">
        <v>1.05</v>
      </c>
      <c r="D6" s="2">
        <v>49</v>
      </c>
      <c r="E6" s="2">
        <f t="shared" si="0"/>
        <v>51.45</v>
      </c>
      <c r="F6" s="3">
        <f t="shared" si="1"/>
        <v>101</v>
      </c>
      <c r="G6" s="2">
        <v>82685</v>
      </c>
      <c r="H6" s="4">
        <f t="shared" si="2"/>
        <v>162316520.89407191</v>
      </c>
    </row>
    <row r="7" spans="1:8" x14ac:dyDescent="0.25">
      <c r="A7" s="2" t="s">
        <v>17</v>
      </c>
      <c r="B7" s="2" t="s">
        <v>18</v>
      </c>
      <c r="C7" s="2">
        <v>1.07</v>
      </c>
      <c r="D7" s="2">
        <v>49</v>
      </c>
      <c r="E7" s="2">
        <f t="shared" si="0"/>
        <v>52.43</v>
      </c>
      <c r="F7" s="3">
        <f t="shared" si="1"/>
        <v>101</v>
      </c>
      <c r="G7" s="2">
        <v>79674</v>
      </c>
      <c r="H7" s="4">
        <f t="shared" si="2"/>
        <v>153482242.9906542</v>
      </c>
    </row>
    <row r="8" spans="1:8" x14ac:dyDescent="0.25">
      <c r="A8" s="2" t="s">
        <v>19</v>
      </c>
      <c r="B8" s="2" t="s">
        <v>20</v>
      </c>
      <c r="C8" s="2">
        <v>1.05</v>
      </c>
      <c r="D8" s="2">
        <v>49</v>
      </c>
      <c r="E8" s="2">
        <f t="shared" si="0"/>
        <v>51.45</v>
      </c>
      <c r="F8" s="3">
        <f t="shared" si="1"/>
        <v>101</v>
      </c>
      <c r="G8" s="2">
        <v>89474</v>
      </c>
      <c r="H8" s="4">
        <f t="shared" si="2"/>
        <v>175643809.52380952</v>
      </c>
    </row>
    <row r="9" spans="1:8" x14ac:dyDescent="0.25">
      <c r="A9" s="2" t="s">
        <v>21</v>
      </c>
      <c r="B9" s="2" t="s">
        <v>22</v>
      </c>
      <c r="C9" s="2">
        <v>1.05</v>
      </c>
      <c r="D9" s="2">
        <v>49</v>
      </c>
      <c r="E9" s="2">
        <f t="shared" si="0"/>
        <v>51.45</v>
      </c>
      <c r="F9" s="3">
        <f t="shared" si="1"/>
        <v>101</v>
      </c>
      <c r="G9" s="2">
        <v>85312</v>
      </c>
      <c r="H9" s="4">
        <f t="shared" si="2"/>
        <v>167473508.26044703</v>
      </c>
    </row>
    <row r="10" spans="1:8" x14ac:dyDescent="0.25">
      <c r="A10" s="2" t="s">
        <v>23</v>
      </c>
      <c r="B10" s="2" t="s">
        <v>24</v>
      </c>
      <c r="C10" s="2">
        <v>1.05</v>
      </c>
      <c r="D10" s="2">
        <v>49</v>
      </c>
      <c r="E10" s="2">
        <f t="shared" si="0"/>
        <v>51.45</v>
      </c>
      <c r="F10" s="3">
        <f t="shared" si="1"/>
        <v>101</v>
      </c>
      <c r="G10" s="2">
        <v>38952</v>
      </c>
      <c r="H10" s="4">
        <f t="shared" si="2"/>
        <v>76465539.358600572</v>
      </c>
    </row>
    <row r="11" spans="1:8" x14ac:dyDescent="0.25">
      <c r="A11" s="2" t="s">
        <v>25</v>
      </c>
      <c r="B11" s="2" t="s">
        <v>26</v>
      </c>
      <c r="C11" s="2">
        <v>1.05</v>
      </c>
      <c r="D11" s="2">
        <v>49</v>
      </c>
      <c r="E11" s="2">
        <f t="shared" si="0"/>
        <v>51.45</v>
      </c>
      <c r="F11" s="3">
        <f t="shared" si="1"/>
        <v>101</v>
      </c>
      <c r="G11" s="2">
        <v>46481</v>
      </c>
      <c r="H11" s="4">
        <f t="shared" si="2"/>
        <v>91245500.485908642</v>
      </c>
    </row>
    <row r="12" spans="1:8" x14ac:dyDescent="0.25">
      <c r="A12" s="2" t="s">
        <v>27</v>
      </c>
      <c r="B12" s="2" t="s">
        <v>28</v>
      </c>
      <c r="C12" s="2">
        <v>1</v>
      </c>
      <c r="D12" s="2">
        <v>49</v>
      </c>
      <c r="E12" s="2">
        <f t="shared" si="0"/>
        <v>49</v>
      </c>
      <c r="F12" s="3">
        <f t="shared" si="1"/>
        <v>101</v>
      </c>
      <c r="G12" s="2">
        <v>97782</v>
      </c>
      <c r="H12" s="4">
        <f t="shared" si="2"/>
        <v>201550653.06122449</v>
      </c>
    </row>
    <row r="13" spans="1:8" x14ac:dyDescent="0.25">
      <c r="A13" s="2" t="s">
        <v>29</v>
      </c>
      <c r="B13" s="2" t="s">
        <v>30</v>
      </c>
      <c r="C13" s="2">
        <v>1.05</v>
      </c>
      <c r="D13" s="2">
        <v>49</v>
      </c>
      <c r="E13" s="2">
        <f t="shared" si="0"/>
        <v>51.45</v>
      </c>
      <c r="F13" s="3">
        <f t="shared" si="1"/>
        <v>101</v>
      </c>
      <c r="G13" s="2">
        <v>84833</v>
      </c>
      <c r="H13" s="4">
        <f t="shared" si="2"/>
        <v>166533197.27891156</v>
      </c>
    </row>
    <row r="14" spans="1:8" x14ac:dyDescent="0.25">
      <c r="A14" s="2" t="s">
        <v>31</v>
      </c>
      <c r="B14" s="2" t="s">
        <v>32</v>
      </c>
      <c r="C14" s="2">
        <v>1.05</v>
      </c>
      <c r="D14" s="2">
        <v>49</v>
      </c>
      <c r="E14" s="2">
        <f t="shared" si="0"/>
        <v>51.45</v>
      </c>
      <c r="F14" s="3">
        <f t="shared" si="1"/>
        <v>101</v>
      </c>
      <c r="G14" s="2">
        <v>91673</v>
      </c>
      <c r="H14" s="4">
        <f t="shared" si="2"/>
        <v>179960602.52672496</v>
      </c>
    </row>
    <row r="15" spans="1:8" x14ac:dyDescent="0.25">
      <c r="A15" s="2" t="s">
        <v>33</v>
      </c>
      <c r="B15" s="2" t="s">
        <v>34</v>
      </c>
      <c r="C15" s="2">
        <v>1.05</v>
      </c>
      <c r="D15" s="2">
        <v>49</v>
      </c>
      <c r="E15" s="2">
        <f t="shared" si="0"/>
        <v>51.45</v>
      </c>
      <c r="F15" s="3">
        <f t="shared" si="1"/>
        <v>101</v>
      </c>
      <c r="G15" s="2">
        <v>75315</v>
      </c>
      <c r="H15" s="4">
        <f t="shared" si="2"/>
        <v>147848688.04664722</v>
      </c>
    </row>
    <row r="16" spans="1:8" x14ac:dyDescent="0.25">
      <c r="A16" s="2" t="s">
        <v>35</v>
      </c>
      <c r="B16" s="2" t="s">
        <v>36</v>
      </c>
      <c r="C16" s="2">
        <v>1.05</v>
      </c>
      <c r="D16" s="2">
        <v>49</v>
      </c>
      <c r="E16" s="2">
        <f t="shared" si="0"/>
        <v>51.45</v>
      </c>
      <c r="F16" s="3">
        <f t="shared" si="1"/>
        <v>101</v>
      </c>
      <c r="G16" s="2">
        <v>83789</v>
      </c>
      <c r="H16" s="4">
        <f t="shared" si="2"/>
        <v>164483751.21477163</v>
      </c>
    </row>
    <row r="17" spans="1:8" x14ac:dyDescent="0.25">
      <c r="A17" s="2" t="s">
        <v>37</v>
      </c>
      <c r="B17" s="2" t="s">
        <v>38</v>
      </c>
      <c r="C17" s="2">
        <v>1.05</v>
      </c>
      <c r="D17" s="2">
        <v>49</v>
      </c>
      <c r="E17" s="2">
        <f t="shared" si="0"/>
        <v>51.45</v>
      </c>
      <c r="F17" s="3">
        <f t="shared" si="1"/>
        <v>101</v>
      </c>
      <c r="G17" s="2">
        <v>2211</v>
      </c>
      <c r="H17" s="4">
        <f t="shared" si="2"/>
        <v>4340349.854227405</v>
      </c>
    </row>
    <row r="18" spans="1:8" x14ac:dyDescent="0.25">
      <c r="A18" s="2" t="s">
        <v>39</v>
      </c>
      <c r="B18" s="2" t="s">
        <v>40</v>
      </c>
      <c r="C18" s="2">
        <v>1.05</v>
      </c>
      <c r="D18" s="2">
        <v>49</v>
      </c>
      <c r="E18" s="2">
        <f t="shared" si="0"/>
        <v>51.45</v>
      </c>
      <c r="F18" s="3">
        <f t="shared" si="1"/>
        <v>101</v>
      </c>
      <c r="G18" s="2">
        <v>1574</v>
      </c>
      <c r="H18" s="4">
        <f t="shared" si="2"/>
        <v>3089873.6637512147</v>
      </c>
    </row>
    <row r="19" spans="1:8" x14ac:dyDescent="0.25">
      <c r="A19" s="2" t="s">
        <v>41</v>
      </c>
      <c r="B19" s="2" t="s">
        <v>42</v>
      </c>
      <c r="C19" s="2">
        <v>1.05</v>
      </c>
      <c r="D19" s="2">
        <v>49</v>
      </c>
      <c r="E19" s="2">
        <f t="shared" si="0"/>
        <v>51.45</v>
      </c>
      <c r="F19" s="3">
        <f t="shared" si="1"/>
        <v>101</v>
      </c>
      <c r="G19" s="2">
        <v>1956</v>
      </c>
      <c r="H19" s="4">
        <f t="shared" si="2"/>
        <v>3839766.7638483965</v>
      </c>
    </row>
    <row r="20" spans="1:8" x14ac:dyDescent="0.25">
      <c r="A20" s="2" t="s">
        <v>43</v>
      </c>
      <c r="B20" s="2" t="s">
        <v>44</v>
      </c>
      <c r="C20" s="2">
        <v>1.07</v>
      </c>
      <c r="D20" s="2">
        <v>49</v>
      </c>
      <c r="E20" s="2">
        <f t="shared" si="0"/>
        <v>52.43</v>
      </c>
      <c r="F20" s="3">
        <f t="shared" si="1"/>
        <v>101</v>
      </c>
      <c r="G20" s="2">
        <v>42379</v>
      </c>
      <c r="H20" s="4">
        <f t="shared" si="2"/>
        <v>81637974.442113295</v>
      </c>
    </row>
    <row r="21" spans="1:8" x14ac:dyDescent="0.25">
      <c r="A21" s="2" t="s">
        <v>45</v>
      </c>
      <c r="B21" s="2" t="s">
        <v>46</v>
      </c>
      <c r="C21" s="2">
        <v>1.07</v>
      </c>
      <c r="D21" s="2">
        <v>49</v>
      </c>
      <c r="E21" s="2">
        <f t="shared" si="0"/>
        <v>52.43</v>
      </c>
      <c r="F21" s="3">
        <f t="shared" si="1"/>
        <v>101</v>
      </c>
      <c r="G21" s="2">
        <v>91372</v>
      </c>
      <c r="H21" s="4">
        <f t="shared" si="2"/>
        <v>176017013.16040435</v>
      </c>
    </row>
    <row r="22" spans="1:8" x14ac:dyDescent="0.25">
      <c r="A22" s="2" t="s">
        <v>47</v>
      </c>
      <c r="B22" s="2" t="s">
        <v>48</v>
      </c>
      <c r="C22" s="2">
        <v>1.07</v>
      </c>
      <c r="D22" s="2">
        <v>49</v>
      </c>
      <c r="E22" s="2">
        <f t="shared" si="0"/>
        <v>52.43</v>
      </c>
      <c r="F22" s="3">
        <f t="shared" si="1"/>
        <v>101</v>
      </c>
      <c r="G22" s="2">
        <v>80762</v>
      </c>
      <c r="H22" s="4">
        <f t="shared" si="2"/>
        <v>155578142.28495136</v>
      </c>
    </row>
    <row r="23" spans="1:8" x14ac:dyDescent="0.25">
      <c r="A23" s="2" t="s">
        <v>49</v>
      </c>
      <c r="B23" s="2" t="s">
        <v>50</v>
      </c>
      <c r="C23" s="2">
        <v>1.05</v>
      </c>
      <c r="D23" s="2">
        <v>49</v>
      </c>
      <c r="E23" s="2">
        <f t="shared" si="0"/>
        <v>51.45</v>
      </c>
      <c r="F23" s="3">
        <f t="shared" si="1"/>
        <v>101</v>
      </c>
      <c r="G23" s="2">
        <v>70484</v>
      </c>
      <c r="H23" s="4">
        <f t="shared" si="2"/>
        <v>138365092.32264334</v>
      </c>
    </row>
    <row r="24" spans="1:8" x14ac:dyDescent="0.25">
      <c r="A24" s="2" t="s">
        <v>51</v>
      </c>
      <c r="B24" s="2" t="s">
        <v>52</v>
      </c>
      <c r="C24" s="2">
        <v>1.05</v>
      </c>
      <c r="D24" s="2">
        <v>49</v>
      </c>
      <c r="E24" s="2">
        <f t="shared" si="0"/>
        <v>51.45</v>
      </c>
      <c r="F24" s="3">
        <f t="shared" si="1"/>
        <v>101</v>
      </c>
      <c r="G24" s="2">
        <v>66724</v>
      </c>
      <c r="H24" s="4">
        <f t="shared" si="2"/>
        <v>130983945.57823129</v>
      </c>
    </row>
    <row r="25" spans="1:8" x14ac:dyDescent="0.25">
      <c r="A25" s="2" t="s">
        <v>53</v>
      </c>
      <c r="B25" s="2" t="s">
        <v>54</v>
      </c>
      <c r="C25" s="2">
        <v>1.05</v>
      </c>
      <c r="D25" s="2">
        <v>49</v>
      </c>
      <c r="E25" s="2">
        <f t="shared" si="0"/>
        <v>51.45</v>
      </c>
      <c r="F25" s="3">
        <f t="shared" si="1"/>
        <v>101</v>
      </c>
      <c r="G25" s="2">
        <v>36356</v>
      </c>
      <c r="H25" s="4">
        <f t="shared" si="2"/>
        <v>71369407.191448003</v>
      </c>
    </row>
    <row r="26" spans="1:8" x14ac:dyDescent="0.25">
      <c r="A26" s="2" t="s">
        <v>55</v>
      </c>
      <c r="B26" s="2" t="s">
        <v>56</v>
      </c>
      <c r="C26" s="2">
        <v>1.05</v>
      </c>
      <c r="D26" s="2">
        <v>49</v>
      </c>
      <c r="E26" s="2">
        <f t="shared" si="0"/>
        <v>51.45</v>
      </c>
      <c r="F26" s="3">
        <f t="shared" si="1"/>
        <v>101</v>
      </c>
      <c r="G26" s="2">
        <v>30909</v>
      </c>
      <c r="H26" s="4">
        <f t="shared" si="2"/>
        <v>60676559.766763844</v>
      </c>
    </row>
    <row r="27" spans="1:8" x14ac:dyDescent="0.25">
      <c r="A27" s="2" t="s">
        <v>57</v>
      </c>
      <c r="B27" s="2" t="s">
        <v>58</v>
      </c>
      <c r="C27" s="2">
        <v>1.05</v>
      </c>
      <c r="D27" s="2">
        <v>49</v>
      </c>
      <c r="E27" s="2">
        <f t="shared" si="0"/>
        <v>51.45</v>
      </c>
      <c r="F27" s="3">
        <f t="shared" si="1"/>
        <v>101</v>
      </c>
      <c r="G27" s="2">
        <v>35738</v>
      </c>
      <c r="H27" s="4">
        <f t="shared" si="2"/>
        <v>70156229.348882407</v>
      </c>
    </row>
    <row r="28" spans="1:8" x14ac:dyDescent="0.25">
      <c r="A28" s="2" t="s">
        <v>59</v>
      </c>
      <c r="B28" s="2" t="s">
        <v>60</v>
      </c>
      <c r="C28" s="2">
        <v>1.05</v>
      </c>
      <c r="D28" s="2">
        <v>49</v>
      </c>
      <c r="E28" s="2">
        <f t="shared" si="0"/>
        <v>51.45</v>
      </c>
      <c r="F28" s="3">
        <f t="shared" si="1"/>
        <v>101</v>
      </c>
      <c r="G28" s="2">
        <v>75259</v>
      </c>
      <c r="H28" s="4">
        <f t="shared" si="2"/>
        <v>147738756.07385811</v>
      </c>
    </row>
    <row r="29" spans="1:8" x14ac:dyDescent="0.25">
      <c r="A29" s="2" t="s">
        <v>61</v>
      </c>
      <c r="B29" s="2" t="s">
        <v>62</v>
      </c>
      <c r="C29" s="2">
        <v>1.05</v>
      </c>
      <c r="D29" s="2">
        <v>49</v>
      </c>
      <c r="E29" s="2">
        <f t="shared" si="0"/>
        <v>51.45</v>
      </c>
      <c r="F29" s="3">
        <f t="shared" si="1"/>
        <v>101</v>
      </c>
      <c r="G29" s="2">
        <v>74079</v>
      </c>
      <c r="H29" s="4">
        <f t="shared" si="2"/>
        <v>145422332.36151603</v>
      </c>
    </row>
    <row r="30" spans="1:8" x14ac:dyDescent="0.25">
      <c r="A30" s="2" t="s">
        <v>63</v>
      </c>
      <c r="B30" s="2" t="s">
        <v>64</v>
      </c>
      <c r="C30" s="2">
        <v>1.05</v>
      </c>
      <c r="D30" s="2">
        <v>49</v>
      </c>
      <c r="E30" s="2">
        <f t="shared" si="0"/>
        <v>51.45</v>
      </c>
      <c r="F30" s="3">
        <f t="shared" si="1"/>
        <v>101</v>
      </c>
      <c r="G30" s="2">
        <v>58093</v>
      </c>
      <c r="H30" s="4">
        <f t="shared" si="2"/>
        <v>114040680.27210884</v>
      </c>
    </row>
    <row r="31" spans="1:8" x14ac:dyDescent="0.25">
      <c r="A31" s="2" t="s">
        <v>65</v>
      </c>
      <c r="B31" s="2" t="s">
        <v>66</v>
      </c>
      <c r="C31" s="2">
        <v>1.05</v>
      </c>
      <c r="D31" s="2">
        <v>49</v>
      </c>
      <c r="E31" s="2">
        <f t="shared" si="0"/>
        <v>51.45</v>
      </c>
      <c r="F31" s="3">
        <f t="shared" si="1"/>
        <v>101</v>
      </c>
      <c r="G31" s="2">
        <v>66631</v>
      </c>
      <c r="H31" s="4">
        <f t="shared" si="2"/>
        <v>130801379.98056364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/>
  </sheetViews>
  <sheetFormatPr baseColWidth="10" defaultRowHeight="15" x14ac:dyDescent="0.25"/>
  <cols>
    <col min="1" max="1" width="12.5703125" style="5" bestFit="1" customWidth="1"/>
    <col min="2" max="2" width="14.42578125" style="5" bestFit="1" customWidth="1"/>
    <col min="3" max="3" width="8.7109375" style="5" bestFit="1" customWidth="1"/>
    <col min="4" max="4" width="5" style="5" bestFit="1" customWidth="1"/>
    <col min="5" max="5" width="8" style="5" bestFit="1" customWidth="1"/>
    <col min="6" max="6" width="8.5703125" style="5" bestFit="1" customWidth="1"/>
    <col min="7" max="7" width="6" style="5" bestFit="1" customWidth="1"/>
    <col min="8" max="8" width="8.7109375" style="5" bestFit="1" customWidth="1"/>
    <col min="9" max="10" width="11.42578125" style="6"/>
    <col min="11" max="16384" width="11.42578125" style="5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68</v>
      </c>
      <c r="H1" s="7" t="s">
        <v>69</v>
      </c>
      <c r="I1" s="8" t="s">
        <v>70</v>
      </c>
      <c r="J1" s="8" t="s">
        <v>71</v>
      </c>
      <c r="K1" s="13" t="s">
        <v>77</v>
      </c>
      <c r="L1" s="13"/>
    </row>
    <row r="2" spans="1:12" x14ac:dyDescent="0.25">
      <c r="A2" s="5" t="s">
        <v>37</v>
      </c>
      <c r="B2" s="5" t="s">
        <v>67</v>
      </c>
      <c r="C2" s="5">
        <v>1.05</v>
      </c>
      <c r="D2" s="5">
        <v>49</v>
      </c>
      <c r="E2" s="5">
        <f>C2*D2</f>
        <v>51.45</v>
      </c>
      <c r="F2" s="10">
        <f t="shared" ref="F2:F40" si="0">((1000+10)/1000)*((2.5+245+2.5)/2.5)</f>
        <v>101</v>
      </c>
      <c r="G2" s="5">
        <v>2211</v>
      </c>
      <c r="H2" s="6">
        <f>G2*F2*1000/E2</f>
        <v>4340349.854227405</v>
      </c>
    </row>
    <row r="3" spans="1:12" x14ac:dyDescent="0.25">
      <c r="A3" s="5" t="s">
        <v>39</v>
      </c>
      <c r="B3" s="5" t="s">
        <v>40</v>
      </c>
      <c r="C3" s="5">
        <v>1.05</v>
      </c>
      <c r="D3" s="5">
        <v>49</v>
      </c>
      <c r="E3" s="5">
        <f>C3*D3</f>
        <v>51.45</v>
      </c>
      <c r="F3" s="10">
        <f t="shared" si="0"/>
        <v>101</v>
      </c>
      <c r="G3" s="5">
        <v>1574</v>
      </c>
      <c r="H3" s="6">
        <f>G3*F3*1000/E3</f>
        <v>3089873.6637512147</v>
      </c>
    </row>
    <row r="4" spans="1:12" x14ac:dyDescent="0.25">
      <c r="A4" s="5" t="s">
        <v>41</v>
      </c>
      <c r="B4" s="5" t="s">
        <v>42</v>
      </c>
      <c r="C4" s="5">
        <v>1.05</v>
      </c>
      <c r="D4" s="5">
        <v>49</v>
      </c>
      <c r="E4" s="5">
        <f>C4*D4</f>
        <v>51.45</v>
      </c>
      <c r="F4" s="10">
        <f t="shared" si="0"/>
        <v>101</v>
      </c>
      <c r="G4" s="5">
        <v>1956</v>
      </c>
      <c r="H4" s="6">
        <f>G4*F4*1000/E4</f>
        <v>3839766.7638483965</v>
      </c>
      <c r="I4" s="6">
        <f>AVERAGE(H2:H4)</f>
        <v>3756663.4272756721</v>
      </c>
      <c r="J4" s="6">
        <f>STDEV(H2:H4)</f>
        <v>629366.58566300245</v>
      </c>
    </row>
    <row r="5" spans="1:12" x14ac:dyDescent="0.25">
      <c r="F5" s="10"/>
      <c r="H5" s="6"/>
    </row>
    <row r="6" spans="1:12" x14ac:dyDescent="0.25">
      <c r="A6" s="5" t="s">
        <v>23</v>
      </c>
      <c r="B6" s="5" t="s">
        <v>24</v>
      </c>
      <c r="C6" s="5">
        <v>1.05</v>
      </c>
      <c r="D6" s="5">
        <v>49</v>
      </c>
      <c r="E6" s="5">
        <f t="shared" ref="E6:E40" si="1">C6*D6</f>
        <v>51.45</v>
      </c>
      <c r="F6" s="10">
        <f t="shared" si="0"/>
        <v>101</v>
      </c>
      <c r="G6" s="5">
        <v>38952</v>
      </c>
      <c r="H6" s="6">
        <f t="shared" ref="H6:H40" si="2">G6*F6*1000/E6</f>
        <v>76465539.358600572</v>
      </c>
    </row>
    <row r="7" spans="1:12" x14ac:dyDescent="0.25">
      <c r="A7" s="5" t="s">
        <v>53</v>
      </c>
      <c r="B7" s="5" t="s">
        <v>54</v>
      </c>
      <c r="C7" s="5">
        <v>1.05</v>
      </c>
      <c r="D7" s="5">
        <v>49</v>
      </c>
      <c r="E7" s="5">
        <f>C7*D7</f>
        <v>51.45</v>
      </c>
      <c r="F7" s="10">
        <f t="shared" si="0"/>
        <v>101</v>
      </c>
      <c r="G7" s="5">
        <v>36356</v>
      </c>
      <c r="H7" s="6">
        <f>G7*F7*1000/E7</f>
        <v>71369407.191448003</v>
      </c>
    </row>
    <row r="8" spans="1:12" x14ac:dyDescent="0.25">
      <c r="A8" s="5" t="s">
        <v>43</v>
      </c>
      <c r="B8" s="5" t="s">
        <v>44</v>
      </c>
      <c r="C8" s="5">
        <v>1.07</v>
      </c>
      <c r="D8" s="5">
        <v>49</v>
      </c>
      <c r="E8" s="5">
        <f>C8*D8</f>
        <v>52.43</v>
      </c>
      <c r="F8" s="10">
        <f t="shared" si="0"/>
        <v>101</v>
      </c>
      <c r="G8" s="5">
        <v>42379</v>
      </c>
      <c r="H8" s="6">
        <f>G8*F8*1000/E8</f>
        <v>81637974.442113295</v>
      </c>
      <c r="I8" s="6">
        <f>AVERAGE(H6:H8)</f>
        <v>76490973.664053962</v>
      </c>
      <c r="J8" s="6">
        <f>STDEV(H6:H8)</f>
        <v>5134330.8739581015</v>
      </c>
      <c r="K8" s="6">
        <f>I8-I4</f>
        <v>72734310.236778289</v>
      </c>
      <c r="L8" s="6">
        <f>J8-J4</f>
        <v>4504964.2882950995</v>
      </c>
    </row>
    <row r="9" spans="1:12" x14ac:dyDescent="0.25">
      <c r="F9" s="10"/>
      <c r="H9" s="6"/>
    </row>
    <row r="10" spans="1:12" x14ac:dyDescent="0.25">
      <c r="A10" s="5" t="s">
        <v>55</v>
      </c>
      <c r="B10" s="5" t="s">
        <v>56</v>
      </c>
      <c r="C10" s="5">
        <v>1.05</v>
      </c>
      <c r="D10" s="5">
        <v>49</v>
      </c>
      <c r="E10" s="5">
        <f>C10*D10</f>
        <v>51.45</v>
      </c>
      <c r="F10" s="10">
        <f t="shared" si="0"/>
        <v>101</v>
      </c>
      <c r="G10" s="5">
        <v>30909</v>
      </c>
      <c r="H10" s="6">
        <f>G10*F10*1000/E10</f>
        <v>60676559.766763844</v>
      </c>
    </row>
    <row r="11" spans="1:12" x14ac:dyDescent="0.25">
      <c r="A11" s="5" t="s">
        <v>57</v>
      </c>
      <c r="B11" s="5" t="s">
        <v>58</v>
      </c>
      <c r="C11" s="5">
        <v>1.05</v>
      </c>
      <c r="D11" s="5">
        <v>49</v>
      </c>
      <c r="E11" s="5">
        <f>C11*D11</f>
        <v>51.45</v>
      </c>
      <c r="F11" s="10">
        <f t="shared" si="0"/>
        <v>101</v>
      </c>
      <c r="G11" s="5">
        <v>35738</v>
      </c>
      <c r="H11" s="6">
        <f>G11*F11*1000/E11</f>
        <v>70156229.348882407</v>
      </c>
    </row>
    <row r="12" spans="1:12" x14ac:dyDescent="0.25">
      <c r="A12" s="5" t="s">
        <v>25</v>
      </c>
      <c r="B12" s="5" t="s">
        <v>26</v>
      </c>
      <c r="C12" s="5">
        <v>1.05</v>
      </c>
      <c r="D12" s="5">
        <v>49</v>
      </c>
      <c r="E12" s="5">
        <f t="shared" si="1"/>
        <v>51.45</v>
      </c>
      <c r="F12" s="10">
        <f t="shared" si="0"/>
        <v>101</v>
      </c>
      <c r="G12" s="5">
        <v>46481</v>
      </c>
      <c r="H12" s="6">
        <f t="shared" si="2"/>
        <v>91245500.485908642</v>
      </c>
      <c r="I12" s="6">
        <f>AVERAGE(H10:H12)</f>
        <v>74026096.533851624</v>
      </c>
      <c r="J12" s="6">
        <f>STDEV(H10:H12)</f>
        <v>15647585.698587019</v>
      </c>
      <c r="K12" s="6">
        <f>I12-I4</f>
        <v>70269433.106575951</v>
      </c>
      <c r="L12" s="6">
        <f>J12-J4</f>
        <v>15018219.112924017</v>
      </c>
    </row>
    <row r="13" spans="1:12" x14ac:dyDescent="0.25">
      <c r="F13" s="10"/>
      <c r="H13" s="6"/>
    </row>
    <row r="14" spans="1:12" x14ac:dyDescent="0.25">
      <c r="A14" s="5" t="s">
        <v>59</v>
      </c>
      <c r="B14" s="5" t="s">
        <v>60</v>
      </c>
      <c r="C14" s="5">
        <v>1.05</v>
      </c>
      <c r="D14" s="5">
        <v>49</v>
      </c>
      <c r="E14" s="5">
        <f>C14*D14</f>
        <v>51.45</v>
      </c>
      <c r="F14" s="10">
        <f t="shared" si="0"/>
        <v>101</v>
      </c>
      <c r="G14" s="5">
        <v>75259</v>
      </c>
      <c r="H14" s="6">
        <f>G14*F14*1000/E14</f>
        <v>147738756.07385811</v>
      </c>
    </row>
    <row r="15" spans="1:12" x14ac:dyDescent="0.25">
      <c r="A15" s="5" t="s">
        <v>45</v>
      </c>
      <c r="B15" s="5" t="s">
        <v>46</v>
      </c>
      <c r="C15" s="5">
        <v>1.07</v>
      </c>
      <c r="D15" s="5">
        <v>49</v>
      </c>
      <c r="E15" s="5">
        <f>C15*D15</f>
        <v>52.43</v>
      </c>
      <c r="F15" s="10">
        <f t="shared" si="0"/>
        <v>101</v>
      </c>
      <c r="G15" s="5">
        <v>91372</v>
      </c>
      <c r="H15" s="6">
        <f>G15*F15*1000/E15</f>
        <v>176017013.16040435</v>
      </c>
    </row>
    <row r="16" spans="1:12" x14ac:dyDescent="0.25">
      <c r="A16" s="5" t="s">
        <v>27</v>
      </c>
      <c r="B16" s="5" t="s">
        <v>28</v>
      </c>
      <c r="C16" s="5">
        <v>1</v>
      </c>
      <c r="D16" s="5">
        <v>49</v>
      </c>
      <c r="E16" s="5">
        <f t="shared" si="1"/>
        <v>49</v>
      </c>
      <c r="F16" s="10">
        <f t="shared" si="0"/>
        <v>101</v>
      </c>
      <c r="G16" s="5">
        <v>97782</v>
      </c>
      <c r="H16" s="6">
        <f t="shared" si="2"/>
        <v>201550653.06122449</v>
      </c>
      <c r="I16" s="6">
        <f>AVERAGE(H14:H16)</f>
        <v>175102140.76516232</v>
      </c>
      <c r="J16" s="6">
        <f>STDEV(H14:H16)</f>
        <v>26917611.483365756</v>
      </c>
      <c r="K16" s="6">
        <f>I16-I4</f>
        <v>171345477.33788666</v>
      </c>
      <c r="L16" s="6">
        <f>J16-J4</f>
        <v>26288244.897702754</v>
      </c>
    </row>
    <row r="17" spans="1:12" x14ac:dyDescent="0.25">
      <c r="F17" s="10"/>
      <c r="H17" s="6"/>
    </row>
    <row r="18" spans="1:12" x14ac:dyDescent="0.25">
      <c r="A18" s="5" t="s">
        <v>61</v>
      </c>
      <c r="B18" s="5" t="s">
        <v>62</v>
      </c>
      <c r="C18" s="5">
        <v>1.05</v>
      </c>
      <c r="D18" s="5">
        <v>49</v>
      </c>
      <c r="E18" s="5">
        <f>C18*D18</f>
        <v>51.45</v>
      </c>
      <c r="F18" s="10">
        <f t="shared" si="0"/>
        <v>101</v>
      </c>
      <c r="G18" s="5">
        <v>74079</v>
      </c>
      <c r="H18" s="6">
        <f>G18*F18*1000/E18</f>
        <v>145422332.36151603</v>
      </c>
    </row>
    <row r="19" spans="1:12" x14ac:dyDescent="0.25">
      <c r="A19" s="5" t="s">
        <v>29</v>
      </c>
      <c r="B19" s="5" t="s">
        <v>30</v>
      </c>
      <c r="C19" s="5">
        <v>1.05</v>
      </c>
      <c r="D19" s="5">
        <v>49</v>
      </c>
      <c r="E19" s="5">
        <f t="shared" si="1"/>
        <v>51.45</v>
      </c>
      <c r="F19" s="10">
        <f t="shared" si="0"/>
        <v>101</v>
      </c>
      <c r="G19" s="5">
        <v>84833</v>
      </c>
      <c r="H19" s="6">
        <f t="shared" si="2"/>
        <v>166533197.27891156</v>
      </c>
    </row>
    <row r="20" spans="1:12" x14ac:dyDescent="0.25">
      <c r="A20" s="5" t="s">
        <v>47</v>
      </c>
      <c r="B20" s="5" t="s">
        <v>48</v>
      </c>
      <c r="C20" s="5">
        <v>1.07</v>
      </c>
      <c r="D20" s="5">
        <v>49</v>
      </c>
      <c r="E20" s="5">
        <f>C20*D20</f>
        <v>52.43</v>
      </c>
      <c r="F20" s="10">
        <f t="shared" si="0"/>
        <v>101</v>
      </c>
      <c r="G20" s="5">
        <v>80762</v>
      </c>
      <c r="H20" s="6">
        <f>G20*F20*1000/E20</f>
        <v>155578142.28495136</v>
      </c>
      <c r="I20" s="6">
        <f>AVERAGE(H18:H20)</f>
        <v>155844557.30845964</v>
      </c>
      <c r="J20" s="6">
        <f>STDEV(H18:H20)</f>
        <v>10557953.737050259</v>
      </c>
      <c r="K20" s="6">
        <f>I20-I4</f>
        <v>152087893.88118398</v>
      </c>
      <c r="L20" s="6">
        <f>J20-J4</f>
        <v>9928587.1513872575</v>
      </c>
    </row>
    <row r="21" spans="1:12" x14ac:dyDescent="0.25">
      <c r="F21" s="10"/>
      <c r="H21" s="6"/>
    </row>
    <row r="22" spans="1:12" x14ac:dyDescent="0.25">
      <c r="A22" s="5" t="s">
        <v>8</v>
      </c>
      <c r="B22" s="5" t="s">
        <v>9</v>
      </c>
      <c r="C22" s="5">
        <v>1.05</v>
      </c>
      <c r="D22" s="5">
        <v>49</v>
      </c>
      <c r="E22" s="5">
        <f>C22*D22</f>
        <v>51.45</v>
      </c>
      <c r="F22" s="10">
        <f t="shared" si="0"/>
        <v>101</v>
      </c>
      <c r="G22" s="5">
        <v>70827</v>
      </c>
      <c r="H22" s="6">
        <f>G22*F22*1000/E22</f>
        <v>139038425.65597668</v>
      </c>
    </row>
    <row r="23" spans="1:12" x14ac:dyDescent="0.25">
      <c r="A23" s="5" t="s">
        <v>10</v>
      </c>
      <c r="B23" s="5" t="s">
        <v>11</v>
      </c>
      <c r="C23" s="5">
        <v>1.07</v>
      </c>
      <c r="D23" s="5">
        <v>49</v>
      </c>
      <c r="E23" s="5">
        <f>C23*D23</f>
        <v>52.43</v>
      </c>
      <c r="F23" s="10">
        <f t="shared" si="0"/>
        <v>101</v>
      </c>
      <c r="G23" s="5">
        <v>75459</v>
      </c>
      <c r="H23" s="6">
        <f>G23*F23*1000/E23</f>
        <v>145362559.60328057</v>
      </c>
    </row>
    <row r="24" spans="1:12" x14ac:dyDescent="0.25">
      <c r="A24" s="5" t="s">
        <v>12</v>
      </c>
      <c r="B24" s="5" t="s">
        <v>13</v>
      </c>
      <c r="C24" s="5">
        <v>1.07</v>
      </c>
      <c r="D24" s="5">
        <v>49</v>
      </c>
      <c r="E24" s="5">
        <f>C24*D24</f>
        <v>52.43</v>
      </c>
      <c r="F24" s="10">
        <f t="shared" si="0"/>
        <v>101</v>
      </c>
      <c r="G24" s="5">
        <v>80461</v>
      </c>
      <c r="H24" s="6">
        <f>G24*F24*1000/E24</f>
        <v>154998302.49856952</v>
      </c>
      <c r="I24" s="6">
        <f>AVERAGE(H22:H24)</f>
        <v>146466429.25260893</v>
      </c>
      <c r="J24" s="6">
        <f>STDEV(H22:H24)</f>
        <v>8036996.5384908551</v>
      </c>
      <c r="K24" s="6">
        <f>I24-I4</f>
        <v>142709765.82533327</v>
      </c>
      <c r="L24" s="6">
        <f>J24-J4</f>
        <v>7407629.9528278522</v>
      </c>
    </row>
    <row r="25" spans="1:12" x14ac:dyDescent="0.25">
      <c r="F25" s="10"/>
      <c r="H25" s="6"/>
    </row>
    <row r="26" spans="1:12" x14ac:dyDescent="0.25">
      <c r="A26" s="5" t="s">
        <v>14</v>
      </c>
      <c r="B26" s="5" t="s">
        <v>15</v>
      </c>
      <c r="C26" s="5">
        <v>1.05</v>
      </c>
      <c r="D26" s="5">
        <v>49</v>
      </c>
      <c r="E26" s="5">
        <f>C26*D26</f>
        <v>51.45</v>
      </c>
      <c r="F26" s="10">
        <f t="shared" si="0"/>
        <v>101</v>
      </c>
      <c r="G26" s="5">
        <v>71427</v>
      </c>
      <c r="H26" s="6">
        <f>G26*F26*1000/E26</f>
        <v>140216268.22157434</v>
      </c>
    </row>
    <row r="27" spans="1:12" x14ac:dyDescent="0.25">
      <c r="A27" s="5" t="s">
        <v>16</v>
      </c>
      <c r="B27" s="5" t="s">
        <v>15</v>
      </c>
      <c r="C27" s="5">
        <v>1.05</v>
      </c>
      <c r="D27" s="5">
        <v>49</v>
      </c>
      <c r="E27" s="5">
        <f>C27*D27</f>
        <v>51.45</v>
      </c>
      <c r="F27" s="10">
        <f t="shared" si="0"/>
        <v>101</v>
      </c>
      <c r="G27" s="5">
        <v>82685</v>
      </c>
      <c r="H27" s="6">
        <f>G27*F27*1000/E27</f>
        <v>162316520.89407191</v>
      </c>
    </row>
    <row r="28" spans="1:12" x14ac:dyDescent="0.25">
      <c r="A28" s="5" t="s">
        <v>17</v>
      </c>
      <c r="B28" s="5" t="s">
        <v>18</v>
      </c>
      <c r="C28" s="5">
        <v>1.07</v>
      </c>
      <c r="D28" s="5">
        <v>49</v>
      </c>
      <c r="E28" s="5">
        <f>C28*D28</f>
        <v>52.43</v>
      </c>
      <c r="F28" s="10">
        <f t="shared" si="0"/>
        <v>101</v>
      </c>
      <c r="G28" s="5">
        <v>79674</v>
      </c>
      <c r="H28" s="6">
        <f>G28*F28*1000/E28</f>
        <v>153482242.9906542</v>
      </c>
      <c r="I28" s="6">
        <f>AVERAGE(H26:H28)</f>
        <v>152005010.70210016</v>
      </c>
      <c r="J28" s="6">
        <f>STDEV(H26:H28)</f>
        <v>11123936.060262976</v>
      </c>
      <c r="K28" s="6">
        <f>I28-I4</f>
        <v>148248347.2748245</v>
      </c>
      <c r="L28" s="6">
        <f>J28-J4</f>
        <v>10494569.474599974</v>
      </c>
    </row>
    <row r="29" spans="1:12" x14ac:dyDescent="0.25">
      <c r="F29" s="10"/>
      <c r="H29" s="6"/>
    </row>
    <row r="30" spans="1:12" x14ac:dyDescent="0.25">
      <c r="A30" s="5" t="s">
        <v>51</v>
      </c>
      <c r="B30" s="11" t="s">
        <v>52</v>
      </c>
      <c r="C30" s="5">
        <v>1.05</v>
      </c>
      <c r="D30" s="5">
        <v>49</v>
      </c>
      <c r="E30" s="5">
        <f>C30*D30</f>
        <v>51.45</v>
      </c>
      <c r="F30" s="10">
        <f t="shared" si="0"/>
        <v>101</v>
      </c>
      <c r="G30" s="5">
        <v>66724</v>
      </c>
      <c r="H30" s="6">
        <f>G30*F30*1000/E30</f>
        <v>130983945.57823129</v>
      </c>
    </row>
    <row r="31" spans="1:12" x14ac:dyDescent="0.25">
      <c r="A31" s="5" t="s">
        <v>19</v>
      </c>
      <c r="B31" s="5" t="s">
        <v>20</v>
      </c>
      <c r="C31" s="5">
        <v>1.05</v>
      </c>
      <c r="D31" s="5">
        <v>49</v>
      </c>
      <c r="E31" s="5">
        <f>C31*D31</f>
        <v>51.45</v>
      </c>
      <c r="F31" s="10">
        <f t="shared" si="0"/>
        <v>101</v>
      </c>
      <c r="G31" s="5">
        <v>89474</v>
      </c>
      <c r="H31" s="6">
        <f>G31*F31*1000/E31</f>
        <v>175643809.52380952</v>
      </c>
    </row>
    <row r="32" spans="1:12" x14ac:dyDescent="0.25">
      <c r="A32" s="5" t="s">
        <v>21</v>
      </c>
      <c r="B32" s="5" t="s">
        <v>22</v>
      </c>
      <c r="C32" s="5">
        <v>1.05</v>
      </c>
      <c r="D32" s="5">
        <v>49</v>
      </c>
      <c r="E32" s="5">
        <f>C32*D32</f>
        <v>51.45</v>
      </c>
      <c r="F32" s="10">
        <f t="shared" si="0"/>
        <v>101</v>
      </c>
      <c r="G32" s="5">
        <v>85312</v>
      </c>
      <c r="H32" s="6">
        <f>G32*F32*1000/E32</f>
        <v>167473508.26044703</v>
      </c>
      <c r="I32" s="6">
        <f>AVERAGE(H30:H32)</f>
        <v>158033754.45416263</v>
      </c>
      <c r="J32" s="6">
        <f>STDEV(H30:H32)</f>
        <v>23779351.880398929</v>
      </c>
      <c r="K32" s="6">
        <f>I32-I4</f>
        <v>154277091.02688697</v>
      </c>
      <c r="L32" s="6">
        <f>J32-J4</f>
        <v>23149985.294735927</v>
      </c>
    </row>
    <row r="33" spans="1:12" x14ac:dyDescent="0.25">
      <c r="F33" s="10"/>
      <c r="H33" s="6"/>
    </row>
    <row r="34" spans="1:12" x14ac:dyDescent="0.25">
      <c r="A34" s="5" t="s">
        <v>63</v>
      </c>
      <c r="B34" s="5" t="s">
        <v>64</v>
      </c>
      <c r="C34" s="5">
        <v>1.05</v>
      </c>
      <c r="D34" s="5">
        <v>49</v>
      </c>
      <c r="E34" s="5">
        <f>C34*D34</f>
        <v>51.45</v>
      </c>
      <c r="F34" s="10">
        <f t="shared" si="0"/>
        <v>101</v>
      </c>
      <c r="G34" s="5">
        <v>58093</v>
      </c>
      <c r="H34" s="6">
        <f>G34*F34*1000/E34</f>
        <v>114040680.27210884</v>
      </c>
    </row>
    <row r="35" spans="1:12" x14ac:dyDescent="0.25">
      <c r="A35" s="5" t="s">
        <v>31</v>
      </c>
      <c r="B35" s="5" t="s">
        <v>32</v>
      </c>
      <c r="C35" s="5">
        <v>1.05</v>
      </c>
      <c r="D35" s="5">
        <v>49</v>
      </c>
      <c r="E35" s="5">
        <f>C35*D35</f>
        <v>51.45</v>
      </c>
      <c r="F35" s="10">
        <f t="shared" si="0"/>
        <v>101</v>
      </c>
      <c r="G35" s="5">
        <v>91673</v>
      </c>
      <c r="H35" s="6">
        <f>G35*F35*1000/E35</f>
        <v>179960602.52672496</v>
      </c>
    </row>
    <row r="36" spans="1:12" x14ac:dyDescent="0.25">
      <c r="A36" s="5" t="s">
        <v>49</v>
      </c>
      <c r="B36" s="5" t="s">
        <v>50</v>
      </c>
      <c r="C36" s="5">
        <v>1.05</v>
      </c>
      <c r="D36" s="5">
        <v>49</v>
      </c>
      <c r="E36" s="5">
        <f>C36*D36</f>
        <v>51.45</v>
      </c>
      <c r="F36" s="10">
        <f t="shared" si="0"/>
        <v>101</v>
      </c>
      <c r="G36" s="5">
        <v>70484</v>
      </c>
      <c r="H36" s="6">
        <f>G36*F36*1000/E36</f>
        <v>138365092.32264334</v>
      </c>
      <c r="I36" s="6">
        <f>AVERAGE(H34:H36)</f>
        <v>144122125.04049239</v>
      </c>
      <c r="J36" s="6">
        <f>STDEV(H34:H36)</f>
        <v>33334915.731098648</v>
      </c>
      <c r="K36" s="6">
        <f>I36-I4</f>
        <v>140365461.61321673</v>
      </c>
      <c r="L36" s="6">
        <f>J36-J4</f>
        <v>32705549.145435646</v>
      </c>
    </row>
    <row r="37" spans="1:12" x14ac:dyDescent="0.25">
      <c r="F37" s="10"/>
      <c r="H37" s="6"/>
    </row>
    <row r="38" spans="1:12" x14ac:dyDescent="0.25">
      <c r="A38" s="5" t="s">
        <v>33</v>
      </c>
      <c r="B38" s="5" t="s">
        <v>34</v>
      </c>
      <c r="C38" s="5">
        <v>1.05</v>
      </c>
      <c r="D38" s="5">
        <v>49</v>
      </c>
      <c r="E38" s="5">
        <f t="shared" si="1"/>
        <v>51.45</v>
      </c>
      <c r="F38" s="10">
        <f t="shared" si="0"/>
        <v>101</v>
      </c>
      <c r="G38" s="5">
        <v>75315</v>
      </c>
      <c r="H38" s="6">
        <f t="shared" si="2"/>
        <v>147848688.04664722</v>
      </c>
    </row>
    <row r="39" spans="1:12" x14ac:dyDescent="0.25">
      <c r="A39" s="5" t="s">
        <v>35</v>
      </c>
      <c r="B39" s="5" t="s">
        <v>36</v>
      </c>
      <c r="C39" s="5">
        <v>1.05</v>
      </c>
      <c r="D39" s="5">
        <v>49</v>
      </c>
      <c r="E39" s="5">
        <f t="shared" si="1"/>
        <v>51.45</v>
      </c>
      <c r="F39" s="10">
        <f t="shared" si="0"/>
        <v>101</v>
      </c>
      <c r="G39" s="5">
        <v>83789</v>
      </c>
      <c r="H39" s="6">
        <f t="shared" si="2"/>
        <v>164483751.21477163</v>
      </c>
    </row>
    <row r="40" spans="1:12" x14ac:dyDescent="0.25">
      <c r="A40" s="5" t="s">
        <v>65</v>
      </c>
      <c r="B40" s="5" t="s">
        <v>66</v>
      </c>
      <c r="C40" s="5">
        <v>1.05</v>
      </c>
      <c r="D40" s="5">
        <v>49</v>
      </c>
      <c r="E40" s="5">
        <f t="shared" si="1"/>
        <v>51.45</v>
      </c>
      <c r="F40" s="10">
        <f t="shared" si="0"/>
        <v>101</v>
      </c>
      <c r="G40" s="5">
        <v>66631</v>
      </c>
      <c r="H40" s="6">
        <f t="shared" si="2"/>
        <v>130801379.98056364</v>
      </c>
      <c r="I40" s="6">
        <f>AVERAGE(H38:H40)</f>
        <v>147711273.08066082</v>
      </c>
      <c r="J40" s="6">
        <f>STDEV(H38:H40)</f>
        <v>16841606.073780738</v>
      </c>
      <c r="K40" s="6">
        <f>I40-I4</f>
        <v>143954609.65338516</v>
      </c>
      <c r="L40" s="6">
        <f>J40-J4</f>
        <v>16212239.488117736</v>
      </c>
    </row>
  </sheetData>
  <mergeCells count="1">
    <mergeCell ref="K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N1" sqref="N1"/>
    </sheetView>
  </sheetViews>
  <sheetFormatPr baseColWidth="10" defaultRowHeight="15" x14ac:dyDescent="0.25"/>
  <cols>
    <col min="1" max="1" width="10" style="9" bestFit="1" customWidth="1"/>
    <col min="2" max="2" width="13.140625" style="5" bestFit="1" customWidth="1"/>
    <col min="3" max="3" width="10.42578125" style="5" bestFit="1" customWidth="1"/>
    <col min="5" max="5" width="9.85546875" customWidth="1"/>
    <col min="6" max="6" width="13.140625" bestFit="1" customWidth="1"/>
    <col min="7" max="7" width="10.42578125" bestFit="1" customWidth="1"/>
    <col min="9" max="9" width="13.140625" bestFit="1" customWidth="1"/>
    <col min="10" max="10" width="9.85546875" customWidth="1"/>
    <col min="16" max="16" width="13.140625" bestFit="1" customWidth="1"/>
    <col min="17" max="17" width="10" bestFit="1" customWidth="1"/>
  </cols>
  <sheetData>
    <row r="1" spans="1:17" s="12" customFormat="1" x14ac:dyDescent="0.25">
      <c r="A1" s="7" t="s">
        <v>74</v>
      </c>
      <c r="B1" s="7" t="s">
        <v>72</v>
      </c>
      <c r="C1" s="7" t="s">
        <v>73</v>
      </c>
      <c r="E1" s="7" t="s">
        <v>74</v>
      </c>
      <c r="F1" s="7" t="s">
        <v>72</v>
      </c>
      <c r="G1" s="7" t="s">
        <v>73</v>
      </c>
      <c r="I1" s="7" t="s">
        <v>72</v>
      </c>
      <c r="J1" s="7" t="s">
        <v>74</v>
      </c>
      <c r="P1" s="7" t="s">
        <v>72</v>
      </c>
      <c r="Q1" s="7" t="s">
        <v>74</v>
      </c>
    </row>
    <row r="2" spans="1:17" x14ac:dyDescent="0.25">
      <c r="A2" s="5">
        <v>3</v>
      </c>
      <c r="B2" s="6">
        <v>72734310.236778289</v>
      </c>
      <c r="C2" s="6">
        <v>4504964.2882950995</v>
      </c>
      <c r="E2" s="5">
        <v>3</v>
      </c>
      <c r="F2" s="6">
        <v>72734310.236778289</v>
      </c>
      <c r="G2" s="6">
        <v>4504964.2882950995</v>
      </c>
      <c r="I2" s="6">
        <v>72734310.236778289</v>
      </c>
      <c r="J2" s="5">
        <v>3</v>
      </c>
      <c r="P2" s="6">
        <v>72734310.236778289</v>
      </c>
      <c r="Q2" s="5">
        <v>3</v>
      </c>
    </row>
    <row r="3" spans="1:17" x14ac:dyDescent="0.25">
      <c r="A3" s="5">
        <v>5</v>
      </c>
      <c r="B3" s="6">
        <v>70269433.106575951</v>
      </c>
      <c r="C3" s="6">
        <v>15018219.112924017</v>
      </c>
      <c r="E3" s="5">
        <v>5</v>
      </c>
      <c r="F3" s="6">
        <v>70269433.106575951</v>
      </c>
      <c r="G3" s="6">
        <v>15018219.112924017</v>
      </c>
      <c r="I3" s="6">
        <v>70269433.106575951</v>
      </c>
      <c r="J3" s="5">
        <v>5</v>
      </c>
      <c r="P3" s="6">
        <v>70269433.106575951</v>
      </c>
      <c r="Q3" s="5">
        <v>5</v>
      </c>
    </row>
    <row r="4" spans="1:17" x14ac:dyDescent="0.25">
      <c r="A4" s="5">
        <v>11</v>
      </c>
      <c r="B4" s="6">
        <v>171345477.33788666</v>
      </c>
      <c r="C4" s="6">
        <v>26288244.897702754</v>
      </c>
      <c r="E4" s="5">
        <v>11</v>
      </c>
      <c r="F4" s="6">
        <v>171345477.33788666</v>
      </c>
      <c r="G4" s="6">
        <v>26288244.897702754</v>
      </c>
      <c r="I4" s="6">
        <v>171345477.33788666</v>
      </c>
      <c r="J4" s="5">
        <v>11</v>
      </c>
      <c r="P4" s="6">
        <v>171345477.33788666</v>
      </c>
      <c r="Q4" s="5">
        <v>11</v>
      </c>
    </row>
    <row r="5" spans="1:17" x14ac:dyDescent="0.25">
      <c r="A5" s="5">
        <v>13</v>
      </c>
      <c r="B5" s="6">
        <v>152087893.88118398</v>
      </c>
      <c r="C5" s="6">
        <v>9928587.1513872575</v>
      </c>
      <c r="E5" s="5">
        <v>13</v>
      </c>
      <c r="F5" s="6">
        <v>152087893.88118398</v>
      </c>
      <c r="G5" s="6">
        <v>9928587.1513872575</v>
      </c>
      <c r="I5" s="6">
        <v>152087893.88118398</v>
      </c>
      <c r="J5" s="5">
        <v>13</v>
      </c>
      <c r="P5" s="6">
        <v>152087893.88118398</v>
      </c>
      <c r="Q5" s="5">
        <v>13</v>
      </c>
    </row>
    <row r="6" spans="1:17" x14ac:dyDescent="0.25">
      <c r="A6" s="5" t="s">
        <v>75</v>
      </c>
      <c r="B6" s="6">
        <v>142709765.82533327</v>
      </c>
      <c r="C6" s="6">
        <v>7407629.9528278522</v>
      </c>
      <c r="E6" s="5" t="s">
        <v>78</v>
      </c>
      <c r="F6" s="6">
        <v>142709765.82533327</v>
      </c>
      <c r="G6" s="6">
        <v>7407629.9528278522</v>
      </c>
      <c r="I6" s="6">
        <v>142709765.82533327</v>
      </c>
      <c r="J6" s="5">
        <v>15</v>
      </c>
      <c r="P6" s="6">
        <v>154277091.02688697</v>
      </c>
      <c r="Q6" s="5">
        <v>15</v>
      </c>
    </row>
    <row r="7" spans="1:17" x14ac:dyDescent="0.25">
      <c r="A7" s="5">
        <v>15.5</v>
      </c>
      <c r="B7" s="6">
        <v>148248347.2748245</v>
      </c>
      <c r="C7" s="6">
        <v>10494569.474599974</v>
      </c>
      <c r="E7" s="5" t="s">
        <v>79</v>
      </c>
      <c r="F7" s="6">
        <v>154277091.02688697</v>
      </c>
      <c r="G7" s="6">
        <v>23149985.294735927</v>
      </c>
      <c r="I7" s="6">
        <v>148248347.2748245</v>
      </c>
      <c r="J7" s="5">
        <v>15.5</v>
      </c>
      <c r="P7" s="6">
        <v>148248347.2748245</v>
      </c>
      <c r="Q7" s="5">
        <v>15.5</v>
      </c>
    </row>
    <row r="8" spans="1:17" x14ac:dyDescent="0.25">
      <c r="A8" s="5" t="s">
        <v>76</v>
      </c>
      <c r="B8" s="6">
        <v>154277091.02688697</v>
      </c>
      <c r="C8" s="6">
        <v>23149985.294735927</v>
      </c>
      <c r="E8" s="5">
        <v>15.5</v>
      </c>
      <c r="F8" s="6">
        <v>148248347.2748245</v>
      </c>
      <c r="G8" s="6">
        <v>10494569.474599974</v>
      </c>
      <c r="I8" s="6">
        <v>140365461.61321673</v>
      </c>
      <c r="J8" s="5">
        <v>17</v>
      </c>
      <c r="P8" s="6">
        <v>140365461.61321673</v>
      </c>
      <c r="Q8" s="5">
        <v>17</v>
      </c>
    </row>
    <row r="9" spans="1:17" x14ac:dyDescent="0.25">
      <c r="A9" s="5">
        <v>17</v>
      </c>
      <c r="B9" s="6">
        <v>140365461.61321673</v>
      </c>
      <c r="C9" s="6">
        <v>32705549.145435646</v>
      </c>
      <c r="E9" s="5">
        <v>17</v>
      </c>
      <c r="F9" s="6">
        <v>140365461.61321673</v>
      </c>
      <c r="G9" s="6">
        <v>32705549.145435646</v>
      </c>
      <c r="I9" s="6">
        <v>143954609.65338516</v>
      </c>
      <c r="J9" s="5">
        <v>19</v>
      </c>
      <c r="P9" s="6">
        <v>143954609.65338516</v>
      </c>
      <c r="Q9" s="5">
        <v>19</v>
      </c>
    </row>
    <row r="10" spans="1:17" x14ac:dyDescent="0.25">
      <c r="A10" s="5">
        <v>19</v>
      </c>
      <c r="B10" s="6">
        <v>143954609.65338516</v>
      </c>
      <c r="C10" s="6">
        <v>16212239.488117736</v>
      </c>
      <c r="E10" s="5">
        <v>19</v>
      </c>
      <c r="F10" s="6">
        <v>143954609.65338516</v>
      </c>
      <c r="G10" s="6">
        <v>16212239.488117736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all</vt:lpstr>
      <vt:lpstr>rangé</vt:lpstr>
      <vt:lpstr>bilan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sjacquet</dc:creator>
  <cp:lastModifiedBy>sjacquet</cp:lastModifiedBy>
  <dcterms:created xsi:type="dcterms:W3CDTF">2018-02-20T12:27:03Z</dcterms:created>
  <dcterms:modified xsi:type="dcterms:W3CDTF">2018-02-20T12:56:37Z</dcterms:modified>
</cp:coreProperties>
</file>