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urrent Condition" sheetId="1" r:id="rId1"/>
    <sheet name="Potential Uplift" sheetId="3" r:id="rId2"/>
    <sheet name="Wtd Overlay" sheetId="4" r:id="rId3"/>
  </sheets>
  <calcPr calcId="152511"/>
</workbook>
</file>

<file path=xl/calcChain.xml><?xml version="1.0" encoding="utf-8"?>
<calcChain xmlns="http://schemas.openxmlformats.org/spreadsheetml/2006/main">
  <c r="G3" i="4" l="1"/>
  <c r="G4" i="4"/>
  <c r="G5" i="4"/>
  <c r="G6" i="4"/>
  <c r="G2" i="4"/>
  <c r="F8" i="4"/>
  <c r="B2" i="4"/>
  <c r="B4" i="4"/>
  <c r="B5" i="4"/>
  <c r="B6" i="4"/>
  <c r="B3" i="4"/>
  <c r="K8" i="3"/>
  <c r="K15" i="3"/>
  <c r="K3" i="3"/>
  <c r="K4" i="3"/>
  <c r="K11" i="3"/>
  <c r="K12" i="3"/>
  <c r="K16" i="3"/>
  <c r="K19" i="3"/>
  <c r="K2" i="3"/>
  <c r="K7" i="3"/>
  <c r="K18" i="3" l="1"/>
  <c r="K17" i="3"/>
  <c r="K10" i="3"/>
  <c r="K9" i="3"/>
  <c r="K14" i="3"/>
  <c r="K6" i="3"/>
  <c r="K13" i="3"/>
  <c r="L13" i="3" s="1"/>
  <c r="K5" i="3"/>
  <c r="L2" i="3" s="1"/>
  <c r="M7" i="1"/>
  <c r="N7" i="1" s="1"/>
  <c r="M8" i="1"/>
  <c r="N8" i="1" s="1"/>
  <c r="M15" i="1"/>
  <c r="N15" i="1" s="1"/>
  <c r="M16" i="1"/>
  <c r="N1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M9" i="1" s="1"/>
  <c r="N9" i="1" s="1"/>
  <c r="K2" i="1"/>
  <c r="M14" i="1" l="1"/>
  <c r="N14" i="1" s="1"/>
  <c r="M6" i="1"/>
  <c r="N6" i="1" s="1"/>
  <c r="M13" i="1"/>
  <c r="N13" i="1" s="1"/>
  <c r="M5" i="1"/>
  <c r="N5" i="1" s="1"/>
  <c r="M2" i="1"/>
  <c r="N2" i="1" s="1"/>
  <c r="M12" i="1"/>
  <c r="N12" i="1" s="1"/>
  <c r="M4" i="1"/>
  <c r="N4" i="1" s="1"/>
  <c r="M19" i="1"/>
  <c r="N19" i="1" s="1"/>
  <c r="M11" i="1"/>
  <c r="N11" i="1" s="1"/>
  <c r="M3" i="1"/>
  <c r="N3" i="1" s="1"/>
  <c r="M18" i="1"/>
  <c r="N18" i="1" s="1"/>
  <c r="M10" i="1"/>
  <c r="N10" i="1" s="1"/>
  <c r="M17" i="1"/>
  <c r="N17" i="1" s="1"/>
  <c r="L9" i="3"/>
  <c r="L6" i="3"/>
  <c r="L14" i="3"/>
  <c r="L11" i="3"/>
  <c r="L7" i="3"/>
  <c r="L10" i="3"/>
  <c r="L3" i="3"/>
  <c r="L17" i="3"/>
  <c r="L5" i="3"/>
  <c r="L16" i="3"/>
  <c r="L19" i="3"/>
  <c r="L8" i="3"/>
  <c r="L4" i="3"/>
  <c r="L12" i="3"/>
  <c r="L15" i="3"/>
  <c r="L18" i="3"/>
  <c r="K14" i="1"/>
  <c r="K6" i="1"/>
  <c r="K13" i="1"/>
  <c r="K5" i="1"/>
  <c r="K12" i="1"/>
  <c r="K4" i="1"/>
  <c r="K19" i="1"/>
  <c r="K11" i="1"/>
  <c r="K3" i="1"/>
  <c r="K18" i="1"/>
  <c r="K10" i="1"/>
  <c r="K15" i="1"/>
  <c r="K9" i="1"/>
  <c r="K7" i="1"/>
  <c r="K8" i="1"/>
  <c r="K17" i="1"/>
  <c r="K16" i="1"/>
  <c r="M19" i="3" l="1"/>
  <c r="M15" i="3"/>
  <c r="M12" i="3"/>
  <c r="M4" i="3"/>
  <c r="M14" i="3"/>
  <c r="M10" i="3"/>
  <c r="M8" i="3"/>
  <c r="M3" i="3"/>
  <c r="M11" i="3"/>
  <c r="M9" i="3"/>
  <c r="M5" i="3"/>
  <c r="M7" i="3"/>
  <c r="M16" i="3"/>
  <c r="M17" i="3"/>
  <c r="M18" i="3"/>
  <c r="M6" i="3"/>
  <c r="M13" i="3"/>
  <c r="M2" i="3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are predictions from the GLM/RF/MaxEnt models for each catchment.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are predictions from the GLM/RF/MaxEnt models for each catchment.</t>
        </r>
      </text>
    </comment>
  </commentList>
</comments>
</file>

<file path=xl/sharedStrings.xml><?xml version="1.0" encoding="utf-8"?>
<sst xmlns="http://schemas.openxmlformats.org/spreadsheetml/2006/main" count="34" uniqueCount="30">
  <si>
    <t>NHD Catchment</t>
  </si>
  <si>
    <t>Hab Prob 1</t>
  </si>
  <si>
    <t>Hab Prob 2</t>
  </si>
  <si>
    <t>Hab Prob 3</t>
  </si>
  <si>
    <t>Hab Prob 4</t>
  </si>
  <si>
    <t>Hab Prob 5</t>
  </si>
  <si>
    <t>Hab Prob 6</t>
  </si>
  <si>
    <t>Hab Prob 7</t>
  </si>
  <si>
    <t>Hab Prob 8</t>
  </si>
  <si>
    <t>Mean Hab Prob</t>
  </si>
  <si>
    <t>Current condition</t>
  </si>
  <si>
    <t>Rank</t>
  </si>
  <si>
    <t>Percentile</t>
  </si>
  <si>
    <t>Delta 1</t>
  </si>
  <si>
    <t>Delta 2</t>
  </si>
  <si>
    <t>Delta 3</t>
  </si>
  <si>
    <t>Delta 4</t>
  </si>
  <si>
    <t>Delta 5</t>
  </si>
  <si>
    <t>Delta 6</t>
  </si>
  <si>
    <t>Delta 7</t>
  </si>
  <si>
    <t>Delta 8</t>
  </si>
  <si>
    <t>Mean Delta</t>
  </si>
  <si>
    <t>Uplift Index</t>
  </si>
  <si>
    <t>Habitat Uplift</t>
  </si>
  <si>
    <t>Geomorph Uplift</t>
  </si>
  <si>
    <t>Hydrology Uplift</t>
  </si>
  <si>
    <t>Water Qual Uplift</t>
  </si>
  <si>
    <t>HUC 12</t>
  </si>
  <si>
    <t>Wt</t>
  </si>
  <si>
    <t>Wtd Uplift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</si>
</sst>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color theme="6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workbookViewId="0">
      <selection activeCell="F35" sqref="F35"/>
    </sheetView>
  </sheetViews>
  <sheetFormatPr defaultRowHeight="12.75" x14ac:dyDescent="0.2"/>
  <cols>
    <col min="1" max="1" width="9.140625" style="17"/>
    <col min="2" max="2" width="10.5703125" style="1" bestFit="1" customWidth="1"/>
    <col min="3" max="10" width="8" style="2" customWidth="1"/>
    <col min="11" max="11" width="12.5703125" style="4" bestFit="1" customWidth="1"/>
    <col min="12" max="12" width="6.42578125" style="4" bestFit="1" customWidth="1"/>
    <col min="13" max="13" width="8.5703125" style="4" customWidth="1"/>
    <col min="14" max="14" width="12" style="9" bestFit="1" customWidth="1"/>
    <col min="15" max="16384" width="9.140625" style="1"/>
  </cols>
  <sheetData>
    <row r="1" spans="1:14" s="5" customFormat="1" ht="25.5" x14ac:dyDescent="0.2">
      <c r="A1" s="24" t="s">
        <v>27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10" t="s">
        <v>11</v>
      </c>
      <c r="M1" s="10" t="s">
        <v>12</v>
      </c>
      <c r="N1" s="8" t="s">
        <v>10</v>
      </c>
    </row>
    <row r="2" spans="1:14" x14ac:dyDescent="0.2">
      <c r="A2" s="17">
        <v>1</v>
      </c>
      <c r="B2" s="1">
        <v>30186</v>
      </c>
      <c r="C2" s="2">
        <v>0.74</v>
      </c>
      <c r="D2" s="2">
        <v>0.99</v>
      </c>
      <c r="E2" s="2">
        <v>0.01</v>
      </c>
      <c r="F2" s="2">
        <v>0.22</v>
      </c>
      <c r="G2" s="2">
        <v>0.12</v>
      </c>
      <c r="H2" s="2">
        <v>0.54</v>
      </c>
      <c r="I2" s="2">
        <v>7.0000000000000007E-2</v>
      </c>
      <c r="J2" s="2">
        <v>0.91</v>
      </c>
      <c r="K2" s="3">
        <f>AVERAGE(C2:J2)</f>
        <v>0.45</v>
      </c>
      <c r="L2" s="11">
        <f>_xlfn.RANK.AVG(K2,K:K,1)</f>
        <v>8</v>
      </c>
      <c r="M2" s="11">
        <f>L2/MAX(L:L)</f>
        <v>0.44444444444444442</v>
      </c>
      <c r="N2" s="9" t="str">
        <f>IF(M2&gt;0.8,"Good",IF(M2&gt;0.2,"Restorable","Beyond repair"))</f>
        <v>Restorable</v>
      </c>
    </row>
    <row r="3" spans="1:14" x14ac:dyDescent="0.2">
      <c r="A3" s="17">
        <v>1</v>
      </c>
      <c r="B3" s="1">
        <v>30187</v>
      </c>
      <c r="C3" s="2">
        <v>0.65</v>
      </c>
      <c r="D3" s="2">
        <v>0.5</v>
      </c>
      <c r="E3" s="2">
        <v>0.39</v>
      </c>
      <c r="F3" s="2">
        <v>0.72</v>
      </c>
      <c r="G3" s="2">
        <v>0.36</v>
      </c>
      <c r="H3" s="2">
        <v>0.87</v>
      </c>
      <c r="I3" s="2">
        <v>0.3</v>
      </c>
      <c r="J3" s="2">
        <v>0.94</v>
      </c>
      <c r="K3" s="3">
        <f t="shared" ref="K3:K19" si="0">AVERAGE(C3:J3)</f>
        <v>0.59124999999999994</v>
      </c>
      <c r="L3" s="11">
        <f t="shared" ref="L3:L19" si="1">_xlfn.RANK.AVG(K3,K:K,1)</f>
        <v>17</v>
      </c>
      <c r="M3" s="11">
        <f t="shared" ref="M3:M19" si="2">L3/MAX(L:L)</f>
        <v>0.94444444444444442</v>
      </c>
      <c r="N3" s="9" t="str">
        <f t="shared" ref="N3:N19" si="3">IF(M3&gt;0.8,"Good",IF(M3&gt;0.2,"Restorable","Beyond repair"))</f>
        <v>Good</v>
      </c>
    </row>
    <row r="4" spans="1:14" x14ac:dyDescent="0.2">
      <c r="A4" s="17">
        <v>1</v>
      </c>
      <c r="B4" s="1">
        <v>30188</v>
      </c>
      <c r="C4" s="2">
        <v>0.96</v>
      </c>
      <c r="D4" s="2">
        <v>0.25</v>
      </c>
      <c r="E4" s="2">
        <v>0.78</v>
      </c>
      <c r="F4" s="2">
        <v>0.22</v>
      </c>
      <c r="G4" s="2">
        <v>0.42</v>
      </c>
      <c r="H4" s="2">
        <v>0.44</v>
      </c>
      <c r="I4" s="2">
        <v>0.48</v>
      </c>
      <c r="J4" s="2">
        <v>0.32</v>
      </c>
      <c r="K4" s="3">
        <f t="shared" si="0"/>
        <v>0.48374999999999996</v>
      </c>
      <c r="L4" s="11">
        <f t="shared" si="1"/>
        <v>9</v>
      </c>
      <c r="M4" s="11">
        <f t="shared" si="2"/>
        <v>0.5</v>
      </c>
      <c r="N4" s="9" t="str">
        <f t="shared" si="3"/>
        <v>Restorable</v>
      </c>
    </row>
    <row r="5" spans="1:14" x14ac:dyDescent="0.2">
      <c r="A5" s="17">
        <v>2</v>
      </c>
      <c r="B5" s="1">
        <v>30189</v>
      </c>
      <c r="C5" s="2">
        <v>0.33</v>
      </c>
      <c r="D5" s="2">
        <v>0.01</v>
      </c>
      <c r="E5" s="2">
        <v>0.09</v>
      </c>
      <c r="F5" s="2">
        <v>0.72</v>
      </c>
      <c r="G5" s="2">
        <v>0.41</v>
      </c>
      <c r="H5" s="2">
        <v>0.57999999999999996</v>
      </c>
      <c r="I5" s="2">
        <v>0.49</v>
      </c>
      <c r="J5" s="2">
        <v>0.79</v>
      </c>
      <c r="K5" s="3">
        <f t="shared" si="0"/>
        <v>0.42749999999999999</v>
      </c>
      <c r="L5" s="11">
        <f t="shared" si="1"/>
        <v>6</v>
      </c>
      <c r="M5" s="11">
        <f t="shared" si="2"/>
        <v>0.33333333333333331</v>
      </c>
      <c r="N5" s="9" t="str">
        <f t="shared" si="3"/>
        <v>Restorable</v>
      </c>
    </row>
    <row r="6" spans="1:14" x14ac:dyDescent="0.2">
      <c r="A6" s="17">
        <v>2</v>
      </c>
      <c r="B6" s="1">
        <v>30190</v>
      </c>
      <c r="C6" s="2">
        <v>0.6</v>
      </c>
      <c r="D6" s="2">
        <v>0.52</v>
      </c>
      <c r="E6" s="2">
        <v>0.7</v>
      </c>
      <c r="F6" s="2">
        <v>0.21</v>
      </c>
      <c r="G6" s="2">
        <v>0.37</v>
      </c>
      <c r="H6" s="2">
        <v>0.69</v>
      </c>
      <c r="I6" s="2">
        <v>0.01</v>
      </c>
      <c r="J6" s="2">
        <v>0.03</v>
      </c>
      <c r="K6" s="3">
        <f t="shared" si="0"/>
        <v>0.39124999999999999</v>
      </c>
      <c r="L6" s="11">
        <f t="shared" si="1"/>
        <v>3</v>
      </c>
      <c r="M6" s="11">
        <f t="shared" si="2"/>
        <v>0.16666666666666666</v>
      </c>
      <c r="N6" s="9" t="str">
        <f t="shared" si="3"/>
        <v>Beyond repair</v>
      </c>
    </row>
    <row r="7" spans="1:14" x14ac:dyDescent="0.2">
      <c r="A7" s="17">
        <v>2</v>
      </c>
      <c r="B7" s="1">
        <v>30191</v>
      </c>
      <c r="C7" s="2">
        <v>0.21</v>
      </c>
      <c r="D7" s="2">
        <v>0.26</v>
      </c>
      <c r="E7" s="2">
        <v>0.2</v>
      </c>
      <c r="F7" s="2">
        <v>0.71</v>
      </c>
      <c r="G7" s="2">
        <v>0.49</v>
      </c>
      <c r="H7" s="2">
        <v>0.89</v>
      </c>
      <c r="I7" s="2">
        <v>0.56000000000000005</v>
      </c>
      <c r="J7" s="2">
        <v>0.16</v>
      </c>
      <c r="K7" s="3">
        <f t="shared" si="0"/>
        <v>0.435</v>
      </c>
      <c r="L7" s="11">
        <f t="shared" si="1"/>
        <v>7</v>
      </c>
      <c r="M7" s="11">
        <f t="shared" si="2"/>
        <v>0.3888888888888889</v>
      </c>
      <c r="N7" s="9" t="str">
        <f t="shared" si="3"/>
        <v>Restorable</v>
      </c>
    </row>
    <row r="8" spans="1:14" x14ac:dyDescent="0.2">
      <c r="A8" s="17">
        <v>2</v>
      </c>
      <c r="B8" s="1">
        <v>30192</v>
      </c>
      <c r="C8" s="2">
        <v>0.04</v>
      </c>
      <c r="D8" s="2">
        <v>0.41</v>
      </c>
      <c r="E8" s="2">
        <v>0.48</v>
      </c>
      <c r="F8" s="2">
        <v>0.52</v>
      </c>
      <c r="G8" s="2">
        <v>0.56000000000000005</v>
      </c>
      <c r="H8" s="2">
        <v>0.45</v>
      </c>
      <c r="I8" s="2">
        <v>0.64</v>
      </c>
      <c r="J8" s="2">
        <v>0.2</v>
      </c>
      <c r="K8" s="3">
        <f t="shared" si="0"/>
        <v>0.41250000000000003</v>
      </c>
      <c r="L8" s="11">
        <f t="shared" si="1"/>
        <v>5</v>
      </c>
      <c r="M8" s="11">
        <f t="shared" si="2"/>
        <v>0.27777777777777779</v>
      </c>
      <c r="N8" s="9" t="str">
        <f t="shared" si="3"/>
        <v>Restorable</v>
      </c>
    </row>
    <row r="9" spans="1:14" x14ac:dyDescent="0.2">
      <c r="A9" s="17">
        <v>3</v>
      </c>
      <c r="B9" s="1">
        <v>30193</v>
      </c>
      <c r="C9" s="2">
        <v>0.56000000000000005</v>
      </c>
      <c r="D9" s="2">
        <v>0.44</v>
      </c>
      <c r="E9" s="2">
        <v>0.11</v>
      </c>
      <c r="F9" s="2">
        <v>0.39</v>
      </c>
      <c r="G9" s="2">
        <v>0.1</v>
      </c>
      <c r="H9" s="2">
        <v>0.91</v>
      </c>
      <c r="I9" s="2">
        <v>0.14000000000000001</v>
      </c>
      <c r="J9" s="2">
        <v>0.62</v>
      </c>
      <c r="K9" s="3">
        <f t="shared" si="0"/>
        <v>0.40875000000000006</v>
      </c>
      <c r="L9" s="11">
        <f t="shared" si="1"/>
        <v>4</v>
      </c>
      <c r="M9" s="11">
        <f t="shared" si="2"/>
        <v>0.22222222222222221</v>
      </c>
      <c r="N9" s="9" t="str">
        <f t="shared" si="3"/>
        <v>Restorable</v>
      </c>
    </row>
    <row r="10" spans="1:14" x14ac:dyDescent="0.2">
      <c r="A10" s="17">
        <v>3</v>
      </c>
      <c r="B10" s="1">
        <v>30194</v>
      </c>
      <c r="C10" s="2">
        <v>0.61</v>
      </c>
      <c r="D10" s="2">
        <v>0.61</v>
      </c>
      <c r="E10" s="2">
        <v>0.91</v>
      </c>
      <c r="F10" s="2">
        <v>0.28000000000000003</v>
      </c>
      <c r="G10" s="2">
        <v>0.54</v>
      </c>
      <c r="H10" s="2">
        <v>0.85</v>
      </c>
      <c r="I10" s="2">
        <v>0.2</v>
      </c>
      <c r="J10" s="2">
        <v>0.35</v>
      </c>
      <c r="K10" s="3">
        <f t="shared" si="0"/>
        <v>0.54374999999999996</v>
      </c>
      <c r="L10" s="11">
        <f t="shared" si="1"/>
        <v>12</v>
      </c>
      <c r="M10" s="11">
        <f t="shared" si="2"/>
        <v>0.66666666666666663</v>
      </c>
      <c r="N10" s="9" t="str">
        <f t="shared" si="3"/>
        <v>Restorable</v>
      </c>
    </row>
    <row r="11" spans="1:14" x14ac:dyDescent="0.2">
      <c r="A11" s="17">
        <v>3</v>
      </c>
      <c r="B11" s="1">
        <v>30195</v>
      </c>
      <c r="C11" s="2">
        <v>0.5</v>
      </c>
      <c r="D11" s="2">
        <v>0.91</v>
      </c>
      <c r="E11" s="2">
        <v>0.64</v>
      </c>
      <c r="F11" s="2">
        <v>0.26</v>
      </c>
      <c r="G11" s="2">
        <v>0.47</v>
      </c>
      <c r="H11" s="2">
        <v>0.95</v>
      </c>
      <c r="I11" s="2">
        <v>7.0000000000000007E-2</v>
      </c>
      <c r="J11" s="2">
        <v>0.8</v>
      </c>
      <c r="K11" s="3">
        <f t="shared" si="0"/>
        <v>0.57500000000000007</v>
      </c>
      <c r="L11" s="11">
        <f t="shared" si="1"/>
        <v>16</v>
      </c>
      <c r="M11" s="11">
        <f t="shared" si="2"/>
        <v>0.88888888888888884</v>
      </c>
      <c r="N11" s="9" t="str">
        <f t="shared" si="3"/>
        <v>Good</v>
      </c>
    </row>
    <row r="12" spans="1:14" x14ac:dyDescent="0.2">
      <c r="A12" s="17">
        <v>3</v>
      </c>
      <c r="B12" s="1">
        <v>30196</v>
      </c>
      <c r="C12" s="2">
        <v>0.78</v>
      </c>
      <c r="D12" s="2">
        <v>0.37</v>
      </c>
      <c r="E12" s="2">
        <v>0.18</v>
      </c>
      <c r="F12" s="2">
        <v>0.72</v>
      </c>
      <c r="G12" s="2">
        <v>0.67</v>
      </c>
      <c r="H12" s="2">
        <v>0.56000000000000005</v>
      </c>
      <c r="I12" s="2">
        <v>0.7</v>
      </c>
      <c r="J12" s="2">
        <v>0.97</v>
      </c>
      <c r="K12" s="3">
        <f t="shared" si="0"/>
        <v>0.61874999999999991</v>
      </c>
      <c r="L12" s="11">
        <f t="shared" si="1"/>
        <v>18</v>
      </c>
      <c r="M12" s="11">
        <f t="shared" si="2"/>
        <v>1</v>
      </c>
      <c r="N12" s="9" t="str">
        <f t="shared" si="3"/>
        <v>Good</v>
      </c>
    </row>
    <row r="13" spans="1:14" x14ac:dyDescent="0.2">
      <c r="A13" s="17">
        <v>4</v>
      </c>
      <c r="B13" s="1">
        <v>30197</v>
      </c>
      <c r="C13" s="2">
        <v>0.68</v>
      </c>
      <c r="D13" s="2">
        <v>0.98</v>
      </c>
      <c r="E13" s="2">
        <v>0.15</v>
      </c>
      <c r="F13" s="2">
        <v>0.83</v>
      </c>
      <c r="G13" s="2">
        <v>0.5</v>
      </c>
      <c r="H13" s="2">
        <v>0.3</v>
      </c>
      <c r="I13" s="2">
        <v>0.64</v>
      </c>
      <c r="J13" s="2">
        <v>0.31</v>
      </c>
      <c r="K13" s="3">
        <f t="shared" si="0"/>
        <v>0.54874999999999996</v>
      </c>
      <c r="L13" s="11">
        <f t="shared" si="1"/>
        <v>13</v>
      </c>
      <c r="M13" s="11">
        <f t="shared" si="2"/>
        <v>0.72222222222222221</v>
      </c>
      <c r="N13" s="9" t="str">
        <f t="shared" si="3"/>
        <v>Restorable</v>
      </c>
    </row>
    <row r="14" spans="1:14" x14ac:dyDescent="0.2">
      <c r="A14" s="17">
        <v>4</v>
      </c>
      <c r="B14" s="1">
        <v>30198</v>
      </c>
      <c r="C14" s="2">
        <v>0.84</v>
      </c>
      <c r="D14" s="2">
        <v>0.39</v>
      </c>
      <c r="E14" s="2">
        <v>0.39</v>
      </c>
      <c r="F14" s="2">
        <v>0.42</v>
      </c>
      <c r="G14" s="2">
        <v>0.76</v>
      </c>
      <c r="H14" s="2">
        <v>0.19</v>
      </c>
      <c r="I14" s="2">
        <v>0.82</v>
      </c>
      <c r="J14" s="2">
        <v>0.76</v>
      </c>
      <c r="K14" s="3">
        <f t="shared" si="0"/>
        <v>0.57124999999999992</v>
      </c>
      <c r="L14" s="11">
        <f t="shared" si="1"/>
        <v>15</v>
      </c>
      <c r="M14" s="11">
        <f t="shared" si="2"/>
        <v>0.83333333333333337</v>
      </c>
      <c r="N14" s="9" t="str">
        <f t="shared" si="3"/>
        <v>Good</v>
      </c>
    </row>
    <row r="15" spans="1:14" x14ac:dyDescent="0.2">
      <c r="A15" s="17">
        <v>4</v>
      </c>
      <c r="B15" s="1">
        <v>30199</v>
      </c>
      <c r="C15" s="2">
        <v>0.72</v>
      </c>
      <c r="D15" s="2">
        <v>0.24</v>
      </c>
      <c r="E15" s="2">
        <v>0.25</v>
      </c>
      <c r="F15" s="2">
        <v>0.54</v>
      </c>
      <c r="G15" s="2">
        <v>0.36</v>
      </c>
      <c r="H15" s="2">
        <v>0.31</v>
      </c>
      <c r="I15" s="2">
        <v>0.06</v>
      </c>
      <c r="J15" s="2">
        <v>0.43</v>
      </c>
      <c r="K15" s="3">
        <f t="shared" si="0"/>
        <v>0.36375000000000002</v>
      </c>
      <c r="L15" s="11">
        <f t="shared" si="1"/>
        <v>2</v>
      </c>
      <c r="M15" s="11">
        <f t="shared" si="2"/>
        <v>0.1111111111111111</v>
      </c>
      <c r="N15" s="9" t="str">
        <f t="shared" si="3"/>
        <v>Beyond repair</v>
      </c>
    </row>
    <row r="16" spans="1:14" x14ac:dyDescent="0.2">
      <c r="A16" s="17">
        <v>4</v>
      </c>
      <c r="B16" s="1">
        <v>30200</v>
      </c>
      <c r="C16" s="2">
        <v>0.67</v>
      </c>
      <c r="D16" s="2">
        <v>0.01</v>
      </c>
      <c r="E16" s="2">
        <v>0.91</v>
      </c>
      <c r="F16" s="2">
        <v>0.71</v>
      </c>
      <c r="G16" s="2">
        <v>0.01</v>
      </c>
      <c r="H16" s="2">
        <v>0.17</v>
      </c>
      <c r="I16" s="2">
        <v>0.55000000000000004</v>
      </c>
      <c r="J16" s="2">
        <v>0.99</v>
      </c>
      <c r="K16" s="3">
        <f t="shared" si="0"/>
        <v>0.50249999999999995</v>
      </c>
      <c r="L16" s="11">
        <f t="shared" si="1"/>
        <v>10</v>
      </c>
      <c r="M16" s="11">
        <f t="shared" si="2"/>
        <v>0.55555555555555558</v>
      </c>
      <c r="N16" s="9" t="str">
        <f t="shared" si="3"/>
        <v>Restorable</v>
      </c>
    </row>
    <row r="17" spans="1:14" x14ac:dyDescent="0.2">
      <c r="A17" s="17">
        <v>5</v>
      </c>
      <c r="B17" s="1">
        <v>30201</v>
      </c>
      <c r="C17" s="2">
        <v>0.14000000000000001</v>
      </c>
      <c r="D17" s="2">
        <v>0.13</v>
      </c>
      <c r="E17" s="2">
        <v>0.74</v>
      </c>
      <c r="F17" s="2">
        <v>0.03</v>
      </c>
      <c r="G17" s="2">
        <v>0.24</v>
      </c>
      <c r="H17" s="2">
        <v>0.4</v>
      </c>
      <c r="I17" s="2">
        <v>0.06</v>
      </c>
      <c r="J17" s="2">
        <v>0.3</v>
      </c>
      <c r="K17" s="3">
        <f t="shared" si="0"/>
        <v>0.255</v>
      </c>
      <c r="L17" s="11">
        <f t="shared" si="1"/>
        <v>1</v>
      </c>
      <c r="M17" s="11">
        <f t="shared" si="2"/>
        <v>5.5555555555555552E-2</v>
      </c>
      <c r="N17" s="9" t="str">
        <f t="shared" si="3"/>
        <v>Beyond repair</v>
      </c>
    </row>
    <row r="18" spans="1:14" x14ac:dyDescent="0.2">
      <c r="A18" s="17">
        <v>5</v>
      </c>
      <c r="B18" s="1">
        <v>30202</v>
      </c>
      <c r="C18" s="2">
        <v>0.74</v>
      </c>
      <c r="D18" s="2">
        <v>0.43</v>
      </c>
      <c r="E18" s="2">
        <v>0.08</v>
      </c>
      <c r="F18" s="2">
        <v>0.11</v>
      </c>
      <c r="G18" s="2">
        <v>0.76</v>
      </c>
      <c r="H18" s="2">
        <v>0.69</v>
      </c>
      <c r="I18" s="2">
        <v>0.66</v>
      </c>
      <c r="J18" s="2">
        <v>0.98</v>
      </c>
      <c r="K18" s="3">
        <f t="shared" si="0"/>
        <v>0.55625000000000002</v>
      </c>
      <c r="L18" s="11">
        <f t="shared" si="1"/>
        <v>14</v>
      </c>
      <c r="M18" s="11">
        <f t="shared" si="2"/>
        <v>0.77777777777777779</v>
      </c>
      <c r="N18" s="9" t="str">
        <f t="shared" si="3"/>
        <v>Restorable</v>
      </c>
    </row>
    <row r="19" spans="1:14" x14ac:dyDescent="0.2">
      <c r="A19" s="17">
        <v>5</v>
      </c>
      <c r="B19" s="1">
        <v>30203</v>
      </c>
      <c r="C19" s="2">
        <v>0.35</v>
      </c>
      <c r="D19" s="2">
        <v>0.77</v>
      </c>
      <c r="E19" s="2">
        <v>0.26</v>
      </c>
      <c r="F19" s="2">
        <v>0.82</v>
      </c>
      <c r="G19" s="2">
        <v>0.9</v>
      </c>
      <c r="H19" s="2">
        <v>0</v>
      </c>
      <c r="I19" s="2">
        <v>0.42</v>
      </c>
      <c r="J19" s="2">
        <v>0.53</v>
      </c>
      <c r="K19" s="3">
        <f t="shared" si="0"/>
        <v>0.50624999999999998</v>
      </c>
      <c r="L19" s="11">
        <f t="shared" si="1"/>
        <v>11</v>
      </c>
      <c r="M19" s="11">
        <f t="shared" si="2"/>
        <v>0.61111111111111116</v>
      </c>
      <c r="N19" s="9" t="str">
        <f t="shared" si="3"/>
        <v>Restorable</v>
      </c>
    </row>
  </sheetData>
  <pageMargins left="0.7" right="0.7" top="0.75" bottom="0.75" header="0.3" footer="0.3"/>
  <pageSetup orientation="portrait" r:id="rId1"/>
  <ignoredErrors>
    <ignoredError sqref="K2 K3:K19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workbookViewId="0">
      <selection activeCell="M2" sqref="M2:M19"/>
    </sheetView>
  </sheetViews>
  <sheetFormatPr defaultRowHeight="12.75" x14ac:dyDescent="0.2"/>
  <cols>
    <col min="1" max="1" width="9.140625" style="17"/>
    <col min="2" max="12" width="9.140625" style="16"/>
    <col min="13" max="13" width="10" style="22" customWidth="1"/>
    <col min="14" max="16384" width="9.140625" style="16"/>
  </cols>
  <sheetData>
    <row r="1" spans="1:13" ht="24" x14ac:dyDescent="0.2">
      <c r="A1" s="24" t="s">
        <v>27</v>
      </c>
      <c r="B1" s="12" t="s">
        <v>0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4" t="s">
        <v>21</v>
      </c>
      <c r="L1" s="15" t="s">
        <v>11</v>
      </c>
      <c r="M1" s="8" t="s">
        <v>22</v>
      </c>
    </row>
    <row r="2" spans="1:13" x14ac:dyDescent="0.2">
      <c r="A2" s="17">
        <v>1</v>
      </c>
      <c r="B2" s="17">
        <v>30186</v>
      </c>
      <c r="C2" s="18">
        <v>0.44</v>
      </c>
      <c r="D2" s="18">
        <v>0.48</v>
      </c>
      <c r="E2" s="18">
        <v>0.35</v>
      </c>
      <c r="F2" s="18">
        <v>0.31</v>
      </c>
      <c r="G2" s="18">
        <v>0.46</v>
      </c>
      <c r="H2" s="18">
        <v>0.21</v>
      </c>
      <c r="I2" s="18">
        <v>0.5</v>
      </c>
      <c r="J2" s="18">
        <v>0.28999999999999998</v>
      </c>
      <c r="K2" s="19">
        <f>AVERAGE(C2:J2)</f>
        <v>0.38</v>
      </c>
      <c r="L2" s="20">
        <f>_xlfn.RANK.AVG(K2,K:K,1)</f>
        <v>18</v>
      </c>
      <c r="M2" s="21">
        <f>L2/MAX(L:L)</f>
        <v>1</v>
      </c>
    </row>
    <row r="3" spans="1:13" x14ac:dyDescent="0.2">
      <c r="A3" s="17">
        <v>1</v>
      </c>
      <c r="B3" s="17">
        <v>30187</v>
      </c>
      <c r="C3" s="18">
        <v>0.2</v>
      </c>
      <c r="D3" s="18">
        <v>0.28000000000000003</v>
      </c>
      <c r="E3" s="18">
        <v>0.14000000000000001</v>
      </c>
      <c r="F3" s="18">
        <v>0.24</v>
      </c>
      <c r="G3" s="18">
        <v>0.19</v>
      </c>
      <c r="H3" s="18">
        <v>0.25</v>
      </c>
      <c r="I3" s="18">
        <v>0.05</v>
      </c>
      <c r="J3" s="18">
        <v>0.25</v>
      </c>
      <c r="K3" s="19">
        <f t="shared" ref="K3:K19" si="0">AVERAGE(C3:J3)</f>
        <v>0.2</v>
      </c>
      <c r="L3" s="20">
        <f t="shared" ref="L3:L19" si="1">_xlfn.RANK.AVG(K3,K:K,1)</f>
        <v>4</v>
      </c>
      <c r="M3" s="21">
        <f t="shared" ref="M3:M19" si="2">L3/MAX(L:L)</f>
        <v>0.22222222222222221</v>
      </c>
    </row>
    <row r="4" spans="1:13" x14ac:dyDescent="0.2">
      <c r="A4" s="17">
        <v>1</v>
      </c>
      <c r="B4" s="17">
        <v>30188</v>
      </c>
      <c r="C4" s="18">
        <v>0.34</v>
      </c>
      <c r="D4" s="18">
        <v>0.19</v>
      </c>
      <c r="E4" s="18">
        <v>0.1</v>
      </c>
      <c r="F4" s="18">
        <v>0.22</v>
      </c>
      <c r="G4" s="18">
        <v>0.24</v>
      </c>
      <c r="H4" s="18">
        <v>-0.01</v>
      </c>
      <c r="I4" s="18">
        <v>0.19</v>
      </c>
      <c r="J4" s="18">
        <v>0.03</v>
      </c>
      <c r="K4" s="19">
        <f t="shared" si="0"/>
        <v>0.16249999999999998</v>
      </c>
      <c r="L4" s="20">
        <f t="shared" si="1"/>
        <v>2</v>
      </c>
      <c r="M4" s="21">
        <f t="shared" si="2"/>
        <v>0.1111111111111111</v>
      </c>
    </row>
    <row r="5" spans="1:13" x14ac:dyDescent="0.2">
      <c r="A5" s="17">
        <v>2</v>
      </c>
      <c r="B5" s="17">
        <v>30189</v>
      </c>
      <c r="C5" s="18">
        <v>0.46</v>
      </c>
      <c r="D5" s="18">
        <v>0.46</v>
      </c>
      <c r="E5" s="18">
        <v>0.11</v>
      </c>
      <c r="F5" s="18">
        <v>0.43</v>
      </c>
      <c r="G5" s="18">
        <v>7.0000000000000007E-2</v>
      </c>
      <c r="H5" s="18">
        <v>0.4</v>
      </c>
      <c r="I5" s="18">
        <v>0.36</v>
      </c>
      <c r="J5" s="18">
        <v>0.25</v>
      </c>
      <c r="K5" s="19">
        <f t="shared" si="0"/>
        <v>0.3175</v>
      </c>
      <c r="L5" s="20">
        <f t="shared" si="1"/>
        <v>16</v>
      </c>
      <c r="M5" s="21">
        <f t="shared" si="2"/>
        <v>0.88888888888888884</v>
      </c>
    </row>
    <row r="6" spans="1:13" x14ac:dyDescent="0.2">
      <c r="A6" s="17">
        <v>2</v>
      </c>
      <c r="B6" s="17">
        <v>30190</v>
      </c>
      <c r="C6" s="18">
        <v>0.11</v>
      </c>
      <c r="D6" s="18">
        <v>0.2</v>
      </c>
      <c r="E6" s="18">
        <v>0.22</v>
      </c>
      <c r="F6" s="18">
        <v>0.48</v>
      </c>
      <c r="G6" s="18">
        <v>7.0000000000000007E-2</v>
      </c>
      <c r="H6" s="18">
        <v>0.1</v>
      </c>
      <c r="I6" s="18">
        <v>0.32</v>
      </c>
      <c r="J6" s="18">
        <v>0.18</v>
      </c>
      <c r="K6" s="19">
        <f t="shared" si="0"/>
        <v>0.21000000000000002</v>
      </c>
      <c r="L6" s="20">
        <f t="shared" si="1"/>
        <v>6</v>
      </c>
      <c r="M6" s="21">
        <f t="shared" si="2"/>
        <v>0.33333333333333331</v>
      </c>
    </row>
    <row r="7" spans="1:13" x14ac:dyDescent="0.2">
      <c r="A7" s="17">
        <v>2</v>
      </c>
      <c r="B7" s="17">
        <v>30191</v>
      </c>
      <c r="C7" s="18">
        <v>0.28000000000000003</v>
      </c>
      <c r="D7" s="18">
        <v>0.24</v>
      </c>
      <c r="E7" s="18">
        <v>0.44</v>
      </c>
      <c r="F7" s="18">
        <v>0.41</v>
      </c>
      <c r="G7" s="18">
        <v>0.28000000000000003</v>
      </c>
      <c r="H7" s="18">
        <v>0.14000000000000001</v>
      </c>
      <c r="I7" s="18">
        <v>0.33</v>
      </c>
      <c r="J7" s="18">
        <v>0.2</v>
      </c>
      <c r="K7" s="19">
        <f t="shared" si="0"/>
        <v>0.29000000000000004</v>
      </c>
      <c r="L7" s="20">
        <f t="shared" si="1"/>
        <v>14</v>
      </c>
      <c r="M7" s="21">
        <f t="shared" si="2"/>
        <v>0.77777777777777779</v>
      </c>
    </row>
    <row r="8" spans="1:13" x14ac:dyDescent="0.2">
      <c r="A8" s="17">
        <v>2</v>
      </c>
      <c r="B8" s="17">
        <v>30192</v>
      </c>
      <c r="C8" s="18">
        <v>0.09</v>
      </c>
      <c r="D8" s="18">
        <v>0.31</v>
      </c>
      <c r="E8" s="18">
        <v>0.13</v>
      </c>
      <c r="F8" s="18">
        <v>0.08</v>
      </c>
      <c r="G8" s="18">
        <v>0.06</v>
      </c>
      <c r="H8" s="18">
        <v>0.33</v>
      </c>
      <c r="I8" s="18">
        <v>0.02</v>
      </c>
      <c r="J8" s="18">
        <v>0.47</v>
      </c>
      <c r="K8" s="19">
        <f t="shared" si="0"/>
        <v>0.18625</v>
      </c>
      <c r="L8" s="20">
        <f t="shared" si="1"/>
        <v>3</v>
      </c>
      <c r="M8" s="21">
        <f t="shared" si="2"/>
        <v>0.16666666666666666</v>
      </c>
    </row>
    <row r="9" spans="1:13" x14ac:dyDescent="0.2">
      <c r="A9" s="17">
        <v>3</v>
      </c>
      <c r="B9" s="17">
        <v>30193</v>
      </c>
      <c r="C9" s="18">
        <v>0</v>
      </c>
      <c r="D9" s="18">
        <v>0.47</v>
      </c>
      <c r="E9" s="18">
        <v>0.4</v>
      </c>
      <c r="F9" s="18">
        <v>0.35</v>
      </c>
      <c r="G9" s="18">
        <v>0.28000000000000003</v>
      </c>
      <c r="H9" s="18">
        <v>0.04</v>
      </c>
      <c r="I9" s="18">
        <v>0.33</v>
      </c>
      <c r="J9" s="18">
        <v>0.15</v>
      </c>
      <c r="K9" s="19">
        <f t="shared" si="0"/>
        <v>0.2525</v>
      </c>
      <c r="L9" s="20">
        <f t="shared" si="1"/>
        <v>12</v>
      </c>
      <c r="M9" s="21">
        <f t="shared" si="2"/>
        <v>0.66666666666666663</v>
      </c>
    </row>
    <row r="10" spans="1:13" x14ac:dyDescent="0.2">
      <c r="A10" s="17">
        <v>3</v>
      </c>
      <c r="B10" s="17">
        <v>30194</v>
      </c>
      <c r="C10" s="18">
        <v>0.28999999999999998</v>
      </c>
      <c r="D10" s="18">
        <v>0.46</v>
      </c>
      <c r="E10" s="18">
        <v>0.03</v>
      </c>
      <c r="F10" s="18">
        <v>0.47</v>
      </c>
      <c r="G10" s="18">
        <v>0.23</v>
      </c>
      <c r="H10" s="18">
        <v>0.46</v>
      </c>
      <c r="I10" s="18">
        <v>0.21</v>
      </c>
      <c r="J10" s="18">
        <v>0.46</v>
      </c>
      <c r="K10" s="19">
        <f t="shared" si="0"/>
        <v>0.32624999999999998</v>
      </c>
      <c r="L10" s="20">
        <f t="shared" si="1"/>
        <v>17</v>
      </c>
      <c r="M10" s="21">
        <f t="shared" si="2"/>
        <v>0.94444444444444442</v>
      </c>
    </row>
    <row r="11" spans="1:13" x14ac:dyDescent="0.2">
      <c r="A11" s="17">
        <v>3</v>
      </c>
      <c r="B11" s="17">
        <v>30195</v>
      </c>
      <c r="C11" s="18">
        <v>0.27</v>
      </c>
      <c r="D11" s="18">
        <v>0.39</v>
      </c>
      <c r="E11" s="18">
        <v>0.48</v>
      </c>
      <c r="F11" s="18">
        <v>0.24</v>
      </c>
      <c r="G11" s="18">
        <v>0.05</v>
      </c>
      <c r="H11" s="18">
        <v>0.14000000000000001</v>
      </c>
      <c r="I11" s="18">
        <v>0.01</v>
      </c>
      <c r="J11" s="18">
        <v>0.28999999999999998</v>
      </c>
      <c r="K11" s="19">
        <f t="shared" si="0"/>
        <v>0.23375000000000004</v>
      </c>
      <c r="L11" s="20">
        <f t="shared" si="1"/>
        <v>9</v>
      </c>
      <c r="M11" s="21">
        <f t="shared" si="2"/>
        <v>0.5</v>
      </c>
    </row>
    <row r="12" spans="1:13" x14ac:dyDescent="0.2">
      <c r="A12" s="17">
        <v>3</v>
      </c>
      <c r="B12" s="17">
        <v>30196</v>
      </c>
      <c r="C12" s="18">
        <v>0.5</v>
      </c>
      <c r="D12" s="18">
        <v>0</v>
      </c>
      <c r="E12" s="18">
        <v>0.23</v>
      </c>
      <c r="F12" s="18">
        <v>0.38</v>
      </c>
      <c r="G12" s="18">
        <v>0.35</v>
      </c>
      <c r="H12" s="18">
        <v>0.49</v>
      </c>
      <c r="I12" s="18">
        <v>0.27</v>
      </c>
      <c r="J12" s="18">
        <v>0.13</v>
      </c>
      <c r="K12" s="19">
        <f t="shared" si="0"/>
        <v>0.29374999999999996</v>
      </c>
      <c r="L12" s="20">
        <f t="shared" si="1"/>
        <v>15</v>
      </c>
      <c r="M12" s="21">
        <f t="shared" si="2"/>
        <v>0.83333333333333337</v>
      </c>
    </row>
    <row r="13" spans="1:13" x14ac:dyDescent="0.2">
      <c r="A13" s="17">
        <v>4</v>
      </c>
      <c r="B13" s="17">
        <v>30197</v>
      </c>
      <c r="C13" s="18">
        <v>0.42</v>
      </c>
      <c r="D13" s="18">
        <v>0.15</v>
      </c>
      <c r="E13" s="18">
        <v>0.11</v>
      </c>
      <c r="F13" s="18">
        <v>7.0000000000000007E-2</v>
      </c>
      <c r="G13" s="18">
        <v>0.28999999999999998</v>
      </c>
      <c r="H13" s="18">
        <v>0.35</v>
      </c>
      <c r="I13" s="18">
        <v>0.13</v>
      </c>
      <c r="J13" s="18">
        <v>0.47</v>
      </c>
      <c r="K13" s="19">
        <f t="shared" si="0"/>
        <v>0.24875</v>
      </c>
      <c r="L13" s="20">
        <f t="shared" si="1"/>
        <v>11</v>
      </c>
      <c r="M13" s="21">
        <f t="shared" si="2"/>
        <v>0.61111111111111116</v>
      </c>
    </row>
    <row r="14" spans="1:13" x14ac:dyDescent="0.2">
      <c r="A14" s="17">
        <v>4</v>
      </c>
      <c r="B14" s="17">
        <v>30198</v>
      </c>
      <c r="C14" s="18">
        <v>0.09</v>
      </c>
      <c r="D14" s="18">
        <v>0.28999999999999998</v>
      </c>
      <c r="E14" s="18">
        <v>0.02</v>
      </c>
      <c r="F14" s="18">
        <v>0.49</v>
      </c>
      <c r="G14" s="18">
        <v>0.37</v>
      </c>
      <c r="H14" s="18">
        <v>0.24</v>
      </c>
      <c r="I14" s="18">
        <v>0.08</v>
      </c>
      <c r="J14" s="18">
        <v>0.15</v>
      </c>
      <c r="K14" s="19">
        <f t="shared" si="0"/>
        <v>0.21625</v>
      </c>
      <c r="L14" s="20">
        <f t="shared" si="1"/>
        <v>8</v>
      </c>
      <c r="M14" s="21">
        <f t="shared" si="2"/>
        <v>0.44444444444444442</v>
      </c>
    </row>
    <row r="15" spans="1:13" x14ac:dyDescent="0.2">
      <c r="A15" s="17">
        <v>4</v>
      </c>
      <c r="B15" s="17">
        <v>30199</v>
      </c>
      <c r="C15" s="18">
        <v>0.26</v>
      </c>
      <c r="D15" s="18">
        <v>0.12</v>
      </c>
      <c r="E15" s="18">
        <v>-0.02</v>
      </c>
      <c r="F15" s="18">
        <v>0.15</v>
      </c>
      <c r="G15" s="18">
        <v>0.24</v>
      </c>
      <c r="H15" s="18">
        <v>0.24</v>
      </c>
      <c r="I15" s="18">
        <v>0.23</v>
      </c>
      <c r="J15" s="18">
        <v>0.44</v>
      </c>
      <c r="K15" s="19">
        <f t="shared" si="0"/>
        <v>0.20749999999999999</v>
      </c>
      <c r="L15" s="20">
        <f t="shared" si="1"/>
        <v>5</v>
      </c>
      <c r="M15" s="21">
        <f t="shared" si="2"/>
        <v>0.27777777777777779</v>
      </c>
    </row>
    <row r="16" spans="1:13" x14ac:dyDescent="0.2">
      <c r="A16" s="17">
        <v>4</v>
      </c>
      <c r="B16" s="17">
        <v>30200</v>
      </c>
      <c r="C16" s="18">
        <v>0.03</v>
      </c>
      <c r="D16" s="18">
        <v>0.12</v>
      </c>
      <c r="E16" s="18">
        <v>0.41</v>
      </c>
      <c r="F16" s="18">
        <v>0.27</v>
      </c>
      <c r="G16" s="18">
        <v>0.08</v>
      </c>
      <c r="H16" s="18">
        <v>0.5</v>
      </c>
      <c r="I16" s="18">
        <v>0.19</v>
      </c>
      <c r="J16" s="18">
        <v>0.1</v>
      </c>
      <c r="K16" s="19">
        <f t="shared" si="0"/>
        <v>0.21249999999999999</v>
      </c>
      <c r="L16" s="20">
        <f t="shared" si="1"/>
        <v>7</v>
      </c>
      <c r="M16" s="21">
        <f t="shared" si="2"/>
        <v>0.3888888888888889</v>
      </c>
    </row>
    <row r="17" spans="1:13" x14ac:dyDescent="0.2">
      <c r="A17" s="17">
        <v>5</v>
      </c>
      <c r="B17" s="17">
        <v>30201</v>
      </c>
      <c r="C17" s="18">
        <v>0.02</v>
      </c>
      <c r="D17" s="18">
        <v>0.31</v>
      </c>
      <c r="E17" s="18">
        <v>0.48</v>
      </c>
      <c r="F17" s="18">
        <v>0.03</v>
      </c>
      <c r="G17" s="18">
        <v>0.45</v>
      </c>
      <c r="H17" s="18">
        <v>0.4</v>
      </c>
      <c r="I17" s="18">
        <v>0.26</v>
      </c>
      <c r="J17" s="18">
        <v>0</v>
      </c>
      <c r="K17" s="19">
        <f t="shared" si="0"/>
        <v>0.24374999999999999</v>
      </c>
      <c r="L17" s="20">
        <f t="shared" si="1"/>
        <v>10</v>
      </c>
      <c r="M17" s="21">
        <f t="shared" si="2"/>
        <v>0.55555555555555558</v>
      </c>
    </row>
    <row r="18" spans="1:13" x14ac:dyDescent="0.2">
      <c r="A18" s="17">
        <v>5</v>
      </c>
      <c r="B18" s="17">
        <v>30202</v>
      </c>
      <c r="C18" s="18">
        <v>0.25</v>
      </c>
      <c r="D18" s="18">
        <v>0.37</v>
      </c>
      <c r="E18" s="18">
        <v>0.28999999999999998</v>
      </c>
      <c r="F18" s="18">
        <v>0.3</v>
      </c>
      <c r="G18" s="18">
        <v>0.16</v>
      </c>
      <c r="H18" s="18">
        <v>0.44</v>
      </c>
      <c r="I18" s="18">
        <v>0.22</v>
      </c>
      <c r="J18" s="18">
        <v>0.17</v>
      </c>
      <c r="K18" s="19">
        <f t="shared" si="0"/>
        <v>0.27499999999999997</v>
      </c>
      <c r="L18" s="20">
        <f t="shared" si="1"/>
        <v>13</v>
      </c>
      <c r="M18" s="21">
        <f t="shared" si="2"/>
        <v>0.72222222222222221</v>
      </c>
    </row>
    <row r="19" spans="1:13" x14ac:dyDescent="0.2">
      <c r="A19" s="17">
        <v>5</v>
      </c>
      <c r="B19" s="17">
        <v>30203</v>
      </c>
      <c r="C19" s="18">
        <v>0.18</v>
      </c>
      <c r="D19" s="18">
        <v>0.3</v>
      </c>
      <c r="E19" s="18">
        <v>0.16</v>
      </c>
      <c r="F19" s="18">
        <v>0.02</v>
      </c>
      <c r="G19" s="18">
        <v>0.24</v>
      </c>
      <c r="H19" s="18">
        <v>0.01</v>
      </c>
      <c r="I19" s="18">
        <v>-0.01</v>
      </c>
      <c r="J19" s="18">
        <v>0.04</v>
      </c>
      <c r="K19" s="19">
        <f t="shared" si="0"/>
        <v>0.11750000000000001</v>
      </c>
      <c r="L19" s="20">
        <f t="shared" si="1"/>
        <v>1</v>
      </c>
      <c r="M19" s="21">
        <f t="shared" si="2"/>
        <v>5.5555555555555552E-2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9" sqref="F9"/>
    </sheetView>
  </sheetViews>
  <sheetFormatPr defaultColWidth="11.5703125" defaultRowHeight="12.75" x14ac:dyDescent="0.2"/>
  <cols>
    <col min="1" max="1" width="11.5703125" style="1"/>
    <col min="2" max="2" width="10.7109375" style="1" customWidth="1"/>
    <col min="3" max="6" width="11.5703125" style="1"/>
    <col min="7" max="7" width="12.42578125" style="1" bestFit="1" customWidth="1"/>
    <col min="8" max="16384" width="11.5703125" style="1"/>
  </cols>
  <sheetData>
    <row r="1" spans="1:7" s="23" customFormat="1" ht="31.5" customHeight="1" x14ac:dyDescent="0.2">
      <c r="A1" s="5" t="s">
        <v>27</v>
      </c>
      <c r="B1" s="7" t="s">
        <v>23</v>
      </c>
      <c r="C1" s="28" t="s">
        <v>24</v>
      </c>
      <c r="D1" s="31" t="s">
        <v>26</v>
      </c>
      <c r="E1" s="34" t="s">
        <v>25</v>
      </c>
      <c r="F1" s="5"/>
      <c r="G1" s="5" t="s">
        <v>29</v>
      </c>
    </row>
    <row r="2" spans="1:7" x14ac:dyDescent="0.2">
      <c r="A2" s="1">
        <v>1</v>
      </c>
      <c r="B2" s="26">
        <f>AVERAGEIF('Potential Uplift'!A$2:A$19,A2,'Potential Uplift'!M$2:M$19)</f>
        <v>0.44444444444444448</v>
      </c>
      <c r="C2" s="29">
        <v>0.34</v>
      </c>
      <c r="D2" s="32">
        <v>0.32</v>
      </c>
      <c r="E2" s="35">
        <v>0.78</v>
      </c>
      <c r="G2" s="25">
        <f>B2*B$8+C2*C$8+D2*D$8+E2*E$8</f>
        <v>0.40511111111111114</v>
      </c>
    </row>
    <row r="3" spans="1:7" x14ac:dyDescent="0.2">
      <c r="A3" s="1">
        <v>2</v>
      </c>
      <c r="B3" s="26">
        <f>AVERAGEIF('Potential Uplift'!A$2:A$19,A3,'Potential Uplift'!M$2:M$19)</f>
        <v>0.54166666666666663</v>
      </c>
      <c r="C3" s="29">
        <v>0.21</v>
      </c>
      <c r="D3" s="32">
        <v>0.56000000000000005</v>
      </c>
      <c r="E3" s="35">
        <v>0.38</v>
      </c>
      <c r="G3" s="25">
        <f t="shared" ref="G3:G6" si="0">B3*B$8+C3*C$8+D3*D$8+E3*E$8</f>
        <v>0.39741666666666664</v>
      </c>
    </row>
    <row r="4" spans="1:7" x14ac:dyDescent="0.2">
      <c r="A4" s="1">
        <v>3</v>
      </c>
      <c r="B4" s="26">
        <f>AVERAGEIF('Potential Uplift'!A$2:A$19,A4,'Potential Uplift'!M$2:M$19)</f>
        <v>0.73611111111111116</v>
      </c>
      <c r="C4" s="29">
        <v>0.71</v>
      </c>
      <c r="D4" s="32">
        <v>0.56000000000000005</v>
      </c>
      <c r="E4" s="35">
        <v>0.69</v>
      </c>
      <c r="G4" s="25">
        <f t="shared" si="0"/>
        <v>0.67702777777777778</v>
      </c>
    </row>
    <row r="5" spans="1:7" x14ac:dyDescent="0.2">
      <c r="A5" s="1">
        <v>4</v>
      </c>
      <c r="B5" s="26">
        <f>AVERAGEIF('Potential Uplift'!A$2:A$19,A5,'Potential Uplift'!M$2:M$19)</f>
        <v>0.43055555555555558</v>
      </c>
      <c r="C5" s="29">
        <v>0.67</v>
      </c>
      <c r="D5" s="32">
        <v>0.54</v>
      </c>
      <c r="E5" s="35">
        <v>0.26</v>
      </c>
      <c r="G5" s="25">
        <f t="shared" si="0"/>
        <v>0.53663888888888889</v>
      </c>
    </row>
    <row r="6" spans="1:7" x14ac:dyDescent="0.2">
      <c r="A6" s="1">
        <v>5</v>
      </c>
      <c r="B6" s="26">
        <f>AVERAGEIF('Potential Uplift'!A$2:A$19,A6,'Potential Uplift'!M$2:M$19)</f>
        <v>0.44444444444444442</v>
      </c>
      <c r="C6" s="29">
        <v>0.24</v>
      </c>
      <c r="D6" s="32">
        <v>0.47</v>
      </c>
      <c r="E6" s="35">
        <v>0.46</v>
      </c>
      <c r="G6" s="25">
        <f t="shared" si="0"/>
        <v>0.37061111111111106</v>
      </c>
    </row>
    <row r="7" spans="1:7" x14ac:dyDescent="0.2">
      <c r="B7" s="37"/>
      <c r="C7" s="37"/>
      <c r="D7" s="37"/>
      <c r="E7" s="37"/>
    </row>
    <row r="8" spans="1:7" x14ac:dyDescent="0.2">
      <c r="A8" s="1" t="s">
        <v>28</v>
      </c>
      <c r="B8" s="27">
        <v>0.25</v>
      </c>
      <c r="C8" s="30">
        <v>0.4</v>
      </c>
      <c r="D8" s="33">
        <v>0.25</v>
      </c>
      <c r="E8" s="36">
        <v>0.1</v>
      </c>
      <c r="F8" s="1">
        <f>SUM(B8:E8)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Condition</vt:lpstr>
      <vt:lpstr>Potential Uplift</vt:lpstr>
      <vt:lpstr>Wtd Overlay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2015-07-09T19:42:59Z</dcterms:modified>
</cp:coreProperties>
</file>