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AAAAAA\"/>
    </mc:Choice>
  </mc:AlternateContent>
  <bookViews>
    <workbookView xWindow="0" yWindow="0" windowWidth="28800" windowHeight="12300"/>
  </bookViews>
  <sheets>
    <sheet name="Ocenjevanje" sheetId="8" r:id="rId1"/>
    <sheet name="C" sheetId="1" r:id="rId2"/>
    <sheet name="Go" sheetId="5" r:id="rId3"/>
    <sheet name="Java" sheetId="7" r:id="rId4"/>
    <sheet name="Python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P20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G7" i="8" l="1"/>
  <c r="B7" i="8"/>
  <c r="C7" i="8"/>
  <c r="C13" i="8"/>
  <c r="E13" i="8" s="1"/>
  <c r="D14" i="8" s="1"/>
  <c r="J36" i="8"/>
  <c r="J37" i="8" s="1"/>
  <c r="L37" i="8" s="1"/>
  <c r="I36" i="8"/>
  <c r="J35" i="8"/>
  <c r="L35" i="8" s="1"/>
  <c r="K36" i="8" s="1"/>
  <c r="I35" i="8"/>
  <c r="J34" i="8"/>
  <c r="J33" i="8" s="1"/>
  <c r="J21" i="8"/>
  <c r="J22" i="8" s="1"/>
  <c r="L22" i="8" s="1"/>
  <c r="I21" i="8"/>
  <c r="J20" i="8"/>
  <c r="L20" i="8" s="1"/>
  <c r="K21" i="8" s="1"/>
  <c r="I20" i="8"/>
  <c r="J19" i="8"/>
  <c r="J18" i="8" s="1"/>
  <c r="J13" i="8"/>
  <c r="J12" i="8" s="1"/>
  <c r="I13" i="8"/>
  <c r="S5" i="8"/>
  <c r="Q5" i="8"/>
  <c r="P5" i="8"/>
  <c r="O5" i="8"/>
  <c r="N5" i="8"/>
  <c r="M5" i="8"/>
  <c r="S4" i="8"/>
  <c r="Q4" i="8"/>
  <c r="P4" i="8"/>
  <c r="E7" i="8" s="1"/>
  <c r="O4" i="8"/>
  <c r="N4" i="8"/>
  <c r="M4" i="8"/>
  <c r="S3" i="8"/>
  <c r="H7" i="8" s="1"/>
  <c r="Q3" i="8"/>
  <c r="P3" i="8"/>
  <c r="O3" i="8"/>
  <c r="N3" i="8"/>
  <c r="M3" i="8"/>
  <c r="S2" i="8"/>
  <c r="Q2" i="8"/>
  <c r="F7" i="8" s="1"/>
  <c r="P2" i="8"/>
  <c r="O2" i="8"/>
  <c r="N2" i="8"/>
  <c r="M2" i="8"/>
  <c r="H6" i="8"/>
  <c r="G6" i="8"/>
  <c r="R5" i="8" s="1"/>
  <c r="F6" i="8"/>
  <c r="E6" i="8"/>
  <c r="D6" i="8"/>
  <c r="C6" i="8"/>
  <c r="B6" i="8"/>
  <c r="R4" i="8" l="1"/>
  <c r="R3" i="8"/>
  <c r="R2" i="8"/>
  <c r="L18" i="8"/>
  <c r="K19" i="8" s="1"/>
  <c r="I18" i="8"/>
  <c r="K18" i="8" s="1"/>
  <c r="I19" i="8"/>
  <c r="L12" i="8"/>
  <c r="K13" i="8" s="1"/>
  <c r="J11" i="8"/>
  <c r="L33" i="8"/>
  <c r="K34" i="8" s="1"/>
  <c r="I33" i="8"/>
  <c r="K33" i="8" s="1"/>
  <c r="I34" i="8"/>
  <c r="L21" i="8"/>
  <c r="K22" i="8" s="1"/>
  <c r="L34" i="8"/>
  <c r="K35" i="8" s="1"/>
  <c r="I22" i="8"/>
  <c r="I37" i="8"/>
  <c r="J14" i="8"/>
  <c r="L13" i="8"/>
  <c r="K14" i="8" s="1"/>
  <c r="L19" i="8"/>
  <c r="K20" i="8" s="1"/>
  <c r="L36" i="8"/>
  <c r="K37" i="8" s="1"/>
  <c r="I14" i="8"/>
  <c r="C27" i="8"/>
  <c r="C20" i="8"/>
  <c r="C21" i="8" s="1"/>
  <c r="E21" i="8" s="1"/>
  <c r="D22" i="8" s="1"/>
  <c r="B13" i="8"/>
  <c r="E27" i="8"/>
  <c r="D28" i="8" s="1"/>
  <c r="C26" i="8"/>
  <c r="C25" i="8" s="1"/>
  <c r="B25" i="8" s="1"/>
  <c r="D25" i="8" s="1"/>
  <c r="C28" i="8"/>
  <c r="C29" i="8" s="1"/>
  <c r="E29" i="8" s="1"/>
  <c r="B28" i="8"/>
  <c r="B20" i="8"/>
  <c r="B14" i="8"/>
  <c r="C14" i="8"/>
  <c r="C15" i="8" s="1"/>
  <c r="E15" i="8" s="1"/>
  <c r="C12" i="8"/>
  <c r="C11" i="8" s="1"/>
  <c r="B11" i="8" s="1"/>
  <c r="D11" i="8" s="1"/>
  <c r="B27" i="8"/>
  <c r="E25" i="8"/>
  <c r="D26" i="8" s="1"/>
  <c r="C19" i="8"/>
  <c r="E20" i="8"/>
  <c r="D21" i="8" s="1"/>
  <c r="B21" i="8" l="1"/>
  <c r="B22" i="8"/>
  <c r="C22" i="8"/>
  <c r="E22" i="8" s="1"/>
  <c r="I11" i="8"/>
  <c r="K11" i="8" s="1"/>
  <c r="I12" i="8"/>
  <c r="L11" i="8"/>
  <c r="K12" i="8" s="1"/>
  <c r="L14" i="8"/>
  <c r="K15" i="8" s="1"/>
  <c r="J15" i="8"/>
  <c r="L15" i="8" s="1"/>
  <c r="I15" i="8"/>
  <c r="E28" i="8"/>
  <c r="D29" i="8" s="1"/>
  <c r="E26" i="8"/>
  <c r="D27" i="8" s="1"/>
  <c r="B26" i="8"/>
  <c r="B29" i="8"/>
  <c r="B15" i="8"/>
  <c r="E14" i="8"/>
  <c r="D15" i="8" s="1"/>
  <c r="B12" i="8"/>
  <c r="E11" i="8"/>
  <c r="D12" i="8" s="1"/>
  <c r="E12" i="8"/>
  <c r="D13" i="8" s="1"/>
  <c r="E19" i="8"/>
  <c r="D20" i="8" s="1"/>
  <c r="C18" i="8"/>
  <c r="I27" i="8" l="1"/>
  <c r="J27" i="8"/>
  <c r="B19" i="8"/>
  <c r="E18" i="8"/>
  <c r="D19" i="8" s="1"/>
  <c r="B18" i="8"/>
  <c r="D18" i="8" s="1"/>
  <c r="J28" i="8" l="1"/>
  <c r="I28" i="8"/>
  <c r="L27" i="8"/>
  <c r="K28" i="8" s="1"/>
  <c r="J26" i="8"/>
  <c r="J25" i="8" l="1"/>
  <c r="L26" i="8"/>
  <c r="K27" i="8" s="1"/>
  <c r="J29" i="8"/>
  <c r="L29" i="8" s="1"/>
  <c r="L28" i="8"/>
  <c r="K29" i="8" s="1"/>
  <c r="I29" i="8"/>
  <c r="I26" i="8" l="1"/>
  <c r="L25" i="8"/>
  <c r="K26" i="8" s="1"/>
  <c r="I25" i="8"/>
  <c r="K25" i="8" s="1"/>
  <c r="C5" i="8" l="1"/>
  <c r="D5" i="8"/>
  <c r="E5" i="8"/>
  <c r="F5" i="8"/>
  <c r="H5" i="8"/>
  <c r="C4" i="8"/>
  <c r="D4" i="8"/>
  <c r="E4" i="8"/>
  <c r="F4" i="8"/>
  <c r="G4" i="8"/>
  <c r="H4" i="8"/>
  <c r="B5" i="8"/>
  <c r="B4" i="8"/>
  <c r="C3" i="8"/>
  <c r="D3" i="8"/>
  <c r="E3" i="8"/>
  <c r="F3" i="8"/>
  <c r="G3" i="8"/>
  <c r="H3" i="8"/>
  <c r="B3" i="8"/>
  <c r="C2" i="8"/>
  <c r="D2" i="8"/>
  <c r="E2" i="8"/>
  <c r="F2" i="8"/>
  <c r="G2" i="8"/>
  <c r="H2" i="8"/>
  <c r="B2" i="8"/>
  <c r="G12" i="6" l="1"/>
  <c r="H12" i="7" l="1"/>
  <c r="G12" i="7"/>
  <c r="F12" i="7"/>
  <c r="E12" i="7"/>
  <c r="D12" i="7"/>
  <c r="E12" i="6"/>
  <c r="F12" i="6"/>
  <c r="H12" i="6"/>
  <c r="D12" i="6"/>
  <c r="B12" i="1"/>
  <c r="C12" i="1"/>
  <c r="B12" i="5" l="1"/>
  <c r="C12" i="5"/>
  <c r="D12" i="5"/>
  <c r="E12" i="5"/>
  <c r="F12" i="5"/>
  <c r="G12" i="5"/>
  <c r="H12" i="5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<sst xmlns="http://schemas.openxmlformats.org/spreadsheetml/2006/main" count="99" uniqueCount="25">
  <si>
    <t>Dinamičen Akerman</t>
  </si>
  <si>
    <t>Akerman</t>
  </si>
  <si>
    <t>LCS</t>
  </si>
  <si>
    <t>Datoteke</t>
  </si>
  <si>
    <t>Matrike</t>
  </si>
  <si>
    <t>Stooge</t>
  </si>
  <si>
    <t>Kadan</t>
  </si>
  <si>
    <t>C</t>
  </si>
  <si>
    <t>Java</t>
  </si>
  <si>
    <t>Python</t>
  </si>
  <si>
    <t>GO</t>
  </si>
  <si>
    <t>Povprečje</t>
  </si>
  <si>
    <t>/</t>
  </si>
  <si>
    <t>STACK</t>
  </si>
  <si>
    <t>35140,625</t>
  </si>
  <si>
    <t>za vhod n = 2000</t>
  </si>
  <si>
    <t>Go</t>
  </si>
  <si>
    <t>OD</t>
  </si>
  <si>
    <t>DO</t>
  </si>
  <si>
    <t>Dakerman</t>
  </si>
  <si>
    <t>AVERAGE</t>
  </si>
  <si>
    <t>DEVIATION</t>
  </si>
  <si>
    <t>DEVIACIJE</t>
  </si>
  <si>
    <t>NA 2</t>
  </si>
  <si>
    <t>TOLONG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</si>
</sst>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2" fillId="3" borderId="1" xfId="2" applyBorder="1" applyAlignment="1">
      <alignment vertical="center"/>
    </xf>
    <xf numFmtId="0" fontId="0" fillId="0" borderId="0" xfId="0" applyFill="1" applyBorder="1" applyAlignment="1"/>
    <xf numFmtId="0" fontId="0" fillId="0" borderId="0" xfId="0" applyFill="1"/>
    <xf numFmtId="0" fontId="1" fillId="2" borderId="1" xfId="1" applyBorder="1" applyAlignment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4" borderId="0" xfId="3"/>
    <xf numFmtId="0" fontId="0" fillId="0" borderId="0" xfId="0" applyBorder="1"/>
    <xf numFmtId="0" fontId="0" fillId="0" borderId="0" xfId="0" applyNumberFormat="1"/>
    <xf numFmtId="2" fontId="2" fillId="3" borderId="1" xfId="2" applyNumberForma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164" fontId="0" fillId="0" borderId="4" xfId="0" applyNumberFormat="1" applyBorder="1"/>
    <xf numFmtId="165" fontId="2" fillId="3" borderId="1" xfId="2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2" fontId="0" fillId="0" borderId="2" xfId="0" applyNumberFormat="1" applyBorder="1"/>
    <xf numFmtId="2" fontId="0" fillId="0" borderId="9" xfId="0" applyNumberFormat="1" applyBorder="1" applyAlignment="1">
      <alignment vertic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Alignment="1"/>
    <xf numFmtId="0" fontId="2" fillId="0" borderId="1" xfId="2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6" borderId="3" xfId="0" applyFill="1" applyBorder="1" applyAlignment="1"/>
    <xf numFmtId="0" fontId="1" fillId="2" borderId="0" xfId="1" applyBorder="1"/>
    <xf numFmtId="2" fontId="0" fillId="0" borderId="13" xfId="0" applyNumberForma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0" fillId="6" borderId="1" xfId="0" applyFill="1" applyBorder="1" applyAlignment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Dobro" xfId="1" builtinId="26"/>
    <cellStyle name="Navadno" xfId="0" builtinId="0"/>
    <cellStyle name="Nevtralno" xfId="3" builtinId="28"/>
    <cellStyle name="Slabo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G25" sqref="G25"/>
    </sheetView>
  </sheetViews>
  <sheetFormatPr defaultRowHeight="15" x14ac:dyDescent="0.25"/>
  <cols>
    <col min="7" max="7" width="17.140625" customWidth="1"/>
  </cols>
  <sheetData>
    <row r="1" spans="1:22" x14ac:dyDescent="0.25">
      <c r="A1" s="10"/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K1" s="33" t="s">
        <v>22</v>
      </c>
      <c r="L1" s="33" t="s">
        <v>23</v>
      </c>
    </row>
    <row r="2" spans="1:22" x14ac:dyDescent="0.25">
      <c r="A2" s="29" t="s">
        <v>7</v>
      </c>
      <c r="B2" s="21">
        <f>'C'!B12</f>
        <v>17061.2</v>
      </c>
      <c r="C2" s="21">
        <f>'C'!C12</f>
        <v>20931.8</v>
      </c>
      <c r="D2" s="21">
        <f>'C'!D12</f>
        <v>242.9</v>
      </c>
      <c r="E2" s="21">
        <f>'C'!E12</f>
        <v>31357.599999999999</v>
      </c>
      <c r="F2" s="21">
        <f>'C'!F12</f>
        <v>859.3</v>
      </c>
      <c r="G2" s="21">
        <f>'C'!G12</f>
        <v>297953.59999999998</v>
      </c>
      <c r="H2" s="21">
        <f>'C'!H12</f>
        <v>71.900000000000006</v>
      </c>
      <c r="M2">
        <f>(B2-B6)^2</f>
        <v>5514278.0625</v>
      </c>
      <c r="N2">
        <f>(C2-C6)^2</f>
        <v>6047172.8099999931</v>
      </c>
      <c r="O2">
        <f>(D2-D6)^2</f>
        <v>18264155.73526131</v>
      </c>
      <c r="P2">
        <f t="shared" ref="P2:S2" si="0">(E2-E6)^2</f>
        <v>47203628.519325189</v>
      </c>
      <c r="Q2">
        <f>(F2-F6)^2</f>
        <v>76949497.177439064</v>
      </c>
      <c r="R2">
        <f t="shared" si="0"/>
        <v>7251039041.5881939</v>
      </c>
      <c r="S2">
        <f t="shared" si="0"/>
        <v>94697.198986810006</v>
      </c>
    </row>
    <row r="3" spans="1:22" x14ac:dyDescent="0.25">
      <c r="A3" s="30" t="s">
        <v>16</v>
      </c>
      <c r="B3" s="21">
        <f>Go!B12</f>
        <v>12364.7</v>
      </c>
      <c r="C3" s="21">
        <f>Go!C12</f>
        <v>16013.6</v>
      </c>
      <c r="D3" s="21">
        <f>Go!D12</f>
        <v>541.6</v>
      </c>
      <c r="E3" s="21">
        <f>Go!E12</f>
        <v>52214.7</v>
      </c>
      <c r="F3" s="21">
        <f>Go!F12</f>
        <v>516.1</v>
      </c>
      <c r="G3" s="21">
        <f>Go!G12</f>
        <v>201654.9</v>
      </c>
      <c r="H3" s="21">
        <f>Go!H12</f>
        <v>17.899999999999999</v>
      </c>
      <c r="M3">
        <f>(B3-B6)^2</f>
        <v>5514278.0625</v>
      </c>
      <c r="N3">
        <f t="shared" ref="N3:S3" si="1">(C3-C6)^2</f>
        <v>6047172.8100000015</v>
      </c>
      <c r="O3">
        <f t="shared" si="1"/>
        <v>15800293.923984308</v>
      </c>
      <c r="P3">
        <f t="shared" si="1"/>
        <v>195625268.08812386</v>
      </c>
      <c r="Q3">
        <f t="shared" si="1"/>
        <v>83088443.419439048</v>
      </c>
      <c r="R3">
        <f t="shared" si="1"/>
        <v>124225891.24019162</v>
      </c>
      <c r="S3">
        <f t="shared" si="1"/>
        <v>130847.94178681001</v>
      </c>
    </row>
    <row r="4" spans="1:22" x14ac:dyDescent="0.25">
      <c r="A4" s="30" t="s">
        <v>8</v>
      </c>
      <c r="B4" s="21" t="str">
        <f>Java!B12:H12</f>
        <v>STACK</v>
      </c>
      <c r="C4" s="21" t="str">
        <f>Java!C12:I12</f>
        <v>STACK</v>
      </c>
      <c r="D4" s="21">
        <f>Java!D12:J12</f>
        <v>319.23342000000002</v>
      </c>
      <c r="E4" s="21">
        <f>Java!E12:K12</f>
        <v>33492.836519999997</v>
      </c>
      <c r="F4" s="21">
        <f>Java!F12:L12</f>
        <v>831.3950000000001</v>
      </c>
      <c r="G4" s="21">
        <f>Java!G12:M12</f>
        <v>138793.20078000001</v>
      </c>
      <c r="H4" s="21">
        <f>Java!H12:N12</f>
        <v>24.0289</v>
      </c>
      <c r="K4" s="11"/>
      <c r="M4" t="e">
        <f>(B4-B6)^2</f>
        <v>#VALUE!</v>
      </c>
      <c r="N4" t="e">
        <f t="shared" ref="N4:S4" si="2">(C4-C6)^2</f>
        <v>#VALUE!</v>
      </c>
      <c r="O4">
        <f t="shared" si="2"/>
        <v>17617536.60997276</v>
      </c>
      <c r="P4">
        <f t="shared" si="2"/>
        <v>22422622.541903861</v>
      </c>
      <c r="Q4">
        <f t="shared" si="2"/>
        <v>77439846.000076547</v>
      </c>
      <c r="R4">
        <f>(G4-G6)^2</f>
        <v>5477090243.9667835</v>
      </c>
      <c r="S4">
        <f t="shared" si="2"/>
        <v>126451.50224003998</v>
      </c>
    </row>
    <row r="5" spans="1:22" x14ac:dyDescent="0.25">
      <c r="A5" s="31" t="s">
        <v>9</v>
      </c>
      <c r="B5" s="34" t="str">
        <f>Python!B12:H12</f>
        <v>STACK</v>
      </c>
      <c r="C5" s="34" t="str">
        <f>Python!C12:I12</f>
        <v>STACK</v>
      </c>
      <c r="D5" s="34">
        <f>Python!D12:J12</f>
        <v>16962.5</v>
      </c>
      <c r="E5" s="34">
        <f>Python!E12:K12</f>
        <v>35847.222222222219</v>
      </c>
      <c r="F5" s="34">
        <f>Python!F12:L12</f>
        <v>36318.75</v>
      </c>
      <c r="G5" s="34" t="s">
        <v>24</v>
      </c>
      <c r="H5" s="34">
        <f>Python!H12:N12</f>
        <v>1404.6875</v>
      </c>
      <c r="M5" t="e">
        <f>(B5-B6)^2</f>
        <v>#VALUE!</v>
      </c>
      <c r="N5" t="e">
        <f t="shared" ref="N5:S5" si="3">(C5-C6)^2</f>
        <v>#VALUE!</v>
      </c>
      <c r="O5">
        <f t="shared" si="3"/>
        <v>154901463.43074527</v>
      </c>
      <c r="P5">
        <f t="shared" si="3"/>
        <v>5668529.8779592784</v>
      </c>
      <c r="Q5">
        <f t="shared" si="3"/>
        <v>712215383.92481411</v>
      </c>
      <c r="R5" t="e">
        <f t="shared" si="3"/>
        <v>#VALUE!</v>
      </c>
      <c r="S5">
        <f t="shared" si="3"/>
        <v>1050744.7234105598</v>
      </c>
    </row>
    <row r="6" spans="1:22" x14ac:dyDescent="0.25">
      <c r="A6" s="32" t="s">
        <v>20</v>
      </c>
      <c r="B6" s="1">
        <f>AVERAGE(B2:B5)</f>
        <v>14712.95</v>
      </c>
      <c r="C6" s="1">
        <f t="shared" ref="C6:H6" si="4">AVERAGE(C2:C5)</f>
        <v>18472.7</v>
      </c>
      <c r="D6" s="1">
        <f t="shared" si="4"/>
        <v>4516.5583550000001</v>
      </c>
      <c r="E6" s="1">
        <f t="shared" si="4"/>
        <v>38228.089685555547</v>
      </c>
      <c r="F6" s="1">
        <f t="shared" si="4"/>
        <v>9631.3862499999996</v>
      </c>
      <c r="G6" s="1">
        <f t="shared" si="4"/>
        <v>212800.56692666668</v>
      </c>
      <c r="H6" s="1">
        <f t="shared" si="4"/>
        <v>379.62909999999999</v>
      </c>
    </row>
    <row r="7" spans="1:22" x14ac:dyDescent="0.25">
      <c r="A7" s="32" t="s">
        <v>21</v>
      </c>
      <c r="B7" s="1">
        <f>SQRT(AVERAGE(M2:M3))</f>
        <v>2348.25</v>
      </c>
      <c r="C7" s="1">
        <f>SQRT(AVERAGE(N2:N3))</f>
        <v>2459.0999999999995</v>
      </c>
      <c r="D7" s="1">
        <f>SQRT(AVERAGE(O2:O5))</f>
        <v>7186.5055781646006</v>
      </c>
      <c r="E7" s="1">
        <f t="shared" ref="E7:H7" si="5">SQRT(AVERAGE(P2:P5))</f>
        <v>8229.8245580831208</v>
      </c>
      <c r="F7" s="1">
        <f t="shared" si="5"/>
        <v>15408.546090739457</v>
      </c>
      <c r="G7" s="1">
        <f>SQRT(AVERAGE(R2:R4))</f>
        <v>65453.177098327753</v>
      </c>
      <c r="H7" s="1">
        <f t="shared" si="5"/>
        <v>592.18691441643227</v>
      </c>
    </row>
    <row r="9" spans="1:22" x14ac:dyDescent="0.25">
      <c r="A9" s="3"/>
      <c r="B9" s="1" t="s">
        <v>17</v>
      </c>
      <c r="C9" s="1" t="s">
        <v>18</v>
      </c>
      <c r="D9" t="s">
        <v>17</v>
      </c>
      <c r="E9" t="s">
        <v>18</v>
      </c>
      <c r="I9" t="s">
        <v>17</v>
      </c>
      <c r="J9" t="s">
        <v>18</v>
      </c>
      <c r="K9" t="s">
        <v>17</v>
      </c>
      <c r="L9" t="s">
        <v>18</v>
      </c>
    </row>
    <row r="10" spans="1:22" x14ac:dyDescent="0.25">
      <c r="A10" s="3" t="s">
        <v>19</v>
      </c>
      <c r="B10" s="1"/>
      <c r="C10" s="1"/>
      <c r="H10" t="s">
        <v>3</v>
      </c>
    </row>
    <row r="11" spans="1:22" x14ac:dyDescent="0.25">
      <c r="A11" s="3">
        <v>5</v>
      </c>
      <c r="B11" s="1">
        <f>C11-B7</f>
        <v>8842.3250000000007</v>
      </c>
      <c r="C11" s="1">
        <f>C12-B7</f>
        <v>11190.575000000001</v>
      </c>
      <c r="D11">
        <f>_xlfn.FLOOR.MATH(B11)</f>
        <v>8842</v>
      </c>
      <c r="E11">
        <f>ROUND(C11,0)</f>
        <v>11191</v>
      </c>
      <c r="H11">
        <v>5</v>
      </c>
      <c r="I11">
        <f>J11-E7</f>
        <v>17653.528290347742</v>
      </c>
      <c r="J11">
        <f>J12-$E$7</f>
        <v>25883.352848430863</v>
      </c>
      <c r="K11">
        <f>_xlfn.FLOOR.MATH(I11)</f>
        <v>17653</v>
      </c>
      <c r="L11">
        <f>ROUND(J11,0)</f>
        <v>25883</v>
      </c>
    </row>
    <row r="12" spans="1:22" x14ac:dyDescent="0.25">
      <c r="A12" s="3">
        <v>4</v>
      </c>
      <c r="B12" s="1">
        <f>C11</f>
        <v>11190.575000000001</v>
      </c>
      <c r="C12" s="1">
        <f>C13-B7</f>
        <v>13538.825000000001</v>
      </c>
      <c r="D12">
        <f>E11+1</f>
        <v>11192</v>
      </c>
      <c r="E12">
        <f t="shared" ref="E12:E15" si="6">ROUND(C12,0)</f>
        <v>13539</v>
      </c>
      <c r="H12">
        <v>4</v>
      </c>
      <c r="I12">
        <f>J11</f>
        <v>25883.352848430863</v>
      </c>
      <c r="J12">
        <f>J13-$E$7</f>
        <v>34113.177406513983</v>
      </c>
      <c r="K12">
        <f>L11+1</f>
        <v>25884</v>
      </c>
      <c r="L12">
        <f t="shared" ref="L12:L15" si="7">ROUND(J12,0)</f>
        <v>34113</v>
      </c>
      <c r="O12" s="10"/>
      <c r="P12" s="5" t="s">
        <v>0</v>
      </c>
      <c r="Q12" s="5" t="s">
        <v>1</v>
      </c>
      <c r="R12" s="6" t="s">
        <v>2</v>
      </c>
      <c r="S12" s="6" t="s">
        <v>3</v>
      </c>
      <c r="T12" s="6" t="s">
        <v>4</v>
      </c>
      <c r="U12" s="6" t="s">
        <v>5</v>
      </c>
      <c r="V12" s="6" t="s">
        <v>6</v>
      </c>
    </row>
    <row r="13" spans="1:22" x14ac:dyDescent="0.25">
      <c r="A13" s="3">
        <v>3</v>
      </c>
      <c r="B13" s="1">
        <f>B6-(B7/2)</f>
        <v>13538.825000000001</v>
      </c>
      <c r="C13" s="1">
        <f>B6+(B7/2)</f>
        <v>15887.075000000001</v>
      </c>
      <c r="D13">
        <f t="shared" ref="D13:D15" si="8">E12+1</f>
        <v>13540</v>
      </c>
      <c r="E13">
        <f t="shared" si="6"/>
        <v>15887</v>
      </c>
      <c r="H13">
        <v>3</v>
      </c>
      <c r="I13">
        <f>E6-(E7/2)</f>
        <v>34113.177406513991</v>
      </c>
      <c r="J13">
        <f>E6+(E7/2)</f>
        <v>42343.001964597104</v>
      </c>
      <c r="K13">
        <f t="shared" ref="K13:K15" si="9">L12+1</f>
        <v>34114</v>
      </c>
      <c r="L13">
        <f t="shared" si="7"/>
        <v>42343</v>
      </c>
      <c r="O13" s="35" t="s">
        <v>7</v>
      </c>
      <c r="P13" s="36">
        <v>2</v>
      </c>
      <c r="Q13" s="36">
        <v>2</v>
      </c>
      <c r="R13" s="37">
        <v>4</v>
      </c>
      <c r="S13" s="38">
        <v>4</v>
      </c>
      <c r="T13" s="39">
        <v>4</v>
      </c>
      <c r="U13" s="38">
        <v>2</v>
      </c>
      <c r="V13" s="39">
        <v>4</v>
      </c>
    </row>
    <row r="14" spans="1:22" x14ac:dyDescent="0.25">
      <c r="A14" s="3">
        <v>2</v>
      </c>
      <c r="B14" s="1">
        <f>C13</f>
        <v>15887.075000000001</v>
      </c>
      <c r="C14" s="1">
        <f>C13+B7</f>
        <v>18235.325000000001</v>
      </c>
      <c r="D14">
        <f t="shared" si="8"/>
        <v>15888</v>
      </c>
      <c r="E14">
        <f t="shared" si="6"/>
        <v>18235</v>
      </c>
      <c r="H14">
        <v>2</v>
      </c>
      <c r="I14">
        <f>J13</f>
        <v>42343.001964597104</v>
      </c>
      <c r="J14">
        <f>J13+$E$7</f>
        <v>50572.826522680225</v>
      </c>
      <c r="K14">
        <f t="shared" si="9"/>
        <v>42344</v>
      </c>
      <c r="L14">
        <f t="shared" si="7"/>
        <v>50573</v>
      </c>
      <c r="O14" s="40" t="s">
        <v>16</v>
      </c>
      <c r="P14" s="36">
        <v>4</v>
      </c>
      <c r="Q14" s="36">
        <v>4</v>
      </c>
      <c r="R14" s="39">
        <v>4</v>
      </c>
      <c r="S14" s="39">
        <v>1</v>
      </c>
      <c r="T14" s="39">
        <v>4</v>
      </c>
      <c r="U14" s="39">
        <v>3</v>
      </c>
      <c r="V14" s="39">
        <v>4</v>
      </c>
    </row>
    <row r="15" spans="1:22" x14ac:dyDescent="0.25">
      <c r="A15" s="3">
        <v>1</v>
      </c>
      <c r="B15" s="1">
        <f>C14</f>
        <v>18235.325000000001</v>
      </c>
      <c r="C15" s="1">
        <f>C14+B7</f>
        <v>20583.575000000001</v>
      </c>
      <c r="D15">
        <f t="shared" si="8"/>
        <v>18236</v>
      </c>
      <c r="E15">
        <f t="shared" si="6"/>
        <v>20584</v>
      </c>
      <c r="H15">
        <v>1</v>
      </c>
      <c r="I15">
        <f>J14</f>
        <v>50572.826522680225</v>
      </c>
      <c r="J15">
        <f>J14+$E$7</f>
        <v>58802.651080763346</v>
      </c>
      <c r="K15">
        <f t="shared" si="9"/>
        <v>50574</v>
      </c>
      <c r="L15">
        <f t="shared" si="7"/>
        <v>58803</v>
      </c>
      <c r="O15" s="40" t="s">
        <v>8</v>
      </c>
      <c r="P15" s="36">
        <v>0</v>
      </c>
      <c r="Q15" s="36">
        <v>0</v>
      </c>
      <c r="R15" s="39">
        <v>4</v>
      </c>
      <c r="S15" s="39">
        <v>4</v>
      </c>
      <c r="T15" s="39">
        <v>4</v>
      </c>
      <c r="U15" s="39">
        <v>4</v>
      </c>
      <c r="V15" s="39">
        <v>4</v>
      </c>
    </row>
    <row r="16" spans="1:22" x14ac:dyDescent="0.25">
      <c r="A16" s="3"/>
      <c r="B16" s="1"/>
      <c r="C16" s="1"/>
      <c r="O16" s="40" t="s">
        <v>9</v>
      </c>
      <c r="P16" s="36">
        <v>0</v>
      </c>
      <c r="Q16" s="36">
        <v>0</v>
      </c>
      <c r="R16" s="39">
        <v>1</v>
      </c>
      <c r="S16" s="39">
        <v>3</v>
      </c>
      <c r="T16" s="39">
        <v>1</v>
      </c>
      <c r="U16" s="39">
        <v>1</v>
      </c>
      <c r="V16" s="39">
        <v>1</v>
      </c>
    </row>
    <row r="17" spans="1:22" x14ac:dyDescent="0.25">
      <c r="A17" s="3" t="s">
        <v>1</v>
      </c>
      <c r="B17" s="1"/>
      <c r="C17" s="1"/>
      <c r="H17" t="s">
        <v>4</v>
      </c>
    </row>
    <row r="18" spans="1:22" x14ac:dyDescent="0.25">
      <c r="A18" s="3">
        <v>5</v>
      </c>
      <c r="B18" s="1">
        <f>C18-C7</f>
        <v>12324.950000000004</v>
      </c>
      <c r="C18" s="1">
        <f>C19-C7</f>
        <v>14784.050000000003</v>
      </c>
      <c r="D18">
        <f>_xlfn.FLOOR.MATH(B18)</f>
        <v>12324</v>
      </c>
      <c r="E18">
        <f>ROUND(C18,0)</f>
        <v>14784</v>
      </c>
      <c r="H18">
        <v>5</v>
      </c>
      <c r="I18">
        <f>J18-F7</f>
        <v>-28889.978976848644</v>
      </c>
      <c r="J18">
        <f>J19-$F$7</f>
        <v>-13481.432886109185</v>
      </c>
      <c r="K18">
        <f>_xlfn.FLOOR.MATH(I18)</f>
        <v>-28890</v>
      </c>
      <c r="L18">
        <f>ROUND(J18,0)</f>
        <v>-13481</v>
      </c>
    </row>
    <row r="19" spans="1:22" x14ac:dyDescent="0.25">
      <c r="A19" s="3">
        <v>4</v>
      </c>
      <c r="B19" s="1">
        <f>C18</f>
        <v>14784.050000000003</v>
      </c>
      <c r="C19" s="1">
        <f>C20-C7</f>
        <v>17243.150000000001</v>
      </c>
      <c r="D19">
        <f>E18+1</f>
        <v>14785</v>
      </c>
      <c r="E19">
        <f t="shared" ref="E19:E22" si="10">ROUND(C19,0)</f>
        <v>17243</v>
      </c>
      <c r="H19">
        <v>4</v>
      </c>
      <c r="I19">
        <f>J18</f>
        <v>-13481.432886109185</v>
      </c>
      <c r="J19">
        <f>J20-$F$7</f>
        <v>1927.1132046302719</v>
      </c>
      <c r="K19">
        <f>L18+1</f>
        <v>-13480</v>
      </c>
      <c r="L19">
        <f t="shared" ref="L19:L22" si="11">ROUND(J19,0)</f>
        <v>1927</v>
      </c>
      <c r="O19" s="10"/>
      <c r="P19" s="5" t="s">
        <v>1</v>
      </c>
      <c r="Q19" s="5" t="s">
        <v>19</v>
      </c>
      <c r="R19" s="6" t="s">
        <v>3</v>
      </c>
      <c r="S19" s="6" t="s">
        <v>6</v>
      </c>
      <c r="T19" s="6" t="s">
        <v>2</v>
      </c>
      <c r="U19" s="6" t="s">
        <v>4</v>
      </c>
      <c r="V19" s="6" t="s">
        <v>5</v>
      </c>
    </row>
    <row r="20" spans="1:22" x14ac:dyDescent="0.25">
      <c r="A20" s="3">
        <v>3</v>
      </c>
      <c r="B20" s="1">
        <f>C6-(C7/2)</f>
        <v>17243.150000000001</v>
      </c>
      <c r="C20" s="1">
        <f>C6+(C7/2)</f>
        <v>19702.25</v>
      </c>
      <c r="D20">
        <f t="shared" ref="D20:D22" si="12">E19+1</f>
        <v>17244</v>
      </c>
      <c r="E20">
        <f t="shared" si="10"/>
        <v>19702</v>
      </c>
      <c r="H20">
        <v>3</v>
      </c>
      <c r="I20">
        <f>F6-(F7/2)</f>
        <v>1927.113204630271</v>
      </c>
      <c r="J20">
        <f>F6+(F7/2)</f>
        <v>17335.659295369729</v>
      </c>
      <c r="K20">
        <f t="shared" ref="K20:K22" si="13">L19+1</f>
        <v>1928</v>
      </c>
      <c r="L20">
        <f t="shared" si="11"/>
        <v>17336</v>
      </c>
      <c r="O20" s="35" t="s">
        <v>7</v>
      </c>
      <c r="P20" s="36">
        <f>Q13</f>
        <v>2</v>
      </c>
      <c r="Q20" s="36">
        <f>P13</f>
        <v>2</v>
      </c>
      <c r="R20" s="38">
        <f>S13</f>
        <v>4</v>
      </c>
      <c r="S20" s="38">
        <f>V13</f>
        <v>4</v>
      </c>
      <c r="T20" s="39">
        <f>R13</f>
        <v>4</v>
      </c>
      <c r="U20" s="38">
        <f>T13</f>
        <v>4</v>
      </c>
      <c r="V20" s="38">
        <f>U13</f>
        <v>2</v>
      </c>
    </row>
    <row r="21" spans="1:22" x14ac:dyDescent="0.25">
      <c r="A21" s="3">
        <v>2</v>
      </c>
      <c r="B21" s="1">
        <f>C20</f>
        <v>19702.25</v>
      </c>
      <c r="C21" s="1">
        <f>C20+C7</f>
        <v>22161.35</v>
      </c>
      <c r="D21">
        <f t="shared" si="12"/>
        <v>19703</v>
      </c>
      <c r="E21">
        <f t="shared" si="10"/>
        <v>22161</v>
      </c>
      <c r="H21">
        <v>2</v>
      </c>
      <c r="I21">
        <f>J20</f>
        <v>17335.659295369729</v>
      </c>
      <c r="J21">
        <f>J20+$F$7</f>
        <v>32744.205386109184</v>
      </c>
      <c r="K21">
        <f t="shared" si="13"/>
        <v>17337</v>
      </c>
      <c r="L21">
        <f t="shared" si="11"/>
        <v>32744</v>
      </c>
      <c r="O21" s="40" t="s">
        <v>16</v>
      </c>
      <c r="P21" s="36">
        <f t="shared" ref="P21:P23" si="14">Q14</f>
        <v>4</v>
      </c>
      <c r="Q21" s="36">
        <f t="shared" ref="Q21:Q23" si="15">P14</f>
        <v>4</v>
      </c>
      <c r="R21" s="38">
        <f t="shared" ref="R21:R23" si="16">S14</f>
        <v>1</v>
      </c>
      <c r="S21" s="38">
        <f t="shared" ref="S21:S23" si="17">V14</f>
        <v>4</v>
      </c>
      <c r="T21" s="39">
        <f t="shared" ref="T21:T22" si="18">R14</f>
        <v>4</v>
      </c>
      <c r="U21" s="38">
        <f t="shared" ref="U21:V23" si="19">T14</f>
        <v>4</v>
      </c>
      <c r="V21" s="38">
        <f t="shared" si="19"/>
        <v>3</v>
      </c>
    </row>
    <row r="22" spans="1:22" x14ac:dyDescent="0.25">
      <c r="A22" s="3">
        <v>1</v>
      </c>
      <c r="B22" s="1">
        <f>C21</f>
        <v>22161.35</v>
      </c>
      <c r="C22" s="1">
        <f>C21+C7</f>
        <v>24620.449999999997</v>
      </c>
      <c r="D22">
        <f t="shared" si="12"/>
        <v>22162</v>
      </c>
      <c r="E22">
        <f t="shared" si="10"/>
        <v>24620</v>
      </c>
      <c r="H22">
        <v>1</v>
      </c>
      <c r="I22">
        <f>J21</f>
        <v>32744.205386109184</v>
      </c>
      <c r="J22">
        <f>J21+$F$7</f>
        <v>48152.751476848644</v>
      </c>
      <c r="K22">
        <f t="shared" si="13"/>
        <v>32745</v>
      </c>
      <c r="L22">
        <f t="shared" si="11"/>
        <v>48153</v>
      </c>
      <c r="O22" s="40" t="s">
        <v>8</v>
      </c>
      <c r="P22" s="36">
        <f t="shared" si="14"/>
        <v>0</v>
      </c>
      <c r="Q22" s="36">
        <f t="shared" si="15"/>
        <v>0</v>
      </c>
      <c r="R22" s="38">
        <f t="shared" si="16"/>
        <v>4</v>
      </c>
      <c r="S22" s="38">
        <f t="shared" si="17"/>
        <v>4</v>
      </c>
      <c r="T22" s="39">
        <f t="shared" si="18"/>
        <v>4</v>
      </c>
      <c r="U22" s="38">
        <f t="shared" si="19"/>
        <v>4</v>
      </c>
      <c r="V22" s="38">
        <f t="shared" si="19"/>
        <v>4</v>
      </c>
    </row>
    <row r="23" spans="1:22" x14ac:dyDescent="0.25">
      <c r="A23" s="3"/>
      <c r="B23" s="1"/>
      <c r="C23" s="1"/>
      <c r="O23" s="40" t="s">
        <v>9</v>
      </c>
      <c r="P23" s="36">
        <f t="shared" si="14"/>
        <v>0</v>
      </c>
      <c r="Q23" s="36">
        <f t="shared" si="15"/>
        <v>0</v>
      </c>
      <c r="R23" s="38">
        <f t="shared" si="16"/>
        <v>3</v>
      </c>
      <c r="S23" s="38">
        <f t="shared" si="17"/>
        <v>1</v>
      </c>
      <c r="T23" s="39">
        <f>R16</f>
        <v>1</v>
      </c>
      <c r="U23" s="38">
        <f>T16</f>
        <v>1</v>
      </c>
      <c r="V23" s="38">
        <f t="shared" si="19"/>
        <v>1</v>
      </c>
    </row>
    <row r="24" spans="1:22" x14ac:dyDescent="0.25">
      <c r="A24" s="3" t="s">
        <v>2</v>
      </c>
      <c r="B24" s="1"/>
      <c r="C24" s="1"/>
      <c r="H24" t="s">
        <v>5</v>
      </c>
    </row>
    <row r="25" spans="1:22" x14ac:dyDescent="0.25">
      <c r="A25" s="3">
        <v>5</v>
      </c>
      <c r="B25" s="1">
        <f>C25-D7</f>
        <v>-13449.7055904115</v>
      </c>
      <c r="C25" s="1">
        <f>C26-D7</f>
        <v>-6263.2000122469008</v>
      </c>
      <c r="D25">
        <f>_xlfn.FLOOR.MATH(B25)</f>
        <v>-13450</v>
      </c>
      <c r="E25">
        <f>ROUND(C25,0)</f>
        <v>-6263</v>
      </c>
      <c r="H25">
        <v>5</v>
      </c>
      <c r="I25">
        <f>J25-G7</f>
        <v>49167.624180847284</v>
      </c>
      <c r="J25">
        <f>J26-$G$7</f>
        <v>114620.80127917504</v>
      </c>
      <c r="K25">
        <f>_xlfn.FLOOR.MATH(I25)</f>
        <v>49167</v>
      </c>
      <c r="L25">
        <f>ROUND(J25,0)</f>
        <v>114621</v>
      </c>
    </row>
    <row r="26" spans="1:22" x14ac:dyDescent="0.25">
      <c r="A26" s="3">
        <v>4</v>
      </c>
      <c r="B26" s="1">
        <f>C25</f>
        <v>-6263.2000122469008</v>
      </c>
      <c r="C26" s="1">
        <f>C27-D7</f>
        <v>923.30556591769982</v>
      </c>
      <c r="D26">
        <f>E25+1</f>
        <v>-6262</v>
      </c>
      <c r="E26">
        <f t="shared" ref="E26:E29" si="20">ROUND(C26,0)</f>
        <v>923</v>
      </c>
      <c r="H26">
        <v>4</v>
      </c>
      <c r="I26">
        <f>J25</f>
        <v>114620.80127917504</v>
      </c>
      <c r="J26">
        <f>J27-$G$7</f>
        <v>180073.97837750279</v>
      </c>
      <c r="K26">
        <f>L25+1</f>
        <v>114622</v>
      </c>
      <c r="L26">
        <f t="shared" ref="L26:L29" si="21">ROUND(J26,0)</f>
        <v>180074</v>
      </c>
    </row>
    <row r="27" spans="1:22" x14ac:dyDescent="0.25">
      <c r="A27" s="3">
        <v>3</v>
      </c>
      <c r="B27" s="1">
        <f>D6-(D7/2)</f>
        <v>923.30556591769982</v>
      </c>
      <c r="C27" s="1">
        <f>D6+(D7/2)</f>
        <v>8109.8111440823004</v>
      </c>
      <c r="D27">
        <f t="shared" ref="D27:D29" si="22">E26+1</f>
        <v>924</v>
      </c>
      <c r="E27">
        <f t="shared" si="20"/>
        <v>8110</v>
      </c>
      <c r="H27">
        <v>3</v>
      </c>
      <c r="I27">
        <f>G6-(G7/2)</f>
        <v>180073.97837750282</v>
      </c>
      <c r="J27">
        <f>G6+(G7/2)</f>
        <v>245527.15547583054</v>
      </c>
      <c r="K27">
        <f t="shared" ref="K27:K29" si="23">L26+1</f>
        <v>180075</v>
      </c>
      <c r="L27">
        <f t="shared" si="21"/>
        <v>245527</v>
      </c>
    </row>
    <row r="28" spans="1:22" x14ac:dyDescent="0.25">
      <c r="A28" s="3">
        <v>2</v>
      </c>
      <c r="B28" s="1">
        <f>C27</f>
        <v>8109.8111440823004</v>
      </c>
      <c r="C28" s="1">
        <f>C27+$D$7</f>
        <v>15296.316722246902</v>
      </c>
      <c r="D28">
        <f t="shared" si="22"/>
        <v>8111</v>
      </c>
      <c r="E28">
        <f t="shared" si="20"/>
        <v>15296</v>
      </c>
      <c r="H28">
        <v>2</v>
      </c>
      <c r="I28">
        <f>J27</f>
        <v>245527.15547583054</v>
      </c>
      <c r="J28">
        <f>J27+$G$7</f>
        <v>310980.33257415832</v>
      </c>
      <c r="K28">
        <f t="shared" si="23"/>
        <v>245528</v>
      </c>
      <c r="L28">
        <f t="shared" si="21"/>
        <v>310980</v>
      </c>
    </row>
    <row r="29" spans="1:22" x14ac:dyDescent="0.25">
      <c r="A29" s="3">
        <v>1</v>
      </c>
      <c r="B29" s="1">
        <f>C28</f>
        <v>15296.316722246902</v>
      </c>
      <c r="C29" s="1">
        <f>C28+$D$7</f>
        <v>22482.822300411503</v>
      </c>
      <c r="D29">
        <f t="shared" si="22"/>
        <v>15297</v>
      </c>
      <c r="E29">
        <f t="shared" si="20"/>
        <v>22483</v>
      </c>
      <c r="H29">
        <v>1</v>
      </c>
      <c r="I29">
        <f>J28</f>
        <v>310980.33257415832</v>
      </c>
      <c r="J29">
        <f>J28+$G$7</f>
        <v>376433.50967248611</v>
      </c>
      <c r="K29">
        <f t="shared" si="23"/>
        <v>310981</v>
      </c>
      <c r="L29">
        <f t="shared" si="21"/>
        <v>376434</v>
      </c>
    </row>
    <row r="31" spans="1:22" x14ac:dyDescent="0.25">
      <c r="I31" t="s">
        <v>17</v>
      </c>
      <c r="J31" t="s">
        <v>18</v>
      </c>
    </row>
    <row r="32" spans="1:22" x14ac:dyDescent="0.25">
      <c r="H32" t="s">
        <v>6</v>
      </c>
    </row>
    <row r="33" spans="8:12" x14ac:dyDescent="0.25">
      <c r="H33">
        <v>5</v>
      </c>
      <c r="I33">
        <f>J33-H7</f>
        <v>-1100.8381860410807</v>
      </c>
      <c r="J33">
        <f>J34-$H$7</f>
        <v>-508.65127162464842</v>
      </c>
      <c r="K33">
        <f>_xlfn.FLOOR.MATH(I33)</f>
        <v>-1101</v>
      </c>
      <c r="L33">
        <f>ROUND(J33,0)</f>
        <v>-509</v>
      </c>
    </row>
    <row r="34" spans="8:12" x14ac:dyDescent="0.25">
      <c r="H34">
        <v>4</v>
      </c>
      <c r="I34">
        <f>J33</f>
        <v>-508.65127162464842</v>
      </c>
      <c r="J34">
        <f>J35-$H$7</f>
        <v>83.535642791783857</v>
      </c>
      <c r="K34">
        <f>L33+1</f>
        <v>-508</v>
      </c>
      <c r="L34">
        <f t="shared" ref="L34:L37" si="24">ROUND(J34,0)</f>
        <v>84</v>
      </c>
    </row>
    <row r="35" spans="8:12" x14ac:dyDescent="0.25">
      <c r="H35">
        <v>3</v>
      </c>
      <c r="I35">
        <f>H6-(H7/2)</f>
        <v>83.535642791783857</v>
      </c>
      <c r="J35">
        <f>H6+(H7/2)</f>
        <v>675.72255720821613</v>
      </c>
      <c r="K35">
        <f t="shared" ref="K35:K37" si="25">L34+1</f>
        <v>85</v>
      </c>
      <c r="L35">
        <f t="shared" si="24"/>
        <v>676</v>
      </c>
    </row>
    <row r="36" spans="8:12" x14ac:dyDescent="0.25">
      <c r="H36">
        <v>2</v>
      </c>
      <c r="I36">
        <f>J35</f>
        <v>675.72255720821613</v>
      </c>
      <c r="J36">
        <f>J35+$H$7</f>
        <v>1267.9094716246484</v>
      </c>
      <c r="K36">
        <f t="shared" si="25"/>
        <v>677</v>
      </c>
      <c r="L36">
        <f t="shared" si="24"/>
        <v>1268</v>
      </c>
    </row>
    <row r="37" spans="8:12" x14ac:dyDescent="0.25">
      <c r="H37">
        <v>1</v>
      </c>
      <c r="I37">
        <f>J36</f>
        <v>1267.9094716246484</v>
      </c>
      <c r="J37">
        <f>J36+$H$7</f>
        <v>1860.0963860410807</v>
      </c>
      <c r="K37">
        <f t="shared" si="25"/>
        <v>1269</v>
      </c>
      <c r="L37">
        <f t="shared" si="24"/>
        <v>1860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20" sqref="C20"/>
    </sheetView>
  </sheetViews>
  <sheetFormatPr defaultRowHeight="15" x14ac:dyDescent="0.25"/>
  <cols>
    <col min="1" max="1" width="10.42578125" customWidth="1"/>
    <col min="2" max="2" width="18.85546875" style="1" customWidth="1"/>
    <col min="3" max="3" width="9.28515625" style="1" bestFit="1" customWidth="1"/>
    <col min="4" max="6" width="9.28515625" bestFit="1" customWidth="1"/>
    <col min="7" max="7" width="9.5703125" bestFit="1" customWidth="1"/>
    <col min="8" max="8" width="9.28515625" bestFit="1" customWidth="1"/>
    <col min="10" max="10" width="10.28515625" customWidth="1"/>
    <col min="14" max="14" width="14.5703125" customWidth="1"/>
  </cols>
  <sheetData>
    <row r="1" spans="1:14" x14ac:dyDescent="0.25">
      <c r="A1" s="10"/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14" x14ac:dyDescent="0.25">
      <c r="A2" s="41" t="s">
        <v>7</v>
      </c>
      <c r="B2" s="21">
        <v>16680</v>
      </c>
      <c r="C2" s="21">
        <v>19959</v>
      </c>
      <c r="D2" s="22">
        <v>241</v>
      </c>
      <c r="E2" s="22">
        <v>31392</v>
      </c>
      <c r="F2" s="22">
        <v>843</v>
      </c>
      <c r="G2" s="22">
        <v>299116</v>
      </c>
      <c r="H2" s="23">
        <v>79</v>
      </c>
    </row>
    <row r="3" spans="1:14" x14ac:dyDescent="0.25">
      <c r="A3" s="42"/>
      <c r="B3" s="24">
        <v>16521</v>
      </c>
      <c r="C3" s="24">
        <v>22193</v>
      </c>
      <c r="D3" s="22">
        <v>243</v>
      </c>
      <c r="E3" s="22">
        <v>31424</v>
      </c>
      <c r="F3" s="22">
        <v>908</v>
      </c>
      <c r="G3" s="22">
        <v>297751</v>
      </c>
      <c r="H3" s="25">
        <v>78</v>
      </c>
    </row>
    <row r="4" spans="1:14" x14ac:dyDescent="0.25">
      <c r="A4" s="42"/>
      <c r="B4" s="24">
        <v>16974</v>
      </c>
      <c r="C4" s="24">
        <v>19307</v>
      </c>
      <c r="D4" s="22">
        <v>242</v>
      </c>
      <c r="E4" s="22">
        <v>30937</v>
      </c>
      <c r="F4" s="22">
        <v>854</v>
      </c>
      <c r="G4" s="22">
        <v>298406</v>
      </c>
      <c r="H4" s="25">
        <v>63</v>
      </c>
    </row>
    <row r="5" spans="1:14" x14ac:dyDescent="0.25">
      <c r="A5" s="42"/>
      <c r="B5" s="24">
        <v>16478</v>
      </c>
      <c r="C5" s="24">
        <v>19641</v>
      </c>
      <c r="D5" s="22">
        <v>245</v>
      </c>
      <c r="E5" s="22">
        <v>31208</v>
      </c>
      <c r="F5" s="22">
        <v>854</v>
      </c>
      <c r="G5" s="22">
        <v>297484</v>
      </c>
      <c r="H5" s="25">
        <v>78</v>
      </c>
    </row>
    <row r="6" spans="1:14" x14ac:dyDescent="0.25">
      <c r="A6" s="42"/>
      <c r="B6" s="24">
        <v>16563</v>
      </c>
      <c r="C6" s="24">
        <v>19850</v>
      </c>
      <c r="D6" s="22">
        <v>245</v>
      </c>
      <c r="E6" s="22">
        <v>31269</v>
      </c>
      <c r="F6" s="22">
        <v>856</v>
      </c>
      <c r="G6" s="22">
        <v>298484</v>
      </c>
      <c r="H6" s="25">
        <v>78</v>
      </c>
    </row>
    <row r="7" spans="1:14" x14ac:dyDescent="0.25">
      <c r="A7" s="42"/>
      <c r="B7" s="24">
        <v>17520</v>
      </c>
      <c r="C7" s="24">
        <v>20549</v>
      </c>
      <c r="D7" s="22">
        <v>241</v>
      </c>
      <c r="E7" s="22">
        <v>32280</v>
      </c>
      <c r="F7" s="22">
        <v>854</v>
      </c>
      <c r="G7" s="22">
        <v>297453</v>
      </c>
      <c r="H7" s="25">
        <v>62</v>
      </c>
      <c r="N7" s="22"/>
    </row>
    <row r="8" spans="1:14" x14ac:dyDescent="0.25">
      <c r="A8" s="42"/>
      <c r="B8" s="24">
        <v>18003</v>
      </c>
      <c r="C8" s="24">
        <v>20962</v>
      </c>
      <c r="D8" s="22">
        <v>244</v>
      </c>
      <c r="E8" s="22">
        <v>31744</v>
      </c>
      <c r="F8" s="22">
        <v>858</v>
      </c>
      <c r="G8" s="22">
        <v>298593</v>
      </c>
      <c r="H8" s="25">
        <v>78</v>
      </c>
      <c r="N8" s="22"/>
    </row>
    <row r="9" spans="1:14" x14ac:dyDescent="0.25">
      <c r="A9" s="42"/>
      <c r="B9" s="24">
        <v>18078</v>
      </c>
      <c r="C9" s="24">
        <v>21938</v>
      </c>
      <c r="D9" s="22">
        <v>243</v>
      </c>
      <c r="E9" s="22">
        <v>31270</v>
      </c>
      <c r="F9" s="22">
        <v>857</v>
      </c>
      <c r="G9" s="22">
        <v>297453</v>
      </c>
      <c r="H9" s="25">
        <v>78</v>
      </c>
    </row>
    <row r="10" spans="1:14" x14ac:dyDescent="0.25">
      <c r="A10" s="42"/>
      <c r="B10" s="24">
        <v>16785</v>
      </c>
      <c r="C10" s="24">
        <v>22412</v>
      </c>
      <c r="D10" s="22">
        <v>242</v>
      </c>
      <c r="E10" s="22">
        <v>31093</v>
      </c>
      <c r="F10" s="22">
        <v>854</v>
      </c>
      <c r="G10" s="22">
        <v>297343</v>
      </c>
      <c r="H10" s="25">
        <v>62</v>
      </c>
    </row>
    <row r="11" spans="1:14" x14ac:dyDescent="0.25">
      <c r="A11" s="43"/>
      <c r="B11" s="24">
        <v>17010</v>
      </c>
      <c r="C11" s="24">
        <v>22507</v>
      </c>
      <c r="D11" s="22">
        <v>243</v>
      </c>
      <c r="E11" s="22">
        <v>30959</v>
      </c>
      <c r="F11" s="22">
        <v>855</v>
      </c>
      <c r="G11" s="22">
        <v>297453</v>
      </c>
      <c r="H11" s="26">
        <v>63</v>
      </c>
      <c r="N11" s="22"/>
    </row>
    <row r="12" spans="1:14" x14ac:dyDescent="0.25">
      <c r="A12" s="2" t="s">
        <v>11</v>
      </c>
      <c r="B12" s="13">
        <f t="shared" ref="B12:H12" si="0">AVERAGE(B2:B11)</f>
        <v>17061.2</v>
      </c>
      <c r="C12" s="13">
        <f t="shared" si="0"/>
        <v>20931.8</v>
      </c>
      <c r="D12" s="13">
        <f t="shared" si="0"/>
        <v>242.9</v>
      </c>
      <c r="E12" s="13">
        <f t="shared" si="0"/>
        <v>31357.599999999999</v>
      </c>
      <c r="F12" s="13">
        <f t="shared" si="0"/>
        <v>859.3</v>
      </c>
      <c r="G12" s="13">
        <f t="shared" si="0"/>
        <v>297953.59999999998</v>
      </c>
      <c r="H12" s="13">
        <f t="shared" si="0"/>
        <v>71.900000000000006</v>
      </c>
    </row>
    <row r="13" spans="1:14" x14ac:dyDescent="0.25">
      <c r="A13" s="3"/>
      <c r="B13" s="27"/>
      <c r="C13" s="27"/>
      <c r="D13" s="22"/>
      <c r="E13" s="22"/>
      <c r="F13" s="22"/>
      <c r="G13" s="22"/>
      <c r="H13" s="22"/>
    </row>
    <row r="14" spans="1:14" x14ac:dyDescent="0.25">
      <c r="A14" s="3"/>
    </row>
    <row r="15" spans="1:14" x14ac:dyDescent="0.25">
      <c r="A15" s="3"/>
    </row>
    <row r="16" spans="1:14" x14ac:dyDescent="0.25">
      <c r="A16" s="3"/>
      <c r="K16" s="28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4"/>
    </row>
  </sheetData>
  <mergeCells count="1">
    <mergeCell ref="A2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6" sqref="E26"/>
    </sheetView>
  </sheetViews>
  <sheetFormatPr defaultRowHeight="15" x14ac:dyDescent="0.25"/>
  <sheetData>
    <row r="1" spans="1:8" x14ac:dyDescent="0.25">
      <c r="A1" s="10"/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5">
      <c r="A2" s="41" t="s">
        <v>10</v>
      </c>
      <c r="B2" s="1">
        <v>12266</v>
      </c>
      <c r="C2" s="1">
        <v>15904</v>
      </c>
      <c r="D2">
        <v>528</v>
      </c>
      <c r="E2">
        <v>52790</v>
      </c>
      <c r="F2">
        <v>518</v>
      </c>
      <c r="G2">
        <v>201772</v>
      </c>
      <c r="H2" s="7">
        <v>17</v>
      </c>
    </row>
    <row r="3" spans="1:8" x14ac:dyDescent="0.25">
      <c r="A3" s="42"/>
      <c r="B3" s="1">
        <v>12287</v>
      </c>
      <c r="C3" s="1">
        <v>16024</v>
      </c>
      <c r="D3">
        <v>522</v>
      </c>
      <c r="E3">
        <v>52392</v>
      </c>
      <c r="F3">
        <v>520</v>
      </c>
      <c r="G3">
        <v>201627</v>
      </c>
      <c r="H3" s="8">
        <v>16</v>
      </c>
    </row>
    <row r="4" spans="1:8" x14ac:dyDescent="0.25">
      <c r="A4" s="42"/>
      <c r="B4" s="1">
        <v>12263</v>
      </c>
      <c r="C4" s="1">
        <v>16003</v>
      </c>
      <c r="D4">
        <v>532</v>
      </c>
      <c r="E4">
        <v>52479</v>
      </c>
      <c r="F4">
        <v>521</v>
      </c>
      <c r="G4">
        <v>201140</v>
      </c>
      <c r="H4" s="8">
        <v>27</v>
      </c>
    </row>
    <row r="5" spans="1:8" x14ac:dyDescent="0.25">
      <c r="A5" s="42"/>
      <c r="B5" s="3">
        <v>12265</v>
      </c>
      <c r="C5" s="3">
        <v>16018</v>
      </c>
      <c r="D5">
        <v>526</v>
      </c>
      <c r="E5">
        <v>51780</v>
      </c>
      <c r="F5">
        <v>513</v>
      </c>
      <c r="G5">
        <v>201691</v>
      </c>
      <c r="H5" s="8">
        <v>16</v>
      </c>
    </row>
    <row r="6" spans="1:8" x14ac:dyDescent="0.25">
      <c r="A6" s="42"/>
      <c r="B6" s="3">
        <v>12335</v>
      </c>
      <c r="C6" s="3">
        <v>15999</v>
      </c>
      <c r="D6">
        <v>537</v>
      </c>
      <c r="E6">
        <v>51574</v>
      </c>
      <c r="F6">
        <v>509</v>
      </c>
      <c r="G6">
        <v>201262</v>
      </c>
      <c r="H6" s="8">
        <v>17</v>
      </c>
    </row>
    <row r="7" spans="1:8" x14ac:dyDescent="0.25">
      <c r="A7" s="42"/>
      <c r="B7" s="3">
        <v>12656</v>
      </c>
      <c r="C7" s="3">
        <v>16084</v>
      </c>
      <c r="D7">
        <v>578</v>
      </c>
      <c r="E7">
        <v>51633</v>
      </c>
      <c r="F7">
        <v>510</v>
      </c>
      <c r="G7">
        <v>201219</v>
      </c>
      <c r="H7" s="8">
        <v>16</v>
      </c>
    </row>
    <row r="8" spans="1:8" x14ac:dyDescent="0.25">
      <c r="A8" s="42"/>
      <c r="B8" s="3">
        <v>12480</v>
      </c>
      <c r="C8" s="3">
        <v>15978</v>
      </c>
      <c r="D8">
        <v>598</v>
      </c>
      <c r="E8">
        <v>52397</v>
      </c>
      <c r="F8">
        <v>522</v>
      </c>
      <c r="G8">
        <v>201912</v>
      </c>
      <c r="H8" s="8">
        <v>20</v>
      </c>
    </row>
    <row r="9" spans="1:8" x14ac:dyDescent="0.25">
      <c r="A9" s="42"/>
      <c r="B9" s="3">
        <v>12417</v>
      </c>
      <c r="C9" s="3">
        <v>16115</v>
      </c>
      <c r="D9">
        <v>528</v>
      </c>
      <c r="E9">
        <v>51532</v>
      </c>
      <c r="F9">
        <v>517</v>
      </c>
      <c r="G9">
        <v>201724</v>
      </c>
      <c r="H9" s="8">
        <v>10</v>
      </c>
    </row>
    <row r="10" spans="1:8" x14ac:dyDescent="0.25">
      <c r="A10" s="42"/>
      <c r="B10" s="3">
        <v>12342</v>
      </c>
      <c r="C10" s="3">
        <v>16010</v>
      </c>
      <c r="D10">
        <v>532</v>
      </c>
      <c r="E10">
        <v>51957</v>
      </c>
      <c r="F10">
        <v>515</v>
      </c>
      <c r="G10">
        <v>202157</v>
      </c>
      <c r="H10" s="8">
        <v>20</v>
      </c>
    </row>
    <row r="11" spans="1:8" x14ac:dyDescent="0.25">
      <c r="A11" s="43"/>
      <c r="B11" s="3">
        <v>12336</v>
      </c>
      <c r="C11" s="3">
        <v>16001</v>
      </c>
      <c r="D11">
        <v>535</v>
      </c>
      <c r="E11">
        <v>53613</v>
      </c>
      <c r="F11">
        <v>516</v>
      </c>
      <c r="G11">
        <v>202045</v>
      </c>
      <c r="H11" s="9">
        <v>20</v>
      </c>
    </row>
    <row r="12" spans="1:8" x14ac:dyDescent="0.25">
      <c r="A12" s="2" t="s">
        <v>11</v>
      </c>
      <c r="B12" s="2">
        <f t="shared" ref="B12:H12" si="0">AVERAGE(B2:B11)</f>
        <v>12364.7</v>
      </c>
      <c r="C12" s="2">
        <f t="shared" si="0"/>
        <v>16013.6</v>
      </c>
      <c r="D12" s="2">
        <f t="shared" si="0"/>
        <v>541.6</v>
      </c>
      <c r="E12" s="2">
        <f t="shared" si="0"/>
        <v>52214.7</v>
      </c>
      <c r="F12" s="2">
        <f t="shared" si="0"/>
        <v>516.1</v>
      </c>
      <c r="G12" s="2">
        <f t="shared" si="0"/>
        <v>201654.9</v>
      </c>
      <c r="H12" s="2">
        <f t="shared" si="0"/>
        <v>17.899999999999999</v>
      </c>
    </row>
    <row r="18" spans="11:11" x14ac:dyDescent="0.25">
      <c r="K18" s="11"/>
    </row>
  </sheetData>
  <mergeCells count="1">
    <mergeCell ref="A2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33" sqref="F33"/>
    </sheetView>
  </sheetViews>
  <sheetFormatPr defaultRowHeight="15" x14ac:dyDescent="0.25"/>
  <cols>
    <col min="5" max="5" width="13.140625" customWidth="1"/>
    <col min="7" max="7" width="17" customWidth="1"/>
  </cols>
  <sheetData>
    <row r="1" spans="1:8" x14ac:dyDescent="0.25">
      <c r="A1" s="10"/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5">
      <c r="A2" s="41" t="s">
        <v>8</v>
      </c>
      <c r="B2" s="1"/>
      <c r="C2" s="1"/>
      <c r="D2" s="12">
        <v>314.69869999999997</v>
      </c>
      <c r="E2" s="15">
        <v>31781.918099999999</v>
      </c>
      <c r="F2">
        <v>959.06349999999998</v>
      </c>
      <c r="G2" s="15">
        <v>138520.75750000001</v>
      </c>
      <c r="H2" s="7">
        <v>23.9389</v>
      </c>
    </row>
    <row r="3" spans="1:8" x14ac:dyDescent="0.25">
      <c r="A3" s="42"/>
      <c r="B3" s="1"/>
      <c r="C3" s="1"/>
      <c r="D3" s="12">
        <v>329.286</v>
      </c>
      <c r="E3" s="15">
        <v>32469.338599999999</v>
      </c>
      <c r="F3">
        <v>793.97180000000003</v>
      </c>
      <c r="G3" s="15">
        <v>138678.7628</v>
      </c>
      <c r="H3" s="8">
        <v>23.137799999999999</v>
      </c>
    </row>
    <row r="4" spans="1:8" x14ac:dyDescent="0.25">
      <c r="A4" s="42"/>
      <c r="B4" s="1"/>
      <c r="C4" s="1"/>
      <c r="D4">
        <v>322.14499999999998</v>
      </c>
      <c r="E4">
        <v>32312.559600000001</v>
      </c>
      <c r="F4">
        <v>793.97180000000003</v>
      </c>
      <c r="G4" s="15">
        <v>139073.82250000001</v>
      </c>
      <c r="H4" s="8">
        <v>23.793700000000001</v>
      </c>
    </row>
    <row r="5" spans="1:8" x14ac:dyDescent="0.25">
      <c r="A5" s="42"/>
      <c r="B5" s="1"/>
      <c r="C5" s="1"/>
      <c r="D5" s="12">
        <v>317.60120000000001</v>
      </c>
      <c r="E5" s="14">
        <v>31443.833999999999</v>
      </c>
      <c r="F5">
        <v>800.92</v>
      </c>
      <c r="G5" s="15">
        <v>139282.68590000001</v>
      </c>
      <c r="H5" s="8">
        <v>23.531099999999999</v>
      </c>
    </row>
    <row r="6" spans="1:8" x14ac:dyDescent="0.25">
      <c r="A6" s="42"/>
      <c r="B6" s="1"/>
      <c r="C6" s="1"/>
      <c r="D6" s="12">
        <v>329.99869999999999</v>
      </c>
      <c r="E6">
        <v>34519.516300000003</v>
      </c>
      <c r="F6">
        <v>803.43529999999998</v>
      </c>
      <c r="G6" s="15">
        <v>138795.53279999999</v>
      </c>
      <c r="H6" s="8">
        <v>23.920200000000001</v>
      </c>
    </row>
    <row r="7" spans="1:8" x14ac:dyDescent="0.25">
      <c r="A7" s="42"/>
      <c r="B7" s="1"/>
      <c r="C7" s="1"/>
      <c r="D7" s="12">
        <v>320.74650000000003</v>
      </c>
      <c r="E7" s="15">
        <v>32281.815299999998</v>
      </c>
      <c r="F7">
        <v>897.95510000000002</v>
      </c>
      <c r="G7" s="15">
        <v>138673.51060000001</v>
      </c>
      <c r="H7" s="8">
        <v>21.892499999999998</v>
      </c>
    </row>
    <row r="8" spans="1:8" x14ac:dyDescent="0.25">
      <c r="A8" s="42"/>
      <c r="B8" s="1"/>
      <c r="C8" s="1"/>
      <c r="D8" s="12">
        <v>319.71609999999998</v>
      </c>
      <c r="E8" s="15">
        <v>33912.854500000001</v>
      </c>
      <c r="F8" s="15">
        <v>808.43859999999995</v>
      </c>
      <c r="G8" s="15">
        <v>133927.33979999999</v>
      </c>
      <c r="H8" s="8">
        <v>25.227</v>
      </c>
    </row>
    <row r="9" spans="1:8" x14ac:dyDescent="0.25">
      <c r="A9" s="42"/>
      <c r="B9" s="1"/>
      <c r="C9" s="1"/>
      <c r="D9" s="12">
        <v>311.91460000000001</v>
      </c>
      <c r="E9" s="15">
        <v>33096.880899999996</v>
      </c>
      <c r="F9">
        <v>878.2133</v>
      </c>
      <c r="G9" s="15">
        <v>141220.93470000001</v>
      </c>
      <c r="H9" s="8">
        <v>30.2987</v>
      </c>
    </row>
    <row r="10" spans="1:8" x14ac:dyDescent="0.25">
      <c r="A10" s="42"/>
      <c r="B10" s="1"/>
      <c r="C10" s="1"/>
      <c r="D10" s="12">
        <v>309.05200000000002</v>
      </c>
      <c r="E10" s="15">
        <v>37214.236599999997</v>
      </c>
      <c r="F10">
        <v>792.41250000000002</v>
      </c>
      <c r="G10" s="15">
        <v>140734.08869999999</v>
      </c>
      <c r="H10" s="17">
        <v>21.672000000000001</v>
      </c>
    </row>
    <row r="11" spans="1:8" x14ac:dyDescent="0.25">
      <c r="A11" s="43"/>
      <c r="B11" s="1"/>
      <c r="C11" s="1"/>
      <c r="D11" s="12">
        <v>317.17540000000002</v>
      </c>
      <c r="E11" s="15">
        <v>35895.4113</v>
      </c>
      <c r="F11">
        <v>785.56809999999996</v>
      </c>
      <c r="G11" s="15">
        <v>139024.57250000001</v>
      </c>
      <c r="H11" s="9">
        <v>22.877099999999999</v>
      </c>
    </row>
    <row r="12" spans="1:8" x14ac:dyDescent="0.25">
      <c r="A12" s="2" t="s">
        <v>11</v>
      </c>
      <c r="B12" s="2" t="s">
        <v>13</v>
      </c>
      <c r="C12" s="2" t="s">
        <v>13</v>
      </c>
      <c r="D12" s="2">
        <f>AVERAGE(D2:D11)</f>
        <v>319.23342000000002</v>
      </c>
      <c r="E12" s="2">
        <f>AVERAGE(E2:E11)</f>
        <v>33492.836519999997</v>
      </c>
      <c r="F12" s="2">
        <f>AVERAGE(F2:F11)</f>
        <v>831.3950000000001</v>
      </c>
      <c r="G12" s="20">
        <f>AVERAGE(G2:G11)</f>
        <v>138793.20078000001</v>
      </c>
      <c r="H12" s="2">
        <f>AVERAGE(H2:H11)</f>
        <v>24.0289</v>
      </c>
    </row>
    <row r="17" spans="10:10" x14ac:dyDescent="0.25">
      <c r="J17" s="11"/>
    </row>
  </sheetData>
  <mergeCells count="1">
    <mergeCell ref="A2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8" sqref="F28"/>
    </sheetView>
  </sheetViews>
  <sheetFormatPr defaultRowHeight="15" x14ac:dyDescent="0.25"/>
  <cols>
    <col min="4" max="4" width="10.28515625" bestFit="1" customWidth="1"/>
    <col min="5" max="6" width="9.5703125" bestFit="1" customWidth="1"/>
    <col min="7" max="7" width="15.140625" customWidth="1"/>
    <col min="8" max="8" width="9.28515625" bestFit="1" customWidth="1"/>
  </cols>
  <sheetData>
    <row r="1" spans="1:8" x14ac:dyDescent="0.25">
      <c r="A1" s="10"/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5">
      <c r="A2" s="41" t="s">
        <v>9</v>
      </c>
      <c r="B2" s="44" t="s">
        <v>12</v>
      </c>
      <c r="C2" s="47" t="s">
        <v>12</v>
      </c>
      <c r="D2" s="14">
        <v>16859.375</v>
      </c>
      <c r="E2" s="14">
        <v>36328.125</v>
      </c>
      <c r="F2" s="14">
        <v>36515.625</v>
      </c>
      <c r="G2" s="14">
        <v>208281.25</v>
      </c>
      <c r="H2" s="16">
        <v>1375</v>
      </c>
    </row>
    <row r="3" spans="1:8" x14ac:dyDescent="0.25">
      <c r="A3" s="42"/>
      <c r="B3" s="45"/>
      <c r="C3" s="48"/>
      <c r="D3" s="14">
        <v>17046.875</v>
      </c>
      <c r="E3" s="14">
        <v>36312.5</v>
      </c>
      <c r="F3" s="14">
        <v>36312.5</v>
      </c>
      <c r="G3" s="14">
        <v>179937.5</v>
      </c>
      <c r="H3" s="17">
        <v>1453.125</v>
      </c>
    </row>
    <row r="4" spans="1:8" x14ac:dyDescent="0.25">
      <c r="A4" s="42"/>
      <c r="B4" s="45"/>
      <c r="C4" s="48"/>
      <c r="D4" s="14">
        <v>16546.875</v>
      </c>
      <c r="E4" s="14" t="s">
        <v>14</v>
      </c>
      <c r="F4" s="14">
        <v>35359.375</v>
      </c>
      <c r="G4" s="14">
        <v>176578.125</v>
      </c>
      <c r="H4" s="17">
        <v>1375</v>
      </c>
    </row>
    <row r="5" spans="1:8" x14ac:dyDescent="0.25">
      <c r="A5" s="42"/>
      <c r="B5" s="45"/>
      <c r="C5" s="48"/>
      <c r="D5" s="14">
        <v>16640.625</v>
      </c>
      <c r="E5" s="18">
        <v>35640.625</v>
      </c>
      <c r="F5" s="14">
        <v>37265.625</v>
      </c>
      <c r="G5" s="14">
        <v>175890.625</v>
      </c>
      <c r="H5" s="17">
        <v>1437.5</v>
      </c>
    </row>
    <row r="6" spans="1:8" x14ac:dyDescent="0.25">
      <c r="A6" s="42"/>
      <c r="B6" s="45"/>
      <c r="C6" s="48"/>
      <c r="D6" s="14">
        <v>17453.125</v>
      </c>
      <c r="E6" s="14">
        <v>35859.375</v>
      </c>
      <c r="F6" s="14">
        <v>35906.25</v>
      </c>
      <c r="G6" s="14">
        <v>173921.875</v>
      </c>
      <c r="H6" s="17">
        <v>1343.75</v>
      </c>
    </row>
    <row r="7" spans="1:8" x14ac:dyDescent="0.25">
      <c r="A7" s="42"/>
      <c r="B7" s="45"/>
      <c r="C7" s="48"/>
      <c r="D7" s="14">
        <v>16578.125</v>
      </c>
      <c r="E7" s="14">
        <v>35578.125</v>
      </c>
      <c r="F7" s="14">
        <v>36421.875</v>
      </c>
      <c r="G7" s="14">
        <v>175031.25</v>
      </c>
      <c r="H7" s="17">
        <v>1390.625</v>
      </c>
    </row>
    <row r="8" spans="1:8" x14ac:dyDescent="0.25">
      <c r="A8" s="42"/>
      <c r="B8" s="45"/>
      <c r="C8" s="48"/>
      <c r="D8" s="14">
        <v>17062.5</v>
      </c>
      <c r="E8" s="14">
        <v>35546.875</v>
      </c>
      <c r="F8" s="14">
        <v>35687.5</v>
      </c>
      <c r="G8" s="14">
        <v>176015.625</v>
      </c>
      <c r="H8" s="17">
        <v>1390.625</v>
      </c>
    </row>
    <row r="9" spans="1:8" x14ac:dyDescent="0.25">
      <c r="A9" s="42"/>
      <c r="B9" s="45"/>
      <c r="C9" s="48"/>
      <c r="D9" s="14">
        <v>16718.75</v>
      </c>
      <c r="E9" s="14">
        <v>36312.5</v>
      </c>
      <c r="F9" s="14">
        <v>36031.25</v>
      </c>
      <c r="G9" s="14">
        <v>178375</v>
      </c>
      <c r="H9" s="17">
        <v>1421.875</v>
      </c>
    </row>
    <row r="10" spans="1:8" x14ac:dyDescent="0.25">
      <c r="A10" s="42"/>
      <c r="B10" s="45"/>
      <c r="C10" s="48"/>
      <c r="D10" s="14">
        <v>17265.625</v>
      </c>
      <c r="E10" s="14">
        <v>35953.125</v>
      </c>
      <c r="F10" s="14">
        <v>36921.875</v>
      </c>
      <c r="G10" s="14">
        <v>178531.25</v>
      </c>
      <c r="H10" s="17">
        <v>1390.625</v>
      </c>
    </row>
    <row r="11" spans="1:8" x14ac:dyDescent="0.25">
      <c r="A11" s="43"/>
      <c r="B11" s="46"/>
      <c r="C11" s="49"/>
      <c r="D11" s="14">
        <v>17453.125</v>
      </c>
      <c r="E11" s="14">
        <v>35093.75</v>
      </c>
      <c r="F11" s="14">
        <v>36765.625</v>
      </c>
      <c r="G11" s="14">
        <v>175015.625</v>
      </c>
      <c r="H11" s="19">
        <v>1468.75</v>
      </c>
    </row>
    <row r="12" spans="1:8" x14ac:dyDescent="0.25">
      <c r="A12" s="2" t="s">
        <v>11</v>
      </c>
      <c r="B12" s="2" t="s">
        <v>13</v>
      </c>
      <c r="C12" s="2" t="s">
        <v>13</v>
      </c>
      <c r="D12" s="2">
        <f>AVERAGE(D2:D11)</f>
        <v>16962.5</v>
      </c>
      <c r="E12" s="2">
        <f t="shared" ref="E12:H12" si="0">AVERAGE(E2:E11)</f>
        <v>35847.222222222219</v>
      </c>
      <c r="F12" s="13">
        <f t="shared" si="0"/>
        <v>36318.75</v>
      </c>
      <c r="G12" s="13">
        <f>AVERAGE(G2:G11)</f>
        <v>179757.8125</v>
      </c>
      <c r="H12" s="2">
        <f t="shared" si="0"/>
        <v>1404.6875</v>
      </c>
    </row>
    <row r="13" spans="1:8" x14ac:dyDescent="0.25">
      <c r="G13" t="s">
        <v>15</v>
      </c>
    </row>
  </sheetData>
  <mergeCells count="3">
    <mergeCell ref="A2:A11"/>
    <mergeCell ref="B2:B11"/>
    <mergeCell ref="C2:C11"/>
  </mergeCells>
  <pageMargins left="0.7" right="0.7" top="0.75" bottom="0.75" header="0.3" footer="0.3"/>
  <ignoredErrors>
    <ignoredError sqref="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Ocenjevanje</vt:lpstr>
      <vt:lpstr>C</vt:lpstr>
      <vt:lpstr>Go</vt:lpstr>
      <vt:lpstr>Java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Martin123</dc:creator>
  <cp:lastModifiedBy>Martin123</cp:lastModifiedBy>
  <dcterms:created xsi:type="dcterms:W3CDTF">2023-08-21T18:21:54Z</dcterms:created>
  <dcterms:modified xsi:type="dcterms:W3CDTF">2023-09-24T23:17:48Z</dcterms:modified>
</cp:coreProperties>
</file>