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F116" i="1"/>
  <c r="L156"/>
  <c r="K156"/>
  <c r="M156"/>
  <c r="I156"/>
  <c r="G156"/>
  <c r="H156" s="1"/>
  <c r="F156"/>
  <c r="L157"/>
  <c r="K157"/>
  <c r="M157"/>
  <c r="I157"/>
  <c r="G157"/>
  <c r="H157" s="1"/>
  <c r="F157"/>
  <c r="K114"/>
  <c r="L114"/>
  <c r="I114"/>
  <c r="G114"/>
  <c r="H114" s="1"/>
  <c r="F114"/>
  <c r="K86"/>
  <c r="L86"/>
  <c r="M86"/>
  <c r="I86"/>
  <c r="G86"/>
  <c r="H86" s="1"/>
  <c r="F86"/>
  <c r="K117"/>
  <c r="L117"/>
  <c r="I117"/>
  <c r="G117"/>
  <c r="H117" s="1"/>
  <c r="F117"/>
  <c r="L93"/>
  <c r="K93"/>
  <c r="M93"/>
  <c r="I93"/>
  <c r="G93"/>
  <c r="H93" s="1"/>
  <c r="F93"/>
  <c r="L112"/>
  <c r="K112"/>
  <c r="I112"/>
  <c r="F112"/>
  <c r="G112" s="1"/>
  <c r="H112" s="1"/>
  <c r="I130"/>
  <c r="K130" s="1"/>
  <c r="F130"/>
  <c r="G130" s="1"/>
  <c r="H130" s="1"/>
  <c r="I53"/>
  <c r="L53" s="1"/>
  <c r="F53"/>
  <c r="G53" s="1"/>
  <c r="I15"/>
  <c r="L15" s="1"/>
  <c r="F15"/>
  <c r="G15" s="1"/>
  <c r="I129"/>
  <c r="L129" s="1"/>
  <c r="F129"/>
  <c r="G129" s="1"/>
  <c r="H129" s="1"/>
  <c r="I134"/>
  <c r="I140"/>
  <c r="I80"/>
  <c r="I37"/>
  <c r="I141"/>
  <c r="I159"/>
  <c r="I152"/>
  <c r="I75"/>
  <c r="I96"/>
  <c r="I145"/>
  <c r="I121"/>
  <c r="M114" l="1"/>
  <c r="M117"/>
  <c r="M112"/>
  <c r="H15"/>
  <c r="M15"/>
  <c r="H53"/>
  <c r="M53"/>
  <c r="K129"/>
  <c r="K15"/>
  <c r="K53"/>
  <c r="L130"/>
  <c r="M130"/>
  <c r="M129"/>
  <c r="I61"/>
  <c r="I35"/>
  <c r="I33"/>
  <c r="I138"/>
  <c r="I45"/>
  <c r="I10"/>
  <c r="I76"/>
  <c r="I47"/>
  <c r="I49"/>
  <c r="I119"/>
  <c r="I137"/>
  <c r="I127"/>
  <c r="I58"/>
  <c r="I143"/>
  <c r="I100"/>
  <c r="L100" s="1"/>
  <c r="I99"/>
  <c r="L99" s="1"/>
  <c r="F99"/>
  <c r="G99" s="1"/>
  <c r="F98"/>
  <c r="F100"/>
  <c r="G100" s="1"/>
  <c r="K35"/>
  <c r="M100" l="1"/>
  <c r="H100"/>
  <c r="H99"/>
  <c r="M99"/>
  <c r="K100"/>
  <c r="K99"/>
  <c r="I101"/>
  <c r="L101" s="1"/>
  <c r="F101"/>
  <c r="G101" s="1"/>
  <c r="I4"/>
  <c r="L4" s="1"/>
  <c r="F4"/>
  <c r="G4" s="1"/>
  <c r="F5"/>
  <c r="I36"/>
  <c r="F36"/>
  <c r="G36" s="1"/>
  <c r="I16"/>
  <c r="L16" s="1"/>
  <c r="F16"/>
  <c r="G16" s="1"/>
  <c r="I17"/>
  <c r="L17" s="1"/>
  <c r="I12"/>
  <c r="L12" s="1"/>
  <c r="I13"/>
  <c r="L13" s="1"/>
  <c r="I14"/>
  <c r="L14" s="1"/>
  <c r="F17"/>
  <c r="G17" s="1"/>
  <c r="F137"/>
  <c r="F20"/>
  <c r="F135"/>
  <c r="F74"/>
  <c r="I116"/>
  <c r="I108"/>
  <c r="I135"/>
  <c r="I11"/>
  <c r="I31"/>
  <c r="I74"/>
  <c r="I70"/>
  <c r="I107"/>
  <c r="I43"/>
  <c r="I39"/>
  <c r="I144"/>
  <c r="I154"/>
  <c r="I7"/>
  <c r="I98"/>
  <c r="K98" s="1"/>
  <c r="I46"/>
  <c r="I85"/>
  <c r="I54"/>
  <c r="I87"/>
  <c r="I89"/>
  <c r="I34"/>
  <c r="K34" s="1"/>
  <c r="L34"/>
  <c r="F29"/>
  <c r="F30"/>
  <c r="F31"/>
  <c r="F32"/>
  <c r="F33"/>
  <c r="F34"/>
  <c r="K31"/>
  <c r="K33"/>
  <c r="I30"/>
  <c r="K30" s="1"/>
  <c r="I32"/>
  <c r="K32" s="1"/>
  <c r="L31"/>
  <c r="L32"/>
  <c r="F35"/>
  <c r="G35" s="1"/>
  <c r="F37"/>
  <c r="L35"/>
  <c r="I25"/>
  <c r="I29"/>
  <c r="I118"/>
  <c r="I82"/>
  <c r="I79"/>
  <c r="I71"/>
  <c r="I110"/>
  <c r="I150"/>
  <c r="I148"/>
  <c r="I55"/>
  <c r="I155"/>
  <c r="I133"/>
  <c r="I48"/>
  <c r="I67"/>
  <c r="I41"/>
  <c r="I9"/>
  <c r="M36" l="1"/>
  <c r="H36"/>
  <c r="L36"/>
  <c r="K36"/>
  <c r="K4"/>
  <c r="K101"/>
  <c r="G98"/>
  <c r="M101"/>
  <c r="H101"/>
  <c r="H4"/>
  <c r="M4"/>
  <c r="G33"/>
  <c r="G32"/>
  <c r="G30"/>
  <c r="M35"/>
  <c r="H35"/>
  <c r="G34"/>
  <c r="H34" s="1"/>
  <c r="G31"/>
  <c r="H31" s="1"/>
  <c r="L33"/>
  <c r="H33"/>
  <c r="H32"/>
  <c r="H30"/>
  <c r="K17"/>
  <c r="K14"/>
  <c r="K13"/>
  <c r="K12"/>
  <c r="K16"/>
  <c r="H16"/>
  <c r="M16"/>
  <c r="H17"/>
  <c r="M17"/>
  <c r="M34"/>
  <c r="M33"/>
  <c r="M32"/>
  <c r="I97"/>
  <c r="K97" s="1"/>
  <c r="M98" l="1"/>
  <c r="I44"/>
  <c r="I69"/>
  <c r="I57"/>
  <c r="I56"/>
  <c r="I5"/>
  <c r="G5" s="1"/>
  <c r="I139" l="1"/>
  <c r="I142"/>
  <c r="I115"/>
  <c r="I8" l="1"/>
  <c r="I109"/>
  <c r="I103"/>
  <c r="I104"/>
  <c r="I60"/>
  <c r="I153"/>
  <c r="I52"/>
  <c r="L154" l="1"/>
  <c r="L96"/>
  <c r="L60"/>
  <c r="L152"/>
  <c r="I158"/>
  <c r="L158" s="1"/>
  <c r="L159"/>
  <c r="I160"/>
  <c r="L160" s="1"/>
  <c r="I131"/>
  <c r="I132"/>
  <c r="L132" s="1"/>
  <c r="L133"/>
  <c r="L134"/>
  <c r="L135"/>
  <c r="I136"/>
  <c r="L136" s="1"/>
  <c r="L137"/>
  <c r="L138"/>
  <c r="L139"/>
  <c r="L140"/>
  <c r="L142"/>
  <c r="L143"/>
  <c r="L144"/>
  <c r="L145"/>
  <c r="I146"/>
  <c r="L146" s="1"/>
  <c r="I147"/>
  <c r="L147" s="1"/>
  <c r="L148"/>
  <c r="I149"/>
  <c r="L149" s="1"/>
  <c r="L150"/>
  <c r="I151"/>
  <c r="L151" s="1"/>
  <c r="I106"/>
  <c r="L106" s="1"/>
  <c r="L107"/>
  <c r="L108"/>
  <c r="L109"/>
  <c r="L110"/>
  <c r="I111"/>
  <c r="L111" s="1"/>
  <c r="I113"/>
  <c r="L113" s="1"/>
  <c r="L116"/>
  <c r="L118"/>
  <c r="I120"/>
  <c r="I122"/>
  <c r="I123"/>
  <c r="I124"/>
  <c r="I125"/>
  <c r="I126"/>
  <c r="I128"/>
  <c r="L128" s="1"/>
  <c r="I83"/>
  <c r="L83" s="1"/>
  <c r="I84"/>
  <c r="L84" s="1"/>
  <c r="L85"/>
  <c r="L87"/>
  <c r="I88"/>
  <c r="L88" s="1"/>
  <c r="L89"/>
  <c r="I90"/>
  <c r="L90" s="1"/>
  <c r="I91"/>
  <c r="L91" s="1"/>
  <c r="I92"/>
  <c r="L92" s="1"/>
  <c r="I94"/>
  <c r="L94" s="1"/>
  <c r="I95"/>
  <c r="L95" s="1"/>
  <c r="I102"/>
  <c r="L102" s="1"/>
  <c r="L103"/>
  <c r="L104"/>
  <c r="I105"/>
  <c r="L105" s="1"/>
  <c r="I68"/>
  <c r="L68" s="1"/>
  <c r="I72"/>
  <c r="I73"/>
  <c r="I77"/>
  <c r="I78"/>
  <c r="I81"/>
  <c r="L81" s="1"/>
  <c r="L82"/>
  <c r="I50"/>
  <c r="I51"/>
  <c r="L58"/>
  <c r="I59"/>
  <c r="L59" s="1"/>
  <c r="L61"/>
  <c r="I62"/>
  <c r="I63"/>
  <c r="I64"/>
  <c r="I65"/>
  <c r="L65" s="1"/>
  <c r="I66"/>
  <c r="L66" s="1"/>
  <c r="L67"/>
  <c r="I23"/>
  <c r="I24"/>
  <c r="I26"/>
  <c r="I27"/>
  <c r="I28"/>
  <c r="I38"/>
  <c r="I40"/>
  <c r="I42"/>
  <c r="I6"/>
  <c r="I18"/>
  <c r="I19"/>
  <c r="I20"/>
  <c r="I21"/>
  <c r="I22"/>
  <c r="F145"/>
  <c r="F146"/>
  <c r="F147"/>
  <c r="F148"/>
  <c r="F149"/>
  <c r="F150"/>
  <c r="F151"/>
  <c r="F152"/>
  <c r="F153"/>
  <c r="F154"/>
  <c r="F155"/>
  <c r="F158"/>
  <c r="F159"/>
  <c r="F160"/>
  <c r="F125"/>
  <c r="F126"/>
  <c r="F127"/>
  <c r="F128"/>
  <c r="F131"/>
  <c r="F132"/>
  <c r="F133"/>
  <c r="F134"/>
  <c r="F136"/>
  <c r="F138"/>
  <c r="F139"/>
  <c r="F140"/>
  <c r="F141"/>
  <c r="F142"/>
  <c r="F143"/>
  <c r="F144"/>
  <c r="F104"/>
  <c r="F105"/>
  <c r="F106"/>
  <c r="F107"/>
  <c r="F108"/>
  <c r="F109"/>
  <c r="F110"/>
  <c r="F111"/>
  <c r="F113"/>
  <c r="F115"/>
  <c r="F118"/>
  <c r="F119"/>
  <c r="F120"/>
  <c r="F121"/>
  <c r="F122"/>
  <c r="F123"/>
  <c r="F124"/>
  <c r="F81"/>
  <c r="F82"/>
  <c r="F83"/>
  <c r="F84"/>
  <c r="F85"/>
  <c r="F87"/>
  <c r="F88"/>
  <c r="F89"/>
  <c r="F90"/>
  <c r="F91"/>
  <c r="F92"/>
  <c r="F94"/>
  <c r="F95"/>
  <c r="F96"/>
  <c r="F97"/>
  <c r="F102"/>
  <c r="F103"/>
  <c r="F73"/>
  <c r="F75"/>
  <c r="F76"/>
  <c r="F77"/>
  <c r="F78"/>
  <c r="F79"/>
  <c r="F80"/>
  <c r="F63"/>
  <c r="F64"/>
  <c r="F65"/>
  <c r="F66"/>
  <c r="F67"/>
  <c r="F68"/>
  <c r="F69"/>
  <c r="F70"/>
  <c r="F71"/>
  <c r="F72"/>
  <c r="F48"/>
  <c r="F49"/>
  <c r="F50"/>
  <c r="F51"/>
  <c r="F52"/>
  <c r="F54"/>
  <c r="F55"/>
  <c r="F56"/>
  <c r="F57"/>
  <c r="F58"/>
  <c r="F59"/>
  <c r="F60"/>
  <c r="F61"/>
  <c r="F62"/>
  <c r="F26"/>
  <c r="F27"/>
  <c r="F28"/>
  <c r="F38"/>
  <c r="F39"/>
  <c r="F40"/>
  <c r="F41"/>
  <c r="F42"/>
  <c r="F43"/>
  <c r="F44"/>
  <c r="F45"/>
  <c r="F46"/>
  <c r="F47"/>
  <c r="F6"/>
  <c r="G6" s="1"/>
  <c r="F7"/>
  <c r="F8"/>
  <c r="F9"/>
  <c r="F10"/>
  <c r="F11"/>
  <c r="F12"/>
  <c r="F13"/>
  <c r="G13" s="1"/>
  <c r="F14"/>
  <c r="G14" s="1"/>
  <c r="F18"/>
  <c r="F19"/>
  <c r="F21"/>
  <c r="F22"/>
  <c r="F23"/>
  <c r="F24"/>
  <c r="F25"/>
  <c r="L131" l="1"/>
  <c r="G131"/>
  <c r="H131" s="1"/>
  <c r="K155"/>
  <c r="G155"/>
  <c r="E155"/>
  <c r="L155" s="1"/>
  <c r="K141"/>
  <c r="G141"/>
  <c r="E141"/>
  <c r="L141" s="1"/>
  <c r="K57"/>
  <c r="G57"/>
  <c r="E57"/>
  <c r="L57" s="1"/>
  <c r="K56"/>
  <c r="G56"/>
  <c r="E56"/>
  <c r="L56" s="1"/>
  <c r="K136"/>
  <c r="G136"/>
  <c r="K138"/>
  <c r="G138"/>
  <c r="K139"/>
  <c r="G139"/>
  <c r="K137"/>
  <c r="G137"/>
  <c r="H141" l="1"/>
  <c r="H155"/>
  <c r="M141"/>
  <c r="M155"/>
  <c r="H137"/>
  <c r="M137"/>
  <c r="H139"/>
  <c r="M139"/>
  <c r="H138"/>
  <c r="M138"/>
  <c r="H136"/>
  <c r="M136"/>
  <c r="H56"/>
  <c r="M56"/>
  <c r="H57"/>
  <c r="M57"/>
  <c r="E71" l="1"/>
  <c r="L71" s="1"/>
  <c r="E70"/>
  <c r="L70" s="1"/>
  <c r="E69"/>
  <c r="L69" s="1"/>
  <c r="L21"/>
  <c r="K21"/>
  <c r="G21"/>
  <c r="H21" s="1"/>
  <c r="G71"/>
  <c r="G70"/>
  <c r="G69"/>
  <c r="K109"/>
  <c r="G109"/>
  <c r="H109" s="1"/>
  <c r="K108"/>
  <c r="G108"/>
  <c r="H108" s="1"/>
  <c r="H69" l="1"/>
  <c r="M69"/>
  <c r="H70"/>
  <c r="M70"/>
  <c r="H71"/>
  <c r="M71"/>
  <c r="K69"/>
  <c r="K71"/>
  <c r="K70"/>
  <c r="M108"/>
  <c r="M21"/>
  <c r="M109"/>
  <c r="K45"/>
  <c r="G45"/>
  <c r="H45" s="1"/>
  <c r="K111"/>
  <c r="G111"/>
  <c r="K145"/>
  <c r="K144"/>
  <c r="G145"/>
  <c r="G144"/>
  <c r="G128"/>
  <c r="H128" l="1"/>
  <c r="M128"/>
  <c r="H144"/>
  <c r="M144"/>
  <c r="H145"/>
  <c r="M145"/>
  <c r="H111"/>
  <c r="M111"/>
  <c r="K128"/>
  <c r="M45"/>
  <c r="L45"/>
  <c r="E97" l="1"/>
  <c r="L97" s="1"/>
  <c r="E98"/>
  <c r="L98" l="1"/>
  <c r="H98"/>
  <c r="G95"/>
  <c r="G96"/>
  <c r="H96" s="1"/>
  <c r="H95" l="1"/>
  <c r="M95"/>
  <c r="K96"/>
  <c r="K95"/>
  <c r="M96"/>
  <c r="G97"/>
  <c r="G147"/>
  <c r="K151"/>
  <c r="G151"/>
  <c r="H151" s="1"/>
  <c r="G150"/>
  <c r="G12"/>
  <c r="G68"/>
  <c r="G67"/>
  <c r="H67" s="1"/>
  <c r="L50"/>
  <c r="G50"/>
  <c r="L55"/>
  <c r="G55"/>
  <c r="H55" s="1"/>
  <c r="E120"/>
  <c r="L120" s="1"/>
  <c r="K153"/>
  <c r="G153"/>
  <c r="E153"/>
  <c r="L153" s="1"/>
  <c r="E25"/>
  <c r="E28"/>
  <c r="E27"/>
  <c r="K27"/>
  <c r="G27"/>
  <c r="H27" s="1"/>
  <c r="K26"/>
  <c r="G26"/>
  <c r="H26" s="1"/>
  <c r="K160"/>
  <c r="G160"/>
  <c r="H160" s="1"/>
  <c r="L25"/>
  <c r="G25"/>
  <c r="H25" s="1"/>
  <c r="L28"/>
  <c r="G28"/>
  <c r="H28" s="1"/>
  <c r="G81"/>
  <c r="H81" s="1"/>
  <c r="K61"/>
  <c r="G61"/>
  <c r="M61" s="1"/>
  <c r="H61"/>
  <c r="K116"/>
  <c r="K125"/>
  <c r="L6"/>
  <c r="L7"/>
  <c r="L8"/>
  <c r="K119"/>
  <c r="K121"/>
  <c r="K75"/>
  <c r="K72"/>
  <c r="K126"/>
  <c r="K123"/>
  <c r="L48"/>
  <c r="L49"/>
  <c r="K127"/>
  <c r="K77"/>
  <c r="L22"/>
  <c r="L23"/>
  <c r="L24"/>
  <c r="K39"/>
  <c r="K40"/>
  <c r="K38"/>
  <c r="K120"/>
  <c r="K37"/>
  <c r="K124"/>
  <c r="K63"/>
  <c r="K64"/>
  <c r="K73"/>
  <c r="K74"/>
  <c r="K76"/>
  <c r="K78"/>
  <c r="L43"/>
  <c r="L42"/>
  <c r="L41"/>
  <c r="L30"/>
  <c r="L18"/>
  <c r="L29"/>
  <c r="K54"/>
  <c r="K80"/>
  <c r="K79"/>
  <c r="K62"/>
  <c r="K115"/>
  <c r="K46"/>
  <c r="L47"/>
  <c r="K51"/>
  <c r="K52"/>
  <c r="L10"/>
  <c r="L11"/>
  <c r="L9"/>
  <c r="L5"/>
  <c r="K122"/>
  <c r="K19"/>
  <c r="K20"/>
  <c r="G52"/>
  <c r="M52" s="1"/>
  <c r="G65"/>
  <c r="H65" s="1"/>
  <c r="G60"/>
  <c r="H60" s="1"/>
  <c r="G102"/>
  <c r="H102" s="1"/>
  <c r="G149"/>
  <c r="H149" s="1"/>
  <c r="G148"/>
  <c r="H148" s="1"/>
  <c r="G146"/>
  <c r="H146" s="1"/>
  <c r="G152"/>
  <c r="H152" s="1"/>
  <c r="G66"/>
  <c r="H66" s="1"/>
  <c r="G80"/>
  <c r="M80" s="1"/>
  <c r="G158"/>
  <c r="H158" s="1"/>
  <c r="G159"/>
  <c r="H159" s="1"/>
  <c r="G82"/>
  <c r="H82" s="1"/>
  <c r="G79"/>
  <c r="M79" s="1"/>
  <c r="G62"/>
  <c r="M62" s="1"/>
  <c r="G115"/>
  <c r="M115" s="1"/>
  <c r="G46"/>
  <c r="M46" s="1"/>
  <c r="G47"/>
  <c r="H47" s="1"/>
  <c r="G51"/>
  <c r="M51" s="1"/>
  <c r="G84"/>
  <c r="H84" s="1"/>
  <c r="G43"/>
  <c r="H43" s="1"/>
  <c r="G42"/>
  <c r="H42" s="1"/>
  <c r="G41"/>
  <c r="H41" s="1"/>
  <c r="H14"/>
  <c r="G18"/>
  <c r="H18" s="1"/>
  <c r="G83"/>
  <c r="H83" s="1"/>
  <c r="G29"/>
  <c r="H29" s="1"/>
  <c r="G54"/>
  <c r="M54" s="1"/>
  <c r="G135"/>
  <c r="H135" s="1"/>
  <c r="G134"/>
  <c r="H134" s="1"/>
  <c r="G132"/>
  <c r="H132" s="1"/>
  <c r="G133"/>
  <c r="H133" s="1"/>
  <c r="G58"/>
  <c r="H58" s="1"/>
  <c r="G59"/>
  <c r="H59" s="1"/>
  <c r="G37"/>
  <c r="M37" s="1"/>
  <c r="G124"/>
  <c r="M124" s="1"/>
  <c r="G63"/>
  <c r="M63" s="1"/>
  <c r="G64"/>
  <c r="M64" s="1"/>
  <c r="G73"/>
  <c r="M73" s="1"/>
  <c r="G74"/>
  <c r="M74" s="1"/>
  <c r="G76"/>
  <c r="M76" s="1"/>
  <c r="G78"/>
  <c r="G88"/>
  <c r="H88" s="1"/>
  <c r="G87"/>
  <c r="H87" s="1"/>
  <c r="G90"/>
  <c r="H90" s="1"/>
  <c r="G85"/>
  <c r="H85" s="1"/>
  <c r="G77"/>
  <c r="M77" s="1"/>
  <c r="G113"/>
  <c r="H113" s="1"/>
  <c r="G105"/>
  <c r="H105" s="1"/>
  <c r="G104"/>
  <c r="H104" s="1"/>
  <c r="G106"/>
  <c r="H106" s="1"/>
  <c r="G110"/>
  <c r="H110" s="1"/>
  <c r="G22"/>
  <c r="H22" s="1"/>
  <c r="G23"/>
  <c r="H23" s="1"/>
  <c r="G24"/>
  <c r="H24" s="1"/>
  <c r="G39"/>
  <c r="M39" s="1"/>
  <c r="G40"/>
  <c r="M40" s="1"/>
  <c r="G38"/>
  <c r="M38" s="1"/>
  <c r="G120"/>
  <c r="M120" s="1"/>
  <c r="G143"/>
  <c r="H143" s="1"/>
  <c r="G10"/>
  <c r="H10" s="1"/>
  <c r="G11"/>
  <c r="H11" s="1"/>
  <c r="G9"/>
  <c r="H9" s="1"/>
  <c r="G107"/>
  <c r="H107" s="1"/>
  <c r="H5"/>
  <c r="G122"/>
  <c r="M122" s="1"/>
  <c r="G19"/>
  <c r="M19" s="1"/>
  <c r="G20"/>
  <c r="M20" s="1"/>
  <c r="G125"/>
  <c r="M125" s="1"/>
  <c r="H6"/>
  <c r="G7"/>
  <c r="H7" s="1"/>
  <c r="G8"/>
  <c r="H8" s="1"/>
  <c r="G154"/>
  <c r="H154" s="1"/>
  <c r="G119"/>
  <c r="M119" s="1"/>
  <c r="G118"/>
  <c r="H118" s="1"/>
  <c r="G116"/>
  <c r="H116" s="1"/>
  <c r="G121"/>
  <c r="M121" s="1"/>
  <c r="G75"/>
  <c r="M75" s="1"/>
  <c r="G72"/>
  <c r="M72" s="1"/>
  <c r="G126"/>
  <c r="M126" s="1"/>
  <c r="G123"/>
  <c r="M123" s="1"/>
  <c r="G48"/>
  <c r="H48" s="1"/>
  <c r="G49"/>
  <c r="H49" s="1"/>
  <c r="G127"/>
  <c r="M127" s="1"/>
  <c r="G94"/>
  <c r="H94" s="1"/>
  <c r="G91"/>
  <c r="H91" s="1"/>
  <c r="G89"/>
  <c r="H89" s="1"/>
  <c r="G92"/>
  <c r="H92" s="1"/>
  <c r="L44"/>
  <c r="K44"/>
  <c r="K142"/>
  <c r="K140"/>
  <c r="G44"/>
  <c r="H44" s="1"/>
  <c r="G142"/>
  <c r="H142" s="1"/>
  <c r="G140"/>
  <c r="H140" s="1"/>
  <c r="G103"/>
  <c r="M103" s="1"/>
  <c r="K103"/>
  <c r="H103"/>
  <c r="E52"/>
  <c r="L52" s="1"/>
  <c r="E51"/>
  <c r="L51" s="1"/>
  <c r="L46"/>
  <c r="E115"/>
  <c r="L115" s="1"/>
  <c r="E62"/>
  <c r="L62" s="1"/>
  <c r="E79"/>
  <c r="L79" s="1"/>
  <c r="E80"/>
  <c r="L80" s="1"/>
  <c r="E54"/>
  <c r="L54" s="1"/>
  <c r="E78"/>
  <c r="L78" s="1"/>
  <c r="E76"/>
  <c r="L76" s="1"/>
  <c r="E74"/>
  <c r="L74" s="1"/>
  <c r="E73"/>
  <c r="L73" s="1"/>
  <c r="E64"/>
  <c r="L64" s="1"/>
  <c r="E63"/>
  <c r="L63" s="1"/>
  <c r="E124"/>
  <c r="L124" s="1"/>
  <c r="E37"/>
  <c r="L37" s="1"/>
  <c r="E38"/>
  <c r="L38" s="1"/>
  <c r="E40"/>
  <c r="L40" s="1"/>
  <c r="E39"/>
  <c r="L39" s="1"/>
  <c r="E77"/>
  <c r="L77" s="1"/>
  <c r="E126"/>
  <c r="L126" s="1"/>
  <c r="E127"/>
  <c r="L127" s="1"/>
  <c r="E123"/>
  <c r="L123" s="1"/>
  <c r="E72"/>
  <c r="L72" s="1"/>
  <c r="E75"/>
  <c r="L75" s="1"/>
  <c r="E121"/>
  <c r="L121" s="1"/>
  <c r="E119"/>
  <c r="L119" s="1"/>
  <c r="E125"/>
  <c r="L125" s="1"/>
  <c r="E20"/>
  <c r="L20" s="1"/>
  <c r="E19"/>
  <c r="L19" s="1"/>
  <c r="E122"/>
  <c r="L122" s="1"/>
  <c r="M30" l="1"/>
  <c r="M31"/>
  <c r="M78"/>
  <c r="H78"/>
  <c r="H150"/>
  <c r="M150"/>
  <c r="H147"/>
  <c r="M147"/>
  <c r="H97"/>
  <c r="M97"/>
  <c r="K150"/>
  <c r="K147"/>
  <c r="M151"/>
  <c r="H12"/>
  <c r="M12"/>
  <c r="H68"/>
  <c r="M68"/>
  <c r="K68"/>
  <c r="K67"/>
  <c r="M67"/>
  <c r="H13"/>
  <c r="M13"/>
  <c r="H153"/>
  <c r="M153"/>
  <c r="H50"/>
  <c r="M50"/>
  <c r="K55"/>
  <c r="K50"/>
  <c r="M55"/>
  <c r="M5"/>
  <c r="M160"/>
  <c r="M159"/>
  <c r="M158"/>
  <c r="M154"/>
  <c r="M152"/>
  <c r="M149"/>
  <c r="M148"/>
  <c r="M146"/>
  <c r="M143"/>
  <c r="M142"/>
  <c r="M140"/>
  <c r="M135"/>
  <c r="M134"/>
  <c r="M133"/>
  <c r="M132"/>
  <c r="M131"/>
  <c r="M118"/>
  <c r="M116"/>
  <c r="M113"/>
  <c r="M110"/>
  <c r="M107"/>
  <c r="M106"/>
  <c r="M105"/>
  <c r="M104"/>
  <c r="M102"/>
  <c r="M94"/>
  <c r="M92"/>
  <c r="M91"/>
  <c r="M90"/>
  <c r="M89"/>
  <c r="M88"/>
  <c r="M87"/>
  <c r="M85"/>
  <c r="M84"/>
  <c r="M83"/>
  <c r="M81"/>
  <c r="M66"/>
  <c r="M65"/>
  <c r="M60"/>
  <c r="M59"/>
  <c r="M58"/>
  <c r="M49"/>
  <c r="M48"/>
  <c r="M47"/>
  <c r="M44"/>
  <c r="M43"/>
  <c r="M42"/>
  <c r="M41"/>
  <c r="M29"/>
  <c r="M28"/>
  <c r="M27"/>
  <c r="M26"/>
  <c r="M25"/>
  <c r="M24"/>
  <c r="M23"/>
  <c r="M22"/>
  <c r="M18"/>
  <c r="M14"/>
  <c r="M11"/>
  <c r="M10"/>
  <c r="M9"/>
  <c r="M8"/>
  <c r="M7"/>
  <c r="M6"/>
  <c r="M82"/>
  <c r="M162" s="1"/>
  <c r="K81"/>
  <c r="K25"/>
  <c r="L26"/>
  <c r="L27"/>
  <c r="H127"/>
  <c r="H123"/>
  <c r="H126"/>
  <c r="H72"/>
  <c r="H75"/>
  <c r="H121"/>
  <c r="H119"/>
  <c r="H125"/>
  <c r="H20"/>
  <c r="H19"/>
  <c r="H122"/>
  <c r="H120"/>
  <c r="H38"/>
  <c r="H40"/>
  <c r="H39"/>
  <c r="H77"/>
  <c r="H76"/>
  <c r="H74"/>
  <c r="H73"/>
  <c r="H64"/>
  <c r="H63"/>
  <c r="H124"/>
  <c r="H37"/>
  <c r="H54"/>
  <c r="H51"/>
  <c r="H46"/>
  <c r="H115"/>
  <c r="H62"/>
  <c r="H79"/>
  <c r="H80"/>
  <c r="H52"/>
  <c r="K7"/>
  <c r="K6"/>
  <c r="K5"/>
  <c r="K107"/>
  <c r="K9"/>
  <c r="K11"/>
  <c r="K10"/>
  <c r="K143"/>
  <c r="K66"/>
  <c r="K152"/>
  <c r="K146"/>
  <c r="K148"/>
  <c r="K149"/>
  <c r="K102"/>
  <c r="K131"/>
  <c r="K60"/>
  <c r="K65"/>
  <c r="K47"/>
  <c r="K82"/>
  <c r="K159"/>
  <c r="K158"/>
  <c r="K59"/>
  <c r="K58"/>
  <c r="K133"/>
  <c r="K132"/>
  <c r="K134"/>
  <c r="K135"/>
  <c r="K29"/>
  <c r="K83"/>
  <c r="K18"/>
  <c r="K41"/>
  <c r="K42"/>
  <c r="K43"/>
  <c r="K84"/>
  <c r="K85"/>
  <c r="K90"/>
  <c r="K87"/>
  <c r="K88"/>
  <c r="K24"/>
  <c r="K23"/>
  <c r="K22"/>
  <c r="K110"/>
  <c r="K106"/>
  <c r="K104"/>
  <c r="K105"/>
  <c r="K113"/>
  <c r="K92"/>
  <c r="K89"/>
  <c r="K91"/>
  <c r="K94"/>
  <c r="K49"/>
  <c r="K48"/>
  <c r="K118"/>
  <c r="K154"/>
  <c r="K8"/>
  <c r="H162"/>
  <c r="L162" l="1"/>
  <c r="K162"/>
</calcChain>
</file>

<file path=xl/sharedStrings.xml><?xml version="1.0" encoding="utf-8"?>
<sst xmlns="http://schemas.openxmlformats.org/spreadsheetml/2006/main" count="203" uniqueCount="202">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</sst>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2"/>
  <sheetViews>
    <sheetView tabSelected="1" topLeftCell="B1" workbookViewId="0">
      <pane ySplit="3" topLeftCell="A139" activePane="bottomLeft" state="frozen"/>
      <selection pane="bottomLeft" activeCell="E54" sqref="E54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7" si="0">0+0</f>
        <v>0</v>
      </c>
      <c r="G4" s="2">
        <f t="shared" ref="G4:G16" si="1">(F4+D4)-I4</f>
        <v>4</v>
      </c>
      <c r="H4" s="2">
        <f t="shared" ref="H4:H13" si="2">G4*E4</f>
        <v>1000</v>
      </c>
      <c r="I4" s="37">
        <f>0+0</f>
        <v>0</v>
      </c>
      <c r="J4" s="37">
        <v>500</v>
      </c>
      <c r="K4" s="7">
        <f t="shared" ref="K4:K17" si="3">J4*I4</f>
        <v>0</v>
      </c>
      <c r="L4" s="24">
        <f t="shared" ref="L4:L17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5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6">
        <f>0+0+1</f>
        <v>1</v>
      </c>
      <c r="J5" s="2">
        <v>900</v>
      </c>
      <c r="K5" s="7">
        <f t="shared" si="3"/>
        <v>900</v>
      </c>
      <c r="L5" s="24">
        <f t="shared" si="4"/>
        <v>350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7">
        <f t="shared" si="0"/>
        <v>0</v>
      </c>
      <c r="G6" s="2">
        <f t="shared" si="1"/>
        <v>3</v>
      </c>
      <c r="H6" s="2">
        <f t="shared" si="2"/>
        <v>1350</v>
      </c>
      <c r="I6" s="10">
        <f t="shared" ref="I6:I77" si="5">0+0</f>
        <v>0</v>
      </c>
      <c r="J6" s="2">
        <v>850</v>
      </c>
      <c r="K6" s="2">
        <f t="shared" si="3"/>
        <v>0</v>
      </c>
      <c r="L6" s="25">
        <f t="shared" si="4"/>
        <v>0</v>
      </c>
      <c r="M6" s="2">
        <f t="shared" ref="M6:M88" si="6">J6*G6</f>
        <v>2550</v>
      </c>
    </row>
    <row r="7" spans="1:13">
      <c r="A7" s="16" t="s">
        <v>76</v>
      </c>
      <c r="B7" s="16"/>
      <c r="C7" s="2" t="s">
        <v>14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0">
        <f>0+0+1</f>
        <v>1</v>
      </c>
      <c r="J7" s="2">
        <v>280</v>
      </c>
      <c r="K7" s="2">
        <f t="shared" si="3"/>
        <v>280</v>
      </c>
      <c r="L7" s="25">
        <f t="shared" si="4"/>
        <v>30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3</v>
      </c>
      <c r="E8" s="2">
        <v>250</v>
      </c>
      <c r="F8" s="7">
        <f t="shared" si="0"/>
        <v>0</v>
      </c>
      <c r="G8" s="2">
        <f t="shared" si="1"/>
        <v>2</v>
      </c>
      <c r="H8" s="2">
        <f t="shared" si="2"/>
        <v>500</v>
      </c>
      <c r="I8" s="10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2</v>
      </c>
      <c r="E9" s="2">
        <v>40</v>
      </c>
      <c r="F9" s="7">
        <f t="shared" si="0"/>
        <v>0</v>
      </c>
      <c r="G9" s="2">
        <f t="shared" si="1"/>
        <v>1</v>
      </c>
      <c r="H9" s="2">
        <f t="shared" si="2"/>
        <v>40</v>
      </c>
      <c r="I9" s="10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3</v>
      </c>
      <c r="E10" s="2">
        <v>135</v>
      </c>
      <c r="F10" s="7">
        <f t="shared" si="0"/>
        <v>0</v>
      </c>
      <c r="G10" s="2">
        <f t="shared" si="1"/>
        <v>1</v>
      </c>
      <c r="H10" s="2">
        <f t="shared" si="2"/>
        <v>135</v>
      </c>
      <c r="I10" s="10">
        <f>0+0+2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250</v>
      </c>
    </row>
    <row r="11" spans="1:13">
      <c r="A11" s="16"/>
      <c r="B11" s="16"/>
      <c r="C11" s="2" t="s">
        <v>5</v>
      </c>
      <c r="D11" s="2">
        <v>14</v>
      </c>
      <c r="E11" s="2">
        <v>20</v>
      </c>
      <c r="F11" s="7">
        <f t="shared" si="0"/>
        <v>0</v>
      </c>
      <c r="G11" s="2">
        <f t="shared" si="1"/>
        <v>11</v>
      </c>
      <c r="H11" s="2">
        <f t="shared" si="2"/>
        <v>220</v>
      </c>
      <c r="I11" s="10">
        <f>0+0+1+1+1</f>
        <v>3</v>
      </c>
      <c r="J11" s="2">
        <v>70</v>
      </c>
      <c r="K11" s="2">
        <f t="shared" si="3"/>
        <v>210</v>
      </c>
      <c r="L11" s="25">
        <f t="shared" si="4"/>
        <v>150</v>
      </c>
      <c r="M11" s="2">
        <f t="shared" si="6"/>
        <v>770</v>
      </c>
    </row>
    <row r="12" spans="1:13">
      <c r="A12" s="16"/>
      <c r="B12" s="16"/>
      <c r="C12" s="2" t="s">
        <v>138</v>
      </c>
      <c r="D12" s="2">
        <v>4</v>
      </c>
      <c r="E12" s="2">
        <v>70</v>
      </c>
      <c r="F12" s="7">
        <f t="shared" si="0"/>
        <v>0</v>
      </c>
      <c r="G12" s="2">
        <f t="shared" si="1"/>
        <v>4</v>
      </c>
      <c r="H12" s="2">
        <f t="shared" si="2"/>
        <v>280</v>
      </c>
      <c r="I12" s="10">
        <f t="shared" si="5"/>
        <v>0</v>
      </c>
      <c r="J12" s="2">
        <v>150</v>
      </c>
      <c r="K12" s="2">
        <f t="shared" si="3"/>
        <v>0</v>
      </c>
      <c r="L12" s="25">
        <f t="shared" si="4"/>
        <v>0</v>
      </c>
      <c r="M12" s="2">
        <f t="shared" si="6"/>
        <v>600</v>
      </c>
    </row>
    <row r="13" spans="1:13">
      <c r="A13" s="16"/>
      <c r="B13" s="16"/>
      <c r="C13" s="2" t="s">
        <v>84</v>
      </c>
      <c r="D13" s="2">
        <v>0</v>
      </c>
      <c r="E13" s="5">
        <v>280</v>
      </c>
      <c r="F13" s="7">
        <f t="shared" si="0"/>
        <v>0</v>
      </c>
      <c r="G13" s="2">
        <f t="shared" si="1"/>
        <v>0</v>
      </c>
      <c r="H13" s="2">
        <f t="shared" si="2"/>
        <v>0</v>
      </c>
      <c r="I13" s="10">
        <f t="shared" si="5"/>
        <v>0</v>
      </c>
      <c r="J13" s="2">
        <v>330</v>
      </c>
      <c r="K13" s="2">
        <f t="shared" si="3"/>
        <v>0</v>
      </c>
      <c r="L13" s="25">
        <f t="shared" si="4"/>
        <v>0</v>
      </c>
      <c r="M13" s="2">
        <f t="shared" si="6"/>
        <v>0</v>
      </c>
    </row>
    <row r="14" spans="1:13">
      <c r="A14" s="16"/>
      <c r="B14" s="16"/>
      <c r="C14" s="2" t="s">
        <v>43</v>
      </c>
      <c r="D14" s="2">
        <v>7</v>
      </c>
      <c r="E14" s="5">
        <v>80</v>
      </c>
      <c r="F14" s="7">
        <f t="shared" si="0"/>
        <v>0</v>
      </c>
      <c r="G14" s="2">
        <f t="shared" si="1"/>
        <v>5</v>
      </c>
      <c r="H14" s="2">
        <f t="shared" ref="H14:H59" si="7">G14*E14</f>
        <v>400</v>
      </c>
      <c r="I14" s="10">
        <f>0+0+1+1</f>
        <v>2</v>
      </c>
      <c r="J14" s="2">
        <v>130</v>
      </c>
      <c r="K14" s="2">
        <f t="shared" si="3"/>
        <v>260</v>
      </c>
      <c r="L14" s="25">
        <f t="shared" si="4"/>
        <v>100</v>
      </c>
      <c r="M14" s="2">
        <f t="shared" si="6"/>
        <v>650</v>
      </c>
    </row>
    <row r="15" spans="1:13">
      <c r="A15" s="16"/>
      <c r="B15" s="16"/>
      <c r="C15" s="2" t="s">
        <v>192</v>
      </c>
      <c r="D15" s="2">
        <v>6</v>
      </c>
      <c r="E15" s="5">
        <v>70</v>
      </c>
      <c r="F15" s="7">
        <f>0+0</f>
        <v>0</v>
      </c>
      <c r="G15" s="2">
        <f t="shared" si="1"/>
        <v>6</v>
      </c>
      <c r="H15" s="2">
        <f t="shared" si="7"/>
        <v>420</v>
      </c>
      <c r="I15" s="10">
        <f>0+0</f>
        <v>0</v>
      </c>
      <c r="J15" s="2">
        <v>150</v>
      </c>
      <c r="K15" s="2">
        <f t="shared" si="3"/>
        <v>0</v>
      </c>
      <c r="L15" s="25">
        <f t="shared" si="4"/>
        <v>0</v>
      </c>
      <c r="M15" s="2">
        <f t="shared" si="6"/>
        <v>900</v>
      </c>
    </row>
    <row r="16" spans="1:13">
      <c r="A16" s="16"/>
      <c r="B16" s="16"/>
      <c r="C16" s="2" t="s">
        <v>185</v>
      </c>
      <c r="D16" s="2">
        <v>5</v>
      </c>
      <c r="E16" s="5">
        <v>35</v>
      </c>
      <c r="F16" s="7">
        <f t="shared" si="0"/>
        <v>0</v>
      </c>
      <c r="G16" s="2">
        <f t="shared" si="1"/>
        <v>5</v>
      </c>
      <c r="H16" s="2">
        <f t="shared" si="7"/>
        <v>175</v>
      </c>
      <c r="I16" s="10">
        <f>0+0</f>
        <v>0</v>
      </c>
      <c r="J16" s="2">
        <v>100</v>
      </c>
      <c r="K16" s="2">
        <f t="shared" si="3"/>
        <v>0</v>
      </c>
      <c r="L16" s="25">
        <f t="shared" si="4"/>
        <v>0</v>
      </c>
      <c r="M16" s="2">
        <f t="shared" si="6"/>
        <v>500</v>
      </c>
    </row>
    <row r="17" spans="1:13">
      <c r="A17" s="16"/>
      <c r="B17" s="16"/>
      <c r="C17" s="2" t="s">
        <v>184</v>
      </c>
      <c r="D17" s="2">
        <v>6</v>
      </c>
      <c r="E17" s="5">
        <v>70</v>
      </c>
      <c r="F17" s="7">
        <f t="shared" si="0"/>
        <v>0</v>
      </c>
      <c r="G17" s="2">
        <f t="shared" ref="G17:G59" si="8">(F17+D17)-I17</f>
        <v>6</v>
      </c>
      <c r="H17" s="2">
        <f t="shared" si="7"/>
        <v>420</v>
      </c>
      <c r="I17" s="10">
        <f>0+0</f>
        <v>0</v>
      </c>
      <c r="J17" s="2">
        <v>150</v>
      </c>
      <c r="K17" s="2">
        <f t="shared" si="3"/>
        <v>0</v>
      </c>
      <c r="L17" s="25">
        <f t="shared" si="4"/>
        <v>0</v>
      </c>
      <c r="M17" s="2">
        <f t="shared" si="6"/>
        <v>900</v>
      </c>
    </row>
    <row r="18" spans="1:13">
      <c r="A18" s="16"/>
      <c r="B18" s="16"/>
      <c r="C18" s="2" t="s">
        <v>44</v>
      </c>
      <c r="D18" s="2">
        <v>5</v>
      </c>
      <c r="E18" s="5">
        <v>90</v>
      </c>
      <c r="F18" s="7">
        <f t="shared" si="0"/>
        <v>0</v>
      </c>
      <c r="G18" s="2">
        <f t="shared" si="8"/>
        <v>5</v>
      </c>
      <c r="H18" s="2">
        <f t="shared" si="7"/>
        <v>450</v>
      </c>
      <c r="I18" s="10">
        <f t="shared" si="5"/>
        <v>0</v>
      </c>
      <c r="J18" s="2">
        <v>150</v>
      </c>
      <c r="K18" s="2">
        <f t="shared" ref="K18:K61" si="9">J18*I18</f>
        <v>0</v>
      </c>
      <c r="L18" s="25">
        <f t="shared" ref="L18:L87" si="10">(J18-E18)*I18</f>
        <v>0</v>
      </c>
      <c r="M18" s="2">
        <f t="shared" si="6"/>
        <v>750</v>
      </c>
    </row>
    <row r="19" spans="1:13">
      <c r="A19" s="17"/>
      <c r="B19" s="16"/>
      <c r="C19" s="4" t="s">
        <v>99</v>
      </c>
      <c r="D19" s="4">
        <v>11</v>
      </c>
      <c r="E19" s="4">
        <f>840/12</f>
        <v>70</v>
      </c>
      <c r="F19" s="7">
        <f t="shared" si="0"/>
        <v>0</v>
      </c>
      <c r="G19" s="4">
        <f t="shared" si="8"/>
        <v>11</v>
      </c>
      <c r="H19" s="4">
        <f t="shared" si="7"/>
        <v>770</v>
      </c>
      <c r="I19" s="10">
        <f t="shared" si="5"/>
        <v>0</v>
      </c>
      <c r="J19" s="4">
        <v>150</v>
      </c>
      <c r="K19" s="2">
        <f t="shared" si="9"/>
        <v>0</v>
      </c>
      <c r="L19" s="25">
        <f t="shared" si="10"/>
        <v>0</v>
      </c>
      <c r="M19" s="2">
        <f t="shared" si="6"/>
        <v>1650</v>
      </c>
    </row>
    <row r="20" spans="1:13">
      <c r="A20" s="16">
        <v>1144</v>
      </c>
      <c r="B20" s="16"/>
      <c r="C20" s="2" t="s">
        <v>100</v>
      </c>
      <c r="D20" s="2">
        <v>17</v>
      </c>
      <c r="E20" s="3">
        <f>1300/12</f>
        <v>108.33333333333333</v>
      </c>
      <c r="F20" s="7">
        <f>0+0+6</f>
        <v>6</v>
      </c>
      <c r="G20" s="2">
        <f t="shared" si="8"/>
        <v>23</v>
      </c>
      <c r="H20" s="3">
        <f t="shared" si="7"/>
        <v>2491.6666666666665</v>
      </c>
      <c r="I20" s="10">
        <f t="shared" si="5"/>
        <v>0</v>
      </c>
      <c r="J20" s="2">
        <v>250</v>
      </c>
      <c r="K20" s="2">
        <f t="shared" si="9"/>
        <v>0</v>
      </c>
      <c r="L20" s="25">
        <f t="shared" si="10"/>
        <v>0</v>
      </c>
      <c r="M20" s="2">
        <f t="shared" si="6"/>
        <v>5750</v>
      </c>
    </row>
    <row r="21" spans="1:13">
      <c r="A21" s="16"/>
      <c r="B21" s="16"/>
      <c r="C21" s="2" t="s">
        <v>169</v>
      </c>
      <c r="D21" s="2">
        <v>9</v>
      </c>
      <c r="E21" s="3">
        <v>80</v>
      </c>
      <c r="F21" s="7">
        <f t="shared" si="0"/>
        <v>0</v>
      </c>
      <c r="G21" s="2">
        <f t="shared" si="8"/>
        <v>9</v>
      </c>
      <c r="H21" s="3">
        <f t="shared" si="7"/>
        <v>720</v>
      </c>
      <c r="I21" s="10">
        <f t="shared" si="5"/>
        <v>0</v>
      </c>
      <c r="J21" s="2">
        <v>200</v>
      </c>
      <c r="K21" s="2">
        <f t="shared" si="9"/>
        <v>0</v>
      </c>
      <c r="L21" s="25">
        <f t="shared" si="10"/>
        <v>0</v>
      </c>
      <c r="M21" s="2">
        <f t="shared" si="6"/>
        <v>1800</v>
      </c>
    </row>
    <row r="22" spans="1:13">
      <c r="A22" s="16"/>
      <c r="B22" s="16"/>
      <c r="C22" s="2" t="s">
        <v>132</v>
      </c>
      <c r="D22" s="2">
        <v>12</v>
      </c>
      <c r="E22" s="5">
        <v>100</v>
      </c>
      <c r="F22" s="7">
        <f t="shared" si="0"/>
        <v>0</v>
      </c>
      <c r="G22" s="2">
        <f t="shared" si="8"/>
        <v>12</v>
      </c>
      <c r="H22" s="2">
        <f t="shared" si="7"/>
        <v>1200</v>
      </c>
      <c r="I22" s="10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2400</v>
      </c>
    </row>
    <row r="23" spans="1:13">
      <c r="A23" s="16"/>
      <c r="B23" s="16"/>
      <c r="C23" s="2" t="s">
        <v>131</v>
      </c>
      <c r="D23" s="2">
        <v>5</v>
      </c>
      <c r="E23" s="5">
        <v>120</v>
      </c>
      <c r="F23" s="7">
        <f t="shared" si="0"/>
        <v>0</v>
      </c>
      <c r="G23" s="2">
        <f t="shared" si="8"/>
        <v>5</v>
      </c>
      <c r="H23" s="2">
        <f t="shared" si="7"/>
        <v>600</v>
      </c>
      <c r="I23" s="10">
        <f t="shared" si="5"/>
        <v>0</v>
      </c>
      <c r="J23" s="2">
        <v>230</v>
      </c>
      <c r="K23" s="2">
        <f t="shared" si="9"/>
        <v>0</v>
      </c>
      <c r="L23" s="25">
        <f t="shared" si="10"/>
        <v>0</v>
      </c>
      <c r="M23" s="2">
        <f t="shared" si="6"/>
        <v>1150</v>
      </c>
    </row>
    <row r="24" spans="1:13">
      <c r="A24" s="16"/>
      <c r="B24" s="16"/>
      <c r="C24" s="2" t="s">
        <v>130</v>
      </c>
      <c r="D24" s="2">
        <v>12</v>
      </c>
      <c r="E24" s="5">
        <v>130</v>
      </c>
      <c r="F24" s="7">
        <f t="shared" si="0"/>
        <v>0</v>
      </c>
      <c r="G24" s="2">
        <f t="shared" si="8"/>
        <v>12</v>
      </c>
      <c r="H24" s="2">
        <f t="shared" si="7"/>
        <v>1560</v>
      </c>
      <c r="I24" s="10">
        <f t="shared" si="5"/>
        <v>0</v>
      </c>
      <c r="J24" s="2">
        <v>250</v>
      </c>
      <c r="K24" s="2">
        <f t="shared" si="9"/>
        <v>0</v>
      </c>
      <c r="L24" s="25">
        <f t="shared" si="10"/>
        <v>0</v>
      </c>
      <c r="M24" s="2">
        <f t="shared" si="6"/>
        <v>3000</v>
      </c>
    </row>
    <row r="25" spans="1:13">
      <c r="A25" s="16" t="s">
        <v>111</v>
      </c>
      <c r="B25" s="16"/>
      <c r="C25" s="2" t="s">
        <v>106</v>
      </c>
      <c r="D25" s="2">
        <v>10</v>
      </c>
      <c r="E25" s="2">
        <f>480/12</f>
        <v>40</v>
      </c>
      <c r="F25" s="7">
        <f t="shared" si="0"/>
        <v>0</v>
      </c>
      <c r="G25" s="2">
        <f t="shared" si="8"/>
        <v>5</v>
      </c>
      <c r="H25" s="2">
        <f t="shared" si="7"/>
        <v>200</v>
      </c>
      <c r="I25" s="10">
        <f>0+0+1+1+1+1+1</f>
        <v>5</v>
      </c>
      <c r="J25" s="2">
        <v>80</v>
      </c>
      <c r="K25" s="2">
        <f t="shared" si="9"/>
        <v>400</v>
      </c>
      <c r="L25" s="25">
        <f t="shared" si="10"/>
        <v>200</v>
      </c>
      <c r="M25" s="2">
        <f t="shared" si="6"/>
        <v>400</v>
      </c>
    </row>
    <row r="26" spans="1:13">
      <c r="A26" s="16" t="s">
        <v>112</v>
      </c>
      <c r="B26" s="16"/>
      <c r="C26" s="2" t="s">
        <v>108</v>
      </c>
      <c r="D26" s="2">
        <v>5</v>
      </c>
      <c r="E26" s="2">
        <v>80</v>
      </c>
      <c r="F26" s="7">
        <f t="shared" si="0"/>
        <v>0</v>
      </c>
      <c r="G26" s="2">
        <f t="shared" si="8"/>
        <v>5</v>
      </c>
      <c r="H26" s="2">
        <f t="shared" si="7"/>
        <v>400</v>
      </c>
      <c r="I26" s="10">
        <f t="shared" si="5"/>
        <v>0</v>
      </c>
      <c r="J26" s="2">
        <v>150</v>
      </c>
      <c r="K26" s="2">
        <f t="shared" si="9"/>
        <v>0</v>
      </c>
      <c r="L26" s="25">
        <f t="shared" si="10"/>
        <v>0</v>
      </c>
      <c r="M26" s="2">
        <f t="shared" si="6"/>
        <v>750</v>
      </c>
    </row>
    <row r="27" spans="1:13">
      <c r="A27" s="16" t="s">
        <v>113</v>
      </c>
      <c r="B27" s="16"/>
      <c r="C27" s="2" t="s">
        <v>109</v>
      </c>
      <c r="D27" s="2">
        <v>21</v>
      </c>
      <c r="E27" s="2">
        <f>540/12</f>
        <v>45</v>
      </c>
      <c r="F27" s="7">
        <f t="shared" si="0"/>
        <v>0</v>
      </c>
      <c r="G27" s="2">
        <f t="shared" si="8"/>
        <v>21</v>
      </c>
      <c r="H27" s="2">
        <f t="shared" si="7"/>
        <v>945</v>
      </c>
      <c r="I27" s="10">
        <f t="shared" si="5"/>
        <v>0</v>
      </c>
      <c r="J27" s="2">
        <v>85</v>
      </c>
      <c r="K27" s="2">
        <f t="shared" si="9"/>
        <v>0</v>
      </c>
      <c r="L27" s="25">
        <f t="shared" si="10"/>
        <v>0</v>
      </c>
      <c r="M27" s="2">
        <f t="shared" si="6"/>
        <v>1785</v>
      </c>
    </row>
    <row r="28" spans="1:13">
      <c r="A28" s="16" t="s">
        <v>114</v>
      </c>
      <c r="B28" s="16"/>
      <c r="C28" s="2" t="s">
        <v>105</v>
      </c>
      <c r="D28" s="2">
        <v>9</v>
      </c>
      <c r="E28" s="2">
        <f>720/12</f>
        <v>60</v>
      </c>
      <c r="F28" s="7">
        <f t="shared" si="0"/>
        <v>0</v>
      </c>
      <c r="G28" s="2">
        <f t="shared" si="8"/>
        <v>9</v>
      </c>
      <c r="H28" s="2">
        <f t="shared" si="7"/>
        <v>540</v>
      </c>
      <c r="I28" s="10">
        <f t="shared" si="5"/>
        <v>0</v>
      </c>
      <c r="J28" s="2">
        <v>120</v>
      </c>
      <c r="L28" s="25">
        <f t="shared" si="10"/>
        <v>0</v>
      </c>
      <c r="M28" s="2">
        <f t="shared" si="6"/>
        <v>1080</v>
      </c>
    </row>
    <row r="29" spans="1:13">
      <c r="A29" s="16"/>
      <c r="B29" s="16"/>
      <c r="C29" s="2" t="s">
        <v>47</v>
      </c>
      <c r="D29" s="2">
        <v>11</v>
      </c>
      <c r="E29" s="5">
        <v>130</v>
      </c>
      <c r="F29" s="7">
        <f t="shared" si="0"/>
        <v>0</v>
      </c>
      <c r="G29" s="2">
        <f t="shared" si="8"/>
        <v>10</v>
      </c>
      <c r="H29" s="2">
        <f t="shared" si="7"/>
        <v>1300</v>
      </c>
      <c r="I29" s="10">
        <f>0+0+1</f>
        <v>1</v>
      </c>
      <c r="J29" s="2">
        <v>170</v>
      </c>
      <c r="K29" s="2">
        <f t="shared" si="9"/>
        <v>170</v>
      </c>
      <c r="L29" s="25">
        <f t="shared" si="10"/>
        <v>40</v>
      </c>
      <c r="M29" s="2">
        <f t="shared" si="6"/>
        <v>1700</v>
      </c>
    </row>
    <row r="30" spans="1:13">
      <c r="A30" s="16"/>
      <c r="B30" s="16"/>
      <c r="C30" s="2" t="s">
        <v>42</v>
      </c>
      <c r="D30" s="2">
        <v>4</v>
      </c>
      <c r="E30" s="5">
        <v>150</v>
      </c>
      <c r="F30" s="7">
        <f t="shared" si="0"/>
        <v>0</v>
      </c>
      <c r="G30" s="2">
        <f t="shared" si="8"/>
        <v>1</v>
      </c>
      <c r="H30" s="2">
        <f t="shared" si="7"/>
        <v>150</v>
      </c>
      <c r="I30" s="10">
        <f>0+0+1+1+1</f>
        <v>3</v>
      </c>
      <c r="J30" s="2">
        <v>190</v>
      </c>
      <c r="K30" s="2">
        <f t="shared" si="9"/>
        <v>570</v>
      </c>
      <c r="L30" s="25">
        <f t="shared" si="10"/>
        <v>120</v>
      </c>
      <c r="M30" s="2">
        <f t="shared" si="6"/>
        <v>190</v>
      </c>
    </row>
    <row r="31" spans="1:13">
      <c r="A31" s="16"/>
      <c r="B31" s="16"/>
      <c r="C31" s="2" t="s">
        <v>41</v>
      </c>
      <c r="D31" s="2">
        <v>11</v>
      </c>
      <c r="E31" s="5">
        <v>190</v>
      </c>
      <c r="F31" s="7">
        <f t="shared" si="0"/>
        <v>0</v>
      </c>
      <c r="G31" s="2">
        <f t="shared" si="8"/>
        <v>9</v>
      </c>
      <c r="H31" s="2">
        <f t="shared" si="7"/>
        <v>1710</v>
      </c>
      <c r="I31" s="10">
        <f>0+0+1+1</f>
        <v>2</v>
      </c>
      <c r="J31" s="2">
        <v>270</v>
      </c>
      <c r="K31" s="2">
        <f t="shared" si="9"/>
        <v>540</v>
      </c>
      <c r="L31" s="25">
        <f t="shared" si="10"/>
        <v>160</v>
      </c>
      <c r="M31" s="2">
        <f t="shared" si="6"/>
        <v>2430</v>
      </c>
    </row>
    <row r="32" spans="1:13">
      <c r="A32" s="16"/>
      <c r="B32" s="16"/>
      <c r="C32" s="2" t="s">
        <v>181</v>
      </c>
      <c r="D32" s="2">
        <v>3</v>
      </c>
      <c r="E32" s="5">
        <v>100</v>
      </c>
      <c r="F32" s="7">
        <f t="shared" si="0"/>
        <v>0</v>
      </c>
      <c r="G32" s="2">
        <f t="shared" si="8"/>
        <v>3</v>
      </c>
      <c r="H32" s="2">
        <f t="shared" si="7"/>
        <v>300</v>
      </c>
      <c r="I32" s="10">
        <f>0+0</f>
        <v>0</v>
      </c>
      <c r="J32" s="2">
        <v>150</v>
      </c>
      <c r="K32" s="2">
        <f t="shared" si="9"/>
        <v>0</v>
      </c>
      <c r="L32" s="25">
        <f t="shared" si="10"/>
        <v>0</v>
      </c>
      <c r="M32" s="2">
        <f t="shared" si="6"/>
        <v>450</v>
      </c>
    </row>
    <row r="33" spans="1:13">
      <c r="A33" s="16"/>
      <c r="B33" s="16"/>
      <c r="C33" s="2" t="s">
        <v>182</v>
      </c>
      <c r="D33" s="2">
        <v>10</v>
      </c>
      <c r="E33" s="5">
        <v>150</v>
      </c>
      <c r="F33" s="7">
        <f t="shared" si="0"/>
        <v>0</v>
      </c>
      <c r="G33" s="2">
        <f t="shared" si="8"/>
        <v>9</v>
      </c>
      <c r="H33" s="2">
        <f t="shared" si="7"/>
        <v>1350</v>
      </c>
      <c r="I33" s="10">
        <f>0+0+1</f>
        <v>1</v>
      </c>
      <c r="J33" s="2">
        <v>300</v>
      </c>
      <c r="K33" s="2">
        <f t="shared" si="9"/>
        <v>300</v>
      </c>
      <c r="L33" s="25">
        <f t="shared" si="10"/>
        <v>150</v>
      </c>
      <c r="M33" s="2">
        <f t="shared" si="6"/>
        <v>2700</v>
      </c>
    </row>
    <row r="34" spans="1:13">
      <c r="A34" s="16"/>
      <c r="B34" s="16"/>
      <c r="C34" s="2" t="s">
        <v>183</v>
      </c>
      <c r="D34" s="2">
        <v>6</v>
      </c>
      <c r="E34" s="5">
        <v>250</v>
      </c>
      <c r="F34" s="7">
        <f t="shared" si="0"/>
        <v>0</v>
      </c>
      <c r="G34" s="2">
        <f t="shared" si="8"/>
        <v>3</v>
      </c>
      <c r="H34" s="2">
        <f t="shared" si="7"/>
        <v>750</v>
      </c>
      <c r="I34" s="10">
        <f>0+0+3</f>
        <v>3</v>
      </c>
      <c r="J34" s="2">
        <v>350</v>
      </c>
      <c r="K34" s="2">
        <f t="shared" si="9"/>
        <v>1050</v>
      </c>
      <c r="L34" s="25">
        <f t="shared" si="10"/>
        <v>300</v>
      </c>
      <c r="M34" s="2">
        <f t="shared" si="6"/>
        <v>1050</v>
      </c>
    </row>
    <row r="35" spans="1:13">
      <c r="A35" s="16"/>
      <c r="B35" s="16"/>
      <c r="C35" s="2" t="s">
        <v>180</v>
      </c>
      <c r="D35" s="2">
        <v>16</v>
      </c>
      <c r="E35" s="5">
        <v>37.5</v>
      </c>
      <c r="F35" s="7">
        <f t="shared" si="0"/>
        <v>0</v>
      </c>
      <c r="G35" s="2">
        <f t="shared" si="8"/>
        <v>11</v>
      </c>
      <c r="H35" s="2">
        <f t="shared" si="7"/>
        <v>412.5</v>
      </c>
      <c r="I35" s="10">
        <f>0+5</f>
        <v>5</v>
      </c>
      <c r="J35" s="2">
        <v>100</v>
      </c>
      <c r="K35" s="2">
        <f t="shared" si="9"/>
        <v>500</v>
      </c>
      <c r="L35" s="25">
        <f t="shared" si="10"/>
        <v>312.5</v>
      </c>
      <c r="M35" s="2">
        <f t="shared" si="6"/>
        <v>1100</v>
      </c>
    </row>
    <row r="36" spans="1:13">
      <c r="A36" s="16"/>
      <c r="B36" s="16"/>
      <c r="C36" s="2" t="s">
        <v>186</v>
      </c>
      <c r="D36" s="2">
        <v>6</v>
      </c>
      <c r="E36" s="5">
        <v>120</v>
      </c>
      <c r="F36" s="7">
        <f t="shared" si="0"/>
        <v>0</v>
      </c>
      <c r="G36" s="2">
        <f t="shared" si="8"/>
        <v>6</v>
      </c>
      <c r="H36" s="2">
        <f t="shared" si="7"/>
        <v>720</v>
      </c>
      <c r="I36" s="10">
        <f>0+0</f>
        <v>0</v>
      </c>
      <c r="J36" s="2">
        <v>200</v>
      </c>
      <c r="K36" s="2">
        <f t="shared" si="9"/>
        <v>0</v>
      </c>
      <c r="L36" s="25">
        <f t="shared" si="10"/>
        <v>0</v>
      </c>
      <c r="M36" s="2">
        <f t="shared" si="6"/>
        <v>1200</v>
      </c>
    </row>
    <row r="37" spans="1:13">
      <c r="A37" s="16"/>
      <c r="B37" s="16"/>
      <c r="C37" s="2" t="s">
        <v>31</v>
      </c>
      <c r="D37" s="2">
        <v>13</v>
      </c>
      <c r="E37" s="3">
        <f>240/12</f>
        <v>20</v>
      </c>
      <c r="F37" s="7">
        <f t="shared" si="0"/>
        <v>0</v>
      </c>
      <c r="G37" s="2">
        <f t="shared" si="8"/>
        <v>5</v>
      </c>
      <c r="H37" s="2">
        <f t="shared" si="7"/>
        <v>100</v>
      </c>
      <c r="I37" s="10">
        <f>0+0+2+3+1+1+1</f>
        <v>8</v>
      </c>
      <c r="J37" s="2">
        <v>30</v>
      </c>
      <c r="K37" s="2">
        <f t="shared" si="9"/>
        <v>240</v>
      </c>
      <c r="L37" s="25">
        <f t="shared" si="10"/>
        <v>80</v>
      </c>
      <c r="M37" s="2">
        <f t="shared" si="6"/>
        <v>150</v>
      </c>
    </row>
    <row r="38" spans="1:13">
      <c r="A38" s="16"/>
      <c r="B38" s="16"/>
      <c r="C38" s="2" t="s">
        <v>26</v>
      </c>
      <c r="D38" s="2">
        <v>22</v>
      </c>
      <c r="E38" s="5">
        <f>120/12</f>
        <v>10</v>
      </c>
      <c r="F38" s="7">
        <f t="shared" si="0"/>
        <v>0</v>
      </c>
      <c r="G38" s="2">
        <f t="shared" si="8"/>
        <v>22</v>
      </c>
      <c r="H38" s="2">
        <f t="shared" si="7"/>
        <v>220</v>
      </c>
      <c r="I38" s="10">
        <f t="shared" si="5"/>
        <v>0</v>
      </c>
      <c r="J38" s="2">
        <v>20</v>
      </c>
      <c r="K38" s="2">
        <f t="shared" si="9"/>
        <v>0</v>
      </c>
      <c r="L38" s="25">
        <f t="shared" si="10"/>
        <v>0</v>
      </c>
      <c r="M38" s="2">
        <f t="shared" si="6"/>
        <v>440</v>
      </c>
    </row>
    <row r="39" spans="1:13">
      <c r="A39" s="16"/>
      <c r="B39" s="16"/>
      <c r="C39" s="2" t="s">
        <v>24</v>
      </c>
      <c r="D39" s="2">
        <v>20</v>
      </c>
      <c r="E39" s="3">
        <f>80/12</f>
        <v>6.666666666666667</v>
      </c>
      <c r="F39" s="7">
        <f t="shared" si="0"/>
        <v>0</v>
      </c>
      <c r="G39" s="2">
        <f t="shared" si="8"/>
        <v>19</v>
      </c>
      <c r="H39" s="3">
        <f t="shared" si="7"/>
        <v>126.66666666666667</v>
      </c>
      <c r="I39" s="10">
        <f>0+0+1</f>
        <v>1</v>
      </c>
      <c r="J39" s="2">
        <v>30</v>
      </c>
      <c r="K39" s="2">
        <f t="shared" si="9"/>
        <v>30</v>
      </c>
      <c r="L39" s="38">
        <f t="shared" si="10"/>
        <v>23.333333333333332</v>
      </c>
      <c r="M39" s="2">
        <f t="shared" si="6"/>
        <v>570</v>
      </c>
    </row>
    <row r="40" spans="1:13">
      <c r="A40" s="16"/>
      <c r="B40" s="16"/>
      <c r="C40" s="2" t="s">
        <v>25</v>
      </c>
      <c r="D40" s="2">
        <v>24</v>
      </c>
      <c r="E40" s="5">
        <f>120/12</f>
        <v>10</v>
      </c>
      <c r="F40" s="7">
        <f t="shared" si="0"/>
        <v>0</v>
      </c>
      <c r="G40" s="2">
        <f t="shared" si="8"/>
        <v>24</v>
      </c>
      <c r="H40" s="2">
        <f t="shared" si="7"/>
        <v>240</v>
      </c>
      <c r="I40" s="10">
        <f t="shared" si="5"/>
        <v>0</v>
      </c>
      <c r="J40" s="2">
        <v>20</v>
      </c>
      <c r="K40" s="2">
        <f t="shared" si="9"/>
        <v>0</v>
      </c>
      <c r="L40" s="25">
        <f t="shared" si="10"/>
        <v>0</v>
      </c>
      <c r="M40" s="2">
        <f t="shared" si="6"/>
        <v>480</v>
      </c>
    </row>
    <row r="41" spans="1:13">
      <c r="A41" s="16"/>
      <c r="B41" s="16"/>
      <c r="C41" s="2" t="s">
        <v>40</v>
      </c>
      <c r="D41" s="2">
        <v>4</v>
      </c>
      <c r="E41" s="5">
        <v>530</v>
      </c>
      <c r="F41" s="7">
        <f t="shared" si="0"/>
        <v>0</v>
      </c>
      <c r="G41" s="2">
        <f t="shared" si="8"/>
        <v>3</v>
      </c>
      <c r="H41" s="2">
        <f t="shared" si="7"/>
        <v>1590</v>
      </c>
      <c r="I41" s="10">
        <f>0+0+1</f>
        <v>1</v>
      </c>
      <c r="J41" s="2">
        <v>750</v>
      </c>
      <c r="K41" s="2">
        <f t="shared" si="9"/>
        <v>750</v>
      </c>
      <c r="L41" s="25">
        <f t="shared" si="10"/>
        <v>220</v>
      </c>
      <c r="M41" s="2">
        <f t="shared" si="6"/>
        <v>2250</v>
      </c>
    </row>
    <row r="42" spans="1:13">
      <c r="A42" s="16"/>
      <c r="B42" s="16"/>
      <c r="C42" s="2" t="s">
        <v>39</v>
      </c>
      <c r="D42" s="2">
        <v>3</v>
      </c>
      <c r="E42" s="5">
        <v>650</v>
      </c>
      <c r="F42" s="7">
        <f t="shared" si="0"/>
        <v>0</v>
      </c>
      <c r="G42" s="2">
        <f t="shared" si="8"/>
        <v>3</v>
      </c>
      <c r="H42" s="2">
        <f t="shared" si="7"/>
        <v>1950</v>
      </c>
      <c r="I42" s="10">
        <f t="shared" si="5"/>
        <v>0</v>
      </c>
      <c r="J42" s="2">
        <v>950</v>
      </c>
      <c r="K42" s="2">
        <f t="shared" si="9"/>
        <v>0</v>
      </c>
      <c r="L42" s="25">
        <f t="shared" si="10"/>
        <v>0</v>
      </c>
      <c r="M42" s="2">
        <f t="shared" si="6"/>
        <v>2850</v>
      </c>
    </row>
    <row r="43" spans="1:13">
      <c r="A43" s="16" t="s">
        <v>155</v>
      </c>
      <c r="B43" s="16"/>
      <c r="C43" s="2" t="s">
        <v>38</v>
      </c>
      <c r="D43" s="2">
        <v>3</v>
      </c>
      <c r="E43" s="5">
        <v>1050</v>
      </c>
      <c r="F43" s="7">
        <f t="shared" si="0"/>
        <v>0</v>
      </c>
      <c r="G43" s="2">
        <f t="shared" si="8"/>
        <v>1</v>
      </c>
      <c r="H43" s="2">
        <f t="shared" si="7"/>
        <v>1050</v>
      </c>
      <c r="I43" s="10">
        <f>0+0+1+1</f>
        <v>2</v>
      </c>
      <c r="J43" s="2">
        <v>1500</v>
      </c>
      <c r="K43" s="2">
        <f t="shared" si="9"/>
        <v>3000</v>
      </c>
      <c r="L43" s="25">
        <f t="shared" si="10"/>
        <v>900</v>
      </c>
      <c r="M43" s="2">
        <f t="shared" si="6"/>
        <v>1500</v>
      </c>
    </row>
    <row r="44" spans="1:13">
      <c r="A44" s="16"/>
      <c r="B44" s="16"/>
      <c r="C44" s="2" t="s">
        <v>9</v>
      </c>
      <c r="D44" s="2">
        <v>1</v>
      </c>
      <c r="E44" s="2">
        <v>200</v>
      </c>
      <c r="F44" s="7">
        <f t="shared" si="0"/>
        <v>0</v>
      </c>
      <c r="G44" s="2">
        <f t="shared" si="8"/>
        <v>0</v>
      </c>
      <c r="H44" s="2">
        <f t="shared" si="7"/>
        <v>0</v>
      </c>
      <c r="I44" s="10">
        <f>0+0+1</f>
        <v>1</v>
      </c>
      <c r="J44" s="2">
        <v>300</v>
      </c>
      <c r="K44" s="2">
        <f t="shared" si="9"/>
        <v>300</v>
      </c>
      <c r="L44" s="25">
        <f t="shared" si="10"/>
        <v>100</v>
      </c>
      <c r="M44" s="2">
        <f t="shared" si="6"/>
        <v>0</v>
      </c>
    </row>
    <row r="45" spans="1:13">
      <c r="A45" s="16"/>
      <c r="B45" s="16"/>
      <c r="C45" s="2" t="s">
        <v>161</v>
      </c>
      <c r="D45" s="2">
        <v>4</v>
      </c>
      <c r="E45" s="2">
        <v>250</v>
      </c>
      <c r="F45" s="7">
        <f t="shared" si="0"/>
        <v>0</v>
      </c>
      <c r="G45" s="2">
        <f t="shared" si="8"/>
        <v>3</v>
      </c>
      <c r="H45" s="2">
        <f t="shared" si="7"/>
        <v>750</v>
      </c>
      <c r="I45" s="10">
        <f>0+0+1</f>
        <v>1</v>
      </c>
      <c r="J45" s="2">
        <v>350</v>
      </c>
      <c r="K45" s="2">
        <f t="shared" si="9"/>
        <v>350</v>
      </c>
      <c r="L45" s="25">
        <f t="shared" si="10"/>
        <v>100</v>
      </c>
      <c r="M45" s="2">
        <f t="shared" si="6"/>
        <v>1050</v>
      </c>
    </row>
    <row r="46" spans="1:13">
      <c r="A46" s="16"/>
      <c r="B46" s="16"/>
      <c r="C46" s="2" t="s">
        <v>137</v>
      </c>
      <c r="D46" s="2">
        <v>60</v>
      </c>
      <c r="E46" s="5">
        <v>15</v>
      </c>
      <c r="F46" s="7">
        <f t="shared" si="0"/>
        <v>0</v>
      </c>
      <c r="G46" s="2">
        <f t="shared" si="8"/>
        <v>59</v>
      </c>
      <c r="H46" s="2">
        <f t="shared" si="7"/>
        <v>885</v>
      </c>
      <c r="I46" s="10">
        <f>0+0+1</f>
        <v>1</v>
      </c>
      <c r="J46" s="2">
        <v>70</v>
      </c>
      <c r="K46" s="2">
        <f t="shared" si="9"/>
        <v>70</v>
      </c>
      <c r="L46" s="25">
        <f t="shared" si="10"/>
        <v>55</v>
      </c>
      <c r="M46" s="2">
        <f t="shared" si="6"/>
        <v>4130</v>
      </c>
    </row>
    <row r="47" spans="1:13">
      <c r="A47" s="16"/>
      <c r="B47" s="16"/>
      <c r="C47" s="2" t="s">
        <v>60</v>
      </c>
      <c r="D47" s="2">
        <v>37</v>
      </c>
      <c r="E47" s="5">
        <v>30</v>
      </c>
      <c r="F47" s="7">
        <f t="shared" si="0"/>
        <v>0</v>
      </c>
      <c r="G47" s="2">
        <f t="shared" si="8"/>
        <v>35</v>
      </c>
      <c r="H47" s="2">
        <f t="shared" si="7"/>
        <v>1050</v>
      </c>
      <c r="I47" s="10">
        <f>0+0+1+1</f>
        <v>2</v>
      </c>
      <c r="J47" s="2">
        <v>50</v>
      </c>
      <c r="K47" s="2">
        <f t="shared" si="9"/>
        <v>100</v>
      </c>
      <c r="L47" s="25">
        <f t="shared" si="10"/>
        <v>40</v>
      </c>
      <c r="M47" s="2">
        <f t="shared" si="6"/>
        <v>1750</v>
      </c>
    </row>
    <row r="48" spans="1:13">
      <c r="A48" s="16"/>
      <c r="B48" s="16"/>
      <c r="C48" s="2" t="s">
        <v>21</v>
      </c>
      <c r="D48" s="2">
        <v>6</v>
      </c>
      <c r="E48" s="5">
        <v>200</v>
      </c>
      <c r="F48" s="7">
        <f t="shared" si="0"/>
        <v>0</v>
      </c>
      <c r="G48" s="2">
        <f t="shared" si="8"/>
        <v>5</v>
      </c>
      <c r="H48" s="2">
        <f t="shared" si="7"/>
        <v>1000</v>
      </c>
      <c r="I48" s="10">
        <f>0+0+1</f>
        <v>1</v>
      </c>
      <c r="J48" s="2">
        <v>270</v>
      </c>
      <c r="K48" s="2">
        <f t="shared" si="9"/>
        <v>270</v>
      </c>
      <c r="L48" s="25">
        <f t="shared" si="10"/>
        <v>70</v>
      </c>
      <c r="M48" s="2">
        <f t="shared" si="6"/>
        <v>1350</v>
      </c>
    </row>
    <row r="49" spans="1:13">
      <c r="A49" s="16"/>
      <c r="B49" s="16"/>
      <c r="C49" s="2" t="s">
        <v>22</v>
      </c>
      <c r="D49" s="2">
        <v>4</v>
      </c>
      <c r="E49" s="5">
        <v>270</v>
      </c>
      <c r="F49" s="7">
        <f t="shared" si="0"/>
        <v>0</v>
      </c>
      <c r="G49" s="2">
        <f t="shared" si="8"/>
        <v>3</v>
      </c>
      <c r="H49" s="2">
        <f t="shared" si="7"/>
        <v>810</v>
      </c>
      <c r="I49" s="10">
        <f>0+0+1</f>
        <v>1</v>
      </c>
      <c r="J49" s="2">
        <v>350</v>
      </c>
      <c r="K49" s="2">
        <f t="shared" si="9"/>
        <v>350</v>
      </c>
      <c r="L49" s="25">
        <f t="shared" si="10"/>
        <v>80</v>
      </c>
      <c r="M49" s="2">
        <f t="shared" si="6"/>
        <v>1050</v>
      </c>
    </row>
    <row r="50" spans="1:13">
      <c r="A50" s="16"/>
      <c r="B50" s="16"/>
      <c r="C50" s="2" t="s">
        <v>128</v>
      </c>
      <c r="D50" s="2">
        <v>7</v>
      </c>
      <c r="E50" s="5">
        <v>140</v>
      </c>
      <c r="F50" s="7">
        <f t="shared" si="0"/>
        <v>0</v>
      </c>
      <c r="G50" s="2">
        <f t="shared" si="8"/>
        <v>7</v>
      </c>
      <c r="H50" s="2">
        <f t="shared" si="7"/>
        <v>980</v>
      </c>
      <c r="I50" s="10">
        <f t="shared" si="5"/>
        <v>0</v>
      </c>
      <c r="J50" s="2">
        <v>250</v>
      </c>
      <c r="K50" s="2">
        <f t="shared" si="9"/>
        <v>0</v>
      </c>
      <c r="L50" s="25">
        <f t="shared" si="10"/>
        <v>0</v>
      </c>
      <c r="M50" s="2">
        <f t="shared" si="6"/>
        <v>1750</v>
      </c>
    </row>
    <row r="51" spans="1:13">
      <c r="A51" s="16"/>
      <c r="B51" s="16"/>
      <c r="C51" s="2" t="s">
        <v>61</v>
      </c>
      <c r="D51" s="2">
        <v>11</v>
      </c>
      <c r="E51" s="5">
        <f>360/12</f>
        <v>30</v>
      </c>
      <c r="F51" s="7">
        <f t="shared" si="0"/>
        <v>0</v>
      </c>
      <c r="G51" s="2">
        <f t="shared" si="8"/>
        <v>11</v>
      </c>
      <c r="H51" s="2">
        <f t="shared" si="7"/>
        <v>330</v>
      </c>
      <c r="I51" s="10">
        <f t="shared" si="5"/>
        <v>0</v>
      </c>
      <c r="J51" s="2">
        <v>50</v>
      </c>
      <c r="K51" s="2">
        <f t="shared" si="9"/>
        <v>0</v>
      </c>
      <c r="L51" s="25">
        <f t="shared" si="10"/>
        <v>0</v>
      </c>
      <c r="M51" s="2">
        <f t="shared" si="6"/>
        <v>550</v>
      </c>
    </row>
    <row r="52" spans="1:13">
      <c r="A52" s="16"/>
      <c r="B52" s="16"/>
      <c r="C52" s="2" t="s">
        <v>62</v>
      </c>
      <c r="D52" s="2">
        <v>35</v>
      </c>
      <c r="E52" s="5">
        <f>120/12</f>
        <v>10</v>
      </c>
      <c r="F52" s="7">
        <f t="shared" si="0"/>
        <v>0</v>
      </c>
      <c r="G52" s="2">
        <f t="shared" si="8"/>
        <v>34</v>
      </c>
      <c r="H52" s="2">
        <f t="shared" si="7"/>
        <v>340</v>
      </c>
      <c r="I52" s="10">
        <f>0+0+1</f>
        <v>1</v>
      </c>
      <c r="J52" s="2">
        <v>20</v>
      </c>
      <c r="K52" s="2">
        <f t="shared" si="9"/>
        <v>20</v>
      </c>
      <c r="L52" s="25">
        <f t="shared" si="10"/>
        <v>10</v>
      </c>
      <c r="M52" s="2">
        <f t="shared" si="6"/>
        <v>680</v>
      </c>
    </row>
    <row r="53" spans="1:13">
      <c r="A53" s="16"/>
      <c r="B53" s="16"/>
      <c r="C53" s="2" t="s">
        <v>193</v>
      </c>
      <c r="D53" s="2">
        <v>3</v>
      </c>
      <c r="E53" s="5">
        <v>200</v>
      </c>
      <c r="F53" s="7">
        <f>0+0</f>
        <v>0</v>
      </c>
      <c r="G53" s="2">
        <f t="shared" si="8"/>
        <v>3</v>
      </c>
      <c r="H53" s="2">
        <f t="shared" si="7"/>
        <v>600</v>
      </c>
      <c r="I53" s="10">
        <f>0+0</f>
        <v>0</v>
      </c>
      <c r="J53" s="2">
        <v>450</v>
      </c>
      <c r="K53" s="2">
        <f t="shared" si="9"/>
        <v>0</v>
      </c>
      <c r="L53" s="25">
        <f t="shared" si="10"/>
        <v>0</v>
      </c>
      <c r="M53" s="2">
        <f t="shared" si="6"/>
        <v>1350</v>
      </c>
    </row>
    <row r="54" spans="1:13">
      <c r="A54" s="16"/>
      <c r="B54" s="16"/>
      <c r="C54" s="2" t="s">
        <v>48</v>
      </c>
      <c r="D54" s="2">
        <v>22</v>
      </c>
      <c r="E54" s="5">
        <f>140/12</f>
        <v>11.666666666666666</v>
      </c>
      <c r="F54" s="7">
        <f t="shared" si="0"/>
        <v>0</v>
      </c>
      <c r="G54" s="2">
        <f t="shared" si="8"/>
        <v>6</v>
      </c>
      <c r="H54" s="3">
        <f t="shared" si="7"/>
        <v>70</v>
      </c>
      <c r="I54" s="10">
        <f>0+0+10+6</f>
        <v>16</v>
      </c>
      <c r="J54" s="2">
        <v>25</v>
      </c>
      <c r="K54" s="2">
        <f t="shared" si="9"/>
        <v>400</v>
      </c>
      <c r="L54" s="38">
        <f t="shared" si="10"/>
        <v>213.33333333333334</v>
      </c>
      <c r="M54" s="2">
        <f t="shared" si="6"/>
        <v>150</v>
      </c>
    </row>
    <row r="55" spans="1:13">
      <c r="A55" s="16"/>
      <c r="B55" s="16"/>
      <c r="C55" s="2" t="s">
        <v>152</v>
      </c>
      <c r="D55" s="2">
        <v>11</v>
      </c>
      <c r="E55" s="5">
        <v>100</v>
      </c>
      <c r="F55" s="7">
        <f t="shared" si="0"/>
        <v>0</v>
      </c>
      <c r="G55" s="2">
        <f t="shared" si="8"/>
        <v>6</v>
      </c>
      <c r="H55" s="5">
        <f t="shared" si="7"/>
        <v>600</v>
      </c>
      <c r="I55" s="10">
        <f>0+0+1+2+2</f>
        <v>5</v>
      </c>
      <c r="J55" s="2">
        <v>170</v>
      </c>
      <c r="K55" s="2">
        <f t="shared" si="9"/>
        <v>850</v>
      </c>
      <c r="L55" s="25">
        <f t="shared" si="10"/>
        <v>350</v>
      </c>
      <c r="M55" s="2">
        <f t="shared" si="6"/>
        <v>1020</v>
      </c>
    </row>
    <row r="56" spans="1:13">
      <c r="A56" s="16"/>
      <c r="B56" s="16"/>
      <c r="C56" s="2" t="s">
        <v>174</v>
      </c>
      <c r="D56" s="2">
        <v>36</v>
      </c>
      <c r="E56" s="5">
        <f>160/12</f>
        <v>13.333333333333334</v>
      </c>
      <c r="F56" s="7">
        <f t="shared" si="0"/>
        <v>0</v>
      </c>
      <c r="G56" s="2">
        <f t="shared" si="8"/>
        <v>33</v>
      </c>
      <c r="H56" s="5">
        <f t="shared" si="7"/>
        <v>440</v>
      </c>
      <c r="I56" s="10">
        <f>0+0+2+1</f>
        <v>3</v>
      </c>
      <c r="J56" s="2">
        <v>30</v>
      </c>
      <c r="K56" s="2">
        <f t="shared" si="9"/>
        <v>90</v>
      </c>
      <c r="L56" s="29">
        <f t="shared" si="10"/>
        <v>49.999999999999993</v>
      </c>
      <c r="M56" s="2">
        <f t="shared" si="6"/>
        <v>990</v>
      </c>
    </row>
    <row r="57" spans="1:13">
      <c r="A57" s="16"/>
      <c r="B57" s="16"/>
      <c r="C57" s="2" t="s">
        <v>175</v>
      </c>
      <c r="D57" s="2">
        <v>12</v>
      </c>
      <c r="E57" s="5">
        <f>150/12</f>
        <v>12.5</v>
      </c>
      <c r="F57" s="7">
        <f t="shared" si="0"/>
        <v>0</v>
      </c>
      <c r="G57" s="2">
        <f t="shared" si="8"/>
        <v>11</v>
      </c>
      <c r="H57" s="5">
        <f t="shared" si="7"/>
        <v>137.5</v>
      </c>
      <c r="I57" s="10">
        <f>0+0+1</f>
        <v>1</v>
      </c>
      <c r="J57" s="2">
        <v>30</v>
      </c>
      <c r="K57" s="2">
        <f t="shared" si="9"/>
        <v>30</v>
      </c>
      <c r="L57" s="25">
        <f t="shared" si="10"/>
        <v>17.5</v>
      </c>
      <c r="M57" s="2">
        <f t="shared" si="6"/>
        <v>330</v>
      </c>
    </row>
    <row r="58" spans="1:13">
      <c r="A58" s="16"/>
      <c r="B58" s="16"/>
      <c r="C58" s="2" t="s">
        <v>53</v>
      </c>
      <c r="D58" s="2">
        <v>11</v>
      </c>
      <c r="E58" s="5">
        <v>45</v>
      </c>
      <c r="F58" s="7">
        <f t="shared" si="0"/>
        <v>0</v>
      </c>
      <c r="G58" s="2">
        <f t="shared" si="8"/>
        <v>9</v>
      </c>
      <c r="H58" s="2">
        <f t="shared" si="7"/>
        <v>405</v>
      </c>
      <c r="I58" s="10">
        <f>0+0+1+1</f>
        <v>2</v>
      </c>
      <c r="J58" s="2">
        <v>100</v>
      </c>
      <c r="K58" s="2">
        <f t="shared" si="9"/>
        <v>200</v>
      </c>
      <c r="L58" s="25">
        <f t="shared" si="10"/>
        <v>110</v>
      </c>
      <c r="M58" s="2">
        <f t="shared" si="6"/>
        <v>900</v>
      </c>
    </row>
    <row r="59" spans="1:13">
      <c r="A59" s="16"/>
      <c r="B59" s="16"/>
      <c r="C59" s="2" t="s">
        <v>54</v>
      </c>
      <c r="D59" s="2">
        <v>12</v>
      </c>
      <c r="E59" s="5">
        <v>30</v>
      </c>
      <c r="F59" s="7">
        <f t="shared" si="0"/>
        <v>0</v>
      </c>
      <c r="G59" s="2">
        <f t="shared" si="8"/>
        <v>12</v>
      </c>
      <c r="H59" s="2">
        <f t="shared" si="7"/>
        <v>360</v>
      </c>
      <c r="I59" s="10">
        <f t="shared" si="5"/>
        <v>0</v>
      </c>
      <c r="J59" s="2">
        <v>70</v>
      </c>
      <c r="K59" s="2">
        <f t="shared" si="9"/>
        <v>0</v>
      </c>
      <c r="L59" s="25">
        <f t="shared" si="10"/>
        <v>0</v>
      </c>
      <c r="M59" s="2">
        <f t="shared" si="6"/>
        <v>840</v>
      </c>
    </row>
    <row r="60" spans="1:13">
      <c r="A60" s="16"/>
      <c r="B60" s="16"/>
      <c r="C60" s="2" t="s">
        <v>64</v>
      </c>
      <c r="D60" s="2">
        <v>6</v>
      </c>
      <c r="E60" s="5">
        <v>750</v>
      </c>
      <c r="F60" s="7">
        <f t="shared" si="0"/>
        <v>0</v>
      </c>
      <c r="G60" s="2">
        <f t="shared" ref="G60:G103" si="11">(F60+D60)-I60</f>
        <v>4</v>
      </c>
      <c r="H60" s="2">
        <f t="shared" ref="H60:H103" si="12">G60*E60</f>
        <v>3000</v>
      </c>
      <c r="I60" s="10">
        <f>0+0+1+1</f>
        <v>2</v>
      </c>
      <c r="J60" s="2">
        <v>1500</v>
      </c>
      <c r="K60" s="2">
        <f t="shared" si="9"/>
        <v>3000</v>
      </c>
      <c r="L60" s="25">
        <f t="shared" si="10"/>
        <v>1500</v>
      </c>
      <c r="M60" s="2">
        <f t="shared" si="6"/>
        <v>6000</v>
      </c>
    </row>
    <row r="61" spans="1:13">
      <c r="A61" s="16" t="s">
        <v>81</v>
      </c>
      <c r="B61" s="16"/>
      <c r="C61" s="2" t="s">
        <v>78</v>
      </c>
      <c r="D61" s="2">
        <v>35</v>
      </c>
      <c r="E61" s="5">
        <v>30</v>
      </c>
      <c r="F61" s="7">
        <f t="shared" si="0"/>
        <v>0</v>
      </c>
      <c r="G61" s="2">
        <f t="shared" si="11"/>
        <v>30</v>
      </c>
      <c r="H61" s="2">
        <f t="shared" si="12"/>
        <v>900</v>
      </c>
      <c r="I61" s="10">
        <f>0+0+1+1+1+2</f>
        <v>5</v>
      </c>
      <c r="J61" s="2">
        <v>50</v>
      </c>
      <c r="K61" s="2">
        <f t="shared" si="9"/>
        <v>250</v>
      </c>
      <c r="L61" s="25">
        <f t="shared" si="10"/>
        <v>100</v>
      </c>
      <c r="M61" s="2">
        <f t="shared" si="6"/>
        <v>1500</v>
      </c>
    </row>
    <row r="62" spans="1:13">
      <c r="A62" s="16" t="s">
        <v>80</v>
      </c>
      <c r="B62" s="16"/>
      <c r="C62" s="2" t="s">
        <v>79</v>
      </c>
      <c r="D62" s="2">
        <v>9</v>
      </c>
      <c r="E62" s="5">
        <f>150/12</f>
        <v>12.5</v>
      </c>
      <c r="F62" s="7">
        <f t="shared" si="0"/>
        <v>0</v>
      </c>
      <c r="G62" s="2">
        <f t="shared" si="11"/>
        <v>9</v>
      </c>
      <c r="H62" s="2">
        <f t="shared" si="12"/>
        <v>112.5</v>
      </c>
      <c r="I62" s="10">
        <f t="shared" si="5"/>
        <v>0</v>
      </c>
      <c r="J62" s="2">
        <v>25</v>
      </c>
      <c r="K62" s="2">
        <f t="shared" ref="K62:K105" si="13">J62*I62</f>
        <v>0</v>
      </c>
      <c r="L62" s="25">
        <f t="shared" si="10"/>
        <v>0</v>
      </c>
      <c r="M62" s="2">
        <f t="shared" si="6"/>
        <v>225</v>
      </c>
    </row>
    <row r="63" spans="1:13">
      <c r="A63" s="16"/>
      <c r="B63" s="16"/>
      <c r="C63" s="2" t="s">
        <v>32</v>
      </c>
      <c r="D63" s="2">
        <v>10</v>
      </c>
      <c r="E63" s="3">
        <f>240/12</f>
        <v>20</v>
      </c>
      <c r="F63" s="7">
        <f t="shared" si="0"/>
        <v>0</v>
      </c>
      <c r="G63" s="2">
        <f t="shared" si="11"/>
        <v>10</v>
      </c>
      <c r="H63" s="2">
        <f t="shared" si="12"/>
        <v>200</v>
      </c>
      <c r="I63" s="10">
        <f t="shared" si="5"/>
        <v>0</v>
      </c>
      <c r="J63" s="2">
        <v>35</v>
      </c>
      <c r="K63" s="2">
        <f t="shared" si="13"/>
        <v>0</v>
      </c>
      <c r="L63" s="25">
        <f t="shared" si="10"/>
        <v>0</v>
      </c>
      <c r="M63" s="2">
        <f t="shared" si="6"/>
        <v>350</v>
      </c>
    </row>
    <row r="64" spans="1:13">
      <c r="A64" s="16"/>
      <c r="B64" s="16"/>
      <c r="C64" s="2" t="s">
        <v>33</v>
      </c>
      <c r="D64" s="2">
        <v>8</v>
      </c>
      <c r="E64" s="3">
        <f>170/12</f>
        <v>14.166666666666666</v>
      </c>
      <c r="F64" s="7">
        <f t="shared" si="0"/>
        <v>0</v>
      </c>
      <c r="G64" s="2">
        <f t="shared" si="11"/>
        <v>8</v>
      </c>
      <c r="H64" s="3">
        <f t="shared" si="12"/>
        <v>113.33333333333333</v>
      </c>
      <c r="I64" s="10">
        <f t="shared" si="5"/>
        <v>0</v>
      </c>
      <c r="J64" s="2">
        <v>25</v>
      </c>
      <c r="K64" s="2">
        <f t="shared" si="13"/>
        <v>0</v>
      </c>
      <c r="L64" s="25">
        <f t="shared" si="10"/>
        <v>0</v>
      </c>
      <c r="M64" s="2">
        <f t="shared" si="6"/>
        <v>200</v>
      </c>
    </row>
    <row r="65" spans="1:13">
      <c r="A65" s="16"/>
      <c r="B65" s="16"/>
      <c r="C65" s="2" t="s">
        <v>63</v>
      </c>
      <c r="D65" s="2">
        <v>4</v>
      </c>
      <c r="E65" s="5">
        <v>250</v>
      </c>
      <c r="F65" s="7">
        <f t="shared" si="0"/>
        <v>0</v>
      </c>
      <c r="G65" s="2">
        <f t="shared" si="11"/>
        <v>4</v>
      </c>
      <c r="H65" s="2">
        <f t="shared" si="12"/>
        <v>1000</v>
      </c>
      <c r="I65" s="10">
        <f t="shared" si="5"/>
        <v>0</v>
      </c>
      <c r="J65" s="2">
        <v>350</v>
      </c>
      <c r="K65" s="2">
        <f t="shared" si="13"/>
        <v>0</v>
      </c>
      <c r="L65" s="25">
        <f t="shared" si="10"/>
        <v>0</v>
      </c>
      <c r="M65" s="2">
        <f t="shared" si="6"/>
        <v>1400</v>
      </c>
    </row>
    <row r="66" spans="1:13">
      <c r="A66" s="16" t="s">
        <v>134</v>
      </c>
      <c r="B66" s="16"/>
      <c r="C66" s="2" t="s">
        <v>133</v>
      </c>
      <c r="D66" s="2">
        <v>3</v>
      </c>
      <c r="E66" s="2">
        <v>50</v>
      </c>
      <c r="F66" s="7">
        <f t="shared" si="0"/>
        <v>0</v>
      </c>
      <c r="G66" s="2">
        <f t="shared" si="11"/>
        <v>3</v>
      </c>
      <c r="H66" s="2">
        <f t="shared" si="12"/>
        <v>150</v>
      </c>
      <c r="I66" s="10">
        <f t="shared" si="5"/>
        <v>0</v>
      </c>
      <c r="J66" s="2">
        <v>150</v>
      </c>
      <c r="K66" s="2">
        <f t="shared" si="13"/>
        <v>0</v>
      </c>
      <c r="L66" s="25">
        <f t="shared" si="10"/>
        <v>0</v>
      </c>
      <c r="M66" s="2">
        <f t="shared" si="6"/>
        <v>450</v>
      </c>
    </row>
    <row r="67" spans="1:13">
      <c r="A67" s="16"/>
      <c r="B67" s="16"/>
      <c r="C67" s="2" t="s">
        <v>135</v>
      </c>
      <c r="D67" s="2">
        <v>21</v>
      </c>
      <c r="E67" s="2">
        <v>150</v>
      </c>
      <c r="F67" s="7">
        <f t="shared" si="0"/>
        <v>0</v>
      </c>
      <c r="G67" s="2">
        <f t="shared" si="11"/>
        <v>19</v>
      </c>
      <c r="H67" s="2">
        <f t="shared" si="12"/>
        <v>2850</v>
      </c>
      <c r="I67" s="10">
        <f>0+0+1+1</f>
        <v>2</v>
      </c>
      <c r="J67" s="2">
        <v>250</v>
      </c>
      <c r="K67" s="2">
        <f t="shared" si="13"/>
        <v>500</v>
      </c>
      <c r="L67" s="25">
        <f t="shared" si="10"/>
        <v>200</v>
      </c>
      <c r="M67" s="2">
        <f t="shared" si="6"/>
        <v>4750</v>
      </c>
    </row>
    <row r="68" spans="1:13">
      <c r="A68" s="16"/>
      <c r="B68" s="16"/>
      <c r="C68" s="2" t="s">
        <v>136</v>
      </c>
      <c r="D68" s="2">
        <v>3</v>
      </c>
      <c r="E68" s="2">
        <v>150</v>
      </c>
      <c r="F68" s="7">
        <f t="shared" si="0"/>
        <v>0</v>
      </c>
      <c r="G68" s="2">
        <f t="shared" si="11"/>
        <v>3</v>
      </c>
      <c r="H68" s="2">
        <f t="shared" si="12"/>
        <v>450</v>
      </c>
      <c r="I68" s="10">
        <f t="shared" si="5"/>
        <v>0</v>
      </c>
      <c r="J68" s="2">
        <v>250</v>
      </c>
      <c r="K68" s="2">
        <f t="shared" si="13"/>
        <v>0</v>
      </c>
      <c r="L68" s="25">
        <f t="shared" si="10"/>
        <v>0</v>
      </c>
      <c r="M68" s="2">
        <f t="shared" si="6"/>
        <v>750</v>
      </c>
    </row>
    <row r="69" spans="1:13">
      <c r="A69" s="16"/>
      <c r="B69" s="16"/>
      <c r="C69" s="2" t="s">
        <v>166</v>
      </c>
      <c r="D69" s="2">
        <v>12</v>
      </c>
      <c r="E69" s="3">
        <f>380/12</f>
        <v>31.666666666666668</v>
      </c>
      <c r="F69" s="7">
        <f t="shared" si="0"/>
        <v>0</v>
      </c>
      <c r="G69" s="2">
        <f t="shared" si="11"/>
        <v>11</v>
      </c>
      <c r="H69" s="12">
        <f t="shared" si="12"/>
        <v>348.33333333333337</v>
      </c>
      <c r="I69" s="10">
        <f>0+0+1</f>
        <v>1</v>
      </c>
      <c r="J69" s="2">
        <v>80</v>
      </c>
      <c r="K69" s="2">
        <f t="shared" si="13"/>
        <v>80</v>
      </c>
      <c r="L69" s="29">
        <f t="shared" si="10"/>
        <v>48.333333333333329</v>
      </c>
      <c r="M69" s="2">
        <f t="shared" si="6"/>
        <v>880</v>
      </c>
    </row>
    <row r="70" spans="1:13">
      <c r="A70" s="16"/>
      <c r="B70" s="16"/>
      <c r="C70" s="2" t="s">
        <v>167</v>
      </c>
      <c r="D70" s="2">
        <v>12</v>
      </c>
      <c r="E70" s="2">
        <f>600/12</f>
        <v>50</v>
      </c>
      <c r="F70" s="7">
        <f t="shared" si="0"/>
        <v>0</v>
      </c>
      <c r="G70" s="2">
        <f t="shared" si="11"/>
        <v>9</v>
      </c>
      <c r="H70" s="2">
        <f t="shared" si="12"/>
        <v>450</v>
      </c>
      <c r="I70" s="10">
        <f>0+0+1+1+1</f>
        <v>3</v>
      </c>
      <c r="J70" s="2">
        <v>150</v>
      </c>
      <c r="K70" s="2">
        <f t="shared" si="13"/>
        <v>450</v>
      </c>
      <c r="L70" s="25">
        <f t="shared" si="10"/>
        <v>300</v>
      </c>
      <c r="M70" s="2">
        <f t="shared" si="6"/>
        <v>1350</v>
      </c>
    </row>
    <row r="71" spans="1:13">
      <c r="A71" s="16"/>
      <c r="B71" s="16"/>
      <c r="C71" s="2" t="s">
        <v>168</v>
      </c>
      <c r="D71" s="2">
        <v>12</v>
      </c>
      <c r="E71" s="3">
        <f>550/12</f>
        <v>45.833333333333336</v>
      </c>
      <c r="F71" s="7">
        <f t="shared" si="0"/>
        <v>0</v>
      </c>
      <c r="G71" s="2">
        <f t="shared" si="11"/>
        <v>11</v>
      </c>
      <c r="H71" s="3">
        <f t="shared" si="12"/>
        <v>504.16666666666669</v>
      </c>
      <c r="I71" s="10">
        <f>0+0+1</f>
        <v>1</v>
      </c>
      <c r="J71" s="2">
        <v>100</v>
      </c>
      <c r="K71" s="2">
        <f t="shared" si="13"/>
        <v>100</v>
      </c>
      <c r="L71" s="38">
        <f t="shared" si="10"/>
        <v>54.166666666666664</v>
      </c>
      <c r="M71" s="2">
        <f t="shared" si="6"/>
        <v>1100</v>
      </c>
    </row>
    <row r="72" spans="1:13">
      <c r="A72" s="16"/>
      <c r="B72" s="16"/>
      <c r="C72" s="2" t="s">
        <v>102</v>
      </c>
      <c r="D72" s="2">
        <v>9</v>
      </c>
      <c r="E72" s="5">
        <f>840/12</f>
        <v>70</v>
      </c>
      <c r="F72" s="7">
        <f t="shared" si="0"/>
        <v>0</v>
      </c>
      <c r="G72" s="2">
        <f t="shared" si="11"/>
        <v>9</v>
      </c>
      <c r="H72" s="2">
        <f t="shared" si="12"/>
        <v>630</v>
      </c>
      <c r="I72" s="10">
        <f t="shared" si="5"/>
        <v>0</v>
      </c>
      <c r="J72" s="2">
        <v>150</v>
      </c>
      <c r="K72" s="2">
        <f t="shared" si="13"/>
        <v>0</v>
      </c>
      <c r="L72" s="25">
        <f t="shared" si="10"/>
        <v>0</v>
      </c>
      <c r="M72" s="2">
        <f t="shared" si="6"/>
        <v>1350</v>
      </c>
    </row>
    <row r="73" spans="1:13">
      <c r="A73" s="16">
        <v>2381</v>
      </c>
      <c r="B73" s="16"/>
      <c r="C73" s="2" t="s">
        <v>34</v>
      </c>
      <c r="D73" s="2">
        <v>10</v>
      </c>
      <c r="E73" s="3">
        <f>1100/12</f>
        <v>91.666666666666671</v>
      </c>
      <c r="F73" s="7">
        <f t="shared" si="0"/>
        <v>0</v>
      </c>
      <c r="G73" s="2">
        <f t="shared" si="11"/>
        <v>10</v>
      </c>
      <c r="H73" s="3">
        <f t="shared" si="12"/>
        <v>916.66666666666674</v>
      </c>
      <c r="I73" s="10">
        <f t="shared" si="5"/>
        <v>0</v>
      </c>
      <c r="J73" s="2">
        <v>200</v>
      </c>
      <c r="K73" s="2">
        <f t="shared" si="13"/>
        <v>0</v>
      </c>
      <c r="L73" s="25">
        <f t="shared" si="10"/>
        <v>0</v>
      </c>
      <c r="M73" s="2">
        <f t="shared" si="6"/>
        <v>2000</v>
      </c>
    </row>
    <row r="74" spans="1:13">
      <c r="A74" s="16"/>
      <c r="B74" s="16"/>
      <c r="C74" s="2" t="s">
        <v>35</v>
      </c>
      <c r="D74" s="2">
        <v>10</v>
      </c>
      <c r="E74" s="3">
        <f>1000/12</f>
        <v>83.333333333333329</v>
      </c>
      <c r="F74" s="7">
        <f>0+0+12</f>
        <v>12</v>
      </c>
      <c r="G74" s="2">
        <f t="shared" si="11"/>
        <v>17</v>
      </c>
      <c r="H74" s="3">
        <f t="shared" si="12"/>
        <v>1416.6666666666665</v>
      </c>
      <c r="I74" s="10">
        <f>0+0+1+1+2+1</f>
        <v>5</v>
      </c>
      <c r="J74" s="2">
        <v>200</v>
      </c>
      <c r="K74" s="2">
        <f t="shared" si="13"/>
        <v>1000</v>
      </c>
      <c r="L74" s="38">
        <f t="shared" si="10"/>
        <v>583.33333333333337</v>
      </c>
      <c r="M74" s="2">
        <f t="shared" si="6"/>
        <v>3400</v>
      </c>
    </row>
    <row r="75" spans="1:13">
      <c r="A75" s="16"/>
      <c r="B75" s="16"/>
      <c r="C75" s="2" t="s">
        <v>19</v>
      </c>
      <c r="D75" s="2">
        <v>12</v>
      </c>
      <c r="E75" s="5">
        <f>840/12</f>
        <v>70</v>
      </c>
      <c r="F75" s="7">
        <f t="shared" si="0"/>
        <v>0</v>
      </c>
      <c r="G75" s="2">
        <f t="shared" si="11"/>
        <v>11</v>
      </c>
      <c r="H75" s="2">
        <f t="shared" si="12"/>
        <v>770</v>
      </c>
      <c r="I75" s="10">
        <f>0+0+1</f>
        <v>1</v>
      </c>
      <c r="J75" s="2">
        <v>150</v>
      </c>
      <c r="K75" s="2">
        <f t="shared" si="13"/>
        <v>150</v>
      </c>
      <c r="L75" s="25">
        <f t="shared" si="10"/>
        <v>80</v>
      </c>
      <c r="M75" s="2">
        <f t="shared" si="6"/>
        <v>1650</v>
      </c>
    </row>
    <row r="76" spans="1:13">
      <c r="A76" s="16"/>
      <c r="B76" s="16"/>
      <c r="C76" s="2" t="s">
        <v>49</v>
      </c>
      <c r="D76" s="2">
        <v>27</v>
      </c>
      <c r="E76" s="3">
        <f>850/12</f>
        <v>70.833333333333329</v>
      </c>
      <c r="F76" s="7">
        <f t="shared" si="0"/>
        <v>0</v>
      </c>
      <c r="G76" s="2">
        <f t="shared" si="11"/>
        <v>24</v>
      </c>
      <c r="H76" s="12">
        <f t="shared" si="12"/>
        <v>1700</v>
      </c>
      <c r="I76" s="10">
        <f>0+0+2+1</f>
        <v>3</v>
      </c>
      <c r="J76" s="2">
        <v>150</v>
      </c>
      <c r="K76" s="2">
        <f t="shared" si="13"/>
        <v>450</v>
      </c>
      <c r="L76" s="29">
        <f t="shared" si="10"/>
        <v>237.5</v>
      </c>
      <c r="M76" s="2">
        <f t="shared" si="6"/>
        <v>3600</v>
      </c>
    </row>
    <row r="77" spans="1:13">
      <c r="A77" s="16" t="s">
        <v>104</v>
      </c>
      <c r="B77" s="16"/>
      <c r="C77" s="2" t="s">
        <v>103</v>
      </c>
      <c r="D77" s="2">
        <v>18</v>
      </c>
      <c r="E77" s="5">
        <f>480/12</f>
        <v>40</v>
      </c>
      <c r="F77" s="7">
        <f t="shared" si="0"/>
        <v>0</v>
      </c>
      <c r="G77" s="2">
        <f t="shared" si="11"/>
        <v>18</v>
      </c>
      <c r="H77" s="2">
        <f t="shared" si="12"/>
        <v>720</v>
      </c>
      <c r="I77" s="10">
        <f t="shared" si="5"/>
        <v>0</v>
      </c>
      <c r="J77" s="2">
        <v>80</v>
      </c>
      <c r="K77" s="2">
        <f t="shared" si="13"/>
        <v>0</v>
      </c>
      <c r="L77" s="25">
        <f t="shared" si="10"/>
        <v>0</v>
      </c>
      <c r="M77" s="2">
        <f t="shared" si="6"/>
        <v>1440</v>
      </c>
    </row>
    <row r="78" spans="1:13">
      <c r="A78" s="16"/>
      <c r="B78" s="16"/>
      <c r="C78" s="2" t="s">
        <v>101</v>
      </c>
      <c r="D78" s="2">
        <v>10</v>
      </c>
      <c r="E78" s="3">
        <f>850/12</f>
        <v>70.833333333333329</v>
      </c>
      <c r="F78" s="7">
        <f t="shared" ref="F78:F151" si="14">0+0</f>
        <v>0</v>
      </c>
      <c r="G78" s="2">
        <f t="shared" si="11"/>
        <v>10</v>
      </c>
      <c r="H78" s="12">
        <f t="shared" si="12"/>
        <v>708.33333333333326</v>
      </c>
      <c r="I78" s="10">
        <f t="shared" ref="I78:I151" si="15">0+0</f>
        <v>0</v>
      </c>
      <c r="J78" s="2">
        <v>150</v>
      </c>
      <c r="K78" s="2">
        <f t="shared" si="13"/>
        <v>0</v>
      </c>
      <c r="L78" s="25">
        <f t="shared" si="10"/>
        <v>0</v>
      </c>
      <c r="M78" s="2">
        <f t="shared" si="6"/>
        <v>1500</v>
      </c>
    </row>
    <row r="79" spans="1:13">
      <c r="A79" s="16">
        <v>3780</v>
      </c>
      <c r="B79" s="16"/>
      <c r="C79" s="2" t="s">
        <v>58</v>
      </c>
      <c r="D79" s="2">
        <v>9</v>
      </c>
      <c r="E79" s="5">
        <f>840/12</f>
        <v>70</v>
      </c>
      <c r="F79" s="7">
        <f t="shared" si="14"/>
        <v>0</v>
      </c>
      <c r="G79" s="2">
        <f t="shared" si="11"/>
        <v>7</v>
      </c>
      <c r="H79" s="2">
        <f t="shared" si="12"/>
        <v>490</v>
      </c>
      <c r="I79" s="10">
        <f>0+0+1+1</f>
        <v>2</v>
      </c>
      <c r="J79" s="2">
        <v>150</v>
      </c>
      <c r="K79" s="2">
        <f t="shared" si="13"/>
        <v>300</v>
      </c>
      <c r="L79" s="25">
        <f t="shared" si="10"/>
        <v>160</v>
      </c>
      <c r="M79" s="2">
        <f t="shared" si="6"/>
        <v>1050</v>
      </c>
    </row>
    <row r="80" spans="1:13">
      <c r="A80" s="16">
        <v>50</v>
      </c>
      <c r="B80" s="16"/>
      <c r="C80" s="2" t="s">
        <v>55</v>
      </c>
      <c r="D80" s="2">
        <v>28</v>
      </c>
      <c r="E80" s="5">
        <f>240/12</f>
        <v>20</v>
      </c>
      <c r="F80" s="7">
        <f t="shared" si="14"/>
        <v>0</v>
      </c>
      <c r="G80" s="2">
        <f t="shared" si="11"/>
        <v>23</v>
      </c>
      <c r="H80" s="2">
        <f t="shared" si="12"/>
        <v>460</v>
      </c>
      <c r="I80" s="10">
        <f>0+0+1+1+1+1+1</f>
        <v>5</v>
      </c>
      <c r="J80" s="2">
        <v>50</v>
      </c>
      <c r="K80" s="2">
        <f t="shared" si="13"/>
        <v>250</v>
      </c>
      <c r="L80" s="25">
        <f t="shared" si="10"/>
        <v>150</v>
      </c>
      <c r="M80" s="2">
        <f t="shared" si="6"/>
        <v>1150</v>
      </c>
    </row>
    <row r="81" spans="1:13">
      <c r="A81" s="16">
        <v>2514</v>
      </c>
      <c r="B81" s="16"/>
      <c r="C81" s="2" t="s">
        <v>82</v>
      </c>
      <c r="D81" s="2">
        <v>16</v>
      </c>
      <c r="E81" s="5">
        <v>100</v>
      </c>
      <c r="F81" s="7">
        <f t="shared" si="14"/>
        <v>0</v>
      </c>
      <c r="G81" s="2">
        <f t="shared" si="11"/>
        <v>16</v>
      </c>
      <c r="H81" s="2">
        <f t="shared" si="12"/>
        <v>1600</v>
      </c>
      <c r="I81" s="10">
        <f t="shared" si="15"/>
        <v>0</v>
      </c>
      <c r="J81" s="2">
        <v>200</v>
      </c>
      <c r="K81" s="2">
        <f t="shared" si="13"/>
        <v>0</v>
      </c>
      <c r="L81" s="25">
        <f t="shared" si="10"/>
        <v>0</v>
      </c>
      <c r="M81" s="2">
        <f t="shared" si="6"/>
        <v>3200</v>
      </c>
    </row>
    <row r="82" spans="1:13">
      <c r="A82" s="16" t="s">
        <v>115</v>
      </c>
      <c r="B82" s="16"/>
      <c r="C82" s="2" t="s">
        <v>57</v>
      </c>
      <c r="D82" s="2">
        <v>9</v>
      </c>
      <c r="E82" s="5">
        <v>50</v>
      </c>
      <c r="F82" s="7">
        <f t="shared" si="14"/>
        <v>0</v>
      </c>
      <c r="G82" s="2">
        <f t="shared" si="11"/>
        <v>7</v>
      </c>
      <c r="H82" s="2">
        <f t="shared" si="12"/>
        <v>350</v>
      </c>
      <c r="I82" s="10">
        <f>0+0+1+1</f>
        <v>2</v>
      </c>
      <c r="J82" s="2">
        <v>100</v>
      </c>
      <c r="K82" s="2">
        <f t="shared" si="13"/>
        <v>200</v>
      </c>
      <c r="L82" s="25">
        <f t="shared" si="10"/>
        <v>100</v>
      </c>
      <c r="M82" s="2">
        <f t="shared" si="6"/>
        <v>700</v>
      </c>
    </row>
    <row r="83" spans="1:13">
      <c r="A83" s="16"/>
      <c r="B83" s="16"/>
      <c r="C83" s="2" t="s">
        <v>46</v>
      </c>
      <c r="D83" s="2">
        <v>9</v>
      </c>
      <c r="E83" s="5">
        <v>85</v>
      </c>
      <c r="F83" s="7">
        <f t="shared" si="14"/>
        <v>0</v>
      </c>
      <c r="G83" s="2">
        <f t="shared" si="11"/>
        <v>9</v>
      </c>
      <c r="H83" s="2">
        <f t="shared" si="12"/>
        <v>765</v>
      </c>
      <c r="I83" s="10">
        <f t="shared" si="15"/>
        <v>0</v>
      </c>
      <c r="J83" s="2">
        <v>135</v>
      </c>
      <c r="K83" s="2">
        <f t="shared" si="13"/>
        <v>0</v>
      </c>
      <c r="L83" s="25">
        <f t="shared" si="10"/>
        <v>0</v>
      </c>
      <c r="M83" s="2">
        <f t="shared" si="6"/>
        <v>1215</v>
      </c>
    </row>
    <row r="84" spans="1:13">
      <c r="A84" s="16"/>
      <c r="B84" s="16"/>
      <c r="C84" s="2" t="s">
        <v>45</v>
      </c>
      <c r="D84" s="2">
        <v>8</v>
      </c>
      <c r="E84" s="5">
        <v>60</v>
      </c>
      <c r="F84" s="7">
        <f t="shared" si="14"/>
        <v>0</v>
      </c>
      <c r="G84" s="2">
        <f t="shared" si="11"/>
        <v>8</v>
      </c>
      <c r="H84" s="2">
        <f t="shared" si="12"/>
        <v>480</v>
      </c>
      <c r="I84" s="10">
        <f t="shared" si="15"/>
        <v>0</v>
      </c>
      <c r="J84" s="2">
        <v>90</v>
      </c>
      <c r="K84" s="2">
        <f t="shared" si="13"/>
        <v>0</v>
      </c>
      <c r="L84" s="25">
        <f t="shared" si="10"/>
        <v>0</v>
      </c>
      <c r="M84" s="2">
        <f t="shared" si="6"/>
        <v>720</v>
      </c>
    </row>
    <row r="85" spans="1:13">
      <c r="A85" s="16"/>
      <c r="B85" s="16"/>
      <c r="C85" s="4" t="s">
        <v>37</v>
      </c>
      <c r="D85" s="2">
        <v>4</v>
      </c>
      <c r="E85" s="5">
        <v>450</v>
      </c>
      <c r="F85" s="7">
        <f t="shared" si="14"/>
        <v>0</v>
      </c>
      <c r="G85" s="2">
        <f t="shared" si="11"/>
        <v>3</v>
      </c>
      <c r="H85" s="2">
        <f t="shared" si="12"/>
        <v>1350</v>
      </c>
      <c r="I85" s="10">
        <f>0+0+1</f>
        <v>1</v>
      </c>
      <c r="J85" s="2">
        <v>650</v>
      </c>
      <c r="K85" s="2">
        <f t="shared" si="13"/>
        <v>650</v>
      </c>
      <c r="L85" s="25">
        <f t="shared" si="10"/>
        <v>200</v>
      </c>
      <c r="M85" s="2">
        <f t="shared" si="6"/>
        <v>1950</v>
      </c>
    </row>
    <row r="86" spans="1:13">
      <c r="A86" s="16"/>
      <c r="B86" s="16"/>
      <c r="C86" s="4" t="s">
        <v>198</v>
      </c>
      <c r="D86" s="2">
        <v>3</v>
      </c>
      <c r="E86" s="5">
        <v>550</v>
      </c>
      <c r="F86" s="7">
        <f>0+0</f>
        <v>0</v>
      </c>
      <c r="G86" s="2">
        <f t="shared" si="11"/>
        <v>3</v>
      </c>
      <c r="H86" s="2">
        <f t="shared" si="12"/>
        <v>1650</v>
      </c>
      <c r="I86" s="10">
        <f>0+0</f>
        <v>0</v>
      </c>
      <c r="J86" s="2">
        <v>550</v>
      </c>
      <c r="K86" s="2">
        <f t="shared" si="13"/>
        <v>0</v>
      </c>
      <c r="L86" s="25">
        <f t="shared" si="10"/>
        <v>0</v>
      </c>
      <c r="M86" s="2">
        <f t="shared" si="6"/>
        <v>1650</v>
      </c>
    </row>
    <row r="87" spans="1:13">
      <c r="A87" s="16" t="s">
        <v>119</v>
      </c>
      <c r="B87" s="16"/>
      <c r="C87" s="2" t="s">
        <v>36</v>
      </c>
      <c r="D87" s="2">
        <v>1</v>
      </c>
      <c r="E87" s="5">
        <v>120</v>
      </c>
      <c r="F87" s="7">
        <f t="shared" si="14"/>
        <v>0</v>
      </c>
      <c r="G87" s="2">
        <f t="shared" si="11"/>
        <v>-1</v>
      </c>
      <c r="H87" s="2">
        <f t="shared" si="12"/>
        <v>-120</v>
      </c>
      <c r="I87" s="10">
        <f>0+0+1+1</f>
        <v>2</v>
      </c>
      <c r="J87" s="2">
        <v>170</v>
      </c>
      <c r="K87" s="2">
        <f t="shared" si="13"/>
        <v>340</v>
      </c>
      <c r="L87" s="25">
        <f t="shared" si="10"/>
        <v>100</v>
      </c>
      <c r="M87" s="2">
        <f t="shared" si="6"/>
        <v>-170</v>
      </c>
    </row>
    <row r="88" spans="1:13">
      <c r="A88" s="16" t="s">
        <v>118</v>
      </c>
      <c r="B88" s="16"/>
      <c r="C88" s="2" t="s">
        <v>89</v>
      </c>
      <c r="D88" s="2">
        <v>5</v>
      </c>
      <c r="E88" s="5">
        <v>80</v>
      </c>
      <c r="F88" s="7">
        <f t="shared" si="14"/>
        <v>0</v>
      </c>
      <c r="G88" s="2">
        <f t="shared" si="11"/>
        <v>5</v>
      </c>
      <c r="H88" s="2">
        <f t="shared" si="12"/>
        <v>400</v>
      </c>
      <c r="I88" s="10">
        <f t="shared" si="15"/>
        <v>0</v>
      </c>
      <c r="J88" s="2">
        <v>150</v>
      </c>
      <c r="K88" s="2">
        <f t="shared" si="13"/>
        <v>0</v>
      </c>
      <c r="L88" s="25">
        <f t="shared" ref="L88:L160" si="16">(J88-E88)*I88</f>
        <v>0</v>
      </c>
      <c r="M88" s="2">
        <f t="shared" si="6"/>
        <v>750</v>
      </c>
    </row>
    <row r="89" spans="1:13">
      <c r="A89" s="16" t="s">
        <v>117</v>
      </c>
      <c r="B89" s="16"/>
      <c r="C89" s="2" t="s">
        <v>92</v>
      </c>
      <c r="D89" s="2">
        <v>7</v>
      </c>
      <c r="E89" s="5">
        <v>80</v>
      </c>
      <c r="F89" s="7">
        <f t="shared" si="14"/>
        <v>0</v>
      </c>
      <c r="G89" s="2">
        <f t="shared" si="11"/>
        <v>6</v>
      </c>
      <c r="H89" s="2">
        <f t="shared" si="12"/>
        <v>480</v>
      </c>
      <c r="I89" s="10">
        <f>0+0+1</f>
        <v>1</v>
      </c>
      <c r="J89" s="2">
        <v>130</v>
      </c>
      <c r="K89" s="2">
        <f t="shared" si="13"/>
        <v>130</v>
      </c>
      <c r="L89" s="25">
        <f t="shared" si="16"/>
        <v>50</v>
      </c>
      <c r="M89" s="2">
        <f t="shared" ref="M89:M160" si="17">J89*G89</f>
        <v>780</v>
      </c>
    </row>
    <row r="90" spans="1:13">
      <c r="A90" s="16"/>
      <c r="B90" s="16"/>
      <c r="C90" s="4" t="s">
        <v>94</v>
      </c>
      <c r="D90" s="4">
        <v>3</v>
      </c>
      <c r="E90" s="14">
        <v>130</v>
      </c>
      <c r="F90" s="7">
        <f t="shared" si="14"/>
        <v>0</v>
      </c>
      <c r="G90" s="2">
        <f t="shared" si="11"/>
        <v>3</v>
      </c>
      <c r="H90" s="2">
        <f t="shared" si="12"/>
        <v>390</v>
      </c>
      <c r="I90" s="10">
        <f t="shared" si="15"/>
        <v>0</v>
      </c>
      <c r="J90" s="2">
        <v>180</v>
      </c>
      <c r="K90" s="2">
        <f t="shared" si="13"/>
        <v>0</v>
      </c>
      <c r="L90" s="25">
        <f t="shared" si="16"/>
        <v>0</v>
      </c>
      <c r="M90" s="2">
        <f t="shared" si="17"/>
        <v>540</v>
      </c>
    </row>
    <row r="91" spans="1:13">
      <c r="A91" s="16" t="s">
        <v>116</v>
      </c>
      <c r="B91" s="16"/>
      <c r="C91" s="2" t="s">
        <v>91</v>
      </c>
      <c r="D91" s="2">
        <v>6</v>
      </c>
      <c r="E91" s="5">
        <v>80</v>
      </c>
      <c r="F91" s="7">
        <f t="shared" si="14"/>
        <v>0</v>
      </c>
      <c r="G91" s="2">
        <f t="shared" si="11"/>
        <v>6</v>
      </c>
      <c r="H91" s="2">
        <f t="shared" si="12"/>
        <v>480</v>
      </c>
      <c r="I91" s="10">
        <f t="shared" si="15"/>
        <v>0</v>
      </c>
      <c r="J91" s="2">
        <v>150</v>
      </c>
      <c r="K91" s="2">
        <f t="shared" si="13"/>
        <v>0</v>
      </c>
      <c r="L91" s="25">
        <f t="shared" si="16"/>
        <v>0</v>
      </c>
      <c r="M91" s="2">
        <f t="shared" si="17"/>
        <v>900</v>
      </c>
    </row>
    <row r="92" spans="1:13">
      <c r="A92" s="16" t="s">
        <v>88</v>
      </c>
      <c r="B92" s="16"/>
      <c r="C92" s="2" t="s">
        <v>93</v>
      </c>
      <c r="D92" s="2">
        <v>4</v>
      </c>
      <c r="E92" s="5">
        <v>80</v>
      </c>
      <c r="F92" s="7">
        <f t="shared" si="14"/>
        <v>0</v>
      </c>
      <c r="G92" s="2">
        <f t="shared" si="11"/>
        <v>4</v>
      </c>
      <c r="H92" s="2">
        <f t="shared" si="12"/>
        <v>320</v>
      </c>
      <c r="I92" s="10">
        <f t="shared" si="15"/>
        <v>0</v>
      </c>
      <c r="J92" s="2">
        <v>200</v>
      </c>
      <c r="K92" s="2">
        <f t="shared" si="13"/>
        <v>0</v>
      </c>
      <c r="L92" s="25">
        <f t="shared" si="16"/>
        <v>0</v>
      </c>
      <c r="M92" s="2">
        <f t="shared" si="17"/>
        <v>800</v>
      </c>
    </row>
    <row r="93" spans="1:13">
      <c r="A93" s="16"/>
      <c r="B93" s="16"/>
      <c r="C93" s="2" t="s">
        <v>196</v>
      </c>
      <c r="D93" s="2">
        <v>12</v>
      </c>
      <c r="E93" s="5"/>
      <c r="F93" s="7">
        <f>0+0</f>
        <v>0</v>
      </c>
      <c r="G93" s="2">
        <f t="shared" si="11"/>
        <v>12</v>
      </c>
      <c r="H93" s="2">
        <f t="shared" si="12"/>
        <v>0</v>
      </c>
      <c r="I93" s="10">
        <f>0+0</f>
        <v>0</v>
      </c>
      <c r="J93" s="2">
        <v>170</v>
      </c>
      <c r="K93" s="2">
        <f t="shared" si="13"/>
        <v>0</v>
      </c>
      <c r="L93" s="25">
        <f t="shared" si="16"/>
        <v>0</v>
      </c>
      <c r="M93" s="2">
        <f t="shared" si="17"/>
        <v>2040</v>
      </c>
    </row>
    <row r="94" spans="1:13">
      <c r="A94" s="16" t="s">
        <v>121</v>
      </c>
      <c r="B94" s="16"/>
      <c r="C94" s="2" t="s">
        <v>90</v>
      </c>
      <c r="D94" s="2">
        <v>6</v>
      </c>
      <c r="E94" s="5">
        <v>80</v>
      </c>
      <c r="F94" s="7">
        <f t="shared" si="14"/>
        <v>0</v>
      </c>
      <c r="G94" s="2">
        <f t="shared" si="11"/>
        <v>6</v>
      </c>
      <c r="H94" s="2">
        <f t="shared" si="12"/>
        <v>480</v>
      </c>
      <c r="I94" s="10">
        <f t="shared" si="15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1020</v>
      </c>
    </row>
    <row r="95" spans="1:13">
      <c r="A95" s="16"/>
      <c r="B95" s="16"/>
      <c r="C95" s="2" t="s">
        <v>153</v>
      </c>
      <c r="D95" s="2">
        <v>3</v>
      </c>
      <c r="E95" s="5">
        <v>80</v>
      </c>
      <c r="F95" s="7">
        <f t="shared" si="14"/>
        <v>0</v>
      </c>
      <c r="G95" s="2">
        <f t="shared" si="11"/>
        <v>3</v>
      </c>
      <c r="H95" s="2">
        <f t="shared" si="12"/>
        <v>240</v>
      </c>
      <c r="I95" s="10">
        <f t="shared" si="15"/>
        <v>0</v>
      </c>
      <c r="J95" s="2">
        <v>200</v>
      </c>
      <c r="K95" s="2">
        <f t="shared" si="13"/>
        <v>0</v>
      </c>
      <c r="L95" s="25">
        <f t="shared" si="16"/>
        <v>0</v>
      </c>
      <c r="M95" s="2">
        <f t="shared" si="17"/>
        <v>600</v>
      </c>
    </row>
    <row r="96" spans="1:13">
      <c r="A96" s="16"/>
      <c r="B96" s="16"/>
      <c r="C96" s="2" t="s">
        <v>154</v>
      </c>
      <c r="D96" s="2">
        <v>4</v>
      </c>
      <c r="E96" s="5">
        <v>150</v>
      </c>
      <c r="F96" s="7">
        <f t="shared" si="14"/>
        <v>0</v>
      </c>
      <c r="G96" s="2">
        <f t="shared" si="11"/>
        <v>0</v>
      </c>
      <c r="H96" s="2">
        <f t="shared" si="12"/>
        <v>0</v>
      </c>
      <c r="I96" s="10">
        <f>0+0+1+1+1+1</f>
        <v>4</v>
      </c>
      <c r="J96" s="2">
        <v>250</v>
      </c>
      <c r="K96" s="2">
        <f t="shared" si="13"/>
        <v>1000</v>
      </c>
      <c r="L96" s="25">
        <f t="shared" si="16"/>
        <v>400</v>
      </c>
      <c r="M96" s="2">
        <f t="shared" si="17"/>
        <v>0</v>
      </c>
    </row>
    <row r="97" spans="1:13">
      <c r="A97" s="16" t="s">
        <v>151</v>
      </c>
      <c r="B97" s="16"/>
      <c r="C97" s="2" t="s">
        <v>148</v>
      </c>
      <c r="D97" s="2">
        <v>22</v>
      </c>
      <c r="E97" s="5">
        <f>150/12</f>
        <v>12.5</v>
      </c>
      <c r="F97" s="7">
        <f t="shared" si="14"/>
        <v>0</v>
      </c>
      <c r="G97" s="2">
        <f t="shared" si="11"/>
        <v>21</v>
      </c>
      <c r="H97" s="2">
        <f t="shared" si="12"/>
        <v>262.5</v>
      </c>
      <c r="I97" s="10">
        <f>0+0+1</f>
        <v>1</v>
      </c>
      <c r="J97" s="2">
        <v>40</v>
      </c>
      <c r="K97" s="2">
        <f t="shared" si="13"/>
        <v>40</v>
      </c>
      <c r="L97" s="25">
        <f t="shared" si="16"/>
        <v>27.5</v>
      </c>
      <c r="M97" s="2">
        <f t="shared" si="17"/>
        <v>840</v>
      </c>
    </row>
    <row r="98" spans="1:13">
      <c r="A98" s="16" t="s">
        <v>150</v>
      </c>
      <c r="B98" s="16"/>
      <c r="C98" s="2" t="s">
        <v>149</v>
      </c>
      <c r="D98" s="2">
        <v>23</v>
      </c>
      <c r="E98" s="5">
        <f>100/12</f>
        <v>8.3333333333333339</v>
      </c>
      <c r="F98" s="7">
        <f t="shared" si="14"/>
        <v>0</v>
      </c>
      <c r="G98" s="2">
        <f t="shared" si="11"/>
        <v>21</v>
      </c>
      <c r="H98" s="2">
        <f t="shared" si="12"/>
        <v>175</v>
      </c>
      <c r="I98" s="10">
        <f>0+0+2</f>
        <v>2</v>
      </c>
      <c r="J98" s="2">
        <v>25</v>
      </c>
      <c r="K98" s="2">
        <f t="shared" si="13"/>
        <v>50</v>
      </c>
      <c r="L98" s="29">
        <f t="shared" si="16"/>
        <v>33.333333333333329</v>
      </c>
      <c r="M98" s="2">
        <f t="shared" si="17"/>
        <v>525</v>
      </c>
    </row>
    <row r="99" spans="1:13">
      <c r="A99" s="16"/>
      <c r="B99" s="16"/>
      <c r="C99" s="2" t="s">
        <v>190</v>
      </c>
      <c r="D99" s="2">
        <v>2</v>
      </c>
      <c r="E99" s="5">
        <v>18.181818181818183</v>
      </c>
      <c r="F99" s="7">
        <f t="shared" si="14"/>
        <v>0</v>
      </c>
      <c r="G99" s="2">
        <f t="shared" si="11"/>
        <v>2</v>
      </c>
      <c r="H99" s="3">
        <f t="shared" si="12"/>
        <v>36.363636363636367</v>
      </c>
      <c r="I99" s="10">
        <f>0+0</f>
        <v>0</v>
      </c>
      <c r="J99" s="2">
        <v>100</v>
      </c>
      <c r="K99" s="2">
        <f t="shared" si="13"/>
        <v>0</v>
      </c>
      <c r="L99" s="25">
        <f t="shared" si="16"/>
        <v>0</v>
      </c>
      <c r="M99" s="2">
        <f t="shared" si="17"/>
        <v>200</v>
      </c>
    </row>
    <row r="100" spans="1:13">
      <c r="A100" s="16"/>
      <c r="B100" s="16"/>
      <c r="C100" s="2" t="s">
        <v>189</v>
      </c>
      <c r="D100" s="2">
        <v>16</v>
      </c>
      <c r="E100" s="5">
        <v>18.181818181818183</v>
      </c>
      <c r="F100" s="7">
        <f t="shared" si="14"/>
        <v>0</v>
      </c>
      <c r="G100" s="2">
        <f t="shared" si="11"/>
        <v>16</v>
      </c>
      <c r="H100" s="3">
        <f t="shared" si="12"/>
        <v>290.90909090909093</v>
      </c>
      <c r="I100" s="10">
        <f>0+0</f>
        <v>0</v>
      </c>
      <c r="J100" s="2">
        <v>50</v>
      </c>
      <c r="K100" s="2">
        <f t="shared" si="13"/>
        <v>0</v>
      </c>
      <c r="L100" s="25">
        <f t="shared" si="16"/>
        <v>0</v>
      </c>
      <c r="M100" s="2">
        <f t="shared" si="17"/>
        <v>800</v>
      </c>
    </row>
    <row r="101" spans="1:13">
      <c r="A101" s="16"/>
      <c r="B101" s="16"/>
      <c r="C101" s="2" t="s">
        <v>188</v>
      </c>
      <c r="D101" s="2">
        <v>1</v>
      </c>
      <c r="E101" s="5">
        <v>400</v>
      </c>
      <c r="F101" s="7">
        <f t="shared" si="14"/>
        <v>0</v>
      </c>
      <c r="G101" s="2">
        <f t="shared" si="11"/>
        <v>1</v>
      </c>
      <c r="H101" s="3">
        <f t="shared" si="12"/>
        <v>400</v>
      </c>
      <c r="I101" s="10">
        <f>0+0</f>
        <v>0</v>
      </c>
      <c r="J101" s="2">
        <v>650</v>
      </c>
      <c r="K101" s="2">
        <f t="shared" si="13"/>
        <v>0</v>
      </c>
      <c r="L101" s="25">
        <f t="shared" si="16"/>
        <v>0</v>
      </c>
      <c r="M101" s="2">
        <f t="shared" si="17"/>
        <v>650</v>
      </c>
    </row>
    <row r="102" spans="1:13">
      <c r="A102" s="16"/>
      <c r="B102" s="16"/>
      <c r="C102" s="2" t="s">
        <v>141</v>
      </c>
      <c r="D102" s="2">
        <v>10</v>
      </c>
      <c r="E102" s="3">
        <v>350</v>
      </c>
      <c r="F102" s="7">
        <f t="shared" si="14"/>
        <v>0</v>
      </c>
      <c r="G102" s="2">
        <f t="shared" si="11"/>
        <v>10</v>
      </c>
      <c r="H102" s="2">
        <f t="shared" si="12"/>
        <v>3500</v>
      </c>
      <c r="I102" s="10">
        <f t="shared" si="15"/>
        <v>0</v>
      </c>
      <c r="J102" s="2">
        <v>1500</v>
      </c>
      <c r="K102" s="2">
        <f t="shared" si="13"/>
        <v>0</v>
      </c>
      <c r="L102" s="25">
        <f t="shared" si="16"/>
        <v>0</v>
      </c>
      <c r="M102" s="2">
        <f t="shared" si="17"/>
        <v>15000</v>
      </c>
    </row>
    <row r="103" spans="1:13">
      <c r="A103" s="16" t="s">
        <v>120</v>
      </c>
      <c r="B103" s="16"/>
      <c r="C103" s="2" t="s">
        <v>27</v>
      </c>
      <c r="D103" s="2">
        <v>11</v>
      </c>
      <c r="E103" s="2">
        <v>150</v>
      </c>
      <c r="F103" s="7">
        <f t="shared" si="14"/>
        <v>0</v>
      </c>
      <c r="G103" s="2">
        <f t="shared" si="11"/>
        <v>10</v>
      </c>
      <c r="H103" s="2">
        <f t="shared" si="12"/>
        <v>1500</v>
      </c>
      <c r="I103" s="10">
        <f>0+0+1</f>
        <v>1</v>
      </c>
      <c r="J103" s="6">
        <v>200</v>
      </c>
      <c r="K103" s="2">
        <f t="shared" si="13"/>
        <v>200</v>
      </c>
      <c r="L103" s="25">
        <f t="shared" si="16"/>
        <v>50</v>
      </c>
      <c r="M103" s="2">
        <f t="shared" si="17"/>
        <v>2000</v>
      </c>
    </row>
    <row r="104" spans="1:13">
      <c r="A104" s="16"/>
      <c r="B104" s="16"/>
      <c r="C104" s="2" t="s">
        <v>29</v>
      </c>
      <c r="D104" s="2">
        <v>3</v>
      </c>
      <c r="E104" s="5">
        <v>600</v>
      </c>
      <c r="F104" s="7">
        <f t="shared" si="14"/>
        <v>0</v>
      </c>
      <c r="G104" s="2">
        <f t="shared" ref="G104:G153" si="18">(F104+D104)-I104</f>
        <v>3</v>
      </c>
      <c r="H104" s="2">
        <f t="shared" ref="H104:H153" si="19">G104*E104</f>
        <v>1800</v>
      </c>
      <c r="I104" s="10">
        <f>0+0</f>
        <v>0</v>
      </c>
      <c r="J104" s="2">
        <v>1200</v>
      </c>
      <c r="K104" s="2">
        <f t="shared" si="13"/>
        <v>0</v>
      </c>
      <c r="L104" s="25">
        <f t="shared" si="16"/>
        <v>0</v>
      </c>
      <c r="M104" s="2">
        <f t="shared" si="17"/>
        <v>3600</v>
      </c>
    </row>
    <row r="105" spans="1:13">
      <c r="A105" s="16"/>
      <c r="B105" s="16"/>
      <c r="C105" s="2" t="s">
        <v>87</v>
      </c>
      <c r="D105" s="2">
        <v>5</v>
      </c>
      <c r="E105" s="5">
        <v>230</v>
      </c>
      <c r="F105" s="7">
        <f t="shared" si="14"/>
        <v>0</v>
      </c>
      <c r="G105" s="2">
        <f t="shared" si="18"/>
        <v>5</v>
      </c>
      <c r="H105" s="2">
        <f t="shared" si="19"/>
        <v>1150</v>
      </c>
      <c r="I105" s="10">
        <f t="shared" si="15"/>
        <v>0</v>
      </c>
      <c r="J105" s="2">
        <v>500</v>
      </c>
      <c r="K105" s="2">
        <f t="shared" si="13"/>
        <v>0</v>
      </c>
      <c r="L105" s="25">
        <f t="shared" si="16"/>
        <v>0</v>
      </c>
      <c r="M105" s="2">
        <f t="shared" si="17"/>
        <v>2500</v>
      </c>
    </row>
    <row r="106" spans="1:13">
      <c r="A106" s="16"/>
      <c r="B106" s="16"/>
      <c r="C106" s="2" t="s">
        <v>86</v>
      </c>
      <c r="D106" s="2">
        <v>6</v>
      </c>
      <c r="E106" s="5">
        <v>250</v>
      </c>
      <c r="F106" s="7">
        <f t="shared" si="14"/>
        <v>0</v>
      </c>
      <c r="G106" s="2">
        <f t="shared" si="18"/>
        <v>6</v>
      </c>
      <c r="H106" s="2">
        <f t="shared" si="19"/>
        <v>1500</v>
      </c>
      <c r="I106" s="10">
        <f t="shared" si="15"/>
        <v>0</v>
      </c>
      <c r="J106" s="2">
        <v>500</v>
      </c>
      <c r="K106" s="2">
        <f t="shared" ref="K106:K153" si="20">J106*I106</f>
        <v>0</v>
      </c>
      <c r="L106" s="25">
        <f t="shared" si="16"/>
        <v>0</v>
      </c>
      <c r="M106" s="2">
        <f t="shared" si="17"/>
        <v>3000</v>
      </c>
    </row>
    <row r="107" spans="1:13">
      <c r="A107" s="16"/>
      <c r="B107" s="16"/>
      <c r="C107" s="2" t="s">
        <v>74</v>
      </c>
      <c r="D107" s="2">
        <v>7</v>
      </c>
      <c r="E107" s="2">
        <v>250</v>
      </c>
      <c r="F107" s="7">
        <f t="shared" si="14"/>
        <v>0</v>
      </c>
      <c r="G107" s="2">
        <f t="shared" si="18"/>
        <v>5</v>
      </c>
      <c r="H107" s="2">
        <f t="shared" si="19"/>
        <v>1250</v>
      </c>
      <c r="I107" s="10">
        <f>0+0+1+1</f>
        <v>2</v>
      </c>
      <c r="J107" s="2">
        <v>500</v>
      </c>
      <c r="K107" s="2">
        <f t="shared" si="20"/>
        <v>1000</v>
      </c>
      <c r="L107" s="25">
        <f t="shared" si="16"/>
        <v>500</v>
      </c>
      <c r="M107" s="2">
        <f t="shared" si="17"/>
        <v>2500</v>
      </c>
    </row>
    <row r="108" spans="1:13">
      <c r="A108" s="16"/>
      <c r="B108" s="16"/>
      <c r="C108" s="2" t="s">
        <v>164</v>
      </c>
      <c r="D108" s="2">
        <v>5</v>
      </c>
      <c r="E108" s="2">
        <v>250</v>
      </c>
      <c r="F108" s="7">
        <f t="shared" si="14"/>
        <v>0</v>
      </c>
      <c r="G108" s="2">
        <f t="shared" si="18"/>
        <v>2</v>
      </c>
      <c r="H108" s="2">
        <f t="shared" si="19"/>
        <v>500</v>
      </c>
      <c r="I108" s="10">
        <f>0+0+1+1+1</f>
        <v>3</v>
      </c>
      <c r="J108" s="2">
        <v>500</v>
      </c>
      <c r="K108" s="2">
        <f t="shared" si="20"/>
        <v>1500</v>
      </c>
      <c r="L108" s="25">
        <f t="shared" si="16"/>
        <v>750</v>
      </c>
      <c r="M108" s="2">
        <f t="shared" si="17"/>
        <v>1000</v>
      </c>
    </row>
    <row r="109" spans="1:13">
      <c r="A109" s="16"/>
      <c r="B109" s="16"/>
      <c r="C109" s="2" t="s">
        <v>165</v>
      </c>
      <c r="D109" s="2">
        <v>2</v>
      </c>
      <c r="E109" s="2">
        <v>300</v>
      </c>
      <c r="F109" s="7">
        <f t="shared" si="14"/>
        <v>0</v>
      </c>
      <c r="G109" s="2">
        <f t="shared" si="18"/>
        <v>1</v>
      </c>
      <c r="H109" s="2">
        <f t="shared" si="19"/>
        <v>300</v>
      </c>
      <c r="I109" s="10">
        <f>0+0+1</f>
        <v>1</v>
      </c>
      <c r="J109" s="2">
        <v>500</v>
      </c>
      <c r="K109" s="2">
        <f t="shared" si="20"/>
        <v>500</v>
      </c>
      <c r="L109" s="25">
        <f t="shared" si="16"/>
        <v>200</v>
      </c>
      <c r="M109" s="2">
        <f t="shared" si="17"/>
        <v>500</v>
      </c>
    </row>
    <row r="110" spans="1:13">
      <c r="A110" s="16"/>
      <c r="B110" s="16"/>
      <c r="C110" s="2" t="s">
        <v>85</v>
      </c>
      <c r="D110" s="2">
        <v>4</v>
      </c>
      <c r="E110" s="5">
        <v>250</v>
      </c>
      <c r="F110" s="7">
        <f t="shared" si="14"/>
        <v>0</v>
      </c>
      <c r="G110" s="2">
        <f t="shared" si="18"/>
        <v>3</v>
      </c>
      <c r="H110" s="2">
        <f t="shared" si="19"/>
        <v>750</v>
      </c>
      <c r="I110" s="10">
        <f>0+0+1</f>
        <v>1</v>
      </c>
      <c r="J110" s="2">
        <v>500</v>
      </c>
      <c r="K110" s="2">
        <f t="shared" si="20"/>
        <v>500</v>
      </c>
      <c r="L110" s="25">
        <f t="shared" si="16"/>
        <v>250</v>
      </c>
      <c r="M110" s="2">
        <f t="shared" si="17"/>
        <v>1500</v>
      </c>
    </row>
    <row r="111" spans="1:13">
      <c r="A111" s="16"/>
      <c r="B111" s="16"/>
      <c r="C111" s="2" t="s">
        <v>160</v>
      </c>
      <c r="D111" s="2">
        <v>6</v>
      </c>
      <c r="E111" s="5">
        <v>220</v>
      </c>
      <c r="F111" s="7">
        <f t="shared" si="14"/>
        <v>0</v>
      </c>
      <c r="G111" s="2">
        <f t="shared" si="18"/>
        <v>6</v>
      </c>
      <c r="H111" s="2">
        <f t="shared" si="19"/>
        <v>1320</v>
      </c>
      <c r="I111" s="10">
        <f t="shared" si="15"/>
        <v>0</v>
      </c>
      <c r="J111" s="2">
        <v>450</v>
      </c>
      <c r="K111" s="2">
        <f t="shared" si="20"/>
        <v>0</v>
      </c>
      <c r="L111" s="25">
        <f t="shared" si="16"/>
        <v>0</v>
      </c>
      <c r="M111" s="2">
        <f t="shared" si="17"/>
        <v>2700</v>
      </c>
    </row>
    <row r="112" spans="1:13">
      <c r="A112" s="16"/>
      <c r="B112" s="16"/>
      <c r="C112" s="2" t="s">
        <v>195</v>
      </c>
      <c r="D112" s="2">
        <v>3</v>
      </c>
      <c r="E112" s="5">
        <v>750</v>
      </c>
      <c r="F112" s="7">
        <f>0+0</f>
        <v>0</v>
      </c>
      <c r="G112" s="2">
        <f t="shared" si="18"/>
        <v>3</v>
      </c>
      <c r="H112" s="2">
        <f t="shared" si="19"/>
        <v>2250</v>
      </c>
      <c r="I112" s="10">
        <f>0+0</f>
        <v>0</v>
      </c>
      <c r="J112" s="2">
        <v>2000</v>
      </c>
      <c r="K112" s="2">
        <f t="shared" si="20"/>
        <v>0</v>
      </c>
      <c r="L112" s="25">
        <f t="shared" si="16"/>
        <v>0</v>
      </c>
      <c r="M112" s="2">
        <f t="shared" si="17"/>
        <v>6000</v>
      </c>
    </row>
    <row r="113" spans="1:13">
      <c r="A113" s="16"/>
      <c r="B113" s="16"/>
      <c r="C113" s="2" t="s">
        <v>28</v>
      </c>
      <c r="D113" s="2">
        <v>2</v>
      </c>
      <c r="E113" s="5">
        <v>800</v>
      </c>
      <c r="F113" s="7">
        <f t="shared" si="14"/>
        <v>0</v>
      </c>
      <c r="G113" s="2">
        <f t="shared" si="18"/>
        <v>2</v>
      </c>
      <c r="H113" s="2">
        <f t="shared" si="19"/>
        <v>1600</v>
      </c>
      <c r="I113" s="10">
        <f t="shared" si="15"/>
        <v>0</v>
      </c>
      <c r="J113" s="2">
        <v>1500</v>
      </c>
      <c r="K113" s="2">
        <f t="shared" si="20"/>
        <v>0</v>
      </c>
      <c r="L113" s="25">
        <f t="shared" si="16"/>
        <v>0</v>
      </c>
      <c r="M113" s="2">
        <f t="shared" si="17"/>
        <v>3000</v>
      </c>
    </row>
    <row r="114" spans="1:13">
      <c r="A114" s="16"/>
      <c r="B114" s="16"/>
      <c r="C114" s="2" t="s">
        <v>199</v>
      </c>
      <c r="D114" s="2">
        <v>3</v>
      </c>
      <c r="E114" s="5">
        <v>480</v>
      </c>
      <c r="F114" s="7">
        <f>0+0</f>
        <v>0</v>
      </c>
      <c r="G114" s="2">
        <f t="shared" si="18"/>
        <v>3</v>
      </c>
      <c r="H114" s="2">
        <f t="shared" si="19"/>
        <v>1440</v>
      </c>
      <c r="I114" s="10">
        <f>0+0</f>
        <v>0</v>
      </c>
      <c r="J114" s="2">
        <v>900</v>
      </c>
      <c r="K114" s="2">
        <f t="shared" si="20"/>
        <v>0</v>
      </c>
      <c r="L114" s="25">
        <f t="shared" si="16"/>
        <v>0</v>
      </c>
      <c r="M114" s="2">
        <f t="shared" si="17"/>
        <v>2700</v>
      </c>
    </row>
    <row r="115" spans="1:13">
      <c r="A115" s="16"/>
      <c r="B115" s="16"/>
      <c r="C115" s="2" t="s">
        <v>59</v>
      </c>
      <c r="D115" s="2">
        <v>6</v>
      </c>
      <c r="E115" s="5">
        <f>360/12</f>
        <v>30</v>
      </c>
      <c r="F115" s="7">
        <f t="shared" si="14"/>
        <v>0</v>
      </c>
      <c r="G115" s="2">
        <f t="shared" si="18"/>
        <v>3</v>
      </c>
      <c r="H115" s="2">
        <f t="shared" si="19"/>
        <v>90</v>
      </c>
      <c r="I115" s="10">
        <f>0+0+1+1+1</f>
        <v>3</v>
      </c>
      <c r="J115" s="2">
        <v>100</v>
      </c>
      <c r="K115" s="2">
        <f t="shared" si="20"/>
        <v>300</v>
      </c>
      <c r="L115" s="25">
        <f t="shared" si="16"/>
        <v>210</v>
      </c>
      <c r="M115" s="2">
        <f t="shared" si="17"/>
        <v>300</v>
      </c>
    </row>
    <row r="116" spans="1:13">
      <c r="A116" s="16"/>
      <c r="B116" s="16"/>
      <c r="C116" s="2" t="s">
        <v>18</v>
      </c>
      <c r="D116" s="2">
        <v>8</v>
      </c>
      <c r="E116" s="2">
        <v>75</v>
      </c>
      <c r="F116" s="7">
        <f>0+0+12</f>
        <v>12</v>
      </c>
      <c r="G116" s="2">
        <f t="shared" si="18"/>
        <v>13</v>
      </c>
      <c r="H116" s="2">
        <f t="shared" si="19"/>
        <v>975</v>
      </c>
      <c r="I116" s="10">
        <f>0+0+1+1+1+1+1+1+1</f>
        <v>7</v>
      </c>
      <c r="J116" s="2">
        <v>110</v>
      </c>
      <c r="K116" s="2">
        <f t="shared" si="20"/>
        <v>770</v>
      </c>
      <c r="L116" s="25">
        <f t="shared" si="16"/>
        <v>245</v>
      </c>
      <c r="M116" s="2">
        <f t="shared" si="17"/>
        <v>1430</v>
      </c>
    </row>
    <row r="117" spans="1:13">
      <c r="A117" s="16"/>
      <c r="B117" s="16"/>
      <c r="C117" s="2" t="s">
        <v>197</v>
      </c>
      <c r="D117" s="2">
        <v>12</v>
      </c>
      <c r="E117" s="2">
        <v>80</v>
      </c>
      <c r="F117" s="7">
        <f>0+0</f>
        <v>0</v>
      </c>
      <c r="G117" s="2">
        <f t="shared" si="18"/>
        <v>12</v>
      </c>
      <c r="H117" s="2">
        <f t="shared" si="19"/>
        <v>960</v>
      </c>
      <c r="I117" s="10">
        <f>0+0</f>
        <v>0</v>
      </c>
      <c r="J117" s="2">
        <v>150</v>
      </c>
      <c r="K117" s="2">
        <f t="shared" si="20"/>
        <v>0</v>
      </c>
      <c r="L117" s="25">
        <f t="shared" si="16"/>
        <v>0</v>
      </c>
      <c r="M117" s="2">
        <f t="shared" si="17"/>
        <v>1800</v>
      </c>
    </row>
    <row r="118" spans="1:13">
      <c r="A118" s="16"/>
      <c r="B118" s="16"/>
      <c r="C118" s="2" t="s">
        <v>17</v>
      </c>
      <c r="D118" s="2">
        <v>9</v>
      </c>
      <c r="E118" s="2">
        <v>125</v>
      </c>
      <c r="F118" s="7">
        <f t="shared" si="14"/>
        <v>0</v>
      </c>
      <c r="G118" s="2">
        <f t="shared" si="18"/>
        <v>7</v>
      </c>
      <c r="H118" s="2">
        <f t="shared" si="19"/>
        <v>875</v>
      </c>
      <c r="I118" s="10">
        <f>0+0+1+1</f>
        <v>2</v>
      </c>
      <c r="J118" s="2">
        <v>170</v>
      </c>
      <c r="K118" s="2">
        <f t="shared" si="20"/>
        <v>340</v>
      </c>
      <c r="L118" s="25">
        <f t="shared" si="16"/>
        <v>90</v>
      </c>
      <c r="M118" s="2">
        <f t="shared" si="17"/>
        <v>1190</v>
      </c>
    </row>
    <row r="119" spans="1:13">
      <c r="A119" s="16"/>
      <c r="B119" s="16"/>
      <c r="C119" s="2" t="s">
        <v>16</v>
      </c>
      <c r="D119" s="2">
        <v>13</v>
      </c>
      <c r="E119" s="2">
        <f>1380/24</f>
        <v>57.5</v>
      </c>
      <c r="F119" s="7">
        <f t="shared" si="14"/>
        <v>0</v>
      </c>
      <c r="G119" s="2">
        <f t="shared" si="18"/>
        <v>11</v>
      </c>
      <c r="H119" s="2">
        <f t="shared" si="19"/>
        <v>632.5</v>
      </c>
      <c r="I119" s="10">
        <f>0+0+1+1</f>
        <v>2</v>
      </c>
      <c r="J119" s="2">
        <v>100</v>
      </c>
      <c r="K119" s="2">
        <f t="shared" si="20"/>
        <v>200</v>
      </c>
      <c r="L119" s="25">
        <f t="shared" si="16"/>
        <v>85</v>
      </c>
      <c r="M119" s="2">
        <f t="shared" si="17"/>
        <v>1100</v>
      </c>
    </row>
    <row r="120" spans="1:13">
      <c r="A120" s="16"/>
      <c r="B120" s="16"/>
      <c r="C120" s="2" t="s">
        <v>30</v>
      </c>
      <c r="D120" s="2">
        <v>22</v>
      </c>
      <c r="E120" s="3">
        <f>280/24</f>
        <v>11.666666666666666</v>
      </c>
      <c r="F120" s="7">
        <f t="shared" si="14"/>
        <v>0</v>
      </c>
      <c r="G120" s="2">
        <f t="shared" si="18"/>
        <v>22</v>
      </c>
      <c r="H120" s="3">
        <f t="shared" si="19"/>
        <v>256.66666666666663</v>
      </c>
      <c r="I120" s="10">
        <f t="shared" si="15"/>
        <v>0</v>
      </c>
      <c r="J120" s="2">
        <v>25</v>
      </c>
      <c r="K120" s="2">
        <f t="shared" si="20"/>
        <v>0</v>
      </c>
      <c r="L120" s="25">
        <f t="shared" si="16"/>
        <v>0</v>
      </c>
      <c r="M120" s="2">
        <f t="shared" si="17"/>
        <v>550</v>
      </c>
    </row>
    <row r="121" spans="1:13">
      <c r="A121" s="16"/>
      <c r="B121" s="16"/>
      <c r="C121" s="2" t="s">
        <v>96</v>
      </c>
      <c r="D121" s="2">
        <v>12</v>
      </c>
      <c r="E121" s="3">
        <f>350/12</f>
        <v>29.166666666666668</v>
      </c>
      <c r="F121" s="7">
        <f t="shared" si="14"/>
        <v>0</v>
      </c>
      <c r="G121" s="2">
        <f t="shared" si="18"/>
        <v>8</v>
      </c>
      <c r="H121" s="2">
        <f t="shared" si="19"/>
        <v>233.33333333333334</v>
      </c>
      <c r="I121" s="10">
        <f>0+0+3+1</f>
        <v>4</v>
      </c>
      <c r="J121" s="2">
        <v>70</v>
      </c>
      <c r="K121" s="2">
        <f t="shared" si="20"/>
        <v>280</v>
      </c>
      <c r="L121" s="25">
        <f t="shared" si="16"/>
        <v>163.33333333333331</v>
      </c>
      <c r="M121" s="2">
        <f t="shared" si="17"/>
        <v>560</v>
      </c>
    </row>
    <row r="122" spans="1:13">
      <c r="A122" s="16">
        <v>2008</v>
      </c>
      <c r="B122" s="16"/>
      <c r="C122" s="2" t="s">
        <v>8</v>
      </c>
      <c r="D122" s="2">
        <v>11</v>
      </c>
      <c r="E122" s="3">
        <f>650/12</f>
        <v>54.166666666666664</v>
      </c>
      <c r="F122" s="7">
        <f t="shared" si="14"/>
        <v>0</v>
      </c>
      <c r="G122" s="2">
        <f t="shared" si="18"/>
        <v>11</v>
      </c>
      <c r="H122" s="12">
        <f t="shared" si="19"/>
        <v>595.83333333333326</v>
      </c>
      <c r="I122" s="10">
        <f t="shared" si="15"/>
        <v>0</v>
      </c>
      <c r="J122" s="2">
        <v>150</v>
      </c>
      <c r="K122" s="2">
        <f t="shared" si="20"/>
        <v>0</v>
      </c>
      <c r="L122" s="25">
        <f t="shared" si="16"/>
        <v>0</v>
      </c>
      <c r="M122" s="2">
        <f t="shared" si="17"/>
        <v>1650</v>
      </c>
    </row>
    <row r="123" spans="1:13">
      <c r="A123" s="16"/>
      <c r="B123" s="16"/>
      <c r="C123" s="2" t="s">
        <v>95</v>
      </c>
      <c r="D123" s="2">
        <v>5</v>
      </c>
      <c r="E123" s="5">
        <f>240/12</f>
        <v>20</v>
      </c>
      <c r="F123" s="7">
        <f t="shared" si="14"/>
        <v>0</v>
      </c>
      <c r="G123" s="2">
        <f t="shared" si="18"/>
        <v>5</v>
      </c>
      <c r="H123" s="2">
        <f t="shared" si="19"/>
        <v>100</v>
      </c>
      <c r="I123" s="10">
        <f t="shared" si="15"/>
        <v>0</v>
      </c>
      <c r="J123" s="2">
        <v>50</v>
      </c>
      <c r="K123" s="2">
        <f t="shared" si="20"/>
        <v>0</v>
      </c>
      <c r="L123" s="25">
        <f t="shared" si="16"/>
        <v>0</v>
      </c>
      <c r="M123" s="2">
        <f t="shared" si="17"/>
        <v>250</v>
      </c>
    </row>
    <row r="124" spans="1:13">
      <c r="A124" s="16" t="s">
        <v>122</v>
      </c>
      <c r="B124" s="16"/>
      <c r="C124" s="2" t="s">
        <v>98</v>
      </c>
      <c r="D124" s="2">
        <v>21</v>
      </c>
      <c r="E124" s="3">
        <f>220/12</f>
        <v>18.333333333333332</v>
      </c>
      <c r="F124" s="7">
        <f t="shared" si="14"/>
        <v>0</v>
      </c>
      <c r="G124" s="2">
        <f t="shared" si="18"/>
        <v>21</v>
      </c>
      <c r="H124" s="2">
        <f t="shared" si="19"/>
        <v>385</v>
      </c>
      <c r="I124" s="10">
        <f t="shared" si="15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1050</v>
      </c>
    </row>
    <row r="125" spans="1:13">
      <c r="A125" s="16" t="s">
        <v>97</v>
      </c>
      <c r="B125" s="16"/>
      <c r="C125" s="2" t="s">
        <v>12</v>
      </c>
      <c r="D125" s="2">
        <v>9</v>
      </c>
      <c r="E125" s="3">
        <f>280/12</f>
        <v>23.333333333333332</v>
      </c>
      <c r="F125" s="7">
        <f t="shared" si="14"/>
        <v>0</v>
      </c>
      <c r="G125" s="2">
        <f t="shared" si="18"/>
        <v>9</v>
      </c>
      <c r="H125" s="3">
        <f t="shared" si="19"/>
        <v>210</v>
      </c>
      <c r="I125" s="10">
        <f t="shared" si="15"/>
        <v>0</v>
      </c>
      <c r="J125" s="2">
        <v>70</v>
      </c>
      <c r="K125" s="2">
        <f t="shared" si="20"/>
        <v>0</v>
      </c>
      <c r="L125" s="25">
        <f t="shared" si="16"/>
        <v>0</v>
      </c>
      <c r="M125" s="2">
        <f t="shared" si="17"/>
        <v>630</v>
      </c>
    </row>
    <row r="126" spans="1:13">
      <c r="A126" s="16" t="s">
        <v>123</v>
      </c>
      <c r="B126" s="16"/>
      <c r="C126" s="2" t="s">
        <v>20</v>
      </c>
      <c r="D126" s="2">
        <v>8</v>
      </c>
      <c r="E126" s="3">
        <f>400/12</f>
        <v>33.333333333333336</v>
      </c>
      <c r="F126" s="7">
        <f t="shared" si="14"/>
        <v>0</v>
      </c>
      <c r="G126" s="2">
        <f t="shared" si="18"/>
        <v>8</v>
      </c>
      <c r="H126" s="3">
        <f t="shared" si="19"/>
        <v>266.66666666666669</v>
      </c>
      <c r="I126" s="10">
        <f t="shared" si="15"/>
        <v>0</v>
      </c>
      <c r="J126" s="2">
        <v>100</v>
      </c>
      <c r="K126" s="2">
        <f t="shared" si="20"/>
        <v>0</v>
      </c>
      <c r="L126" s="25">
        <f t="shared" si="16"/>
        <v>0</v>
      </c>
      <c r="M126" s="2">
        <f t="shared" si="17"/>
        <v>800</v>
      </c>
    </row>
    <row r="127" spans="1:13">
      <c r="A127" s="16"/>
      <c r="B127" s="16"/>
      <c r="C127" s="2" t="s">
        <v>23</v>
      </c>
      <c r="D127" s="2">
        <v>33</v>
      </c>
      <c r="E127" s="3">
        <f>100/12</f>
        <v>8.3333333333333339</v>
      </c>
      <c r="F127" s="7">
        <f t="shared" si="14"/>
        <v>0</v>
      </c>
      <c r="G127" s="2">
        <f t="shared" si="18"/>
        <v>30</v>
      </c>
      <c r="H127" s="2">
        <f t="shared" si="19"/>
        <v>250.00000000000003</v>
      </c>
      <c r="I127" s="10">
        <f>0+0+3</f>
        <v>3</v>
      </c>
      <c r="J127" s="2">
        <v>20</v>
      </c>
      <c r="K127" s="2">
        <f t="shared" si="20"/>
        <v>60</v>
      </c>
      <c r="L127" s="25">
        <f t="shared" si="16"/>
        <v>35</v>
      </c>
      <c r="M127" s="2">
        <f t="shared" si="17"/>
        <v>600</v>
      </c>
    </row>
    <row r="128" spans="1:13">
      <c r="A128" s="16"/>
      <c r="B128" s="16"/>
      <c r="C128" s="2" t="s">
        <v>157</v>
      </c>
      <c r="D128" s="2">
        <v>6</v>
      </c>
      <c r="E128" s="3">
        <v>400</v>
      </c>
      <c r="F128" s="7">
        <f t="shared" si="14"/>
        <v>0</v>
      </c>
      <c r="G128" s="2">
        <f t="shared" si="18"/>
        <v>6</v>
      </c>
      <c r="H128" s="2">
        <f t="shared" si="19"/>
        <v>2400</v>
      </c>
      <c r="I128" s="10">
        <f t="shared" si="15"/>
        <v>0</v>
      </c>
      <c r="J128" s="2">
        <v>600</v>
      </c>
      <c r="K128" s="2">
        <f t="shared" si="20"/>
        <v>0</v>
      </c>
      <c r="L128" s="25">
        <f t="shared" si="16"/>
        <v>0</v>
      </c>
      <c r="M128" s="2">
        <f t="shared" si="17"/>
        <v>3600</v>
      </c>
    </row>
    <row r="129" spans="1:13">
      <c r="A129" s="16"/>
      <c r="B129" s="16"/>
      <c r="C129" s="2" t="s">
        <v>191</v>
      </c>
      <c r="D129" s="2">
        <v>6</v>
      </c>
      <c r="E129" s="3">
        <v>50</v>
      </c>
      <c r="F129" s="7">
        <f>0+0</f>
        <v>0</v>
      </c>
      <c r="G129" s="2">
        <f t="shared" si="18"/>
        <v>6</v>
      </c>
      <c r="H129" s="2">
        <f t="shared" si="19"/>
        <v>300</v>
      </c>
      <c r="I129" s="10">
        <f>0+0</f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600</v>
      </c>
    </row>
    <row r="130" spans="1:13">
      <c r="A130" s="16"/>
      <c r="B130" s="16"/>
      <c r="C130" s="2" t="s">
        <v>194</v>
      </c>
      <c r="D130" s="2">
        <v>7</v>
      </c>
      <c r="E130" s="3">
        <v>250</v>
      </c>
      <c r="F130" s="7">
        <f>0+0</f>
        <v>0</v>
      </c>
      <c r="G130" s="2">
        <f t="shared" si="18"/>
        <v>7</v>
      </c>
      <c r="H130" s="2">
        <f t="shared" si="19"/>
        <v>1750</v>
      </c>
      <c r="I130" s="10">
        <f>0+0</f>
        <v>0</v>
      </c>
      <c r="J130" s="2">
        <v>700</v>
      </c>
      <c r="K130" s="2">
        <f t="shared" si="20"/>
        <v>0</v>
      </c>
      <c r="L130" s="25">
        <f t="shared" si="16"/>
        <v>0</v>
      </c>
      <c r="M130" s="2">
        <f t="shared" si="17"/>
        <v>4900</v>
      </c>
    </row>
    <row r="131" spans="1:13">
      <c r="A131" s="16" t="s">
        <v>140</v>
      </c>
      <c r="B131" s="16"/>
      <c r="C131" s="2" t="s">
        <v>139</v>
      </c>
      <c r="D131" s="2">
        <v>20</v>
      </c>
      <c r="E131" s="3">
        <v>238</v>
      </c>
      <c r="F131" s="7">
        <f t="shared" si="14"/>
        <v>0</v>
      </c>
      <c r="G131" s="2">
        <f t="shared" si="18"/>
        <v>20</v>
      </c>
      <c r="H131" s="2">
        <f t="shared" si="19"/>
        <v>4760</v>
      </c>
      <c r="I131" s="10">
        <f t="shared" si="15"/>
        <v>0</v>
      </c>
      <c r="J131" s="2">
        <v>800</v>
      </c>
      <c r="K131" s="2">
        <f t="shared" si="20"/>
        <v>0</v>
      </c>
      <c r="L131" s="25">
        <f t="shared" si="16"/>
        <v>0</v>
      </c>
      <c r="M131" s="2">
        <f t="shared" si="17"/>
        <v>16000</v>
      </c>
    </row>
    <row r="132" spans="1:13">
      <c r="A132" s="16">
        <v>2504</v>
      </c>
      <c r="B132" s="16"/>
      <c r="C132" s="2" t="s">
        <v>52</v>
      </c>
      <c r="D132" s="2">
        <v>6</v>
      </c>
      <c r="E132" s="5">
        <v>70</v>
      </c>
      <c r="F132" s="7">
        <f t="shared" si="14"/>
        <v>0</v>
      </c>
      <c r="G132" s="2">
        <f t="shared" si="18"/>
        <v>6</v>
      </c>
      <c r="H132" s="2">
        <f t="shared" si="19"/>
        <v>420</v>
      </c>
      <c r="I132" s="10">
        <f t="shared" si="15"/>
        <v>0</v>
      </c>
      <c r="J132" s="2">
        <v>120</v>
      </c>
      <c r="K132" s="2">
        <f t="shared" si="20"/>
        <v>0</v>
      </c>
      <c r="L132" s="25">
        <f t="shared" si="16"/>
        <v>0</v>
      </c>
      <c r="M132" s="2">
        <f t="shared" si="17"/>
        <v>720</v>
      </c>
    </row>
    <row r="133" spans="1:13">
      <c r="A133" s="16" t="s">
        <v>77</v>
      </c>
      <c r="B133" s="16"/>
      <c r="C133" s="2" t="s">
        <v>179</v>
      </c>
      <c r="D133" s="2">
        <v>3</v>
      </c>
      <c r="E133" s="5">
        <v>80</v>
      </c>
      <c r="F133" s="7">
        <f t="shared" si="14"/>
        <v>0</v>
      </c>
      <c r="G133" s="2">
        <f t="shared" si="18"/>
        <v>2</v>
      </c>
      <c r="H133" s="2">
        <f t="shared" si="19"/>
        <v>160</v>
      </c>
      <c r="I133" s="10">
        <f>0+0+1</f>
        <v>1</v>
      </c>
      <c r="J133" s="2">
        <v>150</v>
      </c>
      <c r="K133" s="2">
        <f t="shared" si="20"/>
        <v>150</v>
      </c>
      <c r="L133" s="25">
        <f t="shared" si="16"/>
        <v>70</v>
      </c>
      <c r="M133" s="2">
        <f t="shared" si="17"/>
        <v>300</v>
      </c>
    </row>
    <row r="134" spans="1:13">
      <c r="A134" s="16">
        <v>8606</v>
      </c>
      <c r="B134" s="16"/>
      <c r="C134" s="2" t="s">
        <v>51</v>
      </c>
      <c r="D134" s="2">
        <v>9</v>
      </c>
      <c r="E134" s="5">
        <v>170</v>
      </c>
      <c r="F134" s="7">
        <f t="shared" si="14"/>
        <v>0</v>
      </c>
      <c r="G134" s="2">
        <f t="shared" si="18"/>
        <v>8</v>
      </c>
      <c r="H134" s="2">
        <f t="shared" si="19"/>
        <v>1360</v>
      </c>
      <c r="I134" s="10">
        <f>0+0+1</f>
        <v>1</v>
      </c>
      <c r="J134" s="2">
        <v>250</v>
      </c>
      <c r="K134" s="2">
        <f t="shared" si="20"/>
        <v>250</v>
      </c>
      <c r="L134" s="25">
        <f t="shared" si="16"/>
        <v>80</v>
      </c>
      <c r="M134" s="2">
        <f t="shared" si="17"/>
        <v>2000</v>
      </c>
    </row>
    <row r="135" spans="1:13">
      <c r="A135" s="16">
        <v>8818</v>
      </c>
      <c r="B135" s="16"/>
      <c r="C135" s="2" t="s">
        <v>50</v>
      </c>
      <c r="D135" s="2">
        <v>3</v>
      </c>
      <c r="E135" s="5">
        <v>100</v>
      </c>
      <c r="F135" s="7">
        <f>0+0+10</f>
        <v>10</v>
      </c>
      <c r="G135" s="2">
        <f t="shared" si="18"/>
        <v>10</v>
      </c>
      <c r="H135" s="2">
        <f t="shared" si="19"/>
        <v>1000</v>
      </c>
      <c r="I135" s="10">
        <f>0+0+1+1+1</f>
        <v>3</v>
      </c>
      <c r="J135" s="2">
        <v>150</v>
      </c>
      <c r="K135" s="2">
        <f t="shared" si="20"/>
        <v>450</v>
      </c>
      <c r="L135" s="25">
        <f t="shared" si="16"/>
        <v>150</v>
      </c>
      <c r="M135" s="2">
        <f t="shared" si="17"/>
        <v>1500</v>
      </c>
    </row>
    <row r="136" spans="1:13">
      <c r="A136" s="16"/>
      <c r="B136" s="16"/>
      <c r="C136" s="2" t="s">
        <v>173</v>
      </c>
      <c r="D136" s="2">
        <v>6</v>
      </c>
      <c r="E136" s="5">
        <v>100</v>
      </c>
      <c r="F136" s="7">
        <f t="shared" si="14"/>
        <v>0</v>
      </c>
      <c r="G136" s="2">
        <f t="shared" si="18"/>
        <v>6</v>
      </c>
      <c r="H136" s="2">
        <f t="shared" si="19"/>
        <v>600</v>
      </c>
      <c r="I136" s="10">
        <f t="shared" si="15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900</v>
      </c>
    </row>
    <row r="137" spans="1:13">
      <c r="A137" s="16"/>
      <c r="B137" s="16"/>
      <c r="C137" s="2" t="s">
        <v>170</v>
      </c>
      <c r="D137" s="2">
        <v>6</v>
      </c>
      <c r="E137" s="5">
        <v>70</v>
      </c>
      <c r="F137" s="7">
        <f>0+0+10</f>
        <v>10</v>
      </c>
      <c r="G137" s="2">
        <f t="shared" si="18"/>
        <v>12</v>
      </c>
      <c r="H137" s="2">
        <f t="shared" si="19"/>
        <v>840</v>
      </c>
      <c r="I137" s="10">
        <f>0+0+1+3</f>
        <v>4</v>
      </c>
      <c r="J137" s="2">
        <v>150</v>
      </c>
      <c r="K137" s="2">
        <f t="shared" si="20"/>
        <v>600</v>
      </c>
      <c r="L137" s="25">
        <f t="shared" si="16"/>
        <v>320</v>
      </c>
      <c r="M137" s="2">
        <f t="shared" si="17"/>
        <v>1800</v>
      </c>
    </row>
    <row r="138" spans="1:13">
      <c r="A138" s="16"/>
      <c r="B138" s="16"/>
      <c r="C138" s="2" t="s">
        <v>172</v>
      </c>
      <c r="D138" s="2">
        <v>3</v>
      </c>
      <c r="E138" s="5">
        <v>100</v>
      </c>
      <c r="F138" s="7">
        <f t="shared" si="14"/>
        <v>0</v>
      </c>
      <c r="G138" s="2">
        <f t="shared" si="18"/>
        <v>1</v>
      </c>
      <c r="H138" s="2">
        <f t="shared" si="19"/>
        <v>100</v>
      </c>
      <c r="I138" s="10">
        <f>0+0+1+1</f>
        <v>2</v>
      </c>
      <c r="J138" s="2">
        <v>250</v>
      </c>
      <c r="K138" s="2">
        <f t="shared" si="20"/>
        <v>500</v>
      </c>
      <c r="L138" s="25">
        <f t="shared" si="16"/>
        <v>300</v>
      </c>
      <c r="M138" s="2">
        <f t="shared" si="17"/>
        <v>250</v>
      </c>
    </row>
    <row r="139" spans="1:13">
      <c r="A139" s="16"/>
      <c r="B139" s="16"/>
      <c r="C139" s="2" t="s">
        <v>171</v>
      </c>
      <c r="D139" s="2">
        <v>6</v>
      </c>
      <c r="E139" s="5">
        <v>120</v>
      </c>
      <c r="F139" s="7">
        <f t="shared" si="14"/>
        <v>0</v>
      </c>
      <c r="G139" s="2">
        <f t="shared" si="18"/>
        <v>3</v>
      </c>
      <c r="H139" s="2">
        <f t="shared" si="19"/>
        <v>360</v>
      </c>
      <c r="I139" s="10">
        <f>0+0+1+2</f>
        <v>3</v>
      </c>
      <c r="J139" s="2">
        <v>200</v>
      </c>
      <c r="K139" s="2">
        <f t="shared" si="20"/>
        <v>600</v>
      </c>
      <c r="L139" s="25">
        <f t="shared" si="16"/>
        <v>240</v>
      </c>
      <c r="M139" s="2">
        <f t="shared" si="17"/>
        <v>600</v>
      </c>
    </row>
    <row r="140" spans="1:13">
      <c r="A140" s="16" t="s">
        <v>124</v>
      </c>
      <c r="B140" s="16"/>
      <c r="C140" s="2" t="s">
        <v>11</v>
      </c>
      <c r="D140" s="2">
        <v>7</v>
      </c>
      <c r="E140" s="2">
        <v>65</v>
      </c>
      <c r="F140" s="7">
        <f t="shared" si="14"/>
        <v>0</v>
      </c>
      <c r="G140" s="2">
        <f t="shared" si="18"/>
        <v>2</v>
      </c>
      <c r="H140" s="2">
        <f t="shared" si="19"/>
        <v>130</v>
      </c>
      <c r="I140" s="10">
        <f>0+0+1+1+1+1+1</f>
        <v>5</v>
      </c>
      <c r="J140" s="2">
        <v>100</v>
      </c>
      <c r="K140" s="2">
        <f t="shared" si="20"/>
        <v>500</v>
      </c>
      <c r="L140" s="25">
        <f t="shared" si="16"/>
        <v>175</v>
      </c>
      <c r="M140" s="2">
        <f t="shared" si="17"/>
        <v>200</v>
      </c>
    </row>
    <row r="141" spans="1:13">
      <c r="A141" s="16"/>
      <c r="B141" s="16"/>
      <c r="C141" s="2" t="s">
        <v>177</v>
      </c>
      <c r="D141" s="2">
        <v>12</v>
      </c>
      <c r="E141" s="2">
        <f>180/12</f>
        <v>15</v>
      </c>
      <c r="F141" s="7">
        <f t="shared" si="14"/>
        <v>0</v>
      </c>
      <c r="G141" s="2">
        <f t="shared" si="18"/>
        <v>8</v>
      </c>
      <c r="H141" s="2">
        <f t="shared" si="19"/>
        <v>120</v>
      </c>
      <c r="I141" s="10">
        <f>0+0+1+1+1+1</f>
        <v>4</v>
      </c>
      <c r="J141" s="2">
        <v>50</v>
      </c>
      <c r="K141" s="2">
        <f t="shared" si="20"/>
        <v>200</v>
      </c>
      <c r="L141" s="25">
        <f t="shared" si="16"/>
        <v>140</v>
      </c>
      <c r="M141" s="2">
        <f t="shared" si="17"/>
        <v>400</v>
      </c>
    </row>
    <row r="142" spans="1:13">
      <c r="A142" s="16">
        <v>2630</v>
      </c>
      <c r="B142" s="16"/>
      <c r="C142" s="2" t="s">
        <v>10</v>
      </c>
      <c r="D142" s="2">
        <v>3</v>
      </c>
      <c r="E142" s="2">
        <v>100</v>
      </c>
      <c r="F142" s="7">
        <f t="shared" si="14"/>
        <v>0</v>
      </c>
      <c r="G142" s="2">
        <f t="shared" si="18"/>
        <v>2</v>
      </c>
      <c r="H142" s="2">
        <f t="shared" si="19"/>
        <v>200</v>
      </c>
      <c r="I142" s="10">
        <f>0+0+1</f>
        <v>1</v>
      </c>
      <c r="J142" s="2">
        <v>200</v>
      </c>
      <c r="K142" s="2">
        <f t="shared" si="20"/>
        <v>200</v>
      </c>
      <c r="L142" s="25">
        <f t="shared" si="16"/>
        <v>100</v>
      </c>
      <c r="M142" s="2">
        <f t="shared" si="17"/>
        <v>400</v>
      </c>
    </row>
    <row r="143" spans="1:13">
      <c r="A143" s="16" t="s">
        <v>125</v>
      </c>
      <c r="B143" s="16"/>
      <c r="C143" s="2" t="s">
        <v>176</v>
      </c>
      <c r="D143" s="2">
        <v>8</v>
      </c>
      <c r="E143" s="2">
        <v>100</v>
      </c>
      <c r="F143" s="7">
        <f t="shared" si="14"/>
        <v>0</v>
      </c>
      <c r="G143" s="2">
        <f t="shared" si="18"/>
        <v>7</v>
      </c>
      <c r="H143" s="2">
        <f t="shared" si="19"/>
        <v>700</v>
      </c>
      <c r="I143" s="10">
        <f>0+0+1</f>
        <v>1</v>
      </c>
      <c r="J143" s="2">
        <v>200</v>
      </c>
      <c r="K143" s="2">
        <f t="shared" si="20"/>
        <v>200</v>
      </c>
      <c r="L143" s="25">
        <f t="shared" si="16"/>
        <v>100</v>
      </c>
      <c r="M143" s="2">
        <f t="shared" si="17"/>
        <v>1400</v>
      </c>
    </row>
    <row r="144" spans="1:13">
      <c r="A144" s="16"/>
      <c r="B144" s="16"/>
      <c r="C144" s="2" t="s">
        <v>158</v>
      </c>
      <c r="D144" s="2">
        <v>6</v>
      </c>
      <c r="E144" s="2">
        <v>70</v>
      </c>
      <c r="F144" s="7">
        <f t="shared" si="14"/>
        <v>0</v>
      </c>
      <c r="G144" s="2">
        <f t="shared" si="18"/>
        <v>5</v>
      </c>
      <c r="H144" s="2">
        <f t="shared" si="19"/>
        <v>350</v>
      </c>
      <c r="I144" s="10">
        <f>0+0+1</f>
        <v>1</v>
      </c>
      <c r="J144" s="2">
        <v>150</v>
      </c>
      <c r="K144" s="2">
        <f t="shared" si="20"/>
        <v>150</v>
      </c>
      <c r="L144" s="25">
        <f t="shared" si="16"/>
        <v>80</v>
      </c>
      <c r="M144" s="2">
        <f t="shared" si="17"/>
        <v>750</v>
      </c>
    </row>
    <row r="145" spans="1:13">
      <c r="A145" s="16"/>
      <c r="B145" s="16"/>
      <c r="C145" s="2" t="s">
        <v>159</v>
      </c>
      <c r="D145" s="2">
        <v>6</v>
      </c>
      <c r="E145" s="2">
        <v>50</v>
      </c>
      <c r="F145" s="7">
        <f t="shared" si="14"/>
        <v>0</v>
      </c>
      <c r="G145" s="2">
        <f t="shared" si="18"/>
        <v>3</v>
      </c>
      <c r="H145" s="2">
        <f t="shared" si="19"/>
        <v>150</v>
      </c>
      <c r="I145" s="10">
        <f>0+0+1+1+1</f>
        <v>3</v>
      </c>
      <c r="J145" s="2">
        <v>100</v>
      </c>
      <c r="K145" s="2">
        <f t="shared" si="20"/>
        <v>300</v>
      </c>
      <c r="L145" s="25">
        <f t="shared" si="16"/>
        <v>150</v>
      </c>
      <c r="M145" s="2">
        <f t="shared" si="17"/>
        <v>300</v>
      </c>
    </row>
    <row r="146" spans="1:13">
      <c r="A146" s="16"/>
      <c r="B146" s="16"/>
      <c r="C146" s="2" t="s">
        <v>142</v>
      </c>
      <c r="D146" s="2">
        <v>8</v>
      </c>
      <c r="E146" s="3">
        <v>420</v>
      </c>
      <c r="F146" s="7">
        <f t="shared" si="14"/>
        <v>0</v>
      </c>
      <c r="G146" s="2">
        <f t="shared" si="18"/>
        <v>8</v>
      </c>
      <c r="H146" s="2">
        <f t="shared" si="19"/>
        <v>3360</v>
      </c>
      <c r="I146" s="10">
        <f t="shared" si="15"/>
        <v>0</v>
      </c>
      <c r="J146" s="2">
        <v>800</v>
      </c>
      <c r="K146" s="2">
        <f t="shared" si="20"/>
        <v>0</v>
      </c>
      <c r="L146" s="25">
        <f t="shared" si="16"/>
        <v>0</v>
      </c>
      <c r="M146" s="2">
        <f t="shared" si="17"/>
        <v>6400</v>
      </c>
    </row>
    <row r="147" spans="1:13">
      <c r="A147" s="16"/>
      <c r="B147" s="16"/>
      <c r="C147" s="2" t="s">
        <v>147</v>
      </c>
      <c r="D147" s="2">
        <v>13</v>
      </c>
      <c r="E147" s="3">
        <v>420</v>
      </c>
      <c r="F147" s="7">
        <f t="shared" si="14"/>
        <v>0</v>
      </c>
      <c r="G147" s="2">
        <f t="shared" si="18"/>
        <v>13</v>
      </c>
      <c r="H147" s="2">
        <f t="shared" si="19"/>
        <v>5460</v>
      </c>
      <c r="I147" s="10">
        <f t="shared" si="15"/>
        <v>0</v>
      </c>
      <c r="J147" s="2">
        <v>1000</v>
      </c>
      <c r="K147" s="2">
        <f t="shared" si="20"/>
        <v>0</v>
      </c>
      <c r="L147" s="25">
        <f t="shared" si="16"/>
        <v>0</v>
      </c>
      <c r="M147" s="2">
        <f t="shared" si="17"/>
        <v>13000</v>
      </c>
    </row>
    <row r="148" spans="1:13">
      <c r="A148" s="16"/>
      <c r="B148" s="16"/>
      <c r="C148" s="2" t="s">
        <v>143</v>
      </c>
      <c r="D148" s="2">
        <v>6</v>
      </c>
      <c r="E148" s="3">
        <v>420</v>
      </c>
      <c r="F148" s="7">
        <f t="shared" si="14"/>
        <v>0</v>
      </c>
      <c r="G148" s="2">
        <f t="shared" si="18"/>
        <v>5</v>
      </c>
      <c r="H148" s="2">
        <f t="shared" si="19"/>
        <v>2100</v>
      </c>
      <c r="I148" s="10">
        <f>0+0+1</f>
        <v>1</v>
      </c>
      <c r="J148" s="2">
        <v>1000</v>
      </c>
      <c r="K148" s="2">
        <f t="shared" si="20"/>
        <v>1000</v>
      </c>
      <c r="L148" s="25">
        <f t="shared" si="16"/>
        <v>580</v>
      </c>
      <c r="M148" s="2">
        <f t="shared" si="17"/>
        <v>5000</v>
      </c>
    </row>
    <row r="149" spans="1:13">
      <c r="A149" s="16"/>
      <c r="B149" s="16"/>
      <c r="C149" s="2" t="s">
        <v>144</v>
      </c>
      <c r="D149" s="2">
        <v>6</v>
      </c>
      <c r="E149" s="3">
        <v>420</v>
      </c>
      <c r="F149" s="7">
        <f t="shared" si="14"/>
        <v>0</v>
      </c>
      <c r="G149" s="2">
        <f t="shared" si="18"/>
        <v>6</v>
      </c>
      <c r="H149" s="2">
        <f t="shared" si="19"/>
        <v>2520</v>
      </c>
      <c r="I149" s="10">
        <f t="shared" si="15"/>
        <v>0</v>
      </c>
      <c r="J149" s="2">
        <v>1300</v>
      </c>
      <c r="K149" s="2">
        <f t="shared" si="20"/>
        <v>0</v>
      </c>
      <c r="L149" s="25">
        <f t="shared" si="16"/>
        <v>0</v>
      </c>
      <c r="M149" s="2">
        <f t="shared" si="17"/>
        <v>7800</v>
      </c>
    </row>
    <row r="150" spans="1:13">
      <c r="A150" s="16"/>
      <c r="B150" s="16"/>
      <c r="C150" s="2" t="s">
        <v>145</v>
      </c>
      <c r="D150" s="2">
        <v>1</v>
      </c>
      <c r="E150" s="3">
        <v>420</v>
      </c>
      <c r="F150" s="7">
        <f t="shared" si="14"/>
        <v>0</v>
      </c>
      <c r="G150" s="2">
        <f t="shared" si="18"/>
        <v>0</v>
      </c>
      <c r="H150" s="2">
        <f t="shared" si="19"/>
        <v>0</v>
      </c>
      <c r="I150" s="10">
        <f>0+0+1</f>
        <v>1</v>
      </c>
      <c r="J150" s="2">
        <v>1000</v>
      </c>
      <c r="K150" s="2">
        <f t="shared" si="20"/>
        <v>1000</v>
      </c>
      <c r="L150" s="25">
        <f t="shared" si="16"/>
        <v>580</v>
      </c>
      <c r="M150" s="2">
        <f t="shared" si="17"/>
        <v>0</v>
      </c>
    </row>
    <row r="151" spans="1:13">
      <c r="A151" s="16"/>
      <c r="B151" s="16"/>
      <c r="C151" s="2" t="s">
        <v>146</v>
      </c>
      <c r="D151" s="2">
        <v>7</v>
      </c>
      <c r="E151" s="3">
        <v>700</v>
      </c>
      <c r="F151" s="7">
        <f t="shared" si="14"/>
        <v>0</v>
      </c>
      <c r="G151" s="2">
        <f t="shared" si="18"/>
        <v>7</v>
      </c>
      <c r="H151" s="2">
        <f t="shared" si="19"/>
        <v>4900</v>
      </c>
      <c r="I151" s="10">
        <f t="shared" si="15"/>
        <v>0</v>
      </c>
      <c r="J151" s="2">
        <v>1500</v>
      </c>
      <c r="K151" s="2">
        <f t="shared" si="20"/>
        <v>0</v>
      </c>
      <c r="L151" s="25">
        <f t="shared" si="16"/>
        <v>0</v>
      </c>
      <c r="M151" s="2">
        <f t="shared" si="17"/>
        <v>10500</v>
      </c>
    </row>
    <row r="152" spans="1:13">
      <c r="A152" s="16"/>
      <c r="B152" s="16"/>
      <c r="C152" s="2" t="s">
        <v>65</v>
      </c>
      <c r="D152" s="2">
        <v>32</v>
      </c>
      <c r="E152" s="2">
        <v>140</v>
      </c>
      <c r="F152" s="7">
        <f t="shared" ref="F152:F160" si="21">0+0</f>
        <v>0</v>
      </c>
      <c r="G152" s="2">
        <f t="shared" si="18"/>
        <v>29</v>
      </c>
      <c r="H152" s="2">
        <f t="shared" si="19"/>
        <v>4060</v>
      </c>
      <c r="I152" s="10">
        <f>0+0+1+2</f>
        <v>3</v>
      </c>
      <c r="J152" s="2">
        <v>250</v>
      </c>
      <c r="K152" s="2">
        <f t="shared" si="20"/>
        <v>750</v>
      </c>
      <c r="L152" s="25">
        <f t="shared" si="16"/>
        <v>330</v>
      </c>
      <c r="M152" s="2">
        <f t="shared" si="17"/>
        <v>7250</v>
      </c>
    </row>
    <row r="153" spans="1:13">
      <c r="A153" s="16"/>
      <c r="B153" s="16"/>
      <c r="C153" s="2" t="s">
        <v>83</v>
      </c>
      <c r="D153" s="2">
        <v>6</v>
      </c>
      <c r="E153" s="2">
        <f>13*14</f>
        <v>182</v>
      </c>
      <c r="F153" s="7">
        <f t="shared" si="21"/>
        <v>0</v>
      </c>
      <c r="G153" s="2">
        <f t="shared" si="18"/>
        <v>5</v>
      </c>
      <c r="H153" s="2">
        <f t="shared" si="19"/>
        <v>910</v>
      </c>
      <c r="I153" s="10">
        <f>0+0+1</f>
        <v>1</v>
      </c>
      <c r="J153" s="2">
        <v>320</v>
      </c>
      <c r="K153" s="2">
        <f t="shared" si="20"/>
        <v>320</v>
      </c>
      <c r="L153" s="25">
        <f t="shared" si="16"/>
        <v>138</v>
      </c>
      <c r="M153" s="2">
        <f t="shared" si="17"/>
        <v>1600</v>
      </c>
    </row>
    <row r="154" spans="1:13">
      <c r="A154" s="16"/>
      <c r="B154" s="16"/>
      <c r="C154" s="2" t="s">
        <v>163</v>
      </c>
      <c r="D154" s="2">
        <v>10</v>
      </c>
      <c r="E154" s="2">
        <v>140</v>
      </c>
      <c r="F154" s="7">
        <f t="shared" si="21"/>
        <v>0</v>
      </c>
      <c r="G154" s="2">
        <f>(F154+D154)-I154</f>
        <v>8</v>
      </c>
      <c r="H154" s="2">
        <f>G154*E154</f>
        <v>1120</v>
      </c>
      <c r="I154" s="10">
        <f>0+0+1+1</f>
        <v>2</v>
      </c>
      <c r="J154" s="2">
        <v>200</v>
      </c>
      <c r="K154" s="2">
        <f>J154*I154</f>
        <v>400</v>
      </c>
      <c r="L154" s="25">
        <f t="shared" si="16"/>
        <v>120</v>
      </c>
      <c r="M154" s="2">
        <f t="shared" si="17"/>
        <v>1600</v>
      </c>
    </row>
    <row r="155" spans="1:13">
      <c r="A155" s="16"/>
      <c r="B155" s="16"/>
      <c r="C155" s="2" t="s">
        <v>178</v>
      </c>
      <c r="D155" s="2">
        <v>12</v>
      </c>
      <c r="E155" s="2">
        <f>840/12</f>
        <v>70</v>
      </c>
      <c r="F155" s="7">
        <f t="shared" si="21"/>
        <v>0</v>
      </c>
      <c r="G155" s="2">
        <f>(F155+D155)-I155</f>
        <v>8</v>
      </c>
      <c r="H155" s="2">
        <f>G155*E155</f>
        <v>560</v>
      </c>
      <c r="I155" s="10">
        <f>0+0+4</f>
        <v>4</v>
      </c>
      <c r="J155" s="2">
        <v>150</v>
      </c>
      <c r="K155" s="2">
        <f>J155*I155</f>
        <v>600</v>
      </c>
      <c r="L155" s="25">
        <f t="shared" si="16"/>
        <v>320</v>
      </c>
      <c r="M155" s="2">
        <f t="shared" si="17"/>
        <v>1200</v>
      </c>
    </row>
    <row r="156" spans="1:13">
      <c r="A156" s="16"/>
      <c r="B156" s="16"/>
      <c r="C156" s="2" t="s">
        <v>201</v>
      </c>
      <c r="D156" s="2">
        <v>1</v>
      </c>
      <c r="E156" s="2">
        <v>350</v>
      </c>
      <c r="F156" s="7">
        <f>0+0</f>
        <v>0</v>
      </c>
      <c r="G156" s="2">
        <f>(F156+D156)-I156</f>
        <v>1</v>
      </c>
      <c r="H156" s="2">
        <f>G156*E156</f>
        <v>350</v>
      </c>
      <c r="I156" s="10">
        <f>0+0</f>
        <v>0</v>
      </c>
      <c r="J156" s="2">
        <v>700</v>
      </c>
      <c r="K156" s="2">
        <f>J156*I156</f>
        <v>0</v>
      </c>
      <c r="L156" s="25">
        <f t="shared" si="16"/>
        <v>0</v>
      </c>
      <c r="M156" s="2">
        <f t="shared" si="17"/>
        <v>700</v>
      </c>
    </row>
    <row r="157" spans="1:13">
      <c r="A157" s="16"/>
      <c r="B157" s="16"/>
      <c r="C157" s="2" t="s">
        <v>200</v>
      </c>
      <c r="D157" s="2">
        <v>3</v>
      </c>
      <c r="E157" s="2">
        <v>200</v>
      </c>
      <c r="F157" s="7">
        <f>0+0</f>
        <v>0</v>
      </c>
      <c r="G157" s="2">
        <f>(F157+D157)-I157</f>
        <v>3</v>
      </c>
      <c r="H157" s="2">
        <f>G157*E157</f>
        <v>600</v>
      </c>
      <c r="I157" s="10">
        <f>0+0</f>
        <v>0</v>
      </c>
      <c r="J157" s="2">
        <v>450</v>
      </c>
      <c r="K157" s="2">
        <f>J157*I157</f>
        <v>0</v>
      </c>
      <c r="L157" s="25">
        <f t="shared" si="16"/>
        <v>0</v>
      </c>
      <c r="M157" s="2">
        <f t="shared" si="17"/>
        <v>1350</v>
      </c>
    </row>
    <row r="158" spans="1:13">
      <c r="A158" s="16" t="s">
        <v>126</v>
      </c>
      <c r="B158" s="16"/>
      <c r="C158" s="2" t="s">
        <v>56</v>
      </c>
      <c r="D158" s="2">
        <v>3</v>
      </c>
      <c r="E158" s="5">
        <v>150</v>
      </c>
      <c r="F158" s="7">
        <f t="shared" si="21"/>
        <v>0</v>
      </c>
      <c r="G158" s="2">
        <f>(F158+D158)-I158</f>
        <v>3</v>
      </c>
      <c r="H158" s="2">
        <f>G158*E158</f>
        <v>450</v>
      </c>
      <c r="I158" s="10">
        <f t="shared" ref="I158:I160" si="22">0+0</f>
        <v>0</v>
      </c>
      <c r="J158" s="2">
        <v>250</v>
      </c>
      <c r="K158" s="2">
        <f>J158*I158</f>
        <v>0</v>
      </c>
      <c r="L158" s="25">
        <f t="shared" si="16"/>
        <v>0</v>
      </c>
      <c r="M158" s="2">
        <f t="shared" si="17"/>
        <v>750</v>
      </c>
    </row>
    <row r="159" spans="1:13">
      <c r="A159" s="16" t="s">
        <v>162</v>
      </c>
      <c r="B159" s="16"/>
      <c r="C159" s="2" t="s">
        <v>56</v>
      </c>
      <c r="D159" s="2">
        <v>12</v>
      </c>
      <c r="E159" s="5">
        <v>100</v>
      </c>
      <c r="F159" s="7">
        <f t="shared" si="21"/>
        <v>0</v>
      </c>
      <c r="G159" s="2">
        <f>(F159+D159)-I159</f>
        <v>10</v>
      </c>
      <c r="H159" s="2">
        <f>G159*E159</f>
        <v>1000</v>
      </c>
      <c r="I159" s="10">
        <f>0+0+1+1</f>
        <v>2</v>
      </c>
      <c r="J159" s="2">
        <v>150</v>
      </c>
      <c r="K159" s="2">
        <f>J159*I159</f>
        <v>300</v>
      </c>
      <c r="L159" s="25">
        <f t="shared" si="16"/>
        <v>100</v>
      </c>
      <c r="M159" s="2">
        <f t="shared" si="17"/>
        <v>1500</v>
      </c>
    </row>
    <row r="160" spans="1:13">
      <c r="A160" s="13"/>
      <c r="B160" s="13"/>
      <c r="C160" s="2" t="s">
        <v>107</v>
      </c>
      <c r="D160" s="2">
        <v>4</v>
      </c>
      <c r="E160" s="2">
        <v>80</v>
      </c>
      <c r="F160" s="7">
        <f t="shared" si="21"/>
        <v>0</v>
      </c>
      <c r="G160" s="2">
        <f>(F160+D160)-I160</f>
        <v>4</v>
      </c>
      <c r="H160" s="2">
        <f>G160*E160</f>
        <v>320</v>
      </c>
      <c r="I160" s="10">
        <f t="shared" si="22"/>
        <v>0</v>
      </c>
      <c r="J160" s="2">
        <v>120</v>
      </c>
      <c r="K160" s="2">
        <f>J160*I160</f>
        <v>0</v>
      </c>
      <c r="L160" s="25">
        <f t="shared" si="16"/>
        <v>0</v>
      </c>
      <c r="M160" s="2">
        <f t="shared" si="17"/>
        <v>480</v>
      </c>
    </row>
    <row r="161" spans="1:13" ht="15.75" thickBot="1">
      <c r="A161" s="18"/>
      <c r="B161" s="18"/>
      <c r="C161" s="20"/>
      <c r="D161" s="20"/>
      <c r="E161" s="20"/>
      <c r="F161" s="20"/>
      <c r="G161" s="20"/>
      <c r="H161" s="20"/>
      <c r="I161" s="20"/>
      <c r="J161" s="20"/>
      <c r="K161" s="20"/>
      <c r="L161" s="26"/>
      <c r="M161" s="2"/>
    </row>
    <row r="162" spans="1:13" ht="15.75" thickBot="1">
      <c r="A162" s="19"/>
      <c r="B162" s="19"/>
      <c r="C162" s="8" t="s">
        <v>70</v>
      </c>
      <c r="D162" s="21"/>
      <c r="E162" s="21"/>
      <c r="F162" s="21"/>
      <c r="G162" s="21"/>
      <c r="H162" s="22">
        <f>SUM(H5:H161)</f>
        <v>133263.10606060605</v>
      </c>
      <c r="I162" s="21"/>
      <c r="J162" s="21"/>
      <c r="K162" s="9">
        <f>SUM(K5:K161)</f>
        <v>36490</v>
      </c>
      <c r="L162" s="28">
        <f>SUM(L5:L161)</f>
        <v>15947.166666666668</v>
      </c>
      <c r="M162" s="27">
        <f>SUM(M5:M161)</f>
        <v>279510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5:A28 A87:A89 A158 A148:A149 A146 A94 A118:A127 A142:A143 A110 A102:A107 A132:A135 A140 A152:A154 A91:A92 A115:A116 A82:A85 A1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2014-04-30T17:07:36Z</dcterms:modified>
</cp:coreProperties>
</file>