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H85" i="1"/>
  <c r="H35" l="1"/>
  <c r="H59"/>
  <c r="H47"/>
  <c r="H46"/>
  <c r="H120"/>
  <c r="H4"/>
  <c r="H125"/>
  <c r="H66"/>
  <c r="H119" l="1"/>
  <c r="H60"/>
  <c r="H28"/>
  <c r="H122"/>
  <c r="H84"/>
  <c r="H98"/>
  <c r="H51"/>
  <c r="H38"/>
  <c r="H57"/>
  <c r="H70"/>
  <c r="H118"/>
  <c r="H93"/>
  <c r="H117"/>
  <c r="H7" l="1"/>
  <c r="H69"/>
  <c r="H94"/>
  <c r="H88"/>
  <c r="H89"/>
  <c r="H72"/>
  <c r="H45"/>
  <c r="H50"/>
  <c r="H133"/>
  <c r="H137"/>
  <c r="H21"/>
  <c r="H43"/>
  <c r="H103"/>
  <c r="H134"/>
  <c r="K134" l="1"/>
  <c r="K84"/>
  <c r="K50"/>
  <c r="H132"/>
  <c r="K132" s="1"/>
  <c r="H135"/>
  <c r="H136"/>
  <c r="K136" s="1"/>
  <c r="K137"/>
  <c r="H138"/>
  <c r="K138" s="1"/>
  <c r="H111"/>
  <c r="K111" s="1"/>
  <c r="H112"/>
  <c r="K112" s="1"/>
  <c r="H113"/>
  <c r="K113" s="1"/>
  <c r="H114"/>
  <c r="K114" s="1"/>
  <c r="H115"/>
  <c r="K115" s="1"/>
  <c r="H116"/>
  <c r="K116" s="1"/>
  <c r="K117"/>
  <c r="K118"/>
  <c r="K119"/>
  <c r="K120"/>
  <c r="H121"/>
  <c r="K122"/>
  <c r="H123"/>
  <c r="K123" s="1"/>
  <c r="H124"/>
  <c r="K124" s="1"/>
  <c r="K125"/>
  <c r="H126"/>
  <c r="K126" s="1"/>
  <c r="H127"/>
  <c r="K127" s="1"/>
  <c r="H128"/>
  <c r="K128" s="1"/>
  <c r="H129"/>
  <c r="K129" s="1"/>
  <c r="H130"/>
  <c r="K130" s="1"/>
  <c r="H131"/>
  <c r="K131" s="1"/>
  <c r="H91"/>
  <c r="K91" s="1"/>
  <c r="H92"/>
  <c r="K92" s="1"/>
  <c r="K93"/>
  <c r="K94"/>
  <c r="H95"/>
  <c r="K95" s="1"/>
  <c r="H96"/>
  <c r="K96" s="1"/>
  <c r="H97"/>
  <c r="K97" s="1"/>
  <c r="H99"/>
  <c r="K99" s="1"/>
  <c r="H100"/>
  <c r="K100" s="1"/>
  <c r="H101"/>
  <c r="H102"/>
  <c r="H104"/>
  <c r="H105"/>
  <c r="H106"/>
  <c r="H107"/>
  <c r="H108"/>
  <c r="H109"/>
  <c r="H110"/>
  <c r="K110" s="1"/>
  <c r="H73"/>
  <c r="K73" s="1"/>
  <c r="H74"/>
  <c r="K74" s="1"/>
  <c r="H75"/>
  <c r="K75" s="1"/>
  <c r="H76"/>
  <c r="K76" s="1"/>
  <c r="H77"/>
  <c r="K77" s="1"/>
  <c r="H78"/>
  <c r="K78" s="1"/>
  <c r="H79"/>
  <c r="K79" s="1"/>
  <c r="H80"/>
  <c r="K80" s="1"/>
  <c r="H81"/>
  <c r="K81" s="1"/>
  <c r="H82"/>
  <c r="K82" s="1"/>
  <c r="H83"/>
  <c r="K83" s="1"/>
  <c r="H86"/>
  <c r="H87"/>
  <c r="K87" s="1"/>
  <c r="K88"/>
  <c r="K89"/>
  <c r="H90"/>
  <c r="K90" s="1"/>
  <c r="H58"/>
  <c r="K58" s="1"/>
  <c r="H61"/>
  <c r="H62"/>
  <c r="H63"/>
  <c r="H64"/>
  <c r="H65"/>
  <c r="H67"/>
  <c r="H68"/>
  <c r="H71"/>
  <c r="K71" s="1"/>
  <c r="K72"/>
  <c r="H39"/>
  <c r="H40"/>
  <c r="H41"/>
  <c r="H42"/>
  <c r="H44"/>
  <c r="H48"/>
  <c r="K48" s="1"/>
  <c r="H49"/>
  <c r="K49" s="1"/>
  <c r="K51"/>
  <c r="H52"/>
  <c r="H53"/>
  <c r="H54"/>
  <c r="H55"/>
  <c r="K55" s="1"/>
  <c r="H56"/>
  <c r="K56" s="1"/>
  <c r="K57"/>
  <c r="H19"/>
  <c r="H20"/>
  <c r="H22"/>
  <c r="H23"/>
  <c r="H24"/>
  <c r="H25"/>
  <c r="H26"/>
  <c r="H27"/>
  <c r="H29"/>
  <c r="H30"/>
  <c r="H31"/>
  <c r="H32"/>
  <c r="H33"/>
  <c r="H34"/>
  <c r="H36"/>
  <c r="H37"/>
  <c r="H5"/>
  <c r="H6"/>
  <c r="H8"/>
  <c r="H9"/>
  <c r="H10"/>
  <c r="H11"/>
  <c r="H12"/>
  <c r="H13"/>
  <c r="H14"/>
  <c r="H15"/>
  <c r="H16"/>
  <c r="H17"/>
  <c r="H18"/>
  <c r="E125"/>
  <c r="E126"/>
  <c r="E127"/>
  <c r="E128"/>
  <c r="E129"/>
  <c r="E130"/>
  <c r="E131"/>
  <c r="E132"/>
  <c r="E133"/>
  <c r="E134"/>
  <c r="E135"/>
  <c r="E136"/>
  <c r="E137"/>
  <c r="E138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63"/>
  <c r="E64"/>
  <c r="E65"/>
  <c r="E66"/>
  <c r="E67"/>
  <c r="E68"/>
  <c r="E69"/>
  <c r="E70"/>
  <c r="E53"/>
  <c r="E54"/>
  <c r="E55"/>
  <c r="E56"/>
  <c r="E57"/>
  <c r="E58"/>
  <c r="E59"/>
  <c r="E60"/>
  <c r="E61"/>
  <c r="E62"/>
  <c r="E39"/>
  <c r="E40"/>
  <c r="E41"/>
  <c r="E42"/>
  <c r="E43"/>
  <c r="E44"/>
  <c r="E45"/>
  <c r="E46"/>
  <c r="E47"/>
  <c r="E48"/>
  <c r="E49"/>
  <c r="E50"/>
  <c r="E51"/>
  <c r="E52"/>
  <c r="E22"/>
  <c r="E23"/>
  <c r="E24"/>
  <c r="E25"/>
  <c r="E26"/>
  <c r="E27"/>
  <c r="E28"/>
  <c r="E29"/>
  <c r="E30"/>
  <c r="E31"/>
  <c r="E32"/>
  <c r="E33"/>
  <c r="E34"/>
  <c r="E35"/>
  <c r="E36"/>
  <c r="E37"/>
  <c r="E38"/>
  <c r="E5"/>
  <c r="E6"/>
  <c r="E7"/>
  <c r="E8"/>
  <c r="E9"/>
  <c r="E10"/>
  <c r="E11"/>
  <c r="E12"/>
  <c r="E13"/>
  <c r="E14"/>
  <c r="E15"/>
  <c r="E16"/>
  <c r="E17"/>
  <c r="E18"/>
  <c r="E19"/>
  <c r="E20"/>
  <c r="E21"/>
  <c r="J135" l="1"/>
  <c r="F135"/>
  <c r="D135"/>
  <c r="K135" s="1"/>
  <c r="J121"/>
  <c r="F121"/>
  <c r="D121"/>
  <c r="K121" s="1"/>
  <c r="J47"/>
  <c r="F47"/>
  <c r="D47"/>
  <c r="K47" s="1"/>
  <c r="J46"/>
  <c r="F46"/>
  <c r="D46"/>
  <c r="K46" s="1"/>
  <c r="J116"/>
  <c r="F116"/>
  <c r="J118"/>
  <c r="F118"/>
  <c r="J119"/>
  <c r="F119"/>
  <c r="J117"/>
  <c r="F117"/>
  <c r="G121" l="1"/>
  <c r="G135"/>
  <c r="L121"/>
  <c r="L135"/>
  <c r="G117"/>
  <c r="L117"/>
  <c r="G119"/>
  <c r="L119"/>
  <c r="G118"/>
  <c r="L118"/>
  <c r="G116"/>
  <c r="L116"/>
  <c r="G46"/>
  <c r="L46"/>
  <c r="G47"/>
  <c r="L47"/>
  <c r="D61" l="1"/>
  <c r="K61" s="1"/>
  <c r="D60"/>
  <c r="K60" s="1"/>
  <c r="D59"/>
  <c r="K59" s="1"/>
  <c r="K17"/>
  <c r="J17"/>
  <c r="F17"/>
  <c r="G17" s="1"/>
  <c r="F61"/>
  <c r="F60"/>
  <c r="F59"/>
  <c r="J94"/>
  <c r="F94"/>
  <c r="G94" s="1"/>
  <c r="J93"/>
  <c r="F93"/>
  <c r="G93" s="1"/>
  <c r="G59" l="1"/>
  <c r="L59"/>
  <c r="G60"/>
  <c r="L60"/>
  <c r="G61"/>
  <c r="L61"/>
  <c r="J59"/>
  <c r="J61"/>
  <c r="J60"/>
  <c r="L93"/>
  <c r="L17"/>
  <c r="L94"/>
  <c r="J36"/>
  <c r="F36"/>
  <c r="G36" s="1"/>
  <c r="J96"/>
  <c r="F96"/>
  <c r="J125"/>
  <c r="J124"/>
  <c r="F125"/>
  <c r="F124"/>
  <c r="F110"/>
  <c r="G110" l="1"/>
  <c r="L110"/>
  <c r="G124"/>
  <c r="L124"/>
  <c r="G125"/>
  <c r="L125"/>
  <c r="G96"/>
  <c r="L96"/>
  <c r="J110"/>
  <c r="L36"/>
  <c r="K36"/>
  <c r="D85" l="1"/>
  <c r="K85" s="1"/>
  <c r="D86"/>
  <c r="K86" s="1"/>
  <c r="F83" l="1"/>
  <c r="F84"/>
  <c r="G84" s="1"/>
  <c r="G83" l="1"/>
  <c r="L83"/>
  <c r="J84"/>
  <c r="J83"/>
  <c r="L84"/>
  <c r="F85"/>
  <c r="F86"/>
  <c r="F127"/>
  <c r="J131"/>
  <c r="F131"/>
  <c r="G131" s="1"/>
  <c r="F130"/>
  <c r="K11"/>
  <c r="F11"/>
  <c r="F58"/>
  <c r="F57"/>
  <c r="G57" s="1"/>
  <c r="K41"/>
  <c r="F41"/>
  <c r="K45"/>
  <c r="F45"/>
  <c r="G45" s="1"/>
  <c r="D102"/>
  <c r="K102" s="1"/>
  <c r="J133"/>
  <c r="F133"/>
  <c r="D133"/>
  <c r="K133" s="1"/>
  <c r="D21"/>
  <c r="D24"/>
  <c r="D23"/>
  <c r="J23"/>
  <c r="F23"/>
  <c r="G23" s="1"/>
  <c r="J22"/>
  <c r="F22"/>
  <c r="G22" s="1"/>
  <c r="J138"/>
  <c r="F138"/>
  <c r="G138" s="1"/>
  <c r="K21"/>
  <c r="F21"/>
  <c r="G21" s="1"/>
  <c r="K24"/>
  <c r="F24"/>
  <c r="G24" s="1"/>
  <c r="F71"/>
  <c r="G71" s="1"/>
  <c r="J12"/>
  <c r="F12"/>
  <c r="J51"/>
  <c r="F51"/>
  <c r="L51" s="1"/>
  <c r="G51"/>
  <c r="J99"/>
  <c r="J107"/>
  <c r="K5"/>
  <c r="K6"/>
  <c r="K7"/>
  <c r="J101"/>
  <c r="J103"/>
  <c r="J65"/>
  <c r="J62"/>
  <c r="J108"/>
  <c r="J105"/>
  <c r="K39"/>
  <c r="K40"/>
  <c r="J109"/>
  <c r="J67"/>
  <c r="K18"/>
  <c r="K19"/>
  <c r="K20"/>
  <c r="J30"/>
  <c r="J31"/>
  <c r="J29"/>
  <c r="J102"/>
  <c r="J28"/>
  <c r="J106"/>
  <c r="J53"/>
  <c r="J54"/>
  <c r="J63"/>
  <c r="J64"/>
  <c r="J66"/>
  <c r="J68"/>
  <c r="K34"/>
  <c r="K33"/>
  <c r="K32"/>
  <c r="K27"/>
  <c r="K26"/>
  <c r="K13"/>
  <c r="K14"/>
  <c r="K25"/>
  <c r="J44"/>
  <c r="J70"/>
  <c r="J69"/>
  <c r="J52"/>
  <c r="J98"/>
  <c r="J37"/>
  <c r="K38"/>
  <c r="J42"/>
  <c r="J43"/>
  <c r="K9"/>
  <c r="K10"/>
  <c r="K8"/>
  <c r="K4"/>
  <c r="J104"/>
  <c r="J15"/>
  <c r="J16"/>
  <c r="E4"/>
  <c r="F43"/>
  <c r="L43" s="1"/>
  <c r="F55"/>
  <c r="G55" s="1"/>
  <c r="F50"/>
  <c r="G50" s="1"/>
  <c r="F111"/>
  <c r="G111" s="1"/>
  <c r="F87"/>
  <c r="G87" s="1"/>
  <c r="F129"/>
  <c r="G129" s="1"/>
  <c r="F128"/>
  <c r="G128" s="1"/>
  <c r="F126"/>
  <c r="G126" s="1"/>
  <c r="F132"/>
  <c r="G132" s="1"/>
  <c r="F56"/>
  <c r="G56" s="1"/>
  <c r="F70"/>
  <c r="L70" s="1"/>
  <c r="F136"/>
  <c r="G136" s="1"/>
  <c r="F137"/>
  <c r="G137" s="1"/>
  <c r="F72"/>
  <c r="G72" s="1"/>
  <c r="F69"/>
  <c r="L69" s="1"/>
  <c r="F52"/>
  <c r="L52" s="1"/>
  <c r="F98"/>
  <c r="L98" s="1"/>
  <c r="F37"/>
  <c r="L37" s="1"/>
  <c r="F38"/>
  <c r="G38" s="1"/>
  <c r="F42"/>
  <c r="L42" s="1"/>
  <c r="F74"/>
  <c r="G74" s="1"/>
  <c r="F34"/>
  <c r="G34" s="1"/>
  <c r="F33"/>
  <c r="G33" s="1"/>
  <c r="F32"/>
  <c r="G32" s="1"/>
  <c r="F27"/>
  <c r="G27" s="1"/>
  <c r="F26"/>
  <c r="G26" s="1"/>
  <c r="F13"/>
  <c r="G13" s="1"/>
  <c r="F14"/>
  <c r="G14" s="1"/>
  <c r="F73"/>
  <c r="G73" s="1"/>
  <c r="F25"/>
  <c r="G25" s="1"/>
  <c r="F44"/>
  <c r="L44" s="1"/>
  <c r="F115"/>
  <c r="G115" s="1"/>
  <c r="F114"/>
  <c r="G114" s="1"/>
  <c r="F112"/>
  <c r="G112" s="1"/>
  <c r="F113"/>
  <c r="G113" s="1"/>
  <c r="F48"/>
  <c r="G48" s="1"/>
  <c r="F49"/>
  <c r="G49" s="1"/>
  <c r="F28"/>
  <c r="L28" s="1"/>
  <c r="F106"/>
  <c r="L106" s="1"/>
  <c r="F53"/>
  <c r="L53" s="1"/>
  <c r="F54"/>
  <c r="L54" s="1"/>
  <c r="F63"/>
  <c r="L63" s="1"/>
  <c r="F64"/>
  <c r="L64" s="1"/>
  <c r="F66"/>
  <c r="L66" s="1"/>
  <c r="F68"/>
  <c r="F77"/>
  <c r="G77" s="1"/>
  <c r="F76"/>
  <c r="G76" s="1"/>
  <c r="F79"/>
  <c r="G79" s="1"/>
  <c r="F75"/>
  <c r="G75" s="1"/>
  <c r="F67"/>
  <c r="L67" s="1"/>
  <c r="F97"/>
  <c r="G97" s="1"/>
  <c r="F90"/>
  <c r="G90" s="1"/>
  <c r="F89"/>
  <c r="G89" s="1"/>
  <c r="F91"/>
  <c r="G91" s="1"/>
  <c r="F95"/>
  <c r="G95" s="1"/>
  <c r="F18"/>
  <c r="G18" s="1"/>
  <c r="F19"/>
  <c r="G19" s="1"/>
  <c r="F20"/>
  <c r="G20" s="1"/>
  <c r="F30"/>
  <c r="L30" s="1"/>
  <c r="F31"/>
  <c r="L31" s="1"/>
  <c r="F29"/>
  <c r="L29" s="1"/>
  <c r="F102"/>
  <c r="L102" s="1"/>
  <c r="F123"/>
  <c r="G123" s="1"/>
  <c r="F9"/>
  <c r="G9" s="1"/>
  <c r="F10"/>
  <c r="G10" s="1"/>
  <c r="F8"/>
  <c r="G8" s="1"/>
  <c r="F92"/>
  <c r="G92" s="1"/>
  <c r="F4"/>
  <c r="G4" s="1"/>
  <c r="F104"/>
  <c r="L104" s="1"/>
  <c r="F15"/>
  <c r="L15" s="1"/>
  <c r="F16"/>
  <c r="L16" s="1"/>
  <c r="F107"/>
  <c r="L107" s="1"/>
  <c r="F5"/>
  <c r="G5" s="1"/>
  <c r="F6"/>
  <c r="G6" s="1"/>
  <c r="F7"/>
  <c r="G7" s="1"/>
  <c r="F134"/>
  <c r="G134" s="1"/>
  <c r="F101"/>
  <c r="L101" s="1"/>
  <c r="F100"/>
  <c r="G100" s="1"/>
  <c r="F99"/>
  <c r="G99" s="1"/>
  <c r="F103"/>
  <c r="L103" s="1"/>
  <c r="F65"/>
  <c r="L65" s="1"/>
  <c r="F62"/>
  <c r="L62" s="1"/>
  <c r="F108"/>
  <c r="L108" s="1"/>
  <c r="F105"/>
  <c r="L105" s="1"/>
  <c r="F39"/>
  <c r="G39" s="1"/>
  <c r="F40"/>
  <c r="G40" s="1"/>
  <c r="F109"/>
  <c r="L109" s="1"/>
  <c r="F82"/>
  <c r="G82" s="1"/>
  <c r="F80"/>
  <c r="G80" s="1"/>
  <c r="F78"/>
  <c r="G78" s="1"/>
  <c r="F81"/>
  <c r="G81" s="1"/>
  <c r="K35"/>
  <c r="J35"/>
  <c r="J122"/>
  <c r="J120"/>
  <c r="F35"/>
  <c r="G35" s="1"/>
  <c r="F122"/>
  <c r="G122" s="1"/>
  <c r="F120"/>
  <c r="G120" s="1"/>
  <c r="F88"/>
  <c r="L88" s="1"/>
  <c r="J88"/>
  <c r="G88"/>
  <c r="D43"/>
  <c r="K43" s="1"/>
  <c r="D42"/>
  <c r="K42" s="1"/>
  <c r="K37"/>
  <c r="D98"/>
  <c r="K98" s="1"/>
  <c r="D52"/>
  <c r="K52" s="1"/>
  <c r="D69"/>
  <c r="K69" s="1"/>
  <c r="D70"/>
  <c r="K70" s="1"/>
  <c r="D44"/>
  <c r="K44" s="1"/>
  <c r="D68"/>
  <c r="K68" s="1"/>
  <c r="D66"/>
  <c r="K66" s="1"/>
  <c r="D64"/>
  <c r="K64" s="1"/>
  <c r="D63"/>
  <c r="K63" s="1"/>
  <c r="D54"/>
  <c r="K54" s="1"/>
  <c r="D53"/>
  <c r="K53" s="1"/>
  <c r="D106"/>
  <c r="K106" s="1"/>
  <c r="D28"/>
  <c r="K28" s="1"/>
  <c r="D29"/>
  <c r="K29" s="1"/>
  <c r="D31"/>
  <c r="K31" s="1"/>
  <c r="D30"/>
  <c r="K30" s="1"/>
  <c r="D67"/>
  <c r="K67" s="1"/>
  <c r="D108"/>
  <c r="K108" s="1"/>
  <c r="D109"/>
  <c r="K109" s="1"/>
  <c r="D105"/>
  <c r="K105" s="1"/>
  <c r="D62"/>
  <c r="K62" s="1"/>
  <c r="D65"/>
  <c r="K65" s="1"/>
  <c r="D103"/>
  <c r="K103" s="1"/>
  <c r="D101"/>
  <c r="K101" s="1"/>
  <c r="D107"/>
  <c r="K107" s="1"/>
  <c r="D16"/>
  <c r="K16" s="1"/>
  <c r="D15"/>
  <c r="K15" s="1"/>
  <c r="D104"/>
  <c r="K104" s="1"/>
  <c r="L68" l="1"/>
  <c r="G68"/>
  <c r="G130"/>
  <c r="L130"/>
  <c r="G127"/>
  <c r="L127"/>
  <c r="G86"/>
  <c r="L86"/>
  <c r="G85"/>
  <c r="L85"/>
  <c r="J11"/>
  <c r="J130"/>
  <c r="J127"/>
  <c r="J86"/>
  <c r="J85"/>
  <c r="L131"/>
  <c r="G11"/>
  <c r="L11"/>
  <c r="G58"/>
  <c r="L58"/>
  <c r="J58"/>
  <c r="J57"/>
  <c r="L57"/>
  <c r="G12"/>
  <c r="L12"/>
  <c r="G133"/>
  <c r="L133"/>
  <c r="G41"/>
  <c r="L41"/>
  <c r="K12"/>
  <c r="J45"/>
  <c r="J41"/>
  <c r="L45"/>
  <c r="L4"/>
  <c r="L138"/>
  <c r="L137"/>
  <c r="L136"/>
  <c r="L134"/>
  <c r="L132"/>
  <c r="L129"/>
  <c r="L128"/>
  <c r="L126"/>
  <c r="L123"/>
  <c r="L122"/>
  <c r="L120"/>
  <c r="L115"/>
  <c r="L114"/>
  <c r="L113"/>
  <c r="L112"/>
  <c r="L111"/>
  <c r="L100"/>
  <c r="L99"/>
  <c r="L97"/>
  <c r="L95"/>
  <c r="L92"/>
  <c r="L91"/>
  <c r="L90"/>
  <c r="L89"/>
  <c r="L87"/>
  <c r="L82"/>
  <c r="L81"/>
  <c r="L80"/>
  <c r="L79"/>
  <c r="L78"/>
  <c r="L77"/>
  <c r="L76"/>
  <c r="L75"/>
  <c r="L74"/>
  <c r="L73"/>
  <c r="L71"/>
  <c r="L56"/>
  <c r="L55"/>
  <c r="L50"/>
  <c r="L49"/>
  <c r="L48"/>
  <c r="L40"/>
  <c r="L39"/>
  <c r="L38"/>
  <c r="L35"/>
  <c r="L34"/>
  <c r="L33"/>
  <c r="L32"/>
  <c r="L27"/>
  <c r="L26"/>
  <c r="L25"/>
  <c r="L24"/>
  <c r="L23"/>
  <c r="L22"/>
  <c r="L21"/>
  <c r="L20"/>
  <c r="L19"/>
  <c r="L18"/>
  <c r="L14"/>
  <c r="L13"/>
  <c r="L10"/>
  <c r="L9"/>
  <c r="L8"/>
  <c r="L7"/>
  <c r="L6"/>
  <c r="L5"/>
  <c r="L72"/>
  <c r="L140" s="1"/>
  <c r="J71"/>
  <c r="J24"/>
  <c r="J21"/>
  <c r="K22"/>
  <c r="K23"/>
  <c r="G109"/>
  <c r="G105"/>
  <c r="G108"/>
  <c r="G62"/>
  <c r="G65"/>
  <c r="G103"/>
  <c r="G101"/>
  <c r="G107"/>
  <c r="G16"/>
  <c r="G15"/>
  <c r="G104"/>
  <c r="G102"/>
  <c r="G29"/>
  <c r="G31"/>
  <c r="G30"/>
  <c r="G67"/>
  <c r="G66"/>
  <c r="G64"/>
  <c r="G63"/>
  <c r="G54"/>
  <c r="G53"/>
  <c r="G106"/>
  <c r="G28"/>
  <c r="G44"/>
  <c r="G42"/>
  <c r="G37"/>
  <c r="G98"/>
  <c r="G52"/>
  <c r="G69"/>
  <c r="G70"/>
  <c r="G43"/>
  <c r="J6"/>
  <c r="J5"/>
  <c r="J4"/>
  <c r="J92"/>
  <c r="J8"/>
  <c r="J10"/>
  <c r="J9"/>
  <c r="J123"/>
  <c r="J56"/>
  <c r="J132"/>
  <c r="J126"/>
  <c r="J128"/>
  <c r="J129"/>
  <c r="J87"/>
  <c r="J111"/>
  <c r="J50"/>
  <c r="J55"/>
  <c r="J38"/>
  <c r="J72"/>
  <c r="J137"/>
  <c r="J136"/>
  <c r="J49"/>
  <c r="J48"/>
  <c r="J113"/>
  <c r="J112"/>
  <c r="J114"/>
  <c r="J115"/>
  <c r="J25"/>
  <c r="J73"/>
  <c r="J14"/>
  <c r="J13"/>
  <c r="J26"/>
  <c r="J27"/>
  <c r="J32"/>
  <c r="J33"/>
  <c r="J34"/>
  <c r="J74"/>
  <c r="J75"/>
  <c r="J79"/>
  <c r="J76"/>
  <c r="J77"/>
  <c r="J20"/>
  <c r="J19"/>
  <c r="J18"/>
  <c r="J95"/>
  <c r="J91"/>
  <c r="J89"/>
  <c r="J90"/>
  <c r="J97"/>
  <c r="J81"/>
  <c r="J78"/>
  <c r="J80"/>
  <c r="J82"/>
  <c r="J40"/>
  <c r="J39"/>
  <c r="J100"/>
  <c r="J134"/>
  <c r="J7"/>
  <c r="G140"/>
  <c r="K140" l="1"/>
  <c r="J140"/>
</calcChain>
</file>

<file path=xl/sharedStrings.xml><?xml version="1.0" encoding="utf-8"?>
<sst xmlns="http://schemas.openxmlformats.org/spreadsheetml/2006/main" count="181" uniqueCount="180">
  <si>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</si>
  <si>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</si>
  <si>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</si>
  <si>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</si>
  <si>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</si>
  <si>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</si>
  <si>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</si>
  <si>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</si>
  <si>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</si>
  <si>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</si>
  <si>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</si>
  <si>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</si>
  <si>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</si>
  <si>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</si>
  <si>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</si>
  <si>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</si>
  <si>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</si>
  <si>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</si>
  <si>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</si>
  <si>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</si>
  <si>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</si>
  <si>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</si>
  <si>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</si>
  <si>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</si>
  <si>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</si>
  <si>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</si>
  <si>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</si>
  <si>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</si>
  <si>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</si>
  <si>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</si>
  <si>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</si>
  <si>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</si>
  <si>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</si>
  <si>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</si>
  <si>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</si>
  <si>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</si>
  <si>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</si>
  <si>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</si>
  <si>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</si>
  <si>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</si>
  <si>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</si>
  <si>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</si>
  <si>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</si>
  <si>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</si>
  <si>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</si>
  <si>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</si>
  <si>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</si>
  <si>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</si>
  <si>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</si>
  <si>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</si>
  <si>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</si>
  <si>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</si>
  <si>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</si>
  <si>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Torch - battery 3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</si>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</sst>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2" xfId="0" applyFill="1" applyBorder="1"/>
    <xf numFmtId="0" fontId="1" fillId="0" borderId="8" xfId="0" applyFont="1" applyFill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3" xfId="0" applyFont="1" applyFill="1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1" fontId="1" fillId="0" borderId="13" xfId="0" applyNumberFormat="1" applyFont="1" applyBorder="1"/>
    <xf numFmtId="164" fontId="0" fillId="0" borderId="14" xfId="0" applyNumberForma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40"/>
  <sheetViews>
    <sheetView tabSelected="1" topLeftCell="B1" workbookViewId="0">
      <pane ySplit="3" topLeftCell="A28" activePane="bottomLeft" state="frozen"/>
      <selection pane="bottomLeft" activeCell="H46" sqref="H46"/>
    </sheetView>
  </sheetViews>
  <sheetFormatPr defaultRowHeight="15"/>
  <cols>
    <col min="1" max="1" width="12.5703125" customWidth="1"/>
    <col min="2" max="2" width="32.5703125" customWidth="1"/>
    <col min="3" max="3" width="14.140625" customWidth="1"/>
    <col min="4" max="4" width="16.140625" bestFit="1" customWidth="1"/>
    <col min="5" max="6" width="16.140625" customWidth="1"/>
    <col min="7" max="7" width="16.140625" bestFit="1" customWidth="1"/>
    <col min="8" max="8" width="9.7109375" customWidth="1"/>
    <col min="9" max="9" width="16.28515625" bestFit="1" customWidth="1"/>
    <col min="10" max="10" width="11.140625" bestFit="1" customWidth="1"/>
    <col min="11" max="11" width="12.28515625" customWidth="1"/>
    <col min="12" max="12" width="14.85546875" customWidth="1"/>
  </cols>
  <sheetData>
    <row r="1" spans="1:12" ht="19.5">
      <c r="A1" s="32" t="s">
        <v>157</v>
      </c>
      <c r="B1" s="33"/>
      <c r="C1" s="33"/>
      <c r="D1" s="33"/>
      <c r="E1" s="33"/>
      <c r="F1" s="33"/>
      <c r="G1" s="33"/>
      <c r="H1" s="33"/>
      <c r="I1" s="33"/>
      <c r="J1" s="33"/>
      <c r="K1" s="34"/>
    </row>
    <row r="2" spans="1:12" ht="19.5" thickBot="1">
      <c r="A2" s="35" t="s">
        <v>130</v>
      </c>
      <c r="B2" s="36"/>
      <c r="C2" s="36"/>
      <c r="D2" s="36"/>
      <c r="E2" s="36"/>
      <c r="F2" s="36"/>
      <c r="G2" s="36"/>
      <c r="H2" s="36"/>
      <c r="I2" s="36"/>
      <c r="J2" s="36"/>
      <c r="K2" s="37"/>
    </row>
    <row r="3" spans="1:12" ht="15.75" thickBot="1">
      <c r="A3" s="8" t="s">
        <v>0</v>
      </c>
      <c r="B3" s="9" t="s">
        <v>1</v>
      </c>
      <c r="C3" s="9" t="s">
        <v>3</v>
      </c>
      <c r="D3" s="9" t="s">
        <v>2</v>
      </c>
      <c r="E3" s="9" t="s">
        <v>68</v>
      </c>
      <c r="F3" s="9" t="s">
        <v>67</v>
      </c>
      <c r="G3" s="10" t="s">
        <v>72</v>
      </c>
      <c r="H3" s="12" t="s">
        <v>69</v>
      </c>
      <c r="I3" s="13" t="s">
        <v>70</v>
      </c>
      <c r="J3" s="13" t="s">
        <v>73</v>
      </c>
      <c r="K3" s="25" t="s">
        <v>74</v>
      </c>
      <c r="L3" s="1" t="s">
        <v>128</v>
      </c>
    </row>
    <row r="4" spans="1:12">
      <c r="A4" s="17" t="s">
        <v>111</v>
      </c>
      <c r="B4" s="7" t="s">
        <v>7</v>
      </c>
      <c r="C4" s="7">
        <v>5</v>
      </c>
      <c r="D4" s="7">
        <v>550</v>
      </c>
      <c r="E4" s="7">
        <f t="shared" ref="E4:E67" si="0">0+0</f>
        <v>0</v>
      </c>
      <c r="F4" s="7">
        <f t="shared" ref="F4:F12" si="1">(E4+C4)-H4</f>
        <v>4</v>
      </c>
      <c r="G4" s="7">
        <f t="shared" ref="G4:G12" si="2">F4*D4</f>
        <v>2200</v>
      </c>
      <c r="H4" s="11">
        <f>0+0+1</f>
        <v>1</v>
      </c>
      <c r="I4" s="7">
        <v>900</v>
      </c>
      <c r="J4" s="7">
        <f t="shared" ref="J4:J12" si="3">I4*H4</f>
        <v>900</v>
      </c>
      <c r="K4" s="26">
        <f t="shared" ref="K4:K12" si="4">(I4-D4)*H4</f>
        <v>350</v>
      </c>
      <c r="L4" s="2">
        <f>I4*F4</f>
        <v>3600</v>
      </c>
    </row>
    <row r="5" spans="1:12">
      <c r="A5" s="18" t="s">
        <v>76</v>
      </c>
      <c r="B5" s="2" t="s">
        <v>13</v>
      </c>
      <c r="C5" s="2">
        <v>3</v>
      </c>
      <c r="D5" s="2">
        <v>450</v>
      </c>
      <c r="E5" s="7">
        <f t="shared" si="0"/>
        <v>0</v>
      </c>
      <c r="F5" s="2">
        <f t="shared" si="1"/>
        <v>3</v>
      </c>
      <c r="G5" s="2">
        <f t="shared" si="2"/>
        <v>1350</v>
      </c>
      <c r="H5" s="11">
        <f t="shared" ref="H5:H67" si="5">0+0</f>
        <v>0</v>
      </c>
      <c r="I5" s="2">
        <v>850</v>
      </c>
      <c r="J5" s="2">
        <f t="shared" si="3"/>
        <v>0</v>
      </c>
      <c r="K5" s="27">
        <f t="shared" si="4"/>
        <v>0</v>
      </c>
      <c r="L5" s="2">
        <f t="shared" ref="L5:L77" si="6">I5*F5</f>
        <v>2550</v>
      </c>
    </row>
    <row r="6" spans="1:12">
      <c r="A6" s="18" t="s">
        <v>77</v>
      </c>
      <c r="B6" s="2" t="s">
        <v>14</v>
      </c>
      <c r="C6" s="2">
        <v>3</v>
      </c>
      <c r="D6" s="2">
        <v>250</v>
      </c>
      <c r="E6" s="7">
        <f t="shared" si="0"/>
        <v>0</v>
      </c>
      <c r="F6" s="2">
        <f t="shared" si="1"/>
        <v>3</v>
      </c>
      <c r="G6" s="2">
        <f t="shared" si="2"/>
        <v>750</v>
      </c>
      <c r="H6" s="11">
        <f t="shared" si="5"/>
        <v>0</v>
      </c>
      <c r="I6" s="2">
        <v>280</v>
      </c>
      <c r="J6" s="2">
        <f t="shared" si="3"/>
        <v>0</v>
      </c>
      <c r="K6" s="27">
        <f t="shared" si="4"/>
        <v>0</v>
      </c>
      <c r="L6" s="2">
        <f t="shared" si="6"/>
        <v>840</v>
      </c>
    </row>
    <row r="7" spans="1:12">
      <c r="A7" s="18"/>
      <c r="B7" s="2" t="s">
        <v>15</v>
      </c>
      <c r="C7" s="2">
        <v>3</v>
      </c>
      <c r="D7" s="2">
        <v>250</v>
      </c>
      <c r="E7" s="7">
        <f t="shared" si="0"/>
        <v>0</v>
      </c>
      <c r="F7" s="2">
        <f t="shared" si="1"/>
        <v>2</v>
      </c>
      <c r="G7" s="2">
        <f t="shared" si="2"/>
        <v>500</v>
      </c>
      <c r="H7" s="11">
        <f>0+0+1</f>
        <v>1</v>
      </c>
      <c r="I7" s="2">
        <v>600</v>
      </c>
      <c r="J7" s="2">
        <f t="shared" si="3"/>
        <v>600</v>
      </c>
      <c r="K7" s="27">
        <f t="shared" si="4"/>
        <v>350</v>
      </c>
      <c r="L7" s="2">
        <f t="shared" si="6"/>
        <v>1200</v>
      </c>
    </row>
    <row r="8" spans="1:12">
      <c r="A8" s="18"/>
      <c r="B8" s="2" t="s">
        <v>6</v>
      </c>
      <c r="C8" s="2">
        <v>2</v>
      </c>
      <c r="D8" s="2">
        <v>40</v>
      </c>
      <c r="E8" s="7">
        <f t="shared" si="0"/>
        <v>0</v>
      </c>
      <c r="F8" s="2">
        <f t="shared" si="1"/>
        <v>2</v>
      </c>
      <c r="G8" s="2">
        <f t="shared" si="2"/>
        <v>80</v>
      </c>
      <c r="H8" s="11">
        <f t="shared" si="5"/>
        <v>0</v>
      </c>
      <c r="I8" s="2">
        <v>100</v>
      </c>
      <c r="J8" s="2">
        <f t="shared" si="3"/>
        <v>0</v>
      </c>
      <c r="K8" s="27">
        <f t="shared" si="4"/>
        <v>0</v>
      </c>
      <c r="L8" s="2">
        <f t="shared" si="6"/>
        <v>200</v>
      </c>
    </row>
    <row r="9" spans="1:12">
      <c r="A9" s="18"/>
      <c r="B9" s="2" t="s">
        <v>4</v>
      </c>
      <c r="C9" s="2">
        <v>3</v>
      </c>
      <c r="D9" s="2">
        <v>135</v>
      </c>
      <c r="E9" s="7">
        <f t="shared" si="0"/>
        <v>0</v>
      </c>
      <c r="F9" s="2">
        <f t="shared" si="1"/>
        <v>3</v>
      </c>
      <c r="G9" s="2">
        <f t="shared" si="2"/>
        <v>405</v>
      </c>
      <c r="H9" s="11">
        <f t="shared" si="5"/>
        <v>0</v>
      </c>
      <c r="I9" s="2">
        <v>250</v>
      </c>
      <c r="J9" s="2">
        <f t="shared" si="3"/>
        <v>0</v>
      </c>
      <c r="K9" s="27">
        <f t="shared" si="4"/>
        <v>0</v>
      </c>
      <c r="L9" s="2">
        <f t="shared" si="6"/>
        <v>750</v>
      </c>
    </row>
    <row r="10" spans="1:12">
      <c r="A10" s="18"/>
      <c r="B10" s="2" t="s">
        <v>5</v>
      </c>
      <c r="C10" s="2">
        <v>14</v>
      </c>
      <c r="D10" s="2">
        <v>20</v>
      </c>
      <c r="E10" s="7">
        <f t="shared" si="0"/>
        <v>0</v>
      </c>
      <c r="F10" s="2">
        <f t="shared" si="1"/>
        <v>14</v>
      </c>
      <c r="G10" s="2">
        <f t="shared" si="2"/>
        <v>280</v>
      </c>
      <c r="H10" s="11">
        <f t="shared" si="5"/>
        <v>0</v>
      </c>
      <c r="I10" s="2">
        <v>70</v>
      </c>
      <c r="J10" s="2">
        <f t="shared" si="3"/>
        <v>0</v>
      </c>
      <c r="K10" s="27">
        <f t="shared" si="4"/>
        <v>0</v>
      </c>
      <c r="L10" s="2">
        <f t="shared" si="6"/>
        <v>980</v>
      </c>
    </row>
    <row r="11" spans="1:12">
      <c r="A11" s="18"/>
      <c r="B11" s="2" t="s">
        <v>139</v>
      </c>
      <c r="C11" s="2">
        <v>4</v>
      </c>
      <c r="D11" s="2">
        <v>70</v>
      </c>
      <c r="E11" s="7">
        <f t="shared" si="0"/>
        <v>0</v>
      </c>
      <c r="F11" s="2">
        <f t="shared" si="1"/>
        <v>4</v>
      </c>
      <c r="G11" s="2">
        <f t="shared" si="2"/>
        <v>280</v>
      </c>
      <c r="H11" s="11">
        <f t="shared" si="5"/>
        <v>0</v>
      </c>
      <c r="I11" s="2">
        <v>150</v>
      </c>
      <c r="J11" s="2">
        <f t="shared" si="3"/>
        <v>0</v>
      </c>
      <c r="K11" s="27">
        <f t="shared" si="4"/>
        <v>0</v>
      </c>
      <c r="L11" s="2">
        <f t="shared" si="6"/>
        <v>600</v>
      </c>
    </row>
    <row r="12" spans="1:12">
      <c r="A12" s="18"/>
      <c r="B12" s="2" t="s">
        <v>85</v>
      </c>
      <c r="C12" s="2">
        <v>0</v>
      </c>
      <c r="D12" s="5">
        <v>280</v>
      </c>
      <c r="E12" s="7">
        <f t="shared" si="0"/>
        <v>0</v>
      </c>
      <c r="F12" s="2">
        <f t="shared" si="1"/>
        <v>0</v>
      </c>
      <c r="G12" s="2">
        <f t="shared" si="2"/>
        <v>0</v>
      </c>
      <c r="H12" s="11">
        <f t="shared" si="5"/>
        <v>0</v>
      </c>
      <c r="I12" s="2">
        <v>330</v>
      </c>
      <c r="J12" s="2">
        <f t="shared" si="3"/>
        <v>0</v>
      </c>
      <c r="K12" s="27">
        <f t="shared" si="4"/>
        <v>0</v>
      </c>
      <c r="L12" s="2">
        <f t="shared" si="6"/>
        <v>0</v>
      </c>
    </row>
    <row r="13" spans="1:12">
      <c r="A13" s="18"/>
      <c r="B13" s="2" t="s">
        <v>43</v>
      </c>
      <c r="C13" s="2">
        <v>7</v>
      </c>
      <c r="D13" s="5">
        <v>80</v>
      </c>
      <c r="E13" s="7">
        <f t="shared" si="0"/>
        <v>0</v>
      </c>
      <c r="F13" s="2">
        <f t="shared" ref="F13:F49" si="7">(E13+C13)-H13</f>
        <v>7</v>
      </c>
      <c r="G13" s="2">
        <f t="shared" ref="G13:G49" si="8">F13*D13</f>
        <v>560</v>
      </c>
      <c r="H13" s="11">
        <f t="shared" si="5"/>
        <v>0</v>
      </c>
      <c r="I13" s="2">
        <v>130</v>
      </c>
      <c r="J13" s="2">
        <f t="shared" ref="J13:J51" si="9">I13*H13</f>
        <v>0</v>
      </c>
      <c r="K13" s="27">
        <f t="shared" ref="K13:K76" si="10">(I13-D13)*H13</f>
        <v>0</v>
      </c>
      <c r="L13" s="2">
        <f t="shared" si="6"/>
        <v>910</v>
      </c>
    </row>
    <row r="14" spans="1:12">
      <c r="A14" s="18"/>
      <c r="B14" s="2" t="s">
        <v>44</v>
      </c>
      <c r="C14" s="2">
        <v>5</v>
      </c>
      <c r="D14" s="5">
        <v>90</v>
      </c>
      <c r="E14" s="7">
        <f t="shared" si="0"/>
        <v>0</v>
      </c>
      <c r="F14" s="2">
        <f t="shared" si="7"/>
        <v>5</v>
      </c>
      <c r="G14" s="2">
        <f t="shared" si="8"/>
        <v>450</v>
      </c>
      <c r="H14" s="11">
        <f t="shared" si="5"/>
        <v>0</v>
      </c>
      <c r="I14" s="2">
        <v>150</v>
      </c>
      <c r="J14" s="2">
        <f t="shared" si="9"/>
        <v>0</v>
      </c>
      <c r="K14" s="27">
        <f t="shared" si="10"/>
        <v>0</v>
      </c>
      <c r="L14" s="2">
        <f t="shared" si="6"/>
        <v>750</v>
      </c>
    </row>
    <row r="15" spans="1:12">
      <c r="A15" s="19"/>
      <c r="B15" s="4" t="s">
        <v>100</v>
      </c>
      <c r="C15" s="4">
        <v>11</v>
      </c>
      <c r="D15" s="4">
        <f>840/12</f>
        <v>70</v>
      </c>
      <c r="E15" s="7">
        <f t="shared" si="0"/>
        <v>0</v>
      </c>
      <c r="F15" s="4">
        <f t="shared" si="7"/>
        <v>11</v>
      </c>
      <c r="G15" s="4">
        <f t="shared" si="8"/>
        <v>770</v>
      </c>
      <c r="H15" s="11">
        <f t="shared" si="5"/>
        <v>0</v>
      </c>
      <c r="I15" s="4">
        <v>150</v>
      </c>
      <c r="J15" s="2">
        <f t="shared" si="9"/>
        <v>0</v>
      </c>
      <c r="K15" s="27">
        <f t="shared" si="10"/>
        <v>0</v>
      </c>
      <c r="L15" s="2">
        <f t="shared" si="6"/>
        <v>1650</v>
      </c>
    </row>
    <row r="16" spans="1:12">
      <c r="A16" s="18">
        <v>1144</v>
      </c>
      <c r="B16" s="2" t="s">
        <v>101</v>
      </c>
      <c r="C16" s="2">
        <v>17</v>
      </c>
      <c r="D16" s="3">
        <f>1300/12</f>
        <v>108.33333333333333</v>
      </c>
      <c r="E16" s="7">
        <f t="shared" si="0"/>
        <v>0</v>
      </c>
      <c r="F16" s="2">
        <f t="shared" si="7"/>
        <v>17</v>
      </c>
      <c r="G16" s="3">
        <f t="shared" si="8"/>
        <v>1841.6666666666665</v>
      </c>
      <c r="H16" s="11">
        <f t="shared" si="5"/>
        <v>0</v>
      </c>
      <c r="I16" s="2">
        <v>250</v>
      </c>
      <c r="J16" s="2">
        <f t="shared" si="9"/>
        <v>0</v>
      </c>
      <c r="K16" s="27">
        <f t="shared" si="10"/>
        <v>0</v>
      </c>
      <c r="L16" s="2">
        <f t="shared" si="6"/>
        <v>4250</v>
      </c>
    </row>
    <row r="17" spans="1:12">
      <c r="A17" s="18"/>
      <c r="B17" s="2" t="s">
        <v>170</v>
      </c>
      <c r="C17" s="2">
        <v>9</v>
      </c>
      <c r="D17" s="3">
        <v>80</v>
      </c>
      <c r="E17" s="7">
        <f t="shared" si="0"/>
        <v>0</v>
      </c>
      <c r="F17" s="2">
        <f t="shared" si="7"/>
        <v>9</v>
      </c>
      <c r="G17" s="3">
        <f t="shared" si="8"/>
        <v>720</v>
      </c>
      <c r="H17" s="11">
        <f t="shared" si="5"/>
        <v>0</v>
      </c>
      <c r="I17" s="2">
        <v>200</v>
      </c>
      <c r="J17" s="2">
        <f t="shared" si="9"/>
        <v>0</v>
      </c>
      <c r="K17" s="27">
        <f t="shared" si="10"/>
        <v>0</v>
      </c>
      <c r="L17" s="2">
        <f t="shared" si="6"/>
        <v>1800</v>
      </c>
    </row>
    <row r="18" spans="1:12">
      <c r="A18" s="18"/>
      <c r="B18" s="2" t="s">
        <v>133</v>
      </c>
      <c r="C18" s="2">
        <v>12</v>
      </c>
      <c r="D18" s="5">
        <v>100</v>
      </c>
      <c r="E18" s="7">
        <f t="shared" si="0"/>
        <v>0</v>
      </c>
      <c r="F18" s="2">
        <f t="shared" si="7"/>
        <v>12</v>
      </c>
      <c r="G18" s="2">
        <f t="shared" si="8"/>
        <v>1200</v>
      </c>
      <c r="H18" s="11">
        <f t="shared" si="5"/>
        <v>0</v>
      </c>
      <c r="I18" s="2">
        <v>200</v>
      </c>
      <c r="J18" s="2">
        <f t="shared" si="9"/>
        <v>0</v>
      </c>
      <c r="K18" s="27">
        <f t="shared" si="10"/>
        <v>0</v>
      </c>
      <c r="L18" s="2">
        <f t="shared" si="6"/>
        <v>2400</v>
      </c>
    </row>
    <row r="19" spans="1:12">
      <c r="A19" s="18"/>
      <c r="B19" s="2" t="s">
        <v>132</v>
      </c>
      <c r="C19" s="2">
        <v>5</v>
      </c>
      <c r="D19" s="5">
        <v>120</v>
      </c>
      <c r="E19" s="7">
        <f t="shared" si="0"/>
        <v>0</v>
      </c>
      <c r="F19" s="2">
        <f t="shared" si="7"/>
        <v>5</v>
      </c>
      <c r="G19" s="2">
        <f t="shared" si="8"/>
        <v>600</v>
      </c>
      <c r="H19" s="11">
        <f t="shared" si="5"/>
        <v>0</v>
      </c>
      <c r="I19" s="2">
        <v>230</v>
      </c>
      <c r="J19" s="2">
        <f t="shared" si="9"/>
        <v>0</v>
      </c>
      <c r="K19" s="27">
        <f t="shared" si="10"/>
        <v>0</v>
      </c>
      <c r="L19" s="2">
        <f t="shared" si="6"/>
        <v>1150</v>
      </c>
    </row>
    <row r="20" spans="1:12">
      <c r="A20" s="18"/>
      <c r="B20" s="2" t="s">
        <v>131</v>
      </c>
      <c r="C20" s="2">
        <v>12</v>
      </c>
      <c r="D20" s="5">
        <v>130</v>
      </c>
      <c r="E20" s="7">
        <f t="shared" si="0"/>
        <v>0</v>
      </c>
      <c r="F20" s="2">
        <f t="shared" si="7"/>
        <v>12</v>
      </c>
      <c r="G20" s="2">
        <f t="shared" si="8"/>
        <v>1560</v>
      </c>
      <c r="H20" s="11">
        <f t="shared" si="5"/>
        <v>0</v>
      </c>
      <c r="I20" s="2">
        <v>250</v>
      </c>
      <c r="J20" s="2">
        <f t="shared" si="9"/>
        <v>0</v>
      </c>
      <c r="K20" s="27">
        <f t="shared" si="10"/>
        <v>0</v>
      </c>
      <c r="L20" s="2">
        <f t="shared" si="6"/>
        <v>3000</v>
      </c>
    </row>
    <row r="21" spans="1:12">
      <c r="A21" s="18" t="s">
        <v>112</v>
      </c>
      <c r="B21" s="2" t="s">
        <v>107</v>
      </c>
      <c r="C21" s="2">
        <v>10</v>
      </c>
      <c r="D21" s="2">
        <f>480/12</f>
        <v>40</v>
      </c>
      <c r="E21" s="7">
        <f t="shared" si="0"/>
        <v>0</v>
      </c>
      <c r="F21" s="2">
        <f t="shared" si="7"/>
        <v>9</v>
      </c>
      <c r="G21" s="2">
        <f t="shared" si="8"/>
        <v>360</v>
      </c>
      <c r="H21" s="11">
        <f>0+0+1</f>
        <v>1</v>
      </c>
      <c r="I21" s="2">
        <v>80</v>
      </c>
      <c r="J21" s="2">
        <f t="shared" si="9"/>
        <v>80</v>
      </c>
      <c r="K21" s="27">
        <f t="shared" si="10"/>
        <v>40</v>
      </c>
      <c r="L21" s="2">
        <f t="shared" si="6"/>
        <v>720</v>
      </c>
    </row>
    <row r="22" spans="1:12">
      <c r="A22" s="18" t="s">
        <v>113</v>
      </c>
      <c r="B22" s="2" t="s">
        <v>109</v>
      </c>
      <c r="C22" s="2">
        <v>5</v>
      </c>
      <c r="D22" s="2">
        <v>80</v>
      </c>
      <c r="E22" s="7">
        <f t="shared" si="0"/>
        <v>0</v>
      </c>
      <c r="F22" s="2">
        <f t="shared" si="7"/>
        <v>5</v>
      </c>
      <c r="G22" s="2">
        <f t="shared" si="8"/>
        <v>400</v>
      </c>
      <c r="H22" s="11">
        <f t="shared" si="5"/>
        <v>0</v>
      </c>
      <c r="I22" s="2">
        <v>150</v>
      </c>
      <c r="J22" s="2">
        <f t="shared" si="9"/>
        <v>0</v>
      </c>
      <c r="K22" s="27">
        <f t="shared" si="10"/>
        <v>0</v>
      </c>
      <c r="L22" s="2">
        <f t="shared" si="6"/>
        <v>750</v>
      </c>
    </row>
    <row r="23" spans="1:12">
      <c r="A23" s="18" t="s">
        <v>114</v>
      </c>
      <c r="B23" s="2" t="s">
        <v>110</v>
      </c>
      <c r="C23" s="2">
        <v>21</v>
      </c>
      <c r="D23" s="2">
        <f>540/12</f>
        <v>45</v>
      </c>
      <c r="E23" s="7">
        <f t="shared" si="0"/>
        <v>0</v>
      </c>
      <c r="F23" s="2">
        <f t="shared" si="7"/>
        <v>21</v>
      </c>
      <c r="G23" s="2">
        <f t="shared" si="8"/>
        <v>945</v>
      </c>
      <c r="H23" s="11">
        <f t="shared" si="5"/>
        <v>0</v>
      </c>
      <c r="I23" s="2">
        <v>85</v>
      </c>
      <c r="J23" s="2">
        <f t="shared" si="9"/>
        <v>0</v>
      </c>
      <c r="K23" s="27">
        <f t="shared" si="10"/>
        <v>0</v>
      </c>
      <c r="L23" s="2">
        <f t="shared" si="6"/>
        <v>1785</v>
      </c>
    </row>
    <row r="24" spans="1:12">
      <c r="A24" s="18" t="s">
        <v>115</v>
      </c>
      <c r="B24" s="2" t="s">
        <v>106</v>
      </c>
      <c r="C24" s="2">
        <v>9</v>
      </c>
      <c r="D24" s="2">
        <f>720/12</f>
        <v>60</v>
      </c>
      <c r="E24" s="7">
        <f t="shared" si="0"/>
        <v>0</v>
      </c>
      <c r="F24" s="2">
        <f t="shared" si="7"/>
        <v>9</v>
      </c>
      <c r="G24" s="2">
        <f t="shared" si="8"/>
        <v>540</v>
      </c>
      <c r="H24" s="11">
        <f t="shared" si="5"/>
        <v>0</v>
      </c>
      <c r="I24" s="2">
        <v>120</v>
      </c>
      <c r="J24" s="2">
        <f t="shared" si="9"/>
        <v>0</v>
      </c>
      <c r="K24" s="27">
        <f t="shared" si="10"/>
        <v>0</v>
      </c>
      <c r="L24" s="2">
        <f t="shared" si="6"/>
        <v>1080</v>
      </c>
    </row>
    <row r="25" spans="1:12">
      <c r="A25" s="18"/>
      <c r="B25" s="2" t="s">
        <v>47</v>
      </c>
      <c r="C25" s="2">
        <v>11</v>
      </c>
      <c r="D25" s="5">
        <v>130</v>
      </c>
      <c r="E25" s="7">
        <f t="shared" si="0"/>
        <v>0</v>
      </c>
      <c r="F25" s="2">
        <f t="shared" si="7"/>
        <v>11</v>
      </c>
      <c r="G25" s="2">
        <f t="shared" si="8"/>
        <v>1430</v>
      </c>
      <c r="H25" s="11">
        <f t="shared" si="5"/>
        <v>0</v>
      </c>
      <c r="I25" s="2">
        <v>170</v>
      </c>
      <c r="J25" s="2">
        <f t="shared" si="9"/>
        <v>0</v>
      </c>
      <c r="K25" s="27">
        <f t="shared" si="10"/>
        <v>0</v>
      </c>
      <c r="L25" s="2">
        <f t="shared" si="6"/>
        <v>1870</v>
      </c>
    </row>
    <row r="26" spans="1:12">
      <c r="A26" s="18"/>
      <c r="B26" s="2" t="s">
        <v>42</v>
      </c>
      <c r="C26" s="2">
        <v>4</v>
      </c>
      <c r="D26" s="5">
        <v>150</v>
      </c>
      <c r="E26" s="7">
        <f t="shared" si="0"/>
        <v>0</v>
      </c>
      <c r="F26" s="2">
        <f t="shared" si="7"/>
        <v>4</v>
      </c>
      <c r="G26" s="2">
        <f t="shared" si="8"/>
        <v>600</v>
      </c>
      <c r="H26" s="11">
        <f t="shared" si="5"/>
        <v>0</v>
      </c>
      <c r="I26" s="2">
        <v>190</v>
      </c>
      <c r="J26" s="2">
        <f t="shared" si="9"/>
        <v>0</v>
      </c>
      <c r="K26" s="27">
        <f t="shared" si="10"/>
        <v>0</v>
      </c>
      <c r="L26" s="2">
        <f t="shared" si="6"/>
        <v>760</v>
      </c>
    </row>
    <row r="27" spans="1:12">
      <c r="A27" s="18"/>
      <c r="B27" s="2" t="s">
        <v>41</v>
      </c>
      <c r="C27" s="2">
        <v>11</v>
      </c>
      <c r="D27" s="5">
        <v>190</v>
      </c>
      <c r="E27" s="7">
        <f t="shared" si="0"/>
        <v>0</v>
      </c>
      <c r="F27" s="2">
        <f t="shared" si="7"/>
        <v>11</v>
      </c>
      <c r="G27" s="2">
        <f t="shared" si="8"/>
        <v>2090</v>
      </c>
      <c r="H27" s="11">
        <f t="shared" si="5"/>
        <v>0</v>
      </c>
      <c r="I27" s="2">
        <v>270</v>
      </c>
      <c r="J27" s="2">
        <f t="shared" si="9"/>
        <v>0</v>
      </c>
      <c r="K27" s="27">
        <f t="shared" si="10"/>
        <v>0</v>
      </c>
      <c r="L27" s="2">
        <f t="shared" si="6"/>
        <v>2970</v>
      </c>
    </row>
    <row r="28" spans="1:12">
      <c r="A28" s="18"/>
      <c r="B28" s="2" t="s">
        <v>31</v>
      </c>
      <c r="C28" s="2">
        <v>13</v>
      </c>
      <c r="D28" s="3">
        <f>240/12</f>
        <v>20</v>
      </c>
      <c r="E28" s="7">
        <f t="shared" si="0"/>
        <v>0</v>
      </c>
      <c r="F28" s="2">
        <f t="shared" si="7"/>
        <v>8</v>
      </c>
      <c r="G28" s="2">
        <f t="shared" si="8"/>
        <v>160</v>
      </c>
      <c r="H28" s="11">
        <f>0+0+2+3</f>
        <v>5</v>
      </c>
      <c r="I28" s="2">
        <v>30</v>
      </c>
      <c r="J28" s="2">
        <f t="shared" si="9"/>
        <v>150</v>
      </c>
      <c r="K28" s="27">
        <f t="shared" si="10"/>
        <v>50</v>
      </c>
      <c r="L28" s="2">
        <f t="shared" si="6"/>
        <v>240</v>
      </c>
    </row>
    <row r="29" spans="1:12">
      <c r="A29" s="18"/>
      <c r="B29" s="2" t="s">
        <v>26</v>
      </c>
      <c r="C29" s="2">
        <v>22</v>
      </c>
      <c r="D29" s="5">
        <f>120/12</f>
        <v>10</v>
      </c>
      <c r="E29" s="7">
        <f t="shared" si="0"/>
        <v>0</v>
      </c>
      <c r="F29" s="2">
        <f t="shared" si="7"/>
        <v>22</v>
      </c>
      <c r="G29" s="2">
        <f t="shared" si="8"/>
        <v>220</v>
      </c>
      <c r="H29" s="11">
        <f t="shared" si="5"/>
        <v>0</v>
      </c>
      <c r="I29" s="2">
        <v>20</v>
      </c>
      <c r="J29" s="2">
        <f t="shared" si="9"/>
        <v>0</v>
      </c>
      <c r="K29" s="27">
        <f t="shared" si="10"/>
        <v>0</v>
      </c>
      <c r="L29" s="2">
        <f t="shared" si="6"/>
        <v>440</v>
      </c>
    </row>
    <row r="30" spans="1:12">
      <c r="A30" s="18"/>
      <c r="B30" s="2" t="s">
        <v>24</v>
      </c>
      <c r="C30" s="2">
        <v>20</v>
      </c>
      <c r="D30" s="3">
        <f>80/12</f>
        <v>6.666666666666667</v>
      </c>
      <c r="E30" s="7">
        <f t="shared" si="0"/>
        <v>0</v>
      </c>
      <c r="F30" s="2">
        <f t="shared" si="7"/>
        <v>20</v>
      </c>
      <c r="G30" s="3">
        <f t="shared" si="8"/>
        <v>133.33333333333334</v>
      </c>
      <c r="H30" s="11">
        <f t="shared" si="5"/>
        <v>0</v>
      </c>
      <c r="I30" s="2">
        <v>30</v>
      </c>
      <c r="J30" s="2">
        <f t="shared" si="9"/>
        <v>0</v>
      </c>
      <c r="K30" s="27">
        <f t="shared" si="10"/>
        <v>0</v>
      </c>
      <c r="L30" s="2">
        <f t="shared" si="6"/>
        <v>600</v>
      </c>
    </row>
    <row r="31" spans="1:12">
      <c r="A31" s="18"/>
      <c r="B31" s="2" t="s">
        <v>25</v>
      </c>
      <c r="C31" s="2">
        <v>24</v>
      </c>
      <c r="D31" s="5">
        <f>120/12</f>
        <v>10</v>
      </c>
      <c r="E31" s="7">
        <f t="shared" si="0"/>
        <v>0</v>
      </c>
      <c r="F31" s="2">
        <f t="shared" si="7"/>
        <v>24</v>
      </c>
      <c r="G31" s="2">
        <f t="shared" si="8"/>
        <v>240</v>
      </c>
      <c r="H31" s="11">
        <f t="shared" si="5"/>
        <v>0</v>
      </c>
      <c r="I31" s="2">
        <v>20</v>
      </c>
      <c r="J31" s="2">
        <f t="shared" si="9"/>
        <v>0</v>
      </c>
      <c r="K31" s="27">
        <f t="shared" si="10"/>
        <v>0</v>
      </c>
      <c r="L31" s="2">
        <f t="shared" si="6"/>
        <v>480</v>
      </c>
    </row>
    <row r="32" spans="1:12">
      <c r="A32" s="18"/>
      <c r="B32" s="2" t="s">
        <v>40</v>
      </c>
      <c r="C32" s="2">
        <v>4</v>
      </c>
      <c r="D32" s="5">
        <v>530</v>
      </c>
      <c r="E32" s="7">
        <f t="shared" si="0"/>
        <v>0</v>
      </c>
      <c r="F32" s="2">
        <f t="shared" si="7"/>
        <v>4</v>
      </c>
      <c r="G32" s="2">
        <f t="shared" si="8"/>
        <v>2120</v>
      </c>
      <c r="H32" s="11">
        <f t="shared" si="5"/>
        <v>0</v>
      </c>
      <c r="I32" s="2">
        <v>750</v>
      </c>
      <c r="J32" s="2">
        <f t="shared" si="9"/>
        <v>0</v>
      </c>
      <c r="K32" s="27">
        <f t="shared" si="10"/>
        <v>0</v>
      </c>
      <c r="L32" s="2">
        <f t="shared" si="6"/>
        <v>3000</v>
      </c>
    </row>
    <row r="33" spans="1:12">
      <c r="A33" s="18"/>
      <c r="B33" s="2" t="s">
        <v>39</v>
      </c>
      <c r="C33" s="2">
        <v>3</v>
      </c>
      <c r="D33" s="5">
        <v>650</v>
      </c>
      <c r="E33" s="7">
        <f t="shared" si="0"/>
        <v>0</v>
      </c>
      <c r="F33" s="2">
        <f t="shared" si="7"/>
        <v>3</v>
      </c>
      <c r="G33" s="2">
        <f t="shared" si="8"/>
        <v>1950</v>
      </c>
      <c r="H33" s="11">
        <f t="shared" si="5"/>
        <v>0</v>
      </c>
      <c r="I33" s="2">
        <v>950</v>
      </c>
      <c r="J33" s="2">
        <f t="shared" si="9"/>
        <v>0</v>
      </c>
      <c r="K33" s="27">
        <f t="shared" si="10"/>
        <v>0</v>
      </c>
      <c r="L33" s="2">
        <f t="shared" si="6"/>
        <v>2850</v>
      </c>
    </row>
    <row r="34" spans="1:12">
      <c r="A34" s="18" t="s">
        <v>156</v>
      </c>
      <c r="B34" s="2" t="s">
        <v>38</v>
      </c>
      <c r="C34" s="2">
        <v>3</v>
      </c>
      <c r="D34" s="5">
        <v>1050</v>
      </c>
      <c r="E34" s="7">
        <f t="shared" si="0"/>
        <v>0</v>
      </c>
      <c r="F34" s="2">
        <f t="shared" si="7"/>
        <v>3</v>
      </c>
      <c r="G34" s="2">
        <f t="shared" si="8"/>
        <v>3150</v>
      </c>
      <c r="H34" s="11">
        <f t="shared" si="5"/>
        <v>0</v>
      </c>
      <c r="I34" s="2">
        <v>1500</v>
      </c>
      <c r="J34" s="2">
        <f t="shared" si="9"/>
        <v>0</v>
      </c>
      <c r="K34" s="27">
        <f t="shared" si="10"/>
        <v>0</v>
      </c>
      <c r="L34" s="2">
        <f t="shared" si="6"/>
        <v>4500</v>
      </c>
    </row>
    <row r="35" spans="1:12">
      <c r="A35" s="18"/>
      <c r="B35" s="2" t="s">
        <v>9</v>
      </c>
      <c r="C35" s="2">
        <v>1</v>
      </c>
      <c r="D35" s="2">
        <v>200</v>
      </c>
      <c r="E35" s="7">
        <f t="shared" si="0"/>
        <v>0</v>
      </c>
      <c r="F35" s="2">
        <f t="shared" si="7"/>
        <v>0</v>
      </c>
      <c r="G35" s="2">
        <f t="shared" si="8"/>
        <v>0</v>
      </c>
      <c r="H35" s="11">
        <f>0+0+1</f>
        <v>1</v>
      </c>
      <c r="I35" s="2">
        <v>300</v>
      </c>
      <c r="J35" s="2">
        <f t="shared" si="9"/>
        <v>300</v>
      </c>
      <c r="K35" s="27">
        <f t="shared" si="10"/>
        <v>100</v>
      </c>
      <c r="L35" s="2">
        <f t="shared" si="6"/>
        <v>0</v>
      </c>
    </row>
    <row r="36" spans="1:12">
      <c r="A36" s="18"/>
      <c r="B36" s="2" t="s">
        <v>162</v>
      </c>
      <c r="C36" s="2">
        <v>4</v>
      </c>
      <c r="D36" s="2">
        <v>250</v>
      </c>
      <c r="E36" s="7">
        <f t="shared" si="0"/>
        <v>0</v>
      </c>
      <c r="F36" s="2">
        <f t="shared" si="7"/>
        <v>4</v>
      </c>
      <c r="G36" s="2">
        <f t="shared" si="8"/>
        <v>1000</v>
      </c>
      <c r="H36" s="11">
        <f t="shared" si="5"/>
        <v>0</v>
      </c>
      <c r="I36" s="2">
        <v>350</v>
      </c>
      <c r="J36" s="2">
        <f t="shared" si="9"/>
        <v>0</v>
      </c>
      <c r="K36" s="27">
        <f t="shared" si="10"/>
        <v>0</v>
      </c>
      <c r="L36" s="2">
        <f t="shared" si="6"/>
        <v>1400</v>
      </c>
    </row>
    <row r="37" spans="1:12">
      <c r="A37" s="18"/>
      <c r="B37" s="2" t="s">
        <v>138</v>
      </c>
      <c r="C37" s="2">
        <v>60</v>
      </c>
      <c r="D37" s="5">
        <v>15</v>
      </c>
      <c r="E37" s="7">
        <f t="shared" si="0"/>
        <v>0</v>
      </c>
      <c r="F37" s="2">
        <f t="shared" si="7"/>
        <v>60</v>
      </c>
      <c r="G37" s="2">
        <f t="shared" si="8"/>
        <v>900</v>
      </c>
      <c r="H37" s="11">
        <f t="shared" si="5"/>
        <v>0</v>
      </c>
      <c r="I37" s="2">
        <v>70</v>
      </c>
      <c r="J37" s="2">
        <f t="shared" si="9"/>
        <v>0</v>
      </c>
      <c r="K37" s="27">
        <f t="shared" si="10"/>
        <v>0</v>
      </c>
      <c r="L37" s="2">
        <f t="shared" si="6"/>
        <v>4200</v>
      </c>
    </row>
    <row r="38" spans="1:12">
      <c r="A38" s="18"/>
      <c r="B38" s="2" t="s">
        <v>61</v>
      </c>
      <c r="C38" s="2">
        <v>37</v>
      </c>
      <c r="D38" s="5">
        <v>30</v>
      </c>
      <c r="E38" s="7">
        <f t="shared" si="0"/>
        <v>0</v>
      </c>
      <c r="F38" s="2">
        <f t="shared" si="7"/>
        <v>36</v>
      </c>
      <c r="G38" s="2">
        <f t="shared" si="8"/>
        <v>1080</v>
      </c>
      <c r="H38" s="11">
        <f>0+0+1</f>
        <v>1</v>
      </c>
      <c r="I38" s="2">
        <v>50</v>
      </c>
      <c r="J38" s="2">
        <f t="shared" si="9"/>
        <v>50</v>
      </c>
      <c r="K38" s="27">
        <f t="shared" si="10"/>
        <v>20</v>
      </c>
      <c r="L38" s="2">
        <f t="shared" si="6"/>
        <v>1800</v>
      </c>
    </row>
    <row r="39" spans="1:12">
      <c r="A39" s="18"/>
      <c r="B39" s="2" t="s">
        <v>21</v>
      </c>
      <c r="C39" s="2">
        <v>6</v>
      </c>
      <c r="D39" s="5">
        <v>200</v>
      </c>
      <c r="E39" s="7">
        <f t="shared" si="0"/>
        <v>0</v>
      </c>
      <c r="F39" s="2">
        <f t="shared" si="7"/>
        <v>6</v>
      </c>
      <c r="G39" s="2">
        <f t="shared" si="8"/>
        <v>1200</v>
      </c>
      <c r="H39" s="11">
        <f t="shared" si="5"/>
        <v>0</v>
      </c>
      <c r="I39" s="2">
        <v>270</v>
      </c>
      <c r="J39" s="2">
        <f t="shared" si="9"/>
        <v>0</v>
      </c>
      <c r="K39" s="27">
        <f t="shared" si="10"/>
        <v>0</v>
      </c>
      <c r="L39" s="2">
        <f t="shared" si="6"/>
        <v>1620</v>
      </c>
    </row>
    <row r="40" spans="1:12">
      <c r="A40" s="18"/>
      <c r="B40" s="2" t="s">
        <v>22</v>
      </c>
      <c r="C40" s="2">
        <v>4</v>
      </c>
      <c r="D40" s="5">
        <v>270</v>
      </c>
      <c r="E40" s="7">
        <f t="shared" si="0"/>
        <v>0</v>
      </c>
      <c r="F40" s="2">
        <f t="shared" si="7"/>
        <v>4</v>
      </c>
      <c r="G40" s="2">
        <f t="shared" si="8"/>
        <v>1080</v>
      </c>
      <c r="H40" s="11">
        <f t="shared" si="5"/>
        <v>0</v>
      </c>
      <c r="I40" s="2">
        <v>350</v>
      </c>
      <c r="J40" s="2">
        <f t="shared" si="9"/>
        <v>0</v>
      </c>
      <c r="K40" s="27">
        <f t="shared" si="10"/>
        <v>0</v>
      </c>
      <c r="L40" s="2">
        <f t="shared" si="6"/>
        <v>1400</v>
      </c>
    </row>
    <row r="41" spans="1:12">
      <c r="A41" s="18"/>
      <c r="B41" s="2" t="s">
        <v>129</v>
      </c>
      <c r="C41" s="2">
        <v>7</v>
      </c>
      <c r="D41" s="5">
        <v>140</v>
      </c>
      <c r="E41" s="7">
        <f t="shared" si="0"/>
        <v>0</v>
      </c>
      <c r="F41" s="2">
        <f t="shared" si="7"/>
        <v>7</v>
      </c>
      <c r="G41" s="2">
        <f t="shared" si="8"/>
        <v>980</v>
      </c>
      <c r="H41" s="11">
        <f t="shared" si="5"/>
        <v>0</v>
      </c>
      <c r="I41" s="2">
        <v>250</v>
      </c>
      <c r="J41" s="2">
        <f t="shared" si="9"/>
        <v>0</v>
      </c>
      <c r="K41" s="27">
        <f t="shared" si="10"/>
        <v>0</v>
      </c>
      <c r="L41" s="2">
        <f t="shared" si="6"/>
        <v>1750</v>
      </c>
    </row>
    <row r="42" spans="1:12">
      <c r="A42" s="18"/>
      <c r="B42" s="2" t="s">
        <v>62</v>
      </c>
      <c r="C42" s="2">
        <v>11</v>
      </c>
      <c r="D42" s="5">
        <f>360/12</f>
        <v>30</v>
      </c>
      <c r="E42" s="7">
        <f t="shared" si="0"/>
        <v>0</v>
      </c>
      <c r="F42" s="2">
        <f t="shared" si="7"/>
        <v>11</v>
      </c>
      <c r="G42" s="2">
        <f t="shared" si="8"/>
        <v>330</v>
      </c>
      <c r="H42" s="11">
        <f t="shared" si="5"/>
        <v>0</v>
      </c>
      <c r="I42" s="2">
        <v>50</v>
      </c>
      <c r="J42" s="2">
        <f t="shared" si="9"/>
        <v>0</v>
      </c>
      <c r="K42" s="27">
        <f t="shared" si="10"/>
        <v>0</v>
      </c>
      <c r="L42" s="2">
        <f t="shared" si="6"/>
        <v>550</v>
      </c>
    </row>
    <row r="43" spans="1:12">
      <c r="A43" s="18"/>
      <c r="B43" s="2" t="s">
        <v>63</v>
      </c>
      <c r="C43" s="2">
        <v>35</v>
      </c>
      <c r="D43" s="5">
        <f>120/12</f>
        <v>10</v>
      </c>
      <c r="E43" s="7">
        <f t="shared" si="0"/>
        <v>0</v>
      </c>
      <c r="F43" s="2">
        <f t="shared" si="7"/>
        <v>34</v>
      </c>
      <c r="G43" s="2">
        <f t="shared" si="8"/>
        <v>340</v>
      </c>
      <c r="H43" s="11">
        <f>0+0+1</f>
        <v>1</v>
      </c>
      <c r="I43" s="2">
        <v>20</v>
      </c>
      <c r="J43" s="2">
        <f t="shared" si="9"/>
        <v>20</v>
      </c>
      <c r="K43" s="27">
        <f t="shared" si="10"/>
        <v>10</v>
      </c>
      <c r="L43" s="2">
        <f t="shared" si="6"/>
        <v>680</v>
      </c>
    </row>
    <row r="44" spans="1:12">
      <c r="A44" s="18"/>
      <c r="B44" s="2" t="s">
        <v>48</v>
      </c>
      <c r="C44" s="2">
        <v>22</v>
      </c>
      <c r="D44" s="5">
        <f>140/12</f>
        <v>11.666666666666666</v>
      </c>
      <c r="E44" s="7">
        <f t="shared" si="0"/>
        <v>0</v>
      </c>
      <c r="F44" s="2">
        <f t="shared" si="7"/>
        <v>22</v>
      </c>
      <c r="G44" s="3">
        <f t="shared" si="8"/>
        <v>256.66666666666663</v>
      </c>
      <c r="H44" s="11">
        <f t="shared" si="5"/>
        <v>0</v>
      </c>
      <c r="I44" s="2">
        <v>25</v>
      </c>
      <c r="J44" s="2">
        <f t="shared" si="9"/>
        <v>0</v>
      </c>
      <c r="K44" s="27">
        <f t="shared" si="10"/>
        <v>0</v>
      </c>
      <c r="L44" s="2">
        <f t="shared" si="6"/>
        <v>550</v>
      </c>
    </row>
    <row r="45" spans="1:12">
      <c r="A45" s="18"/>
      <c r="B45" s="2" t="s">
        <v>153</v>
      </c>
      <c r="C45" s="2">
        <v>11</v>
      </c>
      <c r="D45" s="5">
        <v>100</v>
      </c>
      <c r="E45" s="7">
        <f t="shared" si="0"/>
        <v>0</v>
      </c>
      <c r="F45" s="2">
        <f t="shared" si="7"/>
        <v>8</v>
      </c>
      <c r="G45" s="5">
        <f t="shared" si="8"/>
        <v>800</v>
      </c>
      <c r="H45" s="11">
        <f>0+0+1+2</f>
        <v>3</v>
      </c>
      <c r="I45" s="2">
        <v>170</v>
      </c>
      <c r="J45" s="2">
        <f t="shared" si="9"/>
        <v>510</v>
      </c>
      <c r="K45" s="27">
        <f t="shared" si="10"/>
        <v>210</v>
      </c>
      <c r="L45" s="2">
        <f t="shared" si="6"/>
        <v>1360</v>
      </c>
    </row>
    <row r="46" spans="1:12">
      <c r="A46" s="18"/>
      <c r="B46" s="2" t="s">
        <v>175</v>
      </c>
      <c r="C46" s="2">
        <v>36</v>
      </c>
      <c r="D46" s="5">
        <f>160/12</f>
        <v>13.333333333333334</v>
      </c>
      <c r="E46" s="7">
        <f t="shared" si="0"/>
        <v>0</v>
      </c>
      <c r="F46" s="2">
        <f t="shared" si="7"/>
        <v>33</v>
      </c>
      <c r="G46" s="5">
        <f t="shared" si="8"/>
        <v>440</v>
      </c>
      <c r="H46" s="11">
        <f>0+0+2+1</f>
        <v>3</v>
      </c>
      <c r="I46" s="2">
        <v>30</v>
      </c>
      <c r="J46" s="2">
        <f t="shared" si="9"/>
        <v>90</v>
      </c>
      <c r="K46" s="31">
        <f t="shared" si="10"/>
        <v>49.999999999999993</v>
      </c>
      <c r="L46" s="2">
        <f t="shared" si="6"/>
        <v>990</v>
      </c>
    </row>
    <row r="47" spans="1:12">
      <c r="A47" s="18"/>
      <c r="B47" s="2" t="s">
        <v>176</v>
      </c>
      <c r="C47" s="2">
        <v>12</v>
      </c>
      <c r="D47" s="5">
        <f>150/12</f>
        <v>12.5</v>
      </c>
      <c r="E47" s="7">
        <f t="shared" si="0"/>
        <v>0</v>
      </c>
      <c r="F47" s="2">
        <f t="shared" si="7"/>
        <v>11</v>
      </c>
      <c r="G47" s="5">
        <f t="shared" si="8"/>
        <v>137.5</v>
      </c>
      <c r="H47" s="11">
        <f>0+0+1</f>
        <v>1</v>
      </c>
      <c r="I47" s="2">
        <v>30</v>
      </c>
      <c r="J47" s="2">
        <f t="shared" si="9"/>
        <v>30</v>
      </c>
      <c r="K47" s="27">
        <f t="shared" si="10"/>
        <v>17.5</v>
      </c>
      <c r="L47" s="2">
        <f t="shared" si="6"/>
        <v>330</v>
      </c>
    </row>
    <row r="48" spans="1:12">
      <c r="A48" s="18"/>
      <c r="B48" s="2" t="s">
        <v>54</v>
      </c>
      <c r="C48" s="2">
        <v>11</v>
      </c>
      <c r="D48" s="5">
        <v>45</v>
      </c>
      <c r="E48" s="7">
        <f t="shared" si="0"/>
        <v>0</v>
      </c>
      <c r="F48" s="2">
        <f t="shared" si="7"/>
        <v>11</v>
      </c>
      <c r="G48" s="2">
        <f t="shared" si="8"/>
        <v>495</v>
      </c>
      <c r="H48" s="11">
        <f t="shared" si="5"/>
        <v>0</v>
      </c>
      <c r="I48" s="2">
        <v>100</v>
      </c>
      <c r="J48" s="2">
        <f t="shared" si="9"/>
        <v>0</v>
      </c>
      <c r="K48" s="27">
        <f t="shared" si="10"/>
        <v>0</v>
      </c>
      <c r="L48" s="2">
        <f t="shared" si="6"/>
        <v>1100</v>
      </c>
    </row>
    <row r="49" spans="1:12">
      <c r="A49" s="18"/>
      <c r="B49" s="2" t="s">
        <v>55</v>
      </c>
      <c r="C49" s="2">
        <v>12</v>
      </c>
      <c r="D49" s="5">
        <v>30</v>
      </c>
      <c r="E49" s="7">
        <f t="shared" si="0"/>
        <v>0</v>
      </c>
      <c r="F49" s="2">
        <f t="shared" si="7"/>
        <v>12</v>
      </c>
      <c r="G49" s="2">
        <f t="shared" si="8"/>
        <v>360</v>
      </c>
      <c r="H49" s="11">
        <f t="shared" si="5"/>
        <v>0</v>
      </c>
      <c r="I49" s="2">
        <v>70</v>
      </c>
      <c r="J49" s="2">
        <f t="shared" si="9"/>
        <v>0</v>
      </c>
      <c r="K49" s="27">
        <f t="shared" si="10"/>
        <v>0</v>
      </c>
      <c r="L49" s="2">
        <f t="shared" si="6"/>
        <v>840</v>
      </c>
    </row>
    <row r="50" spans="1:12">
      <c r="A50" s="18"/>
      <c r="B50" s="2" t="s">
        <v>65</v>
      </c>
      <c r="C50" s="2">
        <v>6</v>
      </c>
      <c r="D50" s="5">
        <v>750</v>
      </c>
      <c r="E50" s="7">
        <f t="shared" si="0"/>
        <v>0</v>
      </c>
      <c r="F50" s="2">
        <f t="shared" ref="F50:F88" si="11">(E50+C50)-H50</f>
        <v>4</v>
      </c>
      <c r="G50" s="2">
        <f t="shared" ref="G50:G88" si="12">F50*D50</f>
        <v>3000</v>
      </c>
      <c r="H50" s="11">
        <f>0+0+1+1</f>
        <v>2</v>
      </c>
      <c r="I50" s="2">
        <v>1500</v>
      </c>
      <c r="J50" s="2">
        <f t="shared" si="9"/>
        <v>3000</v>
      </c>
      <c r="K50" s="27">
        <f t="shared" si="10"/>
        <v>1500</v>
      </c>
      <c r="L50" s="2">
        <f t="shared" si="6"/>
        <v>6000</v>
      </c>
    </row>
    <row r="51" spans="1:12">
      <c r="A51" s="18" t="s">
        <v>82</v>
      </c>
      <c r="B51" s="2" t="s">
        <v>79</v>
      </c>
      <c r="C51" s="2">
        <v>35</v>
      </c>
      <c r="D51" s="5">
        <v>30</v>
      </c>
      <c r="E51" s="7">
        <f t="shared" si="0"/>
        <v>0</v>
      </c>
      <c r="F51" s="2">
        <f t="shared" si="11"/>
        <v>33</v>
      </c>
      <c r="G51" s="2">
        <f t="shared" si="12"/>
        <v>990</v>
      </c>
      <c r="H51" s="11">
        <f>0+0+1+1</f>
        <v>2</v>
      </c>
      <c r="I51" s="2">
        <v>50</v>
      </c>
      <c r="J51" s="2">
        <f t="shared" si="9"/>
        <v>100</v>
      </c>
      <c r="K51" s="27">
        <f t="shared" si="10"/>
        <v>40</v>
      </c>
      <c r="L51" s="2">
        <f t="shared" si="6"/>
        <v>1650</v>
      </c>
    </row>
    <row r="52" spans="1:12">
      <c r="A52" s="18" t="s">
        <v>81</v>
      </c>
      <c r="B52" s="2" t="s">
        <v>80</v>
      </c>
      <c r="C52" s="2">
        <v>9</v>
      </c>
      <c r="D52" s="5">
        <f>150/12</f>
        <v>12.5</v>
      </c>
      <c r="E52" s="7">
        <f t="shared" si="0"/>
        <v>0</v>
      </c>
      <c r="F52" s="2">
        <f t="shared" si="11"/>
        <v>9</v>
      </c>
      <c r="G52" s="2">
        <f t="shared" si="12"/>
        <v>112.5</v>
      </c>
      <c r="H52" s="11">
        <f t="shared" si="5"/>
        <v>0</v>
      </c>
      <c r="I52" s="2">
        <v>25</v>
      </c>
      <c r="J52" s="2">
        <f t="shared" ref="J52:J90" si="13">I52*H52</f>
        <v>0</v>
      </c>
      <c r="K52" s="27">
        <f t="shared" si="10"/>
        <v>0</v>
      </c>
      <c r="L52" s="2">
        <f t="shared" si="6"/>
        <v>225</v>
      </c>
    </row>
    <row r="53" spans="1:12">
      <c r="A53" s="18"/>
      <c r="B53" s="2" t="s">
        <v>32</v>
      </c>
      <c r="C53" s="2">
        <v>10</v>
      </c>
      <c r="D53" s="3">
        <f>240/12</f>
        <v>20</v>
      </c>
      <c r="E53" s="7">
        <f t="shared" si="0"/>
        <v>0</v>
      </c>
      <c r="F53" s="2">
        <f t="shared" si="11"/>
        <v>10</v>
      </c>
      <c r="G53" s="2">
        <f t="shared" si="12"/>
        <v>200</v>
      </c>
      <c r="H53" s="11">
        <f t="shared" si="5"/>
        <v>0</v>
      </c>
      <c r="I53" s="2">
        <v>35</v>
      </c>
      <c r="J53" s="2">
        <f t="shared" si="13"/>
        <v>0</v>
      </c>
      <c r="K53" s="27">
        <f t="shared" si="10"/>
        <v>0</v>
      </c>
      <c r="L53" s="2">
        <f t="shared" si="6"/>
        <v>350</v>
      </c>
    </row>
    <row r="54" spans="1:12">
      <c r="A54" s="18"/>
      <c r="B54" s="2" t="s">
        <v>33</v>
      </c>
      <c r="C54" s="2">
        <v>8</v>
      </c>
      <c r="D54" s="3">
        <f>170/12</f>
        <v>14.166666666666666</v>
      </c>
      <c r="E54" s="7">
        <f t="shared" si="0"/>
        <v>0</v>
      </c>
      <c r="F54" s="2">
        <f t="shared" si="11"/>
        <v>8</v>
      </c>
      <c r="G54" s="3">
        <f t="shared" si="12"/>
        <v>113.33333333333333</v>
      </c>
      <c r="H54" s="11">
        <f t="shared" si="5"/>
        <v>0</v>
      </c>
      <c r="I54" s="2">
        <v>25</v>
      </c>
      <c r="J54" s="2">
        <f t="shared" si="13"/>
        <v>0</v>
      </c>
      <c r="K54" s="27">
        <f t="shared" si="10"/>
        <v>0</v>
      </c>
      <c r="L54" s="2">
        <f t="shared" si="6"/>
        <v>200</v>
      </c>
    </row>
    <row r="55" spans="1:12">
      <c r="A55" s="18"/>
      <c r="B55" s="2" t="s">
        <v>64</v>
      </c>
      <c r="C55" s="2">
        <v>4</v>
      </c>
      <c r="D55" s="5">
        <v>250</v>
      </c>
      <c r="E55" s="7">
        <f t="shared" si="0"/>
        <v>0</v>
      </c>
      <c r="F55" s="2">
        <f t="shared" si="11"/>
        <v>4</v>
      </c>
      <c r="G55" s="2">
        <f t="shared" si="12"/>
        <v>1000</v>
      </c>
      <c r="H55" s="11">
        <f t="shared" si="5"/>
        <v>0</v>
      </c>
      <c r="I55" s="2">
        <v>350</v>
      </c>
      <c r="J55" s="2">
        <f t="shared" si="13"/>
        <v>0</v>
      </c>
      <c r="K55" s="27">
        <f t="shared" si="10"/>
        <v>0</v>
      </c>
      <c r="L55" s="2">
        <f t="shared" si="6"/>
        <v>1400</v>
      </c>
    </row>
    <row r="56" spans="1:12">
      <c r="A56" s="18" t="s">
        <v>135</v>
      </c>
      <c r="B56" s="2" t="s">
        <v>134</v>
      </c>
      <c r="C56" s="2">
        <v>3</v>
      </c>
      <c r="D56" s="2">
        <v>50</v>
      </c>
      <c r="E56" s="7">
        <f t="shared" si="0"/>
        <v>0</v>
      </c>
      <c r="F56" s="2">
        <f t="shared" si="11"/>
        <v>3</v>
      </c>
      <c r="G56" s="2">
        <f t="shared" si="12"/>
        <v>150</v>
      </c>
      <c r="H56" s="11">
        <f t="shared" si="5"/>
        <v>0</v>
      </c>
      <c r="I56" s="2">
        <v>150</v>
      </c>
      <c r="J56" s="2">
        <f t="shared" si="13"/>
        <v>0</v>
      </c>
      <c r="K56" s="27">
        <f t="shared" si="10"/>
        <v>0</v>
      </c>
      <c r="L56" s="2">
        <f t="shared" si="6"/>
        <v>450</v>
      </c>
    </row>
    <row r="57" spans="1:12">
      <c r="A57" s="18"/>
      <c r="B57" s="2" t="s">
        <v>136</v>
      </c>
      <c r="C57" s="2">
        <v>21</v>
      </c>
      <c r="D57" s="2">
        <v>150</v>
      </c>
      <c r="E57" s="7">
        <f t="shared" si="0"/>
        <v>0</v>
      </c>
      <c r="F57" s="2">
        <f t="shared" si="11"/>
        <v>20</v>
      </c>
      <c r="G57" s="2">
        <f t="shared" si="12"/>
        <v>3000</v>
      </c>
      <c r="H57" s="11">
        <f>0+0+1</f>
        <v>1</v>
      </c>
      <c r="I57" s="2">
        <v>250</v>
      </c>
      <c r="J57" s="2">
        <f t="shared" si="13"/>
        <v>250</v>
      </c>
      <c r="K57" s="27">
        <f t="shared" si="10"/>
        <v>100</v>
      </c>
      <c r="L57" s="2">
        <f t="shared" si="6"/>
        <v>5000</v>
      </c>
    </row>
    <row r="58" spans="1:12">
      <c r="A58" s="18"/>
      <c r="B58" s="2" t="s">
        <v>137</v>
      </c>
      <c r="C58" s="2">
        <v>3</v>
      </c>
      <c r="D58" s="2">
        <v>150</v>
      </c>
      <c r="E58" s="7">
        <f t="shared" si="0"/>
        <v>0</v>
      </c>
      <c r="F58" s="2">
        <f t="shared" si="11"/>
        <v>3</v>
      </c>
      <c r="G58" s="2">
        <f t="shared" si="12"/>
        <v>450</v>
      </c>
      <c r="H58" s="11">
        <f t="shared" si="5"/>
        <v>0</v>
      </c>
      <c r="I58" s="2">
        <v>250</v>
      </c>
      <c r="J58" s="2">
        <f t="shared" si="13"/>
        <v>0</v>
      </c>
      <c r="K58" s="27">
        <f t="shared" si="10"/>
        <v>0</v>
      </c>
      <c r="L58" s="2">
        <f t="shared" si="6"/>
        <v>750</v>
      </c>
    </row>
    <row r="59" spans="1:12">
      <c r="A59" s="18"/>
      <c r="B59" s="2" t="s">
        <v>167</v>
      </c>
      <c r="C59" s="2">
        <v>12</v>
      </c>
      <c r="D59" s="3">
        <f>380/12</f>
        <v>31.666666666666668</v>
      </c>
      <c r="E59" s="7">
        <f t="shared" si="0"/>
        <v>0</v>
      </c>
      <c r="F59" s="2">
        <f t="shared" si="11"/>
        <v>11</v>
      </c>
      <c r="G59" s="14">
        <f t="shared" si="12"/>
        <v>348.33333333333337</v>
      </c>
      <c r="H59" s="11">
        <f>0+0+1</f>
        <v>1</v>
      </c>
      <c r="I59" s="2">
        <v>80</v>
      </c>
      <c r="J59" s="2">
        <f t="shared" si="13"/>
        <v>80</v>
      </c>
      <c r="K59" s="31">
        <f t="shared" si="10"/>
        <v>48.333333333333329</v>
      </c>
      <c r="L59" s="2">
        <f t="shared" si="6"/>
        <v>880</v>
      </c>
    </row>
    <row r="60" spans="1:12">
      <c r="A60" s="18"/>
      <c r="B60" s="2" t="s">
        <v>168</v>
      </c>
      <c r="C60" s="2">
        <v>12</v>
      </c>
      <c r="D60" s="2">
        <f>600/12</f>
        <v>50</v>
      </c>
      <c r="E60" s="7">
        <f t="shared" si="0"/>
        <v>0</v>
      </c>
      <c r="F60" s="2">
        <f t="shared" si="11"/>
        <v>11</v>
      </c>
      <c r="G60" s="2">
        <f t="shared" si="12"/>
        <v>550</v>
      </c>
      <c r="H60" s="11">
        <f>0+0+1</f>
        <v>1</v>
      </c>
      <c r="I60" s="2">
        <v>150</v>
      </c>
      <c r="J60" s="2">
        <f t="shared" si="13"/>
        <v>150</v>
      </c>
      <c r="K60" s="27">
        <f t="shared" si="10"/>
        <v>100</v>
      </c>
      <c r="L60" s="2">
        <f t="shared" si="6"/>
        <v>1650</v>
      </c>
    </row>
    <row r="61" spans="1:12">
      <c r="A61" s="18"/>
      <c r="B61" s="2" t="s">
        <v>169</v>
      </c>
      <c r="C61" s="2">
        <v>12</v>
      </c>
      <c r="D61" s="3">
        <f>550/12</f>
        <v>45.833333333333336</v>
      </c>
      <c r="E61" s="7">
        <f t="shared" si="0"/>
        <v>0</v>
      </c>
      <c r="F61" s="2">
        <f t="shared" si="11"/>
        <v>12</v>
      </c>
      <c r="G61" s="2">
        <f t="shared" si="12"/>
        <v>550</v>
      </c>
      <c r="H61" s="11">
        <f t="shared" si="5"/>
        <v>0</v>
      </c>
      <c r="I61" s="2">
        <v>100</v>
      </c>
      <c r="J61" s="2">
        <f t="shared" si="13"/>
        <v>0</v>
      </c>
      <c r="K61" s="27">
        <f t="shared" si="10"/>
        <v>0</v>
      </c>
      <c r="L61" s="2">
        <f t="shared" si="6"/>
        <v>1200</v>
      </c>
    </row>
    <row r="62" spans="1:12">
      <c r="A62" s="18"/>
      <c r="B62" s="2" t="s">
        <v>103</v>
      </c>
      <c r="C62" s="2">
        <v>9</v>
      </c>
      <c r="D62" s="5">
        <f>840/12</f>
        <v>70</v>
      </c>
      <c r="E62" s="7">
        <f t="shared" si="0"/>
        <v>0</v>
      </c>
      <c r="F62" s="2">
        <f t="shared" si="11"/>
        <v>9</v>
      </c>
      <c r="G62" s="2">
        <f t="shared" si="12"/>
        <v>630</v>
      </c>
      <c r="H62" s="11">
        <f t="shared" si="5"/>
        <v>0</v>
      </c>
      <c r="I62" s="2">
        <v>150</v>
      </c>
      <c r="J62" s="2">
        <f t="shared" si="13"/>
        <v>0</v>
      </c>
      <c r="K62" s="27">
        <f t="shared" si="10"/>
        <v>0</v>
      </c>
      <c r="L62" s="2">
        <f t="shared" si="6"/>
        <v>1350</v>
      </c>
    </row>
    <row r="63" spans="1:12">
      <c r="A63" s="18">
        <v>2381</v>
      </c>
      <c r="B63" s="2" t="s">
        <v>34</v>
      </c>
      <c r="C63" s="2">
        <v>10</v>
      </c>
      <c r="D63" s="3">
        <f>1100/12</f>
        <v>91.666666666666671</v>
      </c>
      <c r="E63" s="7">
        <f t="shared" si="0"/>
        <v>0</v>
      </c>
      <c r="F63" s="2">
        <f t="shared" si="11"/>
        <v>10</v>
      </c>
      <c r="G63" s="3">
        <f t="shared" si="12"/>
        <v>916.66666666666674</v>
      </c>
      <c r="H63" s="11">
        <f t="shared" si="5"/>
        <v>0</v>
      </c>
      <c r="I63" s="2">
        <v>200</v>
      </c>
      <c r="J63" s="2">
        <f t="shared" si="13"/>
        <v>0</v>
      </c>
      <c r="K63" s="27">
        <f t="shared" si="10"/>
        <v>0</v>
      </c>
      <c r="L63" s="2">
        <f t="shared" si="6"/>
        <v>2000</v>
      </c>
    </row>
    <row r="64" spans="1:12">
      <c r="A64" s="18"/>
      <c r="B64" s="2" t="s">
        <v>35</v>
      </c>
      <c r="C64" s="2">
        <v>10</v>
      </c>
      <c r="D64" s="3">
        <f>1000/12</f>
        <v>83.333333333333329</v>
      </c>
      <c r="E64" s="7">
        <f t="shared" si="0"/>
        <v>0</v>
      </c>
      <c r="F64" s="2">
        <f t="shared" si="11"/>
        <v>10</v>
      </c>
      <c r="G64" s="3">
        <f t="shared" si="12"/>
        <v>833.33333333333326</v>
      </c>
      <c r="H64" s="11">
        <f t="shared" si="5"/>
        <v>0</v>
      </c>
      <c r="I64" s="2">
        <v>200</v>
      </c>
      <c r="J64" s="2">
        <f t="shared" si="13"/>
        <v>0</v>
      </c>
      <c r="K64" s="27">
        <f t="shared" si="10"/>
        <v>0</v>
      </c>
      <c r="L64" s="2">
        <f t="shared" si="6"/>
        <v>2000</v>
      </c>
    </row>
    <row r="65" spans="1:12">
      <c r="A65" s="18"/>
      <c r="B65" s="2" t="s">
        <v>19</v>
      </c>
      <c r="C65" s="2">
        <v>12</v>
      </c>
      <c r="D65" s="5">
        <f>840/12</f>
        <v>70</v>
      </c>
      <c r="E65" s="7">
        <f t="shared" si="0"/>
        <v>0</v>
      </c>
      <c r="F65" s="2">
        <f t="shared" si="11"/>
        <v>12</v>
      </c>
      <c r="G65" s="2">
        <f t="shared" si="12"/>
        <v>840</v>
      </c>
      <c r="H65" s="11">
        <f t="shared" si="5"/>
        <v>0</v>
      </c>
      <c r="I65" s="2">
        <v>150</v>
      </c>
      <c r="J65" s="2">
        <f t="shared" si="13"/>
        <v>0</v>
      </c>
      <c r="K65" s="27">
        <f t="shared" si="10"/>
        <v>0</v>
      </c>
      <c r="L65" s="2">
        <f t="shared" si="6"/>
        <v>1800</v>
      </c>
    </row>
    <row r="66" spans="1:12">
      <c r="A66" s="18"/>
      <c r="B66" s="2" t="s">
        <v>49</v>
      </c>
      <c r="C66" s="2">
        <v>27</v>
      </c>
      <c r="D66" s="3">
        <f>850/12</f>
        <v>70.833333333333329</v>
      </c>
      <c r="E66" s="7">
        <f t="shared" si="0"/>
        <v>0</v>
      </c>
      <c r="F66" s="2">
        <f t="shared" si="11"/>
        <v>25</v>
      </c>
      <c r="G66" s="14">
        <f t="shared" si="12"/>
        <v>1770.8333333333333</v>
      </c>
      <c r="H66" s="11">
        <f>0+0+2</f>
        <v>2</v>
      </c>
      <c r="I66" s="2">
        <v>150</v>
      </c>
      <c r="J66" s="2">
        <f t="shared" si="13"/>
        <v>300</v>
      </c>
      <c r="K66" s="31">
        <f t="shared" si="10"/>
        <v>158.33333333333334</v>
      </c>
      <c r="L66" s="2">
        <f t="shared" si="6"/>
        <v>3750</v>
      </c>
    </row>
    <row r="67" spans="1:12">
      <c r="A67" s="18" t="s">
        <v>105</v>
      </c>
      <c r="B67" s="2" t="s">
        <v>104</v>
      </c>
      <c r="C67" s="2">
        <v>18</v>
      </c>
      <c r="D67" s="5">
        <f>480/12</f>
        <v>40</v>
      </c>
      <c r="E67" s="7">
        <f t="shared" si="0"/>
        <v>0</v>
      </c>
      <c r="F67" s="2">
        <f t="shared" si="11"/>
        <v>18</v>
      </c>
      <c r="G67" s="2">
        <f t="shared" si="12"/>
        <v>720</v>
      </c>
      <c r="H67" s="11">
        <f t="shared" si="5"/>
        <v>0</v>
      </c>
      <c r="I67" s="2">
        <v>80</v>
      </c>
      <c r="J67" s="2">
        <f t="shared" si="13"/>
        <v>0</v>
      </c>
      <c r="K67" s="27">
        <f t="shared" si="10"/>
        <v>0</v>
      </c>
      <c r="L67" s="2">
        <f t="shared" si="6"/>
        <v>1440</v>
      </c>
    </row>
    <row r="68" spans="1:12">
      <c r="A68" s="18"/>
      <c r="B68" s="2" t="s">
        <v>102</v>
      </c>
      <c r="C68" s="2">
        <v>10</v>
      </c>
      <c r="D68" s="3">
        <f>850/12</f>
        <v>70.833333333333329</v>
      </c>
      <c r="E68" s="7">
        <f t="shared" ref="E68:E131" si="14">0+0</f>
        <v>0</v>
      </c>
      <c r="F68" s="2">
        <f t="shared" si="11"/>
        <v>10</v>
      </c>
      <c r="G68" s="14">
        <f t="shared" si="12"/>
        <v>708.33333333333326</v>
      </c>
      <c r="H68" s="11">
        <f t="shared" ref="H68:H132" si="15">0+0</f>
        <v>0</v>
      </c>
      <c r="I68" s="2">
        <v>150</v>
      </c>
      <c r="J68" s="2">
        <f t="shared" si="13"/>
        <v>0</v>
      </c>
      <c r="K68" s="27">
        <f t="shared" si="10"/>
        <v>0</v>
      </c>
      <c r="L68" s="2">
        <f t="shared" si="6"/>
        <v>1500</v>
      </c>
    </row>
    <row r="69" spans="1:12">
      <c r="A69" s="18">
        <v>3780</v>
      </c>
      <c r="B69" s="2" t="s">
        <v>59</v>
      </c>
      <c r="C69" s="2">
        <v>9</v>
      </c>
      <c r="D69" s="5">
        <f>840/12</f>
        <v>70</v>
      </c>
      <c r="E69" s="7">
        <f t="shared" si="14"/>
        <v>0</v>
      </c>
      <c r="F69" s="2">
        <f t="shared" si="11"/>
        <v>8</v>
      </c>
      <c r="G69" s="2">
        <f t="shared" si="12"/>
        <v>560</v>
      </c>
      <c r="H69" s="11">
        <f>0+0+1</f>
        <v>1</v>
      </c>
      <c r="I69" s="2">
        <v>150</v>
      </c>
      <c r="J69" s="2">
        <f t="shared" si="13"/>
        <v>150</v>
      </c>
      <c r="K69" s="27">
        <f t="shared" si="10"/>
        <v>80</v>
      </c>
      <c r="L69" s="2">
        <f t="shared" si="6"/>
        <v>1200</v>
      </c>
    </row>
    <row r="70" spans="1:12">
      <c r="A70" s="18">
        <v>50</v>
      </c>
      <c r="B70" s="2" t="s">
        <v>56</v>
      </c>
      <c r="C70" s="2">
        <v>28</v>
      </c>
      <c r="D70" s="5">
        <f>240/12</f>
        <v>20</v>
      </c>
      <c r="E70" s="7">
        <f t="shared" si="14"/>
        <v>0</v>
      </c>
      <c r="F70" s="2">
        <f t="shared" si="11"/>
        <v>27</v>
      </c>
      <c r="G70" s="2">
        <f t="shared" si="12"/>
        <v>540</v>
      </c>
      <c r="H70" s="11">
        <f>0+0+1</f>
        <v>1</v>
      </c>
      <c r="I70" s="2">
        <v>50</v>
      </c>
      <c r="J70" s="2">
        <f t="shared" si="13"/>
        <v>50</v>
      </c>
      <c r="K70" s="27">
        <f t="shared" si="10"/>
        <v>30</v>
      </c>
      <c r="L70" s="2">
        <f t="shared" si="6"/>
        <v>1350</v>
      </c>
    </row>
    <row r="71" spans="1:12">
      <c r="A71" s="18">
        <v>2514</v>
      </c>
      <c r="B71" s="2" t="s">
        <v>83</v>
      </c>
      <c r="C71" s="2">
        <v>16</v>
      </c>
      <c r="D71" s="5">
        <v>100</v>
      </c>
      <c r="E71" s="7">
        <f t="shared" si="14"/>
        <v>0</v>
      </c>
      <c r="F71" s="2">
        <f t="shared" si="11"/>
        <v>16</v>
      </c>
      <c r="G71" s="2">
        <f t="shared" si="12"/>
        <v>1600</v>
      </c>
      <c r="H71" s="11">
        <f t="shared" si="15"/>
        <v>0</v>
      </c>
      <c r="I71" s="2">
        <v>200</v>
      </c>
      <c r="J71" s="2">
        <f t="shared" si="13"/>
        <v>0</v>
      </c>
      <c r="K71" s="27">
        <f t="shared" si="10"/>
        <v>0</v>
      </c>
      <c r="L71" s="2">
        <f t="shared" si="6"/>
        <v>3200</v>
      </c>
    </row>
    <row r="72" spans="1:12">
      <c r="A72" s="18" t="s">
        <v>116</v>
      </c>
      <c r="B72" s="2" t="s">
        <v>58</v>
      </c>
      <c r="C72" s="2">
        <v>9</v>
      </c>
      <c r="D72" s="5">
        <v>50</v>
      </c>
      <c r="E72" s="7">
        <f t="shared" si="14"/>
        <v>0</v>
      </c>
      <c r="F72" s="2">
        <f t="shared" si="11"/>
        <v>9</v>
      </c>
      <c r="G72" s="2">
        <f t="shared" si="12"/>
        <v>450</v>
      </c>
      <c r="H72" s="11">
        <f>0+0</f>
        <v>0</v>
      </c>
      <c r="I72" s="2">
        <v>100</v>
      </c>
      <c r="J72" s="2">
        <f t="shared" si="13"/>
        <v>0</v>
      </c>
      <c r="K72" s="27">
        <f t="shared" si="10"/>
        <v>0</v>
      </c>
      <c r="L72" s="2">
        <f t="shared" si="6"/>
        <v>900</v>
      </c>
    </row>
    <row r="73" spans="1:12">
      <c r="A73" s="18"/>
      <c r="B73" s="2" t="s">
        <v>46</v>
      </c>
      <c r="C73" s="2">
        <v>9</v>
      </c>
      <c r="D73" s="5">
        <v>85</v>
      </c>
      <c r="E73" s="7">
        <f t="shared" si="14"/>
        <v>0</v>
      </c>
      <c r="F73" s="2">
        <f t="shared" si="11"/>
        <v>9</v>
      </c>
      <c r="G73" s="2">
        <f t="shared" si="12"/>
        <v>765</v>
      </c>
      <c r="H73" s="11">
        <f t="shared" si="15"/>
        <v>0</v>
      </c>
      <c r="I73" s="2">
        <v>135</v>
      </c>
      <c r="J73" s="2">
        <f t="shared" si="13"/>
        <v>0</v>
      </c>
      <c r="K73" s="27">
        <f t="shared" si="10"/>
        <v>0</v>
      </c>
      <c r="L73" s="2">
        <f t="shared" si="6"/>
        <v>1215</v>
      </c>
    </row>
    <row r="74" spans="1:12">
      <c r="A74" s="18"/>
      <c r="B74" s="2" t="s">
        <v>45</v>
      </c>
      <c r="C74" s="2">
        <v>8</v>
      </c>
      <c r="D74" s="5">
        <v>60</v>
      </c>
      <c r="E74" s="7">
        <f t="shared" si="14"/>
        <v>0</v>
      </c>
      <c r="F74" s="2">
        <f t="shared" si="11"/>
        <v>8</v>
      </c>
      <c r="G74" s="2">
        <f t="shared" si="12"/>
        <v>480</v>
      </c>
      <c r="H74" s="11">
        <f t="shared" si="15"/>
        <v>0</v>
      </c>
      <c r="I74" s="2">
        <v>90</v>
      </c>
      <c r="J74" s="2">
        <f t="shared" si="13"/>
        <v>0</v>
      </c>
      <c r="K74" s="27">
        <f t="shared" si="10"/>
        <v>0</v>
      </c>
      <c r="L74" s="2">
        <f t="shared" si="6"/>
        <v>720</v>
      </c>
    </row>
    <row r="75" spans="1:12">
      <c r="A75" s="18"/>
      <c r="B75" s="4" t="s">
        <v>37</v>
      </c>
      <c r="C75" s="2">
        <v>4</v>
      </c>
      <c r="D75" s="5">
        <v>450</v>
      </c>
      <c r="E75" s="7">
        <f t="shared" si="14"/>
        <v>0</v>
      </c>
      <c r="F75" s="2">
        <f t="shared" si="11"/>
        <v>4</v>
      </c>
      <c r="G75" s="2">
        <f t="shared" si="12"/>
        <v>1800</v>
      </c>
      <c r="H75" s="11">
        <f t="shared" si="15"/>
        <v>0</v>
      </c>
      <c r="I75" s="2">
        <v>650</v>
      </c>
      <c r="J75" s="2">
        <f t="shared" si="13"/>
        <v>0</v>
      </c>
      <c r="K75" s="27">
        <f t="shared" si="10"/>
        <v>0</v>
      </c>
      <c r="L75" s="2">
        <f t="shared" si="6"/>
        <v>2600</v>
      </c>
    </row>
    <row r="76" spans="1:12">
      <c r="A76" s="18" t="s">
        <v>120</v>
      </c>
      <c r="B76" s="2" t="s">
        <v>36</v>
      </c>
      <c r="C76" s="2">
        <v>1</v>
      </c>
      <c r="D76" s="5">
        <v>120</v>
      </c>
      <c r="E76" s="7">
        <f t="shared" si="14"/>
        <v>0</v>
      </c>
      <c r="F76" s="2">
        <f t="shared" si="11"/>
        <v>1</v>
      </c>
      <c r="G76" s="2">
        <f t="shared" si="12"/>
        <v>120</v>
      </c>
      <c r="H76" s="11">
        <f t="shared" si="15"/>
        <v>0</v>
      </c>
      <c r="I76" s="2">
        <v>170</v>
      </c>
      <c r="J76" s="2">
        <f t="shared" si="13"/>
        <v>0</v>
      </c>
      <c r="K76" s="27">
        <f t="shared" si="10"/>
        <v>0</v>
      </c>
      <c r="L76" s="2">
        <f t="shared" si="6"/>
        <v>170</v>
      </c>
    </row>
    <row r="77" spans="1:12">
      <c r="A77" s="18" t="s">
        <v>119</v>
      </c>
      <c r="B77" s="2" t="s">
        <v>90</v>
      </c>
      <c r="C77" s="2">
        <v>5</v>
      </c>
      <c r="D77" s="5">
        <v>80</v>
      </c>
      <c r="E77" s="7">
        <f t="shared" si="14"/>
        <v>0</v>
      </c>
      <c r="F77" s="2">
        <f t="shared" si="11"/>
        <v>5</v>
      </c>
      <c r="G77" s="2">
        <f t="shared" si="12"/>
        <v>400</v>
      </c>
      <c r="H77" s="11">
        <f t="shared" si="15"/>
        <v>0</v>
      </c>
      <c r="I77" s="2">
        <v>150</v>
      </c>
      <c r="J77" s="2">
        <f t="shared" si="13"/>
        <v>0</v>
      </c>
      <c r="K77" s="27">
        <f t="shared" ref="K77:K138" si="16">(I77-D77)*H77</f>
        <v>0</v>
      </c>
      <c r="L77" s="2">
        <f t="shared" si="6"/>
        <v>750</v>
      </c>
    </row>
    <row r="78" spans="1:12">
      <c r="A78" s="18" t="s">
        <v>118</v>
      </c>
      <c r="B78" s="2" t="s">
        <v>93</v>
      </c>
      <c r="C78" s="2">
        <v>7</v>
      </c>
      <c r="D78" s="5">
        <v>80</v>
      </c>
      <c r="E78" s="7">
        <f t="shared" si="14"/>
        <v>0</v>
      </c>
      <c r="F78" s="2">
        <f t="shared" si="11"/>
        <v>7</v>
      </c>
      <c r="G78" s="2">
        <f t="shared" si="12"/>
        <v>560</v>
      </c>
      <c r="H78" s="11">
        <f t="shared" si="15"/>
        <v>0</v>
      </c>
      <c r="I78" s="2">
        <v>130</v>
      </c>
      <c r="J78" s="2">
        <f t="shared" si="13"/>
        <v>0</v>
      </c>
      <c r="K78" s="27">
        <f t="shared" si="16"/>
        <v>0</v>
      </c>
      <c r="L78" s="2">
        <f t="shared" ref="L78:L138" si="17">I78*F78</f>
        <v>910</v>
      </c>
    </row>
    <row r="79" spans="1:12">
      <c r="A79" s="18"/>
      <c r="B79" s="4" t="s">
        <v>95</v>
      </c>
      <c r="C79" s="4">
        <v>3</v>
      </c>
      <c r="D79" s="16">
        <v>130</v>
      </c>
      <c r="E79" s="7">
        <f t="shared" si="14"/>
        <v>0</v>
      </c>
      <c r="F79" s="2">
        <f t="shared" si="11"/>
        <v>3</v>
      </c>
      <c r="G79" s="2">
        <f t="shared" si="12"/>
        <v>390</v>
      </c>
      <c r="H79" s="11">
        <f t="shared" si="15"/>
        <v>0</v>
      </c>
      <c r="I79" s="2">
        <v>180</v>
      </c>
      <c r="J79" s="2">
        <f t="shared" si="13"/>
        <v>0</v>
      </c>
      <c r="K79" s="27">
        <f t="shared" si="16"/>
        <v>0</v>
      </c>
      <c r="L79" s="2">
        <f t="shared" si="17"/>
        <v>540</v>
      </c>
    </row>
    <row r="80" spans="1:12">
      <c r="A80" s="18" t="s">
        <v>117</v>
      </c>
      <c r="B80" s="2" t="s">
        <v>92</v>
      </c>
      <c r="C80" s="2">
        <v>6</v>
      </c>
      <c r="D80" s="5">
        <v>80</v>
      </c>
      <c r="E80" s="7">
        <f t="shared" si="14"/>
        <v>0</v>
      </c>
      <c r="F80" s="2">
        <f t="shared" si="11"/>
        <v>6</v>
      </c>
      <c r="G80" s="2">
        <f t="shared" si="12"/>
        <v>480</v>
      </c>
      <c r="H80" s="11">
        <f t="shared" si="15"/>
        <v>0</v>
      </c>
      <c r="I80" s="2">
        <v>150</v>
      </c>
      <c r="J80" s="2">
        <f t="shared" si="13"/>
        <v>0</v>
      </c>
      <c r="K80" s="27">
        <f t="shared" si="16"/>
        <v>0</v>
      </c>
      <c r="L80" s="2">
        <f t="shared" si="17"/>
        <v>900</v>
      </c>
    </row>
    <row r="81" spans="1:12">
      <c r="A81" s="18" t="s">
        <v>89</v>
      </c>
      <c r="B81" s="2" t="s">
        <v>94</v>
      </c>
      <c r="C81" s="2">
        <v>4</v>
      </c>
      <c r="D81" s="5">
        <v>80</v>
      </c>
      <c r="E81" s="7">
        <f t="shared" si="14"/>
        <v>0</v>
      </c>
      <c r="F81" s="2">
        <f t="shared" si="11"/>
        <v>4</v>
      </c>
      <c r="G81" s="2">
        <f t="shared" si="12"/>
        <v>320</v>
      </c>
      <c r="H81" s="11">
        <f t="shared" si="15"/>
        <v>0</v>
      </c>
      <c r="I81" s="2">
        <v>200</v>
      </c>
      <c r="J81" s="2">
        <f t="shared" si="13"/>
        <v>0</v>
      </c>
      <c r="K81" s="27">
        <f t="shared" si="16"/>
        <v>0</v>
      </c>
      <c r="L81" s="2">
        <f t="shared" si="17"/>
        <v>800</v>
      </c>
    </row>
    <row r="82" spans="1:12">
      <c r="A82" s="18" t="s">
        <v>122</v>
      </c>
      <c r="B82" s="2" t="s">
        <v>91</v>
      </c>
      <c r="C82" s="2">
        <v>6</v>
      </c>
      <c r="D82" s="5">
        <v>80</v>
      </c>
      <c r="E82" s="7">
        <f t="shared" si="14"/>
        <v>0</v>
      </c>
      <c r="F82" s="2">
        <f t="shared" si="11"/>
        <v>6</v>
      </c>
      <c r="G82" s="2">
        <f t="shared" si="12"/>
        <v>480</v>
      </c>
      <c r="H82" s="11">
        <f t="shared" si="15"/>
        <v>0</v>
      </c>
      <c r="I82" s="2">
        <v>170</v>
      </c>
      <c r="J82" s="2">
        <f t="shared" si="13"/>
        <v>0</v>
      </c>
      <c r="K82" s="27">
        <f t="shared" si="16"/>
        <v>0</v>
      </c>
      <c r="L82" s="2">
        <f t="shared" si="17"/>
        <v>1020</v>
      </c>
    </row>
    <row r="83" spans="1:12">
      <c r="A83" s="18"/>
      <c r="B83" s="2" t="s">
        <v>154</v>
      </c>
      <c r="C83" s="2">
        <v>3</v>
      </c>
      <c r="D83" s="5">
        <v>80</v>
      </c>
      <c r="E83" s="7">
        <f t="shared" si="14"/>
        <v>0</v>
      </c>
      <c r="F83" s="2">
        <f t="shared" si="11"/>
        <v>3</v>
      </c>
      <c r="G83" s="2">
        <f t="shared" si="12"/>
        <v>240</v>
      </c>
      <c r="H83" s="11">
        <f t="shared" si="15"/>
        <v>0</v>
      </c>
      <c r="I83" s="2">
        <v>200</v>
      </c>
      <c r="J83" s="2">
        <f t="shared" si="13"/>
        <v>0</v>
      </c>
      <c r="K83" s="27">
        <f t="shared" si="16"/>
        <v>0</v>
      </c>
      <c r="L83" s="2">
        <f t="shared" si="17"/>
        <v>600</v>
      </c>
    </row>
    <row r="84" spans="1:12">
      <c r="A84" s="18"/>
      <c r="B84" s="2" t="s">
        <v>155</v>
      </c>
      <c r="C84" s="2">
        <v>4</v>
      </c>
      <c r="D84" s="5">
        <v>150</v>
      </c>
      <c r="E84" s="7">
        <f t="shared" si="14"/>
        <v>0</v>
      </c>
      <c r="F84" s="2">
        <f t="shared" si="11"/>
        <v>2</v>
      </c>
      <c r="G84" s="2">
        <f t="shared" si="12"/>
        <v>300</v>
      </c>
      <c r="H84" s="11">
        <f>0+0+1+1</f>
        <v>2</v>
      </c>
      <c r="I84" s="2">
        <v>250</v>
      </c>
      <c r="J84" s="2">
        <f t="shared" si="13"/>
        <v>500</v>
      </c>
      <c r="K84" s="27">
        <f t="shared" si="16"/>
        <v>200</v>
      </c>
      <c r="L84" s="2">
        <f t="shared" si="17"/>
        <v>500</v>
      </c>
    </row>
    <row r="85" spans="1:12">
      <c r="A85" s="18" t="s">
        <v>152</v>
      </c>
      <c r="B85" s="2" t="s">
        <v>149</v>
      </c>
      <c r="C85" s="2">
        <v>22</v>
      </c>
      <c r="D85" s="5">
        <f>150/12</f>
        <v>12.5</v>
      </c>
      <c r="E85" s="7">
        <f t="shared" si="14"/>
        <v>0</v>
      </c>
      <c r="F85" s="2">
        <f t="shared" si="11"/>
        <v>21</v>
      </c>
      <c r="G85" s="2">
        <f t="shared" si="12"/>
        <v>262.5</v>
      </c>
      <c r="H85" s="11">
        <f>0+0+1</f>
        <v>1</v>
      </c>
      <c r="I85" s="2">
        <v>40</v>
      </c>
      <c r="J85" s="2">
        <f t="shared" si="13"/>
        <v>40</v>
      </c>
      <c r="K85" s="27">
        <f t="shared" si="16"/>
        <v>27.5</v>
      </c>
      <c r="L85" s="2">
        <f t="shared" si="17"/>
        <v>840</v>
      </c>
    </row>
    <row r="86" spans="1:12">
      <c r="A86" s="18" t="s">
        <v>151</v>
      </c>
      <c r="B86" s="2" t="s">
        <v>150</v>
      </c>
      <c r="C86" s="2">
        <v>23</v>
      </c>
      <c r="D86" s="5">
        <f>100/12</f>
        <v>8.3333333333333339</v>
      </c>
      <c r="E86" s="7">
        <f t="shared" si="14"/>
        <v>0</v>
      </c>
      <c r="F86" s="2">
        <f t="shared" si="11"/>
        <v>23</v>
      </c>
      <c r="G86" s="3">
        <f t="shared" si="12"/>
        <v>191.66666666666669</v>
      </c>
      <c r="H86" s="11">
        <f t="shared" si="15"/>
        <v>0</v>
      </c>
      <c r="I86" s="2">
        <v>25</v>
      </c>
      <c r="J86" s="2">
        <f t="shared" si="13"/>
        <v>0</v>
      </c>
      <c r="K86" s="27">
        <f t="shared" si="16"/>
        <v>0</v>
      </c>
      <c r="L86" s="2">
        <f t="shared" si="17"/>
        <v>575</v>
      </c>
    </row>
    <row r="87" spans="1:12">
      <c r="A87" s="18"/>
      <c r="B87" s="2" t="s">
        <v>142</v>
      </c>
      <c r="C87" s="2">
        <v>10</v>
      </c>
      <c r="D87" s="3">
        <v>350</v>
      </c>
      <c r="E87" s="7">
        <f t="shared" si="14"/>
        <v>0</v>
      </c>
      <c r="F87" s="2">
        <f t="shared" si="11"/>
        <v>10</v>
      </c>
      <c r="G87" s="2">
        <f t="shared" si="12"/>
        <v>3500</v>
      </c>
      <c r="H87" s="11">
        <f t="shared" si="15"/>
        <v>0</v>
      </c>
      <c r="I87" s="2">
        <v>1500</v>
      </c>
      <c r="J87" s="2">
        <f t="shared" si="13"/>
        <v>0</v>
      </c>
      <c r="K87" s="27">
        <f t="shared" si="16"/>
        <v>0</v>
      </c>
      <c r="L87" s="2">
        <f t="shared" si="17"/>
        <v>15000</v>
      </c>
    </row>
    <row r="88" spans="1:12">
      <c r="A88" s="18" t="s">
        <v>121</v>
      </c>
      <c r="B88" s="2" t="s">
        <v>27</v>
      </c>
      <c r="C88" s="2">
        <v>11</v>
      </c>
      <c r="D88" s="2">
        <v>150</v>
      </c>
      <c r="E88" s="7">
        <f t="shared" si="14"/>
        <v>0</v>
      </c>
      <c r="F88" s="2">
        <f t="shared" si="11"/>
        <v>10</v>
      </c>
      <c r="G88" s="2">
        <f t="shared" si="12"/>
        <v>1500</v>
      </c>
      <c r="H88" s="11">
        <f>0+0+1</f>
        <v>1</v>
      </c>
      <c r="I88" s="6">
        <v>200</v>
      </c>
      <c r="J88" s="2">
        <f t="shared" si="13"/>
        <v>200</v>
      </c>
      <c r="K88" s="27">
        <f t="shared" si="16"/>
        <v>50</v>
      </c>
      <c r="L88" s="2">
        <f t="shared" si="17"/>
        <v>2000</v>
      </c>
    </row>
    <row r="89" spans="1:12">
      <c r="A89" s="18"/>
      <c r="B89" s="2" t="s">
        <v>29</v>
      </c>
      <c r="C89" s="2">
        <v>3</v>
      </c>
      <c r="D89" s="5">
        <v>600</v>
      </c>
      <c r="E89" s="7">
        <f t="shared" si="14"/>
        <v>0</v>
      </c>
      <c r="F89" s="2">
        <f t="shared" ref="F89:F133" si="18">(E89+C89)-H89</f>
        <v>3</v>
      </c>
      <c r="G89" s="2">
        <f t="shared" ref="G89:G133" si="19">F89*D89</f>
        <v>1800</v>
      </c>
      <c r="H89" s="11">
        <f>0+0</f>
        <v>0</v>
      </c>
      <c r="I89" s="2">
        <v>1200</v>
      </c>
      <c r="J89" s="2">
        <f t="shared" si="13"/>
        <v>0</v>
      </c>
      <c r="K89" s="27">
        <f t="shared" si="16"/>
        <v>0</v>
      </c>
      <c r="L89" s="2">
        <f t="shared" si="17"/>
        <v>3600</v>
      </c>
    </row>
    <row r="90" spans="1:12">
      <c r="A90" s="18"/>
      <c r="B90" s="2" t="s">
        <v>88</v>
      </c>
      <c r="C90" s="2">
        <v>5</v>
      </c>
      <c r="D90" s="5">
        <v>230</v>
      </c>
      <c r="E90" s="7">
        <f t="shared" si="14"/>
        <v>0</v>
      </c>
      <c r="F90" s="2">
        <f t="shared" si="18"/>
        <v>5</v>
      </c>
      <c r="G90" s="2">
        <f t="shared" si="19"/>
        <v>1150</v>
      </c>
      <c r="H90" s="11">
        <f t="shared" si="15"/>
        <v>0</v>
      </c>
      <c r="I90" s="2">
        <v>500</v>
      </c>
      <c r="J90" s="2">
        <f t="shared" si="13"/>
        <v>0</v>
      </c>
      <c r="K90" s="27">
        <f t="shared" si="16"/>
        <v>0</v>
      </c>
      <c r="L90" s="2">
        <f t="shared" si="17"/>
        <v>2500</v>
      </c>
    </row>
    <row r="91" spans="1:12">
      <c r="A91" s="18"/>
      <c r="B91" s="2" t="s">
        <v>87</v>
      </c>
      <c r="C91" s="2">
        <v>6</v>
      </c>
      <c r="D91" s="5">
        <v>250</v>
      </c>
      <c r="E91" s="7">
        <f t="shared" si="14"/>
        <v>0</v>
      </c>
      <c r="F91" s="2">
        <f t="shared" si="18"/>
        <v>6</v>
      </c>
      <c r="G91" s="2">
        <f t="shared" si="19"/>
        <v>1500</v>
      </c>
      <c r="H91" s="11">
        <f t="shared" si="15"/>
        <v>0</v>
      </c>
      <c r="I91" s="2">
        <v>500</v>
      </c>
      <c r="J91" s="2">
        <f t="shared" ref="J91:J133" si="20">I91*H91</f>
        <v>0</v>
      </c>
      <c r="K91" s="27">
        <f t="shared" si="16"/>
        <v>0</v>
      </c>
      <c r="L91" s="2">
        <f t="shared" si="17"/>
        <v>3000</v>
      </c>
    </row>
    <row r="92" spans="1:12">
      <c r="A92" s="18"/>
      <c r="B92" s="2" t="s">
        <v>75</v>
      </c>
      <c r="C92" s="2">
        <v>7</v>
      </c>
      <c r="D92" s="2">
        <v>250</v>
      </c>
      <c r="E92" s="7">
        <f t="shared" si="14"/>
        <v>0</v>
      </c>
      <c r="F92" s="2">
        <f t="shared" si="18"/>
        <v>7</v>
      </c>
      <c r="G92" s="2">
        <f t="shared" si="19"/>
        <v>1750</v>
      </c>
      <c r="H92" s="11">
        <f t="shared" si="15"/>
        <v>0</v>
      </c>
      <c r="I92" s="2">
        <v>500</v>
      </c>
      <c r="J92" s="2">
        <f t="shared" si="20"/>
        <v>0</v>
      </c>
      <c r="K92" s="27">
        <f t="shared" si="16"/>
        <v>0</v>
      </c>
      <c r="L92" s="2">
        <f t="shared" si="17"/>
        <v>3500</v>
      </c>
    </row>
    <row r="93" spans="1:12">
      <c r="A93" s="18"/>
      <c r="B93" s="2" t="s">
        <v>165</v>
      </c>
      <c r="C93" s="2">
        <v>5</v>
      </c>
      <c r="D93" s="2">
        <v>250</v>
      </c>
      <c r="E93" s="7">
        <f t="shared" si="14"/>
        <v>0</v>
      </c>
      <c r="F93" s="2">
        <f t="shared" si="18"/>
        <v>4</v>
      </c>
      <c r="G93" s="2">
        <f t="shared" si="19"/>
        <v>1000</v>
      </c>
      <c r="H93" s="11">
        <f>0+0+1</f>
        <v>1</v>
      </c>
      <c r="I93" s="2">
        <v>500</v>
      </c>
      <c r="J93" s="2">
        <f t="shared" si="20"/>
        <v>500</v>
      </c>
      <c r="K93" s="27">
        <f t="shared" si="16"/>
        <v>250</v>
      </c>
      <c r="L93" s="2">
        <f t="shared" si="17"/>
        <v>2000</v>
      </c>
    </row>
    <row r="94" spans="1:12">
      <c r="A94" s="18"/>
      <c r="B94" s="2" t="s">
        <v>166</v>
      </c>
      <c r="C94" s="2">
        <v>2</v>
      </c>
      <c r="D94" s="2">
        <v>300</v>
      </c>
      <c r="E94" s="7">
        <f t="shared" si="14"/>
        <v>0</v>
      </c>
      <c r="F94" s="2">
        <f t="shared" si="18"/>
        <v>1</v>
      </c>
      <c r="G94" s="2">
        <f t="shared" si="19"/>
        <v>300</v>
      </c>
      <c r="H94" s="11">
        <f>0+0+1</f>
        <v>1</v>
      </c>
      <c r="I94" s="2">
        <v>500</v>
      </c>
      <c r="J94" s="2">
        <f t="shared" si="20"/>
        <v>500</v>
      </c>
      <c r="K94" s="27">
        <f t="shared" si="16"/>
        <v>200</v>
      </c>
      <c r="L94" s="2">
        <f t="shared" si="17"/>
        <v>500</v>
      </c>
    </row>
    <row r="95" spans="1:12">
      <c r="A95" s="18"/>
      <c r="B95" s="2" t="s">
        <v>86</v>
      </c>
      <c r="C95" s="2">
        <v>4</v>
      </c>
      <c r="D95" s="5">
        <v>250</v>
      </c>
      <c r="E95" s="7">
        <f t="shared" si="14"/>
        <v>0</v>
      </c>
      <c r="F95" s="2">
        <f t="shared" si="18"/>
        <v>4</v>
      </c>
      <c r="G95" s="2">
        <f t="shared" si="19"/>
        <v>1000</v>
      </c>
      <c r="H95" s="11">
        <f t="shared" si="15"/>
        <v>0</v>
      </c>
      <c r="I95" s="2">
        <v>500</v>
      </c>
      <c r="J95" s="2">
        <f t="shared" si="20"/>
        <v>0</v>
      </c>
      <c r="K95" s="27">
        <f t="shared" si="16"/>
        <v>0</v>
      </c>
      <c r="L95" s="2">
        <f t="shared" si="17"/>
        <v>2000</v>
      </c>
    </row>
    <row r="96" spans="1:12">
      <c r="A96" s="18"/>
      <c r="B96" s="2" t="s">
        <v>161</v>
      </c>
      <c r="C96" s="2">
        <v>6</v>
      </c>
      <c r="D96" s="5">
        <v>220</v>
      </c>
      <c r="E96" s="7">
        <f t="shared" si="14"/>
        <v>0</v>
      </c>
      <c r="F96" s="2">
        <f t="shared" si="18"/>
        <v>6</v>
      </c>
      <c r="G96" s="2">
        <f t="shared" si="19"/>
        <v>1320</v>
      </c>
      <c r="H96" s="11">
        <f t="shared" si="15"/>
        <v>0</v>
      </c>
      <c r="I96" s="2">
        <v>450</v>
      </c>
      <c r="J96" s="2">
        <f t="shared" si="20"/>
        <v>0</v>
      </c>
      <c r="K96" s="27">
        <f t="shared" si="16"/>
        <v>0</v>
      </c>
      <c r="L96" s="2">
        <f t="shared" si="17"/>
        <v>2700</v>
      </c>
    </row>
    <row r="97" spans="1:12">
      <c r="A97" s="18"/>
      <c r="B97" s="2" t="s">
        <v>28</v>
      </c>
      <c r="C97" s="2">
        <v>2</v>
      </c>
      <c r="D97" s="5">
        <v>800</v>
      </c>
      <c r="E97" s="7">
        <f t="shared" si="14"/>
        <v>0</v>
      </c>
      <c r="F97" s="2">
        <f t="shared" si="18"/>
        <v>2</v>
      </c>
      <c r="G97" s="2">
        <f t="shared" si="19"/>
        <v>1600</v>
      </c>
      <c r="H97" s="11">
        <f t="shared" si="15"/>
        <v>0</v>
      </c>
      <c r="I97" s="2">
        <v>1500</v>
      </c>
      <c r="J97" s="2">
        <f t="shared" si="20"/>
        <v>0</v>
      </c>
      <c r="K97" s="27">
        <f t="shared" si="16"/>
        <v>0</v>
      </c>
      <c r="L97" s="2">
        <f t="shared" si="17"/>
        <v>3000</v>
      </c>
    </row>
    <row r="98" spans="1:12">
      <c r="A98" s="18"/>
      <c r="B98" s="2" t="s">
        <v>60</v>
      </c>
      <c r="C98" s="2">
        <v>6</v>
      </c>
      <c r="D98" s="5">
        <f>360/12</f>
        <v>30</v>
      </c>
      <c r="E98" s="7">
        <f t="shared" si="14"/>
        <v>0</v>
      </c>
      <c r="F98" s="2">
        <f t="shared" si="18"/>
        <v>3</v>
      </c>
      <c r="G98" s="2">
        <f t="shared" si="19"/>
        <v>90</v>
      </c>
      <c r="H98" s="11">
        <f>0+0+1+1+1</f>
        <v>3</v>
      </c>
      <c r="I98" s="2">
        <v>100</v>
      </c>
      <c r="J98" s="2">
        <f t="shared" si="20"/>
        <v>300</v>
      </c>
      <c r="K98" s="27">
        <f t="shared" si="16"/>
        <v>210</v>
      </c>
      <c r="L98" s="2">
        <f t="shared" si="17"/>
        <v>300</v>
      </c>
    </row>
    <row r="99" spans="1:12">
      <c r="A99" s="18"/>
      <c r="B99" s="2" t="s">
        <v>18</v>
      </c>
      <c r="C99" s="2">
        <v>8</v>
      </c>
      <c r="D99" s="2">
        <v>75</v>
      </c>
      <c r="E99" s="7">
        <f t="shared" si="14"/>
        <v>0</v>
      </c>
      <c r="F99" s="2">
        <f t="shared" si="18"/>
        <v>8</v>
      </c>
      <c r="G99" s="2">
        <f t="shared" si="19"/>
        <v>600</v>
      </c>
      <c r="H99" s="11">
        <f t="shared" si="15"/>
        <v>0</v>
      </c>
      <c r="I99" s="2">
        <v>110</v>
      </c>
      <c r="J99" s="2">
        <f t="shared" si="20"/>
        <v>0</v>
      </c>
      <c r="K99" s="27">
        <f t="shared" si="16"/>
        <v>0</v>
      </c>
      <c r="L99" s="2">
        <f t="shared" si="17"/>
        <v>880</v>
      </c>
    </row>
    <row r="100" spans="1:12">
      <c r="A100" s="18"/>
      <c r="B100" s="2" t="s">
        <v>17</v>
      </c>
      <c r="C100" s="2">
        <v>9</v>
      </c>
      <c r="D100" s="2">
        <v>125</v>
      </c>
      <c r="E100" s="7">
        <f t="shared" si="14"/>
        <v>0</v>
      </c>
      <c r="F100" s="2">
        <f t="shared" si="18"/>
        <v>9</v>
      </c>
      <c r="G100" s="2">
        <f t="shared" si="19"/>
        <v>1125</v>
      </c>
      <c r="H100" s="11">
        <f t="shared" si="15"/>
        <v>0</v>
      </c>
      <c r="I100" s="2">
        <v>170</v>
      </c>
      <c r="J100" s="2">
        <f t="shared" si="20"/>
        <v>0</v>
      </c>
      <c r="K100" s="27">
        <f t="shared" si="16"/>
        <v>0</v>
      </c>
      <c r="L100" s="2">
        <f t="shared" si="17"/>
        <v>1530</v>
      </c>
    </row>
    <row r="101" spans="1:12">
      <c r="A101" s="18"/>
      <c r="B101" s="2" t="s">
        <v>16</v>
      </c>
      <c r="C101" s="2">
        <v>13</v>
      </c>
      <c r="D101" s="2">
        <f>1380/24</f>
        <v>57.5</v>
      </c>
      <c r="E101" s="7">
        <f t="shared" si="14"/>
        <v>0</v>
      </c>
      <c r="F101" s="2">
        <f t="shared" si="18"/>
        <v>13</v>
      </c>
      <c r="G101" s="2">
        <f t="shared" si="19"/>
        <v>747.5</v>
      </c>
      <c r="H101" s="11">
        <f t="shared" si="15"/>
        <v>0</v>
      </c>
      <c r="I101" s="2">
        <v>100</v>
      </c>
      <c r="J101" s="2">
        <f t="shared" si="20"/>
        <v>0</v>
      </c>
      <c r="K101" s="27">
        <f t="shared" si="16"/>
        <v>0</v>
      </c>
      <c r="L101" s="2">
        <f t="shared" si="17"/>
        <v>1300</v>
      </c>
    </row>
    <row r="102" spans="1:12">
      <c r="A102" s="18"/>
      <c r="B102" s="2" t="s">
        <v>30</v>
      </c>
      <c r="C102" s="2">
        <v>22</v>
      </c>
      <c r="D102" s="3">
        <f>280/24</f>
        <v>11.666666666666666</v>
      </c>
      <c r="E102" s="7">
        <f t="shared" si="14"/>
        <v>0</v>
      </c>
      <c r="F102" s="2">
        <f t="shared" si="18"/>
        <v>22</v>
      </c>
      <c r="G102" s="3">
        <f t="shared" si="19"/>
        <v>256.66666666666663</v>
      </c>
      <c r="H102" s="11">
        <f t="shared" si="15"/>
        <v>0</v>
      </c>
      <c r="I102" s="2">
        <v>25</v>
      </c>
      <c r="J102" s="2">
        <f t="shared" si="20"/>
        <v>0</v>
      </c>
      <c r="K102" s="27">
        <f t="shared" si="16"/>
        <v>0</v>
      </c>
      <c r="L102" s="2">
        <f t="shared" si="17"/>
        <v>550</v>
      </c>
    </row>
    <row r="103" spans="1:12">
      <c r="A103" s="18"/>
      <c r="B103" s="2" t="s">
        <v>97</v>
      </c>
      <c r="C103" s="2">
        <v>12</v>
      </c>
      <c r="D103" s="3">
        <f>350/12</f>
        <v>29.166666666666668</v>
      </c>
      <c r="E103" s="7">
        <f t="shared" si="14"/>
        <v>0</v>
      </c>
      <c r="F103" s="2">
        <f t="shared" si="18"/>
        <v>9</v>
      </c>
      <c r="G103" s="2">
        <f t="shared" si="19"/>
        <v>262.5</v>
      </c>
      <c r="H103" s="11">
        <f>0+0+3</f>
        <v>3</v>
      </c>
      <c r="I103" s="2">
        <v>70</v>
      </c>
      <c r="J103" s="2">
        <f t="shared" si="20"/>
        <v>210</v>
      </c>
      <c r="K103" s="27">
        <f t="shared" si="16"/>
        <v>122.49999999999999</v>
      </c>
      <c r="L103" s="2">
        <f t="shared" si="17"/>
        <v>630</v>
      </c>
    </row>
    <row r="104" spans="1:12">
      <c r="A104" s="18">
        <v>2008</v>
      </c>
      <c r="B104" s="2" t="s">
        <v>8</v>
      </c>
      <c r="C104" s="2">
        <v>11</v>
      </c>
      <c r="D104" s="3">
        <f>650/12</f>
        <v>54.166666666666664</v>
      </c>
      <c r="E104" s="7">
        <f t="shared" si="14"/>
        <v>0</v>
      </c>
      <c r="F104" s="2">
        <f t="shared" si="18"/>
        <v>11</v>
      </c>
      <c r="G104" s="14">
        <f t="shared" si="19"/>
        <v>595.83333333333326</v>
      </c>
      <c r="H104" s="11">
        <f t="shared" si="15"/>
        <v>0</v>
      </c>
      <c r="I104" s="2">
        <v>150</v>
      </c>
      <c r="J104" s="2">
        <f t="shared" si="20"/>
        <v>0</v>
      </c>
      <c r="K104" s="27">
        <f t="shared" si="16"/>
        <v>0</v>
      </c>
      <c r="L104" s="2">
        <f t="shared" si="17"/>
        <v>1650</v>
      </c>
    </row>
    <row r="105" spans="1:12">
      <c r="A105" s="18"/>
      <c r="B105" s="2" t="s">
        <v>96</v>
      </c>
      <c r="C105" s="2">
        <v>5</v>
      </c>
      <c r="D105" s="5">
        <f>240/12</f>
        <v>20</v>
      </c>
      <c r="E105" s="7">
        <f t="shared" si="14"/>
        <v>0</v>
      </c>
      <c r="F105" s="2">
        <f t="shared" si="18"/>
        <v>5</v>
      </c>
      <c r="G105" s="2">
        <f t="shared" si="19"/>
        <v>100</v>
      </c>
      <c r="H105" s="11">
        <f t="shared" si="15"/>
        <v>0</v>
      </c>
      <c r="I105" s="2">
        <v>50</v>
      </c>
      <c r="J105" s="2">
        <f t="shared" si="20"/>
        <v>0</v>
      </c>
      <c r="K105" s="27">
        <f t="shared" si="16"/>
        <v>0</v>
      </c>
      <c r="L105" s="2">
        <f t="shared" si="17"/>
        <v>250</v>
      </c>
    </row>
    <row r="106" spans="1:12">
      <c r="A106" s="18" t="s">
        <v>123</v>
      </c>
      <c r="B106" s="2" t="s">
        <v>99</v>
      </c>
      <c r="C106" s="2">
        <v>21</v>
      </c>
      <c r="D106" s="3">
        <f>220/12</f>
        <v>18.333333333333332</v>
      </c>
      <c r="E106" s="7">
        <f t="shared" si="14"/>
        <v>0</v>
      </c>
      <c r="F106" s="2">
        <f t="shared" si="18"/>
        <v>21</v>
      </c>
      <c r="G106" s="2">
        <f t="shared" si="19"/>
        <v>385</v>
      </c>
      <c r="H106" s="11">
        <f t="shared" si="15"/>
        <v>0</v>
      </c>
      <c r="I106" s="2">
        <v>50</v>
      </c>
      <c r="J106" s="2">
        <f t="shared" si="20"/>
        <v>0</v>
      </c>
      <c r="K106" s="27">
        <f t="shared" si="16"/>
        <v>0</v>
      </c>
      <c r="L106" s="2">
        <f t="shared" si="17"/>
        <v>1050</v>
      </c>
    </row>
    <row r="107" spans="1:12">
      <c r="A107" s="18" t="s">
        <v>98</v>
      </c>
      <c r="B107" s="2" t="s">
        <v>12</v>
      </c>
      <c r="C107" s="2">
        <v>9</v>
      </c>
      <c r="D107" s="3">
        <f>280/12</f>
        <v>23.333333333333332</v>
      </c>
      <c r="E107" s="7">
        <f t="shared" si="14"/>
        <v>0</v>
      </c>
      <c r="F107" s="2">
        <f t="shared" si="18"/>
        <v>9</v>
      </c>
      <c r="G107" s="3">
        <f t="shared" si="19"/>
        <v>210</v>
      </c>
      <c r="H107" s="11">
        <f t="shared" si="15"/>
        <v>0</v>
      </c>
      <c r="I107" s="2">
        <v>70</v>
      </c>
      <c r="J107" s="2">
        <f t="shared" si="20"/>
        <v>0</v>
      </c>
      <c r="K107" s="27">
        <f t="shared" si="16"/>
        <v>0</v>
      </c>
      <c r="L107" s="2">
        <f t="shared" si="17"/>
        <v>630</v>
      </c>
    </row>
    <row r="108" spans="1:12">
      <c r="A108" s="18" t="s">
        <v>124</v>
      </c>
      <c r="B108" s="2" t="s">
        <v>20</v>
      </c>
      <c r="C108" s="2">
        <v>8</v>
      </c>
      <c r="D108" s="3">
        <f>400/12</f>
        <v>33.333333333333336</v>
      </c>
      <c r="E108" s="7">
        <f t="shared" si="14"/>
        <v>0</v>
      </c>
      <c r="F108" s="2">
        <f t="shared" si="18"/>
        <v>8</v>
      </c>
      <c r="G108" s="3">
        <f t="shared" si="19"/>
        <v>266.66666666666669</v>
      </c>
      <c r="H108" s="11">
        <f t="shared" si="15"/>
        <v>0</v>
      </c>
      <c r="I108" s="2">
        <v>100</v>
      </c>
      <c r="J108" s="2">
        <f t="shared" si="20"/>
        <v>0</v>
      </c>
      <c r="K108" s="27">
        <f t="shared" si="16"/>
        <v>0</v>
      </c>
      <c r="L108" s="2">
        <f t="shared" si="17"/>
        <v>800</v>
      </c>
    </row>
    <row r="109" spans="1:12">
      <c r="A109" s="18"/>
      <c r="B109" s="2" t="s">
        <v>23</v>
      </c>
      <c r="C109" s="2">
        <v>33</v>
      </c>
      <c r="D109" s="3">
        <f>100/12</f>
        <v>8.3333333333333339</v>
      </c>
      <c r="E109" s="7">
        <f t="shared" si="14"/>
        <v>0</v>
      </c>
      <c r="F109" s="2">
        <f t="shared" si="18"/>
        <v>33</v>
      </c>
      <c r="G109" s="2">
        <f t="shared" si="19"/>
        <v>275</v>
      </c>
      <c r="H109" s="11">
        <f t="shared" si="15"/>
        <v>0</v>
      </c>
      <c r="I109" s="2">
        <v>20</v>
      </c>
      <c r="J109" s="2">
        <f t="shared" si="20"/>
        <v>0</v>
      </c>
      <c r="K109" s="27">
        <f t="shared" si="16"/>
        <v>0</v>
      </c>
      <c r="L109" s="2">
        <f t="shared" si="17"/>
        <v>660</v>
      </c>
    </row>
    <row r="110" spans="1:12">
      <c r="A110" s="18"/>
      <c r="B110" s="2" t="s">
        <v>158</v>
      </c>
      <c r="C110" s="2">
        <v>6</v>
      </c>
      <c r="D110" s="3">
        <v>400</v>
      </c>
      <c r="E110" s="7">
        <f t="shared" si="14"/>
        <v>0</v>
      </c>
      <c r="F110" s="2">
        <f t="shared" si="18"/>
        <v>6</v>
      </c>
      <c r="G110" s="2">
        <f t="shared" si="19"/>
        <v>2400</v>
      </c>
      <c r="H110" s="11">
        <f t="shared" si="15"/>
        <v>0</v>
      </c>
      <c r="I110" s="2">
        <v>600</v>
      </c>
      <c r="J110" s="2">
        <f t="shared" si="20"/>
        <v>0</v>
      </c>
      <c r="K110" s="27">
        <f t="shared" si="16"/>
        <v>0</v>
      </c>
      <c r="L110" s="2">
        <f t="shared" si="17"/>
        <v>3600</v>
      </c>
    </row>
    <row r="111" spans="1:12">
      <c r="A111" s="18" t="s">
        <v>141</v>
      </c>
      <c r="B111" s="2" t="s">
        <v>140</v>
      </c>
      <c r="C111" s="2">
        <v>20</v>
      </c>
      <c r="D111" s="3">
        <v>238</v>
      </c>
      <c r="E111" s="7">
        <f t="shared" si="14"/>
        <v>0</v>
      </c>
      <c r="F111" s="2">
        <f t="shared" si="18"/>
        <v>20</v>
      </c>
      <c r="G111" s="2">
        <f t="shared" si="19"/>
        <v>4760</v>
      </c>
      <c r="H111" s="11">
        <f t="shared" si="15"/>
        <v>0</v>
      </c>
      <c r="I111" s="2">
        <v>800</v>
      </c>
      <c r="J111" s="2">
        <f t="shared" si="20"/>
        <v>0</v>
      </c>
      <c r="K111" s="27">
        <f t="shared" si="16"/>
        <v>0</v>
      </c>
      <c r="L111" s="2">
        <f t="shared" si="17"/>
        <v>16000</v>
      </c>
    </row>
    <row r="112" spans="1:12">
      <c r="A112" s="18">
        <v>2504</v>
      </c>
      <c r="B112" s="2" t="s">
        <v>52</v>
      </c>
      <c r="C112" s="2">
        <v>6</v>
      </c>
      <c r="D112" s="5">
        <v>70</v>
      </c>
      <c r="E112" s="7">
        <f t="shared" si="14"/>
        <v>0</v>
      </c>
      <c r="F112" s="2">
        <f t="shared" si="18"/>
        <v>6</v>
      </c>
      <c r="G112" s="2">
        <f t="shared" si="19"/>
        <v>420</v>
      </c>
      <c r="H112" s="11">
        <f t="shared" si="15"/>
        <v>0</v>
      </c>
      <c r="I112" s="2">
        <v>120</v>
      </c>
      <c r="J112" s="2">
        <f t="shared" si="20"/>
        <v>0</v>
      </c>
      <c r="K112" s="27">
        <f t="shared" si="16"/>
        <v>0</v>
      </c>
      <c r="L112" s="2">
        <f t="shared" si="17"/>
        <v>720</v>
      </c>
    </row>
    <row r="113" spans="1:12">
      <c r="A113" s="18" t="s">
        <v>78</v>
      </c>
      <c r="B113" s="2" t="s">
        <v>53</v>
      </c>
      <c r="C113" s="2">
        <v>3</v>
      </c>
      <c r="D113" s="5">
        <v>80</v>
      </c>
      <c r="E113" s="7">
        <f t="shared" si="14"/>
        <v>0</v>
      </c>
      <c r="F113" s="2">
        <f t="shared" si="18"/>
        <v>3</v>
      </c>
      <c r="G113" s="2">
        <f t="shared" si="19"/>
        <v>240</v>
      </c>
      <c r="H113" s="11">
        <f t="shared" si="15"/>
        <v>0</v>
      </c>
      <c r="I113" s="2">
        <v>150</v>
      </c>
      <c r="J113" s="2">
        <f t="shared" si="20"/>
        <v>0</v>
      </c>
      <c r="K113" s="27">
        <f t="shared" si="16"/>
        <v>0</v>
      </c>
      <c r="L113" s="2">
        <f t="shared" si="17"/>
        <v>450</v>
      </c>
    </row>
    <row r="114" spans="1:12">
      <c r="A114" s="18">
        <v>8606</v>
      </c>
      <c r="B114" s="2" t="s">
        <v>51</v>
      </c>
      <c r="C114" s="2">
        <v>9</v>
      </c>
      <c r="D114" s="5">
        <v>170</v>
      </c>
      <c r="E114" s="7">
        <f t="shared" si="14"/>
        <v>0</v>
      </c>
      <c r="F114" s="2">
        <f t="shared" si="18"/>
        <v>9</v>
      </c>
      <c r="G114" s="2">
        <f t="shared" si="19"/>
        <v>1530</v>
      </c>
      <c r="H114" s="11">
        <f t="shared" si="15"/>
        <v>0</v>
      </c>
      <c r="I114" s="2">
        <v>250</v>
      </c>
      <c r="J114" s="2">
        <f t="shared" si="20"/>
        <v>0</v>
      </c>
      <c r="K114" s="27">
        <f t="shared" si="16"/>
        <v>0</v>
      </c>
      <c r="L114" s="2">
        <f t="shared" si="17"/>
        <v>2250</v>
      </c>
    </row>
    <row r="115" spans="1:12">
      <c r="A115" s="18">
        <v>8818</v>
      </c>
      <c r="B115" s="2" t="s">
        <v>50</v>
      </c>
      <c r="C115" s="2">
        <v>3</v>
      </c>
      <c r="D115" s="5">
        <v>100</v>
      </c>
      <c r="E115" s="7">
        <f t="shared" si="14"/>
        <v>0</v>
      </c>
      <c r="F115" s="2">
        <f t="shared" si="18"/>
        <v>3</v>
      </c>
      <c r="G115" s="2">
        <f t="shared" si="19"/>
        <v>300</v>
      </c>
      <c r="H115" s="11">
        <f t="shared" si="15"/>
        <v>0</v>
      </c>
      <c r="I115" s="2">
        <v>150</v>
      </c>
      <c r="J115" s="2">
        <f t="shared" si="20"/>
        <v>0</v>
      </c>
      <c r="K115" s="27">
        <f t="shared" si="16"/>
        <v>0</v>
      </c>
      <c r="L115" s="2">
        <f t="shared" si="17"/>
        <v>450</v>
      </c>
    </row>
    <row r="116" spans="1:12">
      <c r="A116" s="18"/>
      <c r="B116" s="2" t="s">
        <v>174</v>
      </c>
      <c r="C116" s="2">
        <v>6</v>
      </c>
      <c r="D116" s="5">
        <v>100</v>
      </c>
      <c r="E116" s="7">
        <f t="shared" si="14"/>
        <v>0</v>
      </c>
      <c r="F116" s="2">
        <f t="shared" si="18"/>
        <v>6</v>
      </c>
      <c r="G116" s="2">
        <f t="shared" si="19"/>
        <v>600</v>
      </c>
      <c r="H116" s="11">
        <f t="shared" si="15"/>
        <v>0</v>
      </c>
      <c r="I116" s="2">
        <v>150</v>
      </c>
      <c r="J116" s="2">
        <f t="shared" si="20"/>
        <v>0</v>
      </c>
      <c r="K116" s="27">
        <f t="shared" si="16"/>
        <v>0</v>
      </c>
      <c r="L116" s="2">
        <f t="shared" si="17"/>
        <v>900</v>
      </c>
    </row>
    <row r="117" spans="1:12">
      <c r="A117" s="18"/>
      <c r="B117" s="2" t="s">
        <v>171</v>
      </c>
      <c r="C117" s="2">
        <v>6</v>
      </c>
      <c r="D117" s="5">
        <v>70</v>
      </c>
      <c r="E117" s="7">
        <f t="shared" si="14"/>
        <v>0</v>
      </c>
      <c r="F117" s="2">
        <f t="shared" si="18"/>
        <v>5</v>
      </c>
      <c r="G117" s="2">
        <f t="shared" si="19"/>
        <v>350</v>
      </c>
      <c r="H117" s="11">
        <f>0+0+1</f>
        <v>1</v>
      </c>
      <c r="I117" s="2">
        <v>150</v>
      </c>
      <c r="J117" s="2">
        <f t="shared" si="20"/>
        <v>150</v>
      </c>
      <c r="K117" s="27">
        <f t="shared" si="16"/>
        <v>80</v>
      </c>
      <c r="L117" s="2">
        <f t="shared" si="17"/>
        <v>750</v>
      </c>
    </row>
    <row r="118" spans="1:12">
      <c r="A118" s="18"/>
      <c r="B118" s="2" t="s">
        <v>173</v>
      </c>
      <c r="C118" s="2">
        <v>3</v>
      </c>
      <c r="D118" s="5">
        <v>100</v>
      </c>
      <c r="E118" s="7">
        <f t="shared" si="14"/>
        <v>0</v>
      </c>
      <c r="F118" s="2">
        <f t="shared" si="18"/>
        <v>2</v>
      </c>
      <c r="G118" s="2">
        <f t="shared" si="19"/>
        <v>200</v>
      </c>
      <c r="H118" s="11">
        <f>0+0+1</f>
        <v>1</v>
      </c>
      <c r="I118" s="2">
        <v>250</v>
      </c>
      <c r="J118" s="2">
        <f t="shared" si="20"/>
        <v>250</v>
      </c>
      <c r="K118" s="27">
        <f t="shared" si="16"/>
        <v>150</v>
      </c>
      <c r="L118" s="2">
        <f t="shared" si="17"/>
        <v>500</v>
      </c>
    </row>
    <row r="119" spans="1:12">
      <c r="A119" s="18"/>
      <c r="B119" s="2" t="s">
        <v>172</v>
      </c>
      <c r="C119" s="2">
        <v>6</v>
      </c>
      <c r="D119" s="5">
        <v>120</v>
      </c>
      <c r="E119" s="7">
        <f t="shared" si="14"/>
        <v>0</v>
      </c>
      <c r="F119" s="2">
        <f t="shared" si="18"/>
        <v>3</v>
      </c>
      <c r="G119" s="2">
        <f t="shared" si="19"/>
        <v>360</v>
      </c>
      <c r="H119" s="11">
        <f>0+0+1+2</f>
        <v>3</v>
      </c>
      <c r="I119" s="2">
        <v>200</v>
      </c>
      <c r="J119" s="2">
        <f t="shared" si="20"/>
        <v>600</v>
      </c>
      <c r="K119" s="27">
        <f t="shared" si="16"/>
        <v>240</v>
      </c>
      <c r="L119" s="2">
        <f t="shared" si="17"/>
        <v>600</v>
      </c>
    </row>
    <row r="120" spans="1:12">
      <c r="A120" s="18" t="s">
        <v>125</v>
      </c>
      <c r="B120" s="2" t="s">
        <v>11</v>
      </c>
      <c r="C120" s="2">
        <v>7</v>
      </c>
      <c r="D120" s="2">
        <v>65</v>
      </c>
      <c r="E120" s="7">
        <f t="shared" si="14"/>
        <v>0</v>
      </c>
      <c r="F120" s="2">
        <f t="shared" si="18"/>
        <v>6</v>
      </c>
      <c r="G120" s="2">
        <f t="shared" si="19"/>
        <v>390</v>
      </c>
      <c r="H120" s="11">
        <f>0+0+1</f>
        <v>1</v>
      </c>
      <c r="I120" s="2">
        <v>100</v>
      </c>
      <c r="J120" s="2">
        <f t="shared" si="20"/>
        <v>100</v>
      </c>
      <c r="K120" s="27">
        <f t="shared" si="16"/>
        <v>35</v>
      </c>
      <c r="L120" s="2">
        <f t="shared" si="17"/>
        <v>600</v>
      </c>
    </row>
    <row r="121" spans="1:12">
      <c r="A121" s="18"/>
      <c r="B121" s="2" t="s">
        <v>178</v>
      </c>
      <c r="C121" s="2">
        <v>12</v>
      </c>
      <c r="D121" s="2">
        <f>180/12</f>
        <v>15</v>
      </c>
      <c r="E121" s="7">
        <f t="shared" si="14"/>
        <v>0</v>
      </c>
      <c r="F121" s="2">
        <f t="shared" si="18"/>
        <v>12</v>
      </c>
      <c r="G121" s="2">
        <f t="shared" si="19"/>
        <v>180</v>
      </c>
      <c r="H121" s="11">
        <f t="shared" si="15"/>
        <v>0</v>
      </c>
      <c r="I121" s="2">
        <v>50</v>
      </c>
      <c r="J121" s="2">
        <f t="shared" si="20"/>
        <v>0</v>
      </c>
      <c r="K121" s="27">
        <f t="shared" si="16"/>
        <v>0</v>
      </c>
      <c r="L121" s="2">
        <f t="shared" si="17"/>
        <v>600</v>
      </c>
    </row>
    <row r="122" spans="1:12">
      <c r="A122" s="18">
        <v>2630</v>
      </c>
      <c r="B122" s="2" t="s">
        <v>10</v>
      </c>
      <c r="C122" s="2">
        <v>3</v>
      </c>
      <c r="D122" s="2">
        <v>100</v>
      </c>
      <c r="E122" s="7">
        <f t="shared" si="14"/>
        <v>0</v>
      </c>
      <c r="F122" s="2">
        <f t="shared" si="18"/>
        <v>2</v>
      </c>
      <c r="G122" s="2">
        <f t="shared" si="19"/>
        <v>200</v>
      </c>
      <c r="H122" s="11">
        <f>0+0+1</f>
        <v>1</v>
      </c>
      <c r="I122" s="2">
        <v>200</v>
      </c>
      <c r="J122" s="2">
        <f t="shared" si="20"/>
        <v>200</v>
      </c>
      <c r="K122" s="27">
        <f t="shared" si="16"/>
        <v>100</v>
      </c>
      <c r="L122" s="2">
        <f t="shared" si="17"/>
        <v>400</v>
      </c>
    </row>
    <row r="123" spans="1:12">
      <c r="A123" s="18" t="s">
        <v>126</v>
      </c>
      <c r="B123" s="2" t="s">
        <v>177</v>
      </c>
      <c r="C123" s="2">
        <v>8</v>
      </c>
      <c r="D123" s="2">
        <v>100</v>
      </c>
      <c r="E123" s="7">
        <f t="shared" si="14"/>
        <v>0</v>
      </c>
      <c r="F123" s="2">
        <f t="shared" si="18"/>
        <v>8</v>
      </c>
      <c r="G123" s="2">
        <f t="shared" si="19"/>
        <v>800</v>
      </c>
      <c r="H123" s="11">
        <f t="shared" si="15"/>
        <v>0</v>
      </c>
      <c r="I123" s="2">
        <v>200</v>
      </c>
      <c r="J123" s="2">
        <f t="shared" si="20"/>
        <v>0</v>
      </c>
      <c r="K123" s="27">
        <f t="shared" si="16"/>
        <v>0</v>
      </c>
      <c r="L123" s="2">
        <f t="shared" si="17"/>
        <v>1600</v>
      </c>
    </row>
    <row r="124" spans="1:12">
      <c r="A124" s="18"/>
      <c r="B124" s="2" t="s">
        <v>159</v>
      </c>
      <c r="C124" s="2">
        <v>6</v>
      </c>
      <c r="D124" s="2">
        <v>70</v>
      </c>
      <c r="E124" s="7">
        <f t="shared" si="14"/>
        <v>0</v>
      </c>
      <c r="F124" s="2">
        <f t="shared" si="18"/>
        <v>6</v>
      </c>
      <c r="G124" s="2">
        <f t="shared" si="19"/>
        <v>420</v>
      </c>
      <c r="H124" s="11">
        <f t="shared" si="15"/>
        <v>0</v>
      </c>
      <c r="I124" s="2">
        <v>150</v>
      </c>
      <c r="J124" s="2">
        <f t="shared" si="20"/>
        <v>0</v>
      </c>
      <c r="K124" s="27">
        <f t="shared" si="16"/>
        <v>0</v>
      </c>
      <c r="L124" s="2">
        <f t="shared" si="17"/>
        <v>900</v>
      </c>
    </row>
    <row r="125" spans="1:12">
      <c r="A125" s="18"/>
      <c r="B125" s="2" t="s">
        <v>160</v>
      </c>
      <c r="C125" s="2">
        <v>6</v>
      </c>
      <c r="D125" s="2">
        <v>50</v>
      </c>
      <c r="E125" s="7">
        <f t="shared" si="14"/>
        <v>0</v>
      </c>
      <c r="F125" s="2">
        <f t="shared" si="18"/>
        <v>5</v>
      </c>
      <c r="G125" s="2">
        <f t="shared" si="19"/>
        <v>250</v>
      </c>
      <c r="H125" s="11">
        <f>0+0+1</f>
        <v>1</v>
      </c>
      <c r="I125" s="2">
        <v>100</v>
      </c>
      <c r="J125" s="2">
        <f t="shared" si="20"/>
        <v>100</v>
      </c>
      <c r="K125" s="27">
        <f t="shared" si="16"/>
        <v>50</v>
      </c>
      <c r="L125" s="2">
        <f t="shared" si="17"/>
        <v>500</v>
      </c>
    </row>
    <row r="126" spans="1:12">
      <c r="A126" s="18"/>
      <c r="B126" s="2" t="s">
        <v>143</v>
      </c>
      <c r="C126" s="2">
        <v>8</v>
      </c>
      <c r="D126" s="3">
        <v>420</v>
      </c>
      <c r="E126" s="7">
        <f t="shared" si="14"/>
        <v>0</v>
      </c>
      <c r="F126" s="2">
        <f t="shared" si="18"/>
        <v>8</v>
      </c>
      <c r="G126" s="2">
        <f t="shared" si="19"/>
        <v>3360</v>
      </c>
      <c r="H126" s="11">
        <f t="shared" si="15"/>
        <v>0</v>
      </c>
      <c r="I126" s="2">
        <v>800</v>
      </c>
      <c r="J126" s="2">
        <f t="shared" si="20"/>
        <v>0</v>
      </c>
      <c r="K126" s="27">
        <f t="shared" si="16"/>
        <v>0</v>
      </c>
      <c r="L126" s="2">
        <f t="shared" si="17"/>
        <v>6400</v>
      </c>
    </row>
    <row r="127" spans="1:12">
      <c r="A127" s="18"/>
      <c r="B127" s="2" t="s">
        <v>148</v>
      </c>
      <c r="C127" s="2">
        <v>13</v>
      </c>
      <c r="D127" s="3">
        <v>420</v>
      </c>
      <c r="E127" s="7">
        <f t="shared" si="14"/>
        <v>0</v>
      </c>
      <c r="F127" s="2">
        <f t="shared" si="18"/>
        <v>13</v>
      </c>
      <c r="G127" s="2">
        <f t="shared" si="19"/>
        <v>5460</v>
      </c>
      <c r="H127" s="11">
        <f t="shared" si="15"/>
        <v>0</v>
      </c>
      <c r="I127" s="2">
        <v>1000</v>
      </c>
      <c r="J127" s="2">
        <f t="shared" si="20"/>
        <v>0</v>
      </c>
      <c r="K127" s="27">
        <f t="shared" si="16"/>
        <v>0</v>
      </c>
      <c r="L127" s="2">
        <f t="shared" si="17"/>
        <v>13000</v>
      </c>
    </row>
    <row r="128" spans="1:12">
      <c r="A128" s="18"/>
      <c r="B128" s="2" t="s">
        <v>144</v>
      </c>
      <c r="C128" s="2">
        <v>6</v>
      </c>
      <c r="D128" s="3">
        <v>420</v>
      </c>
      <c r="E128" s="7">
        <f t="shared" si="14"/>
        <v>0</v>
      </c>
      <c r="F128" s="2">
        <f t="shared" si="18"/>
        <v>6</v>
      </c>
      <c r="G128" s="2">
        <f t="shared" si="19"/>
        <v>2520</v>
      </c>
      <c r="H128" s="11">
        <f t="shared" si="15"/>
        <v>0</v>
      </c>
      <c r="I128" s="2">
        <v>1000</v>
      </c>
      <c r="J128" s="2">
        <f t="shared" si="20"/>
        <v>0</v>
      </c>
      <c r="K128" s="27">
        <f t="shared" si="16"/>
        <v>0</v>
      </c>
      <c r="L128" s="2">
        <f t="shared" si="17"/>
        <v>6000</v>
      </c>
    </row>
    <row r="129" spans="1:12">
      <c r="A129" s="18"/>
      <c r="B129" s="2" t="s">
        <v>145</v>
      </c>
      <c r="C129" s="2">
        <v>6</v>
      </c>
      <c r="D129" s="3">
        <v>420</v>
      </c>
      <c r="E129" s="7">
        <f t="shared" si="14"/>
        <v>0</v>
      </c>
      <c r="F129" s="2">
        <f t="shared" si="18"/>
        <v>6</v>
      </c>
      <c r="G129" s="2">
        <f t="shared" si="19"/>
        <v>2520</v>
      </c>
      <c r="H129" s="11">
        <f t="shared" si="15"/>
        <v>0</v>
      </c>
      <c r="I129" s="2">
        <v>1300</v>
      </c>
      <c r="J129" s="2">
        <f t="shared" si="20"/>
        <v>0</v>
      </c>
      <c r="K129" s="27">
        <f t="shared" si="16"/>
        <v>0</v>
      </c>
      <c r="L129" s="2">
        <f t="shared" si="17"/>
        <v>7800</v>
      </c>
    </row>
    <row r="130" spans="1:12">
      <c r="A130" s="18"/>
      <c r="B130" s="2" t="s">
        <v>146</v>
      </c>
      <c r="C130" s="2">
        <v>1</v>
      </c>
      <c r="D130" s="3">
        <v>420</v>
      </c>
      <c r="E130" s="7">
        <f t="shared" si="14"/>
        <v>0</v>
      </c>
      <c r="F130" s="2">
        <f t="shared" si="18"/>
        <v>1</v>
      </c>
      <c r="G130" s="2">
        <f t="shared" si="19"/>
        <v>420</v>
      </c>
      <c r="H130" s="11">
        <f t="shared" si="15"/>
        <v>0</v>
      </c>
      <c r="I130" s="2">
        <v>1000</v>
      </c>
      <c r="J130" s="2">
        <f t="shared" si="20"/>
        <v>0</v>
      </c>
      <c r="K130" s="27">
        <f t="shared" si="16"/>
        <v>0</v>
      </c>
      <c r="L130" s="2">
        <f t="shared" si="17"/>
        <v>1000</v>
      </c>
    </row>
    <row r="131" spans="1:12">
      <c r="A131" s="18"/>
      <c r="B131" s="2" t="s">
        <v>147</v>
      </c>
      <c r="C131" s="2">
        <v>7</v>
      </c>
      <c r="D131" s="3">
        <v>700</v>
      </c>
      <c r="E131" s="7">
        <f t="shared" si="14"/>
        <v>0</v>
      </c>
      <c r="F131" s="2">
        <f t="shared" si="18"/>
        <v>7</v>
      </c>
      <c r="G131" s="2">
        <f t="shared" si="19"/>
        <v>4900</v>
      </c>
      <c r="H131" s="11">
        <f t="shared" si="15"/>
        <v>0</v>
      </c>
      <c r="I131" s="2">
        <v>1500</v>
      </c>
      <c r="J131" s="2">
        <f t="shared" si="20"/>
        <v>0</v>
      </c>
      <c r="K131" s="27">
        <f t="shared" si="16"/>
        <v>0</v>
      </c>
      <c r="L131" s="2">
        <f t="shared" si="17"/>
        <v>10500</v>
      </c>
    </row>
    <row r="132" spans="1:12">
      <c r="A132" s="18"/>
      <c r="B132" s="2" t="s">
        <v>66</v>
      </c>
      <c r="C132" s="2">
        <v>32</v>
      </c>
      <c r="D132" s="2">
        <v>140</v>
      </c>
      <c r="E132" s="7">
        <f t="shared" ref="E132:E138" si="21">0+0</f>
        <v>0</v>
      </c>
      <c r="F132" s="2">
        <f t="shared" si="18"/>
        <v>32</v>
      </c>
      <c r="G132" s="2">
        <f t="shared" si="19"/>
        <v>4480</v>
      </c>
      <c r="H132" s="11">
        <f t="shared" si="15"/>
        <v>0</v>
      </c>
      <c r="I132" s="2">
        <v>250</v>
      </c>
      <c r="J132" s="2">
        <f t="shared" si="20"/>
        <v>0</v>
      </c>
      <c r="K132" s="27">
        <f t="shared" si="16"/>
        <v>0</v>
      </c>
      <c r="L132" s="2">
        <f t="shared" si="17"/>
        <v>8000</v>
      </c>
    </row>
    <row r="133" spans="1:12">
      <c r="A133" s="18"/>
      <c r="B133" s="2" t="s">
        <v>84</v>
      </c>
      <c r="C133" s="2">
        <v>6</v>
      </c>
      <c r="D133" s="2">
        <f>13*14</f>
        <v>182</v>
      </c>
      <c r="E133" s="7">
        <f t="shared" si="21"/>
        <v>0</v>
      </c>
      <c r="F133" s="2">
        <f t="shared" si="18"/>
        <v>5</v>
      </c>
      <c r="G133" s="2">
        <f t="shared" si="19"/>
        <v>910</v>
      </c>
      <c r="H133" s="11">
        <f>0+0+1</f>
        <v>1</v>
      </c>
      <c r="I133" s="2">
        <v>320</v>
      </c>
      <c r="J133" s="2">
        <f t="shared" si="20"/>
        <v>320</v>
      </c>
      <c r="K133" s="27">
        <f t="shared" si="16"/>
        <v>138</v>
      </c>
      <c r="L133" s="2">
        <f t="shared" si="17"/>
        <v>1600</v>
      </c>
    </row>
    <row r="134" spans="1:12">
      <c r="A134" s="18"/>
      <c r="B134" s="2" t="s">
        <v>164</v>
      </c>
      <c r="C134" s="2">
        <v>10</v>
      </c>
      <c r="D134" s="2">
        <v>140</v>
      </c>
      <c r="E134" s="7">
        <f t="shared" si="21"/>
        <v>0</v>
      </c>
      <c r="F134" s="2">
        <f>(E134+C134)-H134</f>
        <v>9</v>
      </c>
      <c r="G134" s="2">
        <f>F134*D134</f>
        <v>1260</v>
      </c>
      <c r="H134" s="11">
        <f>0+0+1</f>
        <v>1</v>
      </c>
      <c r="I134" s="2">
        <v>200</v>
      </c>
      <c r="J134" s="2">
        <f>I134*H134</f>
        <v>200</v>
      </c>
      <c r="K134" s="27">
        <f t="shared" si="16"/>
        <v>60</v>
      </c>
      <c r="L134" s="2">
        <f t="shared" si="17"/>
        <v>1800</v>
      </c>
    </row>
    <row r="135" spans="1:12">
      <c r="A135" s="18"/>
      <c r="B135" s="2" t="s">
        <v>179</v>
      </c>
      <c r="C135" s="2">
        <v>12</v>
      </c>
      <c r="D135" s="2">
        <f>840/12</f>
        <v>70</v>
      </c>
      <c r="E135" s="7">
        <f t="shared" si="21"/>
        <v>0</v>
      </c>
      <c r="F135" s="2">
        <f>(E135+C135)-H135</f>
        <v>12</v>
      </c>
      <c r="G135" s="2">
        <f>F135*D135</f>
        <v>840</v>
      </c>
      <c r="H135" s="11">
        <f t="shared" ref="H135:H138" si="22">0+0</f>
        <v>0</v>
      </c>
      <c r="I135" s="2">
        <v>150</v>
      </c>
      <c r="J135" s="2">
        <f>I135*H135</f>
        <v>0</v>
      </c>
      <c r="K135" s="27">
        <f t="shared" si="16"/>
        <v>0</v>
      </c>
      <c r="L135" s="2">
        <f t="shared" si="17"/>
        <v>1800</v>
      </c>
    </row>
    <row r="136" spans="1:12">
      <c r="A136" s="18" t="s">
        <v>127</v>
      </c>
      <c r="B136" s="2" t="s">
        <v>57</v>
      </c>
      <c r="C136" s="2">
        <v>3</v>
      </c>
      <c r="D136" s="5">
        <v>150</v>
      </c>
      <c r="E136" s="7">
        <f t="shared" si="21"/>
        <v>0</v>
      </c>
      <c r="F136" s="2">
        <f>(E136+C136)-H136</f>
        <v>3</v>
      </c>
      <c r="G136" s="2">
        <f>F136*D136</f>
        <v>450</v>
      </c>
      <c r="H136" s="11">
        <f t="shared" si="22"/>
        <v>0</v>
      </c>
      <c r="I136" s="2">
        <v>250</v>
      </c>
      <c r="J136" s="2">
        <f>I136*H136</f>
        <v>0</v>
      </c>
      <c r="K136" s="27">
        <f t="shared" si="16"/>
        <v>0</v>
      </c>
      <c r="L136" s="2">
        <f t="shared" si="17"/>
        <v>750</v>
      </c>
    </row>
    <row r="137" spans="1:12">
      <c r="A137" s="18" t="s">
        <v>163</v>
      </c>
      <c r="B137" s="2" t="s">
        <v>57</v>
      </c>
      <c r="C137" s="2">
        <v>12</v>
      </c>
      <c r="D137" s="5">
        <v>100</v>
      </c>
      <c r="E137" s="7">
        <f t="shared" si="21"/>
        <v>0</v>
      </c>
      <c r="F137" s="2">
        <f>(E137+C137)-H137</f>
        <v>11</v>
      </c>
      <c r="G137" s="2">
        <f>F137*D137</f>
        <v>1100</v>
      </c>
      <c r="H137" s="11">
        <f>0+0+1</f>
        <v>1</v>
      </c>
      <c r="I137" s="2">
        <v>150</v>
      </c>
      <c r="J137" s="2">
        <f>I137*H137</f>
        <v>150</v>
      </c>
      <c r="K137" s="27">
        <f t="shared" si="16"/>
        <v>50</v>
      </c>
      <c r="L137" s="2">
        <f t="shared" si="17"/>
        <v>1650</v>
      </c>
    </row>
    <row r="138" spans="1:12">
      <c r="A138" s="15"/>
      <c r="B138" s="2" t="s">
        <v>108</v>
      </c>
      <c r="C138" s="2">
        <v>4</v>
      </c>
      <c r="D138" s="2">
        <v>80</v>
      </c>
      <c r="E138" s="7">
        <f t="shared" si="21"/>
        <v>0</v>
      </c>
      <c r="F138" s="2">
        <f>(E138+C138)-H138</f>
        <v>4</v>
      </c>
      <c r="G138" s="2">
        <f>F138*D138</f>
        <v>320</v>
      </c>
      <c r="H138" s="11">
        <f t="shared" si="22"/>
        <v>0</v>
      </c>
      <c r="I138" s="2">
        <v>120</v>
      </c>
      <c r="J138" s="2">
        <f>I138*H138</f>
        <v>0</v>
      </c>
      <c r="K138" s="27">
        <f t="shared" si="16"/>
        <v>0</v>
      </c>
      <c r="L138" s="2">
        <f t="shared" si="17"/>
        <v>480</v>
      </c>
    </row>
    <row r="139" spans="1:12" ht="15.75" thickBot="1">
      <c r="A139" s="20"/>
      <c r="B139" s="22"/>
      <c r="C139" s="22"/>
      <c r="D139" s="22"/>
      <c r="E139" s="22"/>
      <c r="F139" s="22"/>
      <c r="G139" s="22"/>
      <c r="H139" s="22"/>
      <c r="I139" s="22"/>
      <c r="J139" s="22"/>
      <c r="K139" s="28"/>
      <c r="L139" s="2"/>
    </row>
    <row r="140" spans="1:12" ht="15.75" thickBot="1">
      <c r="A140" s="21"/>
      <c r="B140" s="8" t="s">
        <v>71</v>
      </c>
      <c r="C140" s="23"/>
      <c r="D140" s="23"/>
      <c r="E140" s="23"/>
      <c r="F140" s="23"/>
      <c r="G140" s="24">
        <f>SUM(G4:G139)</f>
        <v>127380.83333333334</v>
      </c>
      <c r="H140" s="23"/>
      <c r="I140" s="23"/>
      <c r="J140" s="9">
        <f>SUM(J4:J139)</f>
        <v>11130</v>
      </c>
      <c r="K140" s="30">
        <f>SUM(K4:K139)</f>
        <v>5217.166666666667</v>
      </c>
      <c r="L140" s="29">
        <f>SUM(L4:L139)</f>
        <v>261260</v>
      </c>
    </row>
  </sheetData>
  <sortState ref="A5:K112">
    <sortCondition ref="B112"/>
  </sortState>
  <mergeCells count="2">
    <mergeCell ref="A1:K1"/>
    <mergeCell ref="A2:K2"/>
  </mergeCells>
  <pageMargins left="0.7" right="0.7" top="0.75" bottom="0.75" header="0.3" footer="0.3"/>
  <pageSetup orientation="portrait" r:id="rId1"/>
  <ignoredErrors>
    <ignoredError sqref="A4 A21:A24 A72:A78 A136 A128:A129 A126 A80:A82 A97:A109 A122:A123 A95 A87:A92 A112:A115 A120 A132:A13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2014-04-06T17:13:41Z</dcterms:modified>
</cp:coreProperties>
</file>