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95" i="1"/>
  <c r="I45"/>
  <c r="I56"/>
  <c r="I130"/>
  <c r="I72"/>
  <c r="I108"/>
  <c r="I10"/>
  <c r="I170"/>
  <c r="I118"/>
  <c r="I141"/>
  <c r="I66"/>
  <c r="I91"/>
  <c r="I22"/>
  <c r="I151"/>
  <c r="I60"/>
  <c r="I100"/>
  <c r="I26"/>
  <c r="I121" l="1"/>
  <c r="I168"/>
  <c r="I87"/>
  <c r="I53"/>
  <c r="I88"/>
  <c r="I148"/>
  <c r="I54"/>
  <c r="I9"/>
  <c r="I157"/>
  <c r="I55"/>
  <c r="I132"/>
  <c r="I161"/>
  <c r="I162"/>
  <c r="I163"/>
  <c r="I164"/>
  <c r="I165"/>
  <c r="I166"/>
  <c r="I167"/>
  <c r="I169"/>
  <c r="I171"/>
  <c r="I172"/>
  <c r="I173"/>
  <c r="I174"/>
  <c r="I175"/>
  <c r="I135"/>
  <c r="I136"/>
  <c r="I137"/>
  <c r="I138"/>
  <c r="I139"/>
  <c r="I140"/>
  <c r="I142"/>
  <c r="I143"/>
  <c r="I144"/>
  <c r="I145"/>
  <c r="I146"/>
  <c r="I147"/>
  <c r="I149"/>
  <c r="I150"/>
  <c r="I152"/>
  <c r="I153"/>
  <c r="I154"/>
  <c r="I155"/>
  <c r="I156"/>
  <c r="I158"/>
  <c r="I159"/>
  <c r="I160"/>
  <c r="I111"/>
  <c r="I112"/>
  <c r="I113"/>
  <c r="I114"/>
  <c r="I115"/>
  <c r="I116"/>
  <c r="K116" s="1"/>
  <c r="I117"/>
  <c r="I119"/>
  <c r="I120"/>
  <c r="I122"/>
  <c r="I123"/>
  <c r="I124"/>
  <c r="I125"/>
  <c r="I126"/>
  <c r="I127"/>
  <c r="I128"/>
  <c r="I129"/>
  <c r="I131"/>
  <c r="I133"/>
  <c r="I134"/>
  <c r="I96"/>
  <c r="I97"/>
  <c r="I98"/>
  <c r="I99"/>
  <c r="I101"/>
  <c r="I102"/>
  <c r="I103"/>
  <c r="I104"/>
  <c r="I105"/>
  <c r="I106"/>
  <c r="I107"/>
  <c r="I109"/>
  <c r="I110"/>
  <c r="I77"/>
  <c r="I78"/>
  <c r="I79"/>
  <c r="I80"/>
  <c r="I81"/>
  <c r="I82"/>
  <c r="I83"/>
  <c r="I84"/>
  <c r="I85"/>
  <c r="I86"/>
  <c r="I89"/>
  <c r="I90"/>
  <c r="I92"/>
  <c r="I93"/>
  <c r="I94"/>
  <c r="I52"/>
  <c r="I57"/>
  <c r="I58"/>
  <c r="I59"/>
  <c r="I61"/>
  <c r="I62"/>
  <c r="I63"/>
  <c r="I64"/>
  <c r="I65"/>
  <c r="I67"/>
  <c r="I68"/>
  <c r="I69"/>
  <c r="I70"/>
  <c r="I71"/>
  <c r="I73"/>
  <c r="I74"/>
  <c r="I75"/>
  <c r="I76"/>
  <c r="I30"/>
  <c r="I31"/>
  <c r="I32"/>
  <c r="I33"/>
  <c r="I34"/>
  <c r="I35"/>
  <c r="I36"/>
  <c r="I37"/>
  <c r="I38"/>
  <c r="I39"/>
  <c r="I40"/>
  <c r="K40" s="1"/>
  <c r="I41"/>
  <c r="I42"/>
  <c r="I43"/>
  <c r="I44"/>
  <c r="I46"/>
  <c r="I47"/>
  <c r="I48"/>
  <c r="I49"/>
  <c r="I50"/>
  <c r="I51"/>
  <c r="I5"/>
  <c r="I6"/>
  <c r="I7"/>
  <c r="I8"/>
  <c r="I11"/>
  <c r="I12"/>
  <c r="I13"/>
  <c r="I14"/>
  <c r="I15"/>
  <c r="I16"/>
  <c r="I17"/>
  <c r="I18"/>
  <c r="I19"/>
  <c r="I20"/>
  <c r="I21"/>
  <c r="I23"/>
  <c r="I24"/>
  <c r="I25"/>
  <c r="I27"/>
  <c r="I28"/>
  <c r="I29"/>
  <c r="F171"/>
  <c r="F172"/>
  <c r="F173"/>
  <c r="F174"/>
  <c r="F175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01"/>
  <c r="F102"/>
  <c r="F103"/>
  <c r="F104"/>
  <c r="F105"/>
  <c r="F106"/>
  <c r="F107"/>
  <c r="F108"/>
  <c r="F109"/>
  <c r="F110"/>
  <c r="F111"/>
  <c r="F112"/>
  <c r="F113"/>
  <c r="F114"/>
  <c r="F115"/>
  <c r="F84"/>
  <c r="F85"/>
  <c r="F86"/>
  <c r="F87"/>
  <c r="F88"/>
  <c r="F89"/>
  <c r="F90"/>
  <c r="F91"/>
  <c r="F92"/>
  <c r="F93"/>
  <c r="F94"/>
  <c r="F95"/>
  <c r="F96"/>
  <c r="F97"/>
  <c r="F98"/>
  <c r="F99"/>
  <c r="F100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48"/>
  <c r="F49"/>
  <c r="F50"/>
  <c r="F51"/>
  <c r="F52"/>
  <c r="F53"/>
  <c r="F54"/>
  <c r="F55"/>
  <c r="F56"/>
  <c r="F57"/>
  <c r="F58"/>
  <c r="F59"/>
  <c r="F60"/>
  <c r="F61"/>
  <c r="F62"/>
  <c r="F33"/>
  <c r="F34"/>
  <c r="F35"/>
  <c r="F36"/>
  <c r="F37"/>
  <c r="F38"/>
  <c r="F39"/>
  <c r="F40"/>
  <c r="F41"/>
  <c r="F42"/>
  <c r="F43"/>
  <c r="F44"/>
  <c r="F45"/>
  <c r="F46"/>
  <c r="F47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K95" l="1"/>
  <c r="L95"/>
  <c r="G95"/>
  <c r="K38"/>
  <c r="L38"/>
  <c r="G38"/>
  <c r="K22"/>
  <c r="L22"/>
  <c r="G22"/>
  <c r="K17"/>
  <c r="L17"/>
  <c r="G17"/>
  <c r="K16"/>
  <c r="L16"/>
  <c r="G16"/>
  <c r="E14"/>
  <c r="H16" l="1"/>
  <c r="N16"/>
  <c r="H17"/>
  <c r="N17"/>
  <c r="H38"/>
  <c r="N38"/>
  <c r="H95"/>
  <c r="N95"/>
  <c r="H22"/>
  <c r="N22"/>
  <c r="M95"/>
  <c r="M38"/>
  <c r="M22"/>
  <c r="M17"/>
  <c r="M16"/>
  <c r="K36"/>
  <c r="L36"/>
  <c r="G36"/>
  <c r="K114"/>
  <c r="L114"/>
  <c r="G114"/>
  <c r="K113"/>
  <c r="L113"/>
  <c r="G113"/>
  <c r="K43"/>
  <c r="L43"/>
  <c r="G43"/>
  <c r="K126"/>
  <c r="F5"/>
  <c r="F6"/>
  <c r="F7"/>
  <c r="F8"/>
  <c r="F9"/>
  <c r="F10"/>
  <c r="F11"/>
  <c r="F12"/>
  <c r="F13"/>
  <c r="H113" l="1"/>
  <c r="N113"/>
  <c r="H36"/>
  <c r="N36"/>
  <c r="H43"/>
  <c r="N43"/>
  <c r="H114"/>
  <c r="N114"/>
  <c r="M114"/>
  <c r="M113"/>
  <c r="M36"/>
  <c r="M43"/>
  <c r="K170"/>
  <c r="G170"/>
  <c r="E170"/>
  <c r="L170" s="1"/>
  <c r="E45"/>
  <c r="K87"/>
  <c r="G87"/>
  <c r="E87"/>
  <c r="L87" s="1"/>
  <c r="K31"/>
  <c r="G31"/>
  <c r="E31"/>
  <c r="L31" s="1"/>
  <c r="E29"/>
  <c r="H170" l="1"/>
  <c r="H31"/>
  <c r="N31"/>
  <c r="H87"/>
  <c r="N87"/>
  <c r="M31"/>
  <c r="M170"/>
  <c r="M87"/>
  <c r="I4" l="1"/>
  <c r="K33" l="1"/>
  <c r="G9"/>
  <c r="N9" s="1"/>
  <c r="L126" l="1"/>
  <c r="G126"/>
  <c r="H126" s="1"/>
  <c r="L123"/>
  <c r="L124"/>
  <c r="K124"/>
  <c r="G123"/>
  <c r="G124"/>
  <c r="H124" s="1"/>
  <c r="H123" l="1"/>
  <c r="N123"/>
  <c r="M124"/>
  <c r="K11"/>
  <c r="L11"/>
  <c r="G11"/>
  <c r="L171"/>
  <c r="K171"/>
  <c r="G171"/>
  <c r="L172"/>
  <c r="K172"/>
  <c r="G172"/>
  <c r="H172" s="1"/>
  <c r="K128"/>
  <c r="L128"/>
  <c r="G128"/>
  <c r="H128" s="1"/>
  <c r="K96"/>
  <c r="L96"/>
  <c r="G96"/>
  <c r="K131"/>
  <c r="L131"/>
  <c r="G131"/>
  <c r="H131" s="1"/>
  <c r="L103"/>
  <c r="K103"/>
  <c r="G103"/>
  <c r="L125"/>
  <c r="K125"/>
  <c r="G125"/>
  <c r="H125" s="1"/>
  <c r="K144"/>
  <c r="G144"/>
  <c r="H144" s="1"/>
  <c r="L61"/>
  <c r="G61"/>
  <c r="N61" s="1"/>
  <c r="L18"/>
  <c r="G18"/>
  <c r="N18" s="1"/>
  <c r="L143"/>
  <c r="G143"/>
  <c r="H143" s="1"/>
  <c r="H103" l="1"/>
  <c r="N103"/>
  <c r="H96"/>
  <c r="N96"/>
  <c r="H11"/>
  <c r="N11"/>
  <c r="H171"/>
  <c r="M11"/>
  <c r="M103"/>
  <c r="M96"/>
  <c r="M172"/>
  <c r="M171"/>
  <c r="M128"/>
  <c r="M131"/>
  <c r="M125"/>
  <c r="H18"/>
  <c r="M18"/>
  <c r="H61"/>
  <c r="M61"/>
  <c r="K143"/>
  <c r="K18"/>
  <c r="K61"/>
  <c r="L144"/>
  <c r="M144"/>
  <c r="M143"/>
  <c r="L110"/>
  <c r="L109"/>
  <c r="G109"/>
  <c r="N109" s="1"/>
  <c r="G110"/>
  <c r="N110" s="1"/>
  <c r="K42"/>
  <c r="M110" l="1"/>
  <c r="H110"/>
  <c r="H109"/>
  <c r="M109"/>
  <c r="K110"/>
  <c r="K109"/>
  <c r="L111"/>
  <c r="G111"/>
  <c r="N111" s="1"/>
  <c r="L4"/>
  <c r="F4"/>
  <c r="G4" s="1"/>
  <c r="N4" s="1"/>
  <c r="G44"/>
  <c r="N44" s="1"/>
  <c r="L19"/>
  <c r="G19"/>
  <c r="N19" s="1"/>
  <c r="L20"/>
  <c r="L13"/>
  <c r="L14"/>
  <c r="L15"/>
  <c r="G20"/>
  <c r="N20" s="1"/>
  <c r="K108"/>
  <c r="K41"/>
  <c r="L41"/>
  <c r="K37"/>
  <c r="K35"/>
  <c r="K39"/>
  <c r="L37"/>
  <c r="L39"/>
  <c r="G42"/>
  <c r="N42" s="1"/>
  <c r="L42"/>
  <c r="M44" l="1"/>
  <c r="H44"/>
  <c r="L44"/>
  <c r="K44"/>
  <c r="K4"/>
  <c r="K111"/>
  <c r="G108"/>
  <c r="N108" s="1"/>
  <c r="M111"/>
  <c r="H111"/>
  <c r="H4"/>
  <c r="M4"/>
  <c r="G40"/>
  <c r="N40" s="1"/>
  <c r="G39"/>
  <c r="N39" s="1"/>
  <c r="G35"/>
  <c r="N35" s="1"/>
  <c r="M42"/>
  <c r="H42"/>
  <c r="G41"/>
  <c r="G37"/>
  <c r="L40"/>
  <c r="H40"/>
  <c r="H39"/>
  <c r="H35"/>
  <c r="K20"/>
  <c r="K15"/>
  <c r="K14"/>
  <c r="K13"/>
  <c r="K19"/>
  <c r="H19"/>
  <c r="M19"/>
  <c r="H20"/>
  <c r="M20"/>
  <c r="M41"/>
  <c r="M39"/>
  <c r="K107"/>
  <c r="H37" l="1"/>
  <c r="N37"/>
  <c r="H41"/>
  <c r="N41"/>
  <c r="M40"/>
  <c r="M108"/>
  <c r="G5"/>
  <c r="N5" s="1"/>
  <c r="L168" l="1"/>
  <c r="L106"/>
  <c r="L68"/>
  <c r="L166"/>
  <c r="L173"/>
  <c r="L174"/>
  <c r="L175"/>
  <c r="L146"/>
  <c r="L147"/>
  <c r="L148"/>
  <c r="L149"/>
  <c r="L150"/>
  <c r="L151"/>
  <c r="L152"/>
  <c r="L153"/>
  <c r="L154"/>
  <c r="L156"/>
  <c r="L157"/>
  <c r="L158"/>
  <c r="L159"/>
  <c r="L160"/>
  <c r="L161"/>
  <c r="L162"/>
  <c r="L163"/>
  <c r="L164"/>
  <c r="L165"/>
  <c r="L118"/>
  <c r="L119"/>
  <c r="L120"/>
  <c r="L121"/>
  <c r="L122"/>
  <c r="L127"/>
  <c r="L130"/>
  <c r="L132"/>
  <c r="L142"/>
  <c r="L92"/>
  <c r="L93"/>
  <c r="L94"/>
  <c r="L97"/>
  <c r="L98"/>
  <c r="L99"/>
  <c r="L100"/>
  <c r="L101"/>
  <c r="L102"/>
  <c r="L104"/>
  <c r="L105"/>
  <c r="L112"/>
  <c r="L115"/>
  <c r="L116"/>
  <c r="L117"/>
  <c r="L76"/>
  <c r="L90"/>
  <c r="L91"/>
  <c r="L66"/>
  <c r="L67"/>
  <c r="L69"/>
  <c r="L73"/>
  <c r="L74"/>
  <c r="L75"/>
  <c r="G6"/>
  <c r="N6" s="1"/>
  <c r="G14"/>
  <c r="N14" s="1"/>
  <c r="G15"/>
  <c r="N15" s="1"/>
  <c r="L145" l="1"/>
  <c r="G145"/>
  <c r="H145" s="1"/>
  <c r="K169"/>
  <c r="G169"/>
  <c r="E169"/>
  <c r="L169" s="1"/>
  <c r="K155"/>
  <c r="G155"/>
  <c r="E155"/>
  <c r="L155" s="1"/>
  <c r="K65"/>
  <c r="G65"/>
  <c r="N65" s="1"/>
  <c r="E65"/>
  <c r="L65" s="1"/>
  <c r="K64"/>
  <c r="G64"/>
  <c r="N64" s="1"/>
  <c r="E64"/>
  <c r="L64" s="1"/>
  <c r="K150"/>
  <c r="G150"/>
  <c r="K152"/>
  <c r="G152"/>
  <c r="K153"/>
  <c r="G153"/>
  <c r="K151"/>
  <c r="G151"/>
  <c r="H155" l="1"/>
  <c r="H169"/>
  <c r="M155"/>
  <c r="M169"/>
  <c r="H151"/>
  <c r="M151"/>
  <c r="H153"/>
  <c r="M153"/>
  <c r="H152"/>
  <c r="M152"/>
  <c r="H150"/>
  <c r="M150"/>
  <c r="H64"/>
  <c r="M64"/>
  <c r="H65"/>
  <c r="M65"/>
  <c r="E79" l="1"/>
  <c r="L79" s="1"/>
  <c r="E78"/>
  <c r="L78" s="1"/>
  <c r="E77"/>
  <c r="L77" s="1"/>
  <c r="L25"/>
  <c r="K25"/>
  <c r="G25"/>
  <c r="G79"/>
  <c r="N79" s="1"/>
  <c r="G78"/>
  <c r="N78" s="1"/>
  <c r="G77"/>
  <c r="N77" s="1"/>
  <c r="K121"/>
  <c r="G121"/>
  <c r="K120"/>
  <c r="G120"/>
  <c r="H120" l="1"/>
  <c r="N120"/>
  <c r="H25"/>
  <c r="N25"/>
  <c r="H121"/>
  <c r="N121"/>
  <c r="H77"/>
  <c r="M77"/>
  <c r="H78"/>
  <c r="M78"/>
  <c r="H79"/>
  <c r="M79"/>
  <c r="K77"/>
  <c r="K79"/>
  <c r="K78"/>
  <c r="M120"/>
  <c r="M25"/>
  <c r="M121"/>
  <c r="K53"/>
  <c r="G53"/>
  <c r="K123"/>
  <c r="K159"/>
  <c r="K158"/>
  <c r="G159"/>
  <c r="G158"/>
  <c r="G142"/>
  <c r="H53" l="1"/>
  <c r="N53"/>
  <c r="H142"/>
  <c r="M142"/>
  <c r="H158"/>
  <c r="M158"/>
  <c r="H159"/>
  <c r="M159"/>
  <c r="M123"/>
  <c r="K142"/>
  <c r="M53"/>
  <c r="L53"/>
  <c r="E107" l="1"/>
  <c r="L107" s="1"/>
  <c r="E108"/>
  <c r="L108" l="1"/>
  <c r="H108"/>
  <c r="G105"/>
  <c r="N105" s="1"/>
  <c r="G106"/>
  <c r="H106" l="1"/>
  <c r="N106"/>
  <c r="H105"/>
  <c r="M105"/>
  <c r="K106"/>
  <c r="K105"/>
  <c r="M106"/>
  <c r="G107"/>
  <c r="N107" s="1"/>
  <c r="G161"/>
  <c r="K165"/>
  <c r="G165"/>
  <c r="H165" s="1"/>
  <c r="G164"/>
  <c r="G13"/>
  <c r="N13" s="1"/>
  <c r="G76"/>
  <c r="N76" s="1"/>
  <c r="G75"/>
  <c r="L58"/>
  <c r="G58"/>
  <c r="N58" s="1"/>
  <c r="L63"/>
  <c r="G63"/>
  <c r="E134"/>
  <c r="L134" s="1"/>
  <c r="K167"/>
  <c r="G167"/>
  <c r="L167"/>
  <c r="E33"/>
  <c r="E32"/>
  <c r="K32"/>
  <c r="G32"/>
  <c r="K30"/>
  <c r="G30"/>
  <c r="K175"/>
  <c r="G175"/>
  <c r="H175" s="1"/>
  <c r="L29"/>
  <c r="G29"/>
  <c r="L33"/>
  <c r="G33"/>
  <c r="G90"/>
  <c r="K69"/>
  <c r="G69"/>
  <c r="H69"/>
  <c r="K130"/>
  <c r="K139"/>
  <c r="L6"/>
  <c r="L7"/>
  <c r="L8"/>
  <c r="K133"/>
  <c r="K135"/>
  <c r="K83"/>
  <c r="K80"/>
  <c r="K140"/>
  <c r="K137"/>
  <c r="L56"/>
  <c r="L57"/>
  <c r="K141"/>
  <c r="K85"/>
  <c r="L26"/>
  <c r="L27"/>
  <c r="L28"/>
  <c r="K47"/>
  <c r="K48"/>
  <c r="K46"/>
  <c r="K134"/>
  <c r="K45"/>
  <c r="K138"/>
  <c r="K71"/>
  <c r="K72"/>
  <c r="K81"/>
  <c r="K82"/>
  <c r="K84"/>
  <c r="K86"/>
  <c r="L51"/>
  <c r="L50"/>
  <c r="L49"/>
  <c r="L35"/>
  <c r="L21"/>
  <c r="L34"/>
  <c r="K62"/>
  <c r="K89"/>
  <c r="K88"/>
  <c r="K70"/>
  <c r="K129"/>
  <c r="K54"/>
  <c r="L55"/>
  <c r="K59"/>
  <c r="K60"/>
  <c r="L10"/>
  <c r="L12"/>
  <c r="L9"/>
  <c r="L5"/>
  <c r="K136"/>
  <c r="K23"/>
  <c r="K24"/>
  <c r="G60"/>
  <c r="G73"/>
  <c r="G68"/>
  <c r="G112"/>
  <c r="G163"/>
  <c r="H163" s="1"/>
  <c r="G162"/>
  <c r="H162" s="1"/>
  <c r="G160"/>
  <c r="H160" s="1"/>
  <c r="G166"/>
  <c r="H166" s="1"/>
  <c r="G74"/>
  <c r="G89"/>
  <c r="G173"/>
  <c r="H173" s="1"/>
  <c r="G174"/>
  <c r="H174" s="1"/>
  <c r="G91"/>
  <c r="G88"/>
  <c r="G70"/>
  <c r="G129"/>
  <c r="M129" s="1"/>
  <c r="G54"/>
  <c r="G55"/>
  <c r="G59"/>
  <c r="G93"/>
  <c r="G51"/>
  <c r="G50"/>
  <c r="G49"/>
  <c r="H15"/>
  <c r="G21"/>
  <c r="G92"/>
  <c r="G34"/>
  <c r="G62"/>
  <c r="G149"/>
  <c r="H149" s="1"/>
  <c r="G148"/>
  <c r="H148" s="1"/>
  <c r="G146"/>
  <c r="H146" s="1"/>
  <c r="G147"/>
  <c r="H147" s="1"/>
  <c r="G66"/>
  <c r="G67"/>
  <c r="G45"/>
  <c r="G138"/>
  <c r="M138" s="1"/>
  <c r="G71"/>
  <c r="G72"/>
  <c r="G81"/>
  <c r="G82"/>
  <c r="G84"/>
  <c r="G86"/>
  <c r="N86" s="1"/>
  <c r="G98"/>
  <c r="G97"/>
  <c r="G100"/>
  <c r="G94"/>
  <c r="G85"/>
  <c r="G127"/>
  <c r="H127" s="1"/>
  <c r="G117"/>
  <c r="G116"/>
  <c r="G118"/>
  <c r="G122"/>
  <c r="G26"/>
  <c r="G27"/>
  <c r="G28"/>
  <c r="G47"/>
  <c r="G48"/>
  <c r="G46"/>
  <c r="G134"/>
  <c r="M134" s="1"/>
  <c r="G157"/>
  <c r="H157" s="1"/>
  <c r="G10"/>
  <c r="G12"/>
  <c r="H9"/>
  <c r="G119"/>
  <c r="H5"/>
  <c r="G136"/>
  <c r="M136" s="1"/>
  <c r="G23"/>
  <c r="N23" s="1"/>
  <c r="G24"/>
  <c r="G139"/>
  <c r="M139" s="1"/>
  <c r="H6"/>
  <c r="G7"/>
  <c r="G8"/>
  <c r="G168"/>
  <c r="H168" s="1"/>
  <c r="G133"/>
  <c r="M133" s="1"/>
  <c r="G132"/>
  <c r="H132" s="1"/>
  <c r="G130"/>
  <c r="H130" s="1"/>
  <c r="G135"/>
  <c r="M135" s="1"/>
  <c r="G83"/>
  <c r="G80"/>
  <c r="G140"/>
  <c r="M140" s="1"/>
  <c r="G137"/>
  <c r="M137" s="1"/>
  <c r="G56"/>
  <c r="G57"/>
  <c r="G141"/>
  <c r="G104"/>
  <c r="G101"/>
  <c r="G99"/>
  <c r="G102"/>
  <c r="L52"/>
  <c r="K52"/>
  <c r="K156"/>
  <c r="K154"/>
  <c r="G52"/>
  <c r="G156"/>
  <c r="H156" s="1"/>
  <c r="G154"/>
  <c r="H154" s="1"/>
  <c r="G115"/>
  <c r="K115"/>
  <c r="H115"/>
  <c r="E60"/>
  <c r="L60" s="1"/>
  <c r="E59"/>
  <c r="L59" s="1"/>
  <c r="L54"/>
  <c r="E129"/>
  <c r="L129" s="1"/>
  <c r="E70"/>
  <c r="L70" s="1"/>
  <c r="E88"/>
  <c r="L88" s="1"/>
  <c r="E89"/>
  <c r="L89" s="1"/>
  <c r="E62"/>
  <c r="L62" s="1"/>
  <c r="E86"/>
  <c r="L86" s="1"/>
  <c r="E84"/>
  <c r="L84" s="1"/>
  <c r="E82"/>
  <c r="L82" s="1"/>
  <c r="E81"/>
  <c r="L81" s="1"/>
  <c r="E72"/>
  <c r="L72" s="1"/>
  <c r="E71"/>
  <c r="L71" s="1"/>
  <c r="E138"/>
  <c r="L138" s="1"/>
  <c r="L45"/>
  <c r="E46"/>
  <c r="L46" s="1"/>
  <c r="E48"/>
  <c r="L48" s="1"/>
  <c r="E47"/>
  <c r="L47" s="1"/>
  <c r="E85"/>
  <c r="L85" s="1"/>
  <c r="E140"/>
  <c r="L140" s="1"/>
  <c r="E141"/>
  <c r="L141" s="1"/>
  <c r="E137"/>
  <c r="L137" s="1"/>
  <c r="E80"/>
  <c r="L80" s="1"/>
  <c r="E83"/>
  <c r="L83" s="1"/>
  <c r="E135"/>
  <c r="L135" s="1"/>
  <c r="E133"/>
  <c r="L133" s="1"/>
  <c r="E139"/>
  <c r="L139" s="1"/>
  <c r="E24"/>
  <c r="L24" s="1"/>
  <c r="E23"/>
  <c r="L23" s="1"/>
  <c r="E136"/>
  <c r="L136" s="1"/>
  <c r="M115" l="1"/>
  <c r="N115"/>
  <c r="H102"/>
  <c r="N102"/>
  <c r="H101"/>
  <c r="N101"/>
  <c r="M83"/>
  <c r="N83"/>
  <c r="H8"/>
  <c r="N8"/>
  <c r="M24"/>
  <c r="N24"/>
  <c r="H119"/>
  <c r="N119"/>
  <c r="H12"/>
  <c r="N12"/>
  <c r="M46"/>
  <c r="N46"/>
  <c r="M47"/>
  <c r="N47"/>
  <c r="H27"/>
  <c r="N27"/>
  <c r="H122"/>
  <c r="N122"/>
  <c r="H116"/>
  <c r="N116"/>
  <c r="H94"/>
  <c r="N94"/>
  <c r="H97"/>
  <c r="N97"/>
  <c r="M82"/>
  <c r="N82"/>
  <c r="H67"/>
  <c r="N67"/>
  <c r="M62"/>
  <c r="N62"/>
  <c r="H92"/>
  <c r="N92"/>
  <c r="H50"/>
  <c r="N50"/>
  <c r="H93"/>
  <c r="N93"/>
  <c r="M89"/>
  <c r="N89"/>
  <c r="H112"/>
  <c r="N112"/>
  <c r="H73"/>
  <c r="N73"/>
  <c r="H33"/>
  <c r="N33"/>
  <c r="H29"/>
  <c r="N29"/>
  <c r="H30"/>
  <c r="N30"/>
  <c r="H32"/>
  <c r="N32"/>
  <c r="H63"/>
  <c r="N63"/>
  <c r="H75"/>
  <c r="N75"/>
  <c r="H52"/>
  <c r="N52"/>
  <c r="H99"/>
  <c r="N99"/>
  <c r="H104"/>
  <c r="N104"/>
  <c r="H57"/>
  <c r="N57"/>
  <c r="M80"/>
  <c r="N80"/>
  <c r="H7"/>
  <c r="N7"/>
  <c r="M48"/>
  <c r="N48"/>
  <c r="H28"/>
  <c r="N28"/>
  <c r="H117"/>
  <c r="N117"/>
  <c r="M85"/>
  <c r="N85"/>
  <c r="H98"/>
  <c r="N98"/>
  <c r="M84"/>
  <c r="N84"/>
  <c r="M81"/>
  <c r="N81"/>
  <c r="M71"/>
  <c r="N71"/>
  <c r="H34"/>
  <c r="N34"/>
  <c r="H21"/>
  <c r="N21"/>
  <c r="H49"/>
  <c r="N49"/>
  <c r="H51"/>
  <c r="N51"/>
  <c r="M59"/>
  <c r="N59"/>
  <c r="M70"/>
  <c r="N70"/>
  <c r="H74"/>
  <c r="N74"/>
  <c r="H68"/>
  <c r="N68"/>
  <c r="M69"/>
  <c r="N69"/>
  <c r="H90"/>
  <c r="N90"/>
  <c r="M45"/>
  <c r="N45"/>
  <c r="H56"/>
  <c r="N56"/>
  <c r="M72"/>
  <c r="N72"/>
  <c r="H10"/>
  <c r="N10"/>
  <c r="H118"/>
  <c r="N118"/>
  <c r="H91"/>
  <c r="N91"/>
  <c r="M60"/>
  <c r="N60"/>
  <c r="H100"/>
  <c r="N100"/>
  <c r="H26"/>
  <c r="N26"/>
  <c r="H66"/>
  <c r="N66"/>
  <c r="M88"/>
  <c r="N88"/>
  <c r="M54"/>
  <c r="N54"/>
  <c r="H55"/>
  <c r="N55"/>
  <c r="M141"/>
  <c r="M23"/>
  <c r="H23"/>
  <c r="M35"/>
  <c r="M37"/>
  <c r="M86"/>
  <c r="H86"/>
  <c r="H164"/>
  <c r="M164"/>
  <c r="H161"/>
  <c r="M161"/>
  <c r="H107"/>
  <c r="M107"/>
  <c r="K164"/>
  <c r="K161"/>
  <c r="M165"/>
  <c r="H13"/>
  <c r="M13"/>
  <c r="H76"/>
  <c r="M76"/>
  <c r="K76"/>
  <c r="K75"/>
  <c r="M75"/>
  <c r="H14"/>
  <c r="M14"/>
  <c r="H167"/>
  <c r="M167"/>
  <c r="H58"/>
  <c r="M58"/>
  <c r="K63"/>
  <c r="K58"/>
  <c r="M63"/>
  <c r="M5"/>
  <c r="M175"/>
  <c r="M174"/>
  <c r="M173"/>
  <c r="M168"/>
  <c r="M166"/>
  <c r="M163"/>
  <c r="M162"/>
  <c r="M160"/>
  <c r="M157"/>
  <c r="M156"/>
  <c r="M154"/>
  <c r="M149"/>
  <c r="M148"/>
  <c r="M147"/>
  <c r="M146"/>
  <c r="M145"/>
  <c r="M132"/>
  <c r="M130"/>
  <c r="M127"/>
  <c r="M122"/>
  <c r="M119"/>
  <c r="M118"/>
  <c r="M117"/>
  <c r="M116"/>
  <c r="M112"/>
  <c r="M104"/>
  <c r="M102"/>
  <c r="M101"/>
  <c r="M100"/>
  <c r="M99"/>
  <c r="M98"/>
  <c r="M97"/>
  <c r="M94"/>
  <c r="M93"/>
  <c r="M92"/>
  <c r="M90"/>
  <c r="M74"/>
  <c r="M73"/>
  <c r="M68"/>
  <c r="M67"/>
  <c r="M66"/>
  <c r="M57"/>
  <c r="M56"/>
  <c r="M55"/>
  <c r="M52"/>
  <c r="M51"/>
  <c r="M50"/>
  <c r="M49"/>
  <c r="M34"/>
  <c r="M33"/>
  <c r="M32"/>
  <c r="M30"/>
  <c r="M29"/>
  <c r="M28"/>
  <c r="M27"/>
  <c r="M26"/>
  <c r="M21"/>
  <c r="M15"/>
  <c r="M12"/>
  <c r="M10"/>
  <c r="M9"/>
  <c r="M8"/>
  <c r="M7"/>
  <c r="M6"/>
  <c r="M91"/>
  <c r="K90"/>
  <c r="K29"/>
  <c r="L30"/>
  <c r="L32"/>
  <c r="H141"/>
  <c r="H137"/>
  <c r="H140"/>
  <c r="H80"/>
  <c r="H83"/>
  <c r="H135"/>
  <c r="H133"/>
  <c r="H139"/>
  <c r="H24"/>
  <c r="H136"/>
  <c r="H134"/>
  <c r="H46"/>
  <c r="H48"/>
  <c r="H47"/>
  <c r="H85"/>
  <c r="H84"/>
  <c r="H82"/>
  <c r="H81"/>
  <c r="H72"/>
  <c r="H71"/>
  <c r="H138"/>
  <c r="H45"/>
  <c r="H62"/>
  <c r="H59"/>
  <c r="H54"/>
  <c r="H129"/>
  <c r="H70"/>
  <c r="H88"/>
  <c r="H89"/>
  <c r="H60"/>
  <c r="K7"/>
  <c r="K6"/>
  <c r="K5"/>
  <c r="K119"/>
  <c r="K9"/>
  <c r="K12"/>
  <c r="K10"/>
  <c r="K157"/>
  <c r="K74"/>
  <c r="K166"/>
  <c r="K160"/>
  <c r="K162"/>
  <c r="K163"/>
  <c r="K112"/>
  <c r="K145"/>
  <c r="K68"/>
  <c r="K73"/>
  <c r="K55"/>
  <c r="K91"/>
  <c r="K174"/>
  <c r="K173"/>
  <c r="K67"/>
  <c r="K66"/>
  <c r="K147"/>
  <c r="K146"/>
  <c r="K148"/>
  <c r="K149"/>
  <c r="K34"/>
  <c r="K92"/>
  <c r="K21"/>
  <c r="K49"/>
  <c r="K50"/>
  <c r="K51"/>
  <c r="K93"/>
  <c r="K94"/>
  <c r="K100"/>
  <c r="K97"/>
  <c r="K98"/>
  <c r="K28"/>
  <c r="K27"/>
  <c r="K26"/>
  <c r="K122"/>
  <c r="K118"/>
  <c r="K117"/>
  <c r="K127"/>
  <c r="K102"/>
  <c r="K99"/>
  <c r="K101"/>
  <c r="K104"/>
  <c r="K57"/>
  <c r="K56"/>
  <c r="K132"/>
  <c r="K168"/>
  <c r="K8"/>
  <c r="K177" l="1"/>
  <c r="L177"/>
  <c r="H177"/>
  <c r="M177"/>
</calcChain>
</file>

<file path=xl/sharedStrings.xml><?xml version="1.0" encoding="utf-8"?>
<sst xmlns="http://schemas.openxmlformats.org/spreadsheetml/2006/main" count="219" uniqueCount="217">
  <si>
    <t>Code</t>
  </si>
  <si>
    <t>Item Name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</si>
  <si>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</si>
  <si>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</si>
  <si>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</si>
  <si>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</si>
  <si>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</si>
  <si>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</si>
  <si>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</si>
  <si>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</si>
  <si>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</si>
  <si>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</si>
  <si>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</si>
  <si>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</si>
  <si>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</si>
  <si>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</si>
  <si>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</si>
  <si>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</si>
  <si>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</si>
  <si>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</si>
  <si>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</si>
  <si>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</si>
  <si>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</si>
  <si>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</si>
  <si>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</si>
  <si>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</si>
  <si>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</si>
  <si>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</si>
  <si>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</si>
  <si>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</si>
  <si>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</si>
  <si>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</si>
  <si>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</si>
  <si>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</si>
  <si>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</si>
  <si>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</si>
  <si>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</si>
  <si>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</si>
  <si>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</si>
  <si>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</si>
  <si>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</si>
  <si>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</si>
  <si>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</si>
  <si>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</si>
  <si>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</si>
  <si>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</si>
  <si>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</si>
  <si>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</si>
  <si>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</si>
  <si>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</si>
  <si>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</si>
  <si>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</si>
  <si>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</si>
  <si>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</si>
  <si>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</si>
  <si>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</si>
  <si>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</si>
  <si>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</si>
  <si>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</si>
  <si>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</si>
  <si>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</si>
  <si>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</si>
  <si>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</si>
  <si>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>Purchases</t>
  </si>
  <si>
    <t xml:space="preserve">Sales 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</si>
  <si>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</si>
  <si>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</si>
  <si>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</si>
  <si>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</si>
  <si>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</si>
  <si>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</si>
  <si>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</si>
  <si>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</si>
  <si>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</si>
  <si>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</si>
  <si>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</si>
  <si>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</si>
  <si>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</si>
  <si>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</si>
  <si>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</si>
  <si>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</si>
  <si>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</si>
  <si>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</si>
  <si>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</si>
  <si>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</si>
  <si>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</si>
  <si>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</si>
  <si>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</si>
  <si>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</si>
  <si>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</si>
  <si>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</si>
  <si>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</si>
  <si>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</si>
  <si>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</si>
  <si>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</si>
  <si>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</si>
  <si>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</si>
  <si>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</si>
  <si>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</si>
  <si>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</si>
  <si>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</si>
  <si>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</si>
  <si>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</si>
  <si>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</si>
  <si>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</si>
  <si>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</si>
  <si>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</si>
  <si>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</si>
  <si>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</si>
  <si>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</si>
  <si>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</si>
  <si>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</si>
  <si>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</si>
  <si>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</si>
  <si>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</si>
  <si>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</si>
  <si>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</si>
  <si>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</si>
  <si>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</si>
  <si>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</si>
  <si>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</si>
  <si>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</si>
  <si>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</si>
  <si>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</si>
  <si>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</si>
  <si>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</si>
  <si>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</si>
  <si>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</si>
  <si>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</si>
  <si>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</si>
  <si>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</si>
  <si>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</si>
  <si>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</si>
  <si>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</si>
  <si>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</si>
  <si>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</si>
  <si>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</si>
  <si>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</si>
  <si>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</si>
  <si>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</si>
  <si>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</si>
  <si>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</si>
  <si>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</si>
  <si>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</si>
  <si>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</si>
  <si>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</si>
  <si>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</si>
  <si>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</si>
  <si>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</si>
  <si>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</si>
  <si>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</si>
  <si>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</si>
  <si>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</si>
  <si>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</si>
  <si>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</si>
  <si>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</si>
  <si>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</si>
  <si>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</si>
  <si>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</si>
  <si>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</si>
  <si>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</si>
  <si>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</si>
  <si>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</si>
  <si>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</si>
  <si>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</si>
  <si>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</si>
  <si>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</si>
  <si>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</si>
  <si>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</si>
  <si>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</si>
  <si>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</si>
  <si>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</si>
  <si>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</si>
  <si>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</si>
  <si>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</si>
  <si>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</si>
  <si>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</si>
  <si>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</si>
  <si>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</si>
  <si>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</si>
  <si>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</si>
  <si>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</si>
  <si>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</si>
  <si>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</si>
  <si>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</si>
  <si>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</si>
  <si>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</si>
  <si>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</si>
  <si>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</si>
  <si>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</si>
  <si>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</si>
  <si>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</si>
  <si>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</si>
  <si>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</si>
  <si>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</si>
  <si>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</si>
  <si>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</si>
  <si>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</si>
  <si>
    <t>Brush - Teepee PVC A9</t>
  </si>
  <si>
    <t>Pegs</t>
  </si>
  <si>
    <t>Vests Continental</t>
  </si>
  <si>
    <t>Astra extension cable</t>
  </si>
  <si>
    <t>Burners</t>
  </si>
  <si>
    <t xml:space="preserve">Shoes - Angilina </t>
  </si>
  <si>
    <t xml:space="preserve">Shoes - Jianghen Doll </t>
  </si>
  <si>
    <t>Bucket - Cain Open</t>
  </si>
  <si>
    <t>Basin - Complast</t>
  </si>
  <si>
    <t>Basin - GN 45cm</t>
  </si>
  <si>
    <t>Basin - Star Maxi</t>
  </si>
  <si>
    <t>Basin - Kenpoly</t>
  </si>
  <si>
    <t>Plate Bolle Chance</t>
  </si>
  <si>
    <t>Knife - kitchen</t>
  </si>
  <si>
    <t>Knife - kitchen small</t>
  </si>
  <si>
    <t>UPC</t>
  </si>
  <si>
    <t>Average Unit Cost</t>
  </si>
  <si>
    <t>Regular Price</t>
  </si>
  <si>
    <t>On Hand Quantity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</si>
</sst>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7" fillId="0" borderId="1" xfId="0" applyFont="1" applyBorder="1"/>
    <xf numFmtId="1" fontId="0" fillId="0" borderId="13" xfId="0" applyNumberForma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>
      <pane ySplit="3" topLeftCell="A85" activePane="bottomLeft" state="frozen"/>
      <selection pane="bottomLeft" activeCell="A96" sqref="A96:XFD96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4" ht="19.5">
      <c r="A1" s="40" t="s">
        <v>150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4" ht="19.5" thickBot="1">
      <c r="A2" s="43" t="s">
        <v>123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1:14" ht="15.75" thickBot="1">
      <c r="A3" s="8" t="s">
        <v>0</v>
      </c>
      <c r="B3" s="28" t="s">
        <v>213</v>
      </c>
      <c r="C3" s="30" t="s">
        <v>1</v>
      </c>
      <c r="D3" s="30" t="s">
        <v>2</v>
      </c>
      <c r="E3" s="30" t="s">
        <v>214</v>
      </c>
      <c r="F3" s="30" t="s">
        <v>63</v>
      </c>
      <c r="G3" s="30" t="s">
        <v>216</v>
      </c>
      <c r="H3" s="31" t="s">
        <v>66</v>
      </c>
      <c r="I3" s="32" t="s">
        <v>64</v>
      </c>
      <c r="J3" s="33" t="s">
        <v>215</v>
      </c>
      <c r="K3" s="10" t="s">
        <v>67</v>
      </c>
      <c r="L3" s="22" t="s">
        <v>68</v>
      </c>
      <c r="M3" s="1" t="s">
        <v>121</v>
      </c>
    </row>
    <row r="4" spans="1:14">
      <c r="A4" s="29"/>
      <c r="B4" s="29"/>
      <c r="C4" s="2" t="s">
        <v>201</v>
      </c>
      <c r="D4" s="34">
        <v>3</v>
      </c>
      <c r="E4" s="34">
        <v>250</v>
      </c>
      <c r="F4" s="2">
        <f t="shared" ref="F4:F85" si="0">0+0</f>
        <v>0</v>
      </c>
      <c r="G4" s="2">
        <f t="shared" ref="G4:G19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20" si="3">J4*I4</f>
        <v>0</v>
      </c>
      <c r="L4" s="23">
        <f t="shared" ref="L4:L20" si="4">(J4-E4)*I4</f>
        <v>0</v>
      </c>
      <c r="M4" s="2">
        <f>J4*G4</f>
        <v>1500</v>
      </c>
      <c r="N4" t="str">
        <f>IF(D4=G4,"Ok","No")</f>
        <v>Ok</v>
      </c>
    </row>
    <row r="5" spans="1:14">
      <c r="A5" s="14" t="s">
        <v>104</v>
      </c>
      <c r="B5" s="14"/>
      <c r="C5" s="2" t="s">
        <v>6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68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  <c r="N5" t="str">
        <f t="shared" ref="N5:N68" si="6">IF(D5=G5,"Ok","No")</f>
        <v>Ok</v>
      </c>
    </row>
    <row r="6" spans="1:14">
      <c r="A6" s="15" t="s">
        <v>70</v>
      </c>
      <c r="B6" s="15"/>
      <c r="C6" s="2" t="s">
        <v>12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98" si="7">J6*G6</f>
        <v>850</v>
      </c>
      <c r="N6" t="str">
        <f t="shared" si="6"/>
        <v>Ok</v>
      </c>
    </row>
    <row r="7" spans="1:14">
      <c r="A7" s="15" t="s">
        <v>71</v>
      </c>
      <c r="B7" s="15"/>
      <c r="C7" s="2" t="s">
        <v>13</v>
      </c>
      <c r="D7" s="2">
        <v>1</v>
      </c>
      <c r="E7" s="2">
        <v>250</v>
      </c>
      <c r="F7" s="2">
        <f t="shared" si="0"/>
        <v>0</v>
      </c>
      <c r="G7" s="2">
        <f t="shared" si="1"/>
        <v>1</v>
      </c>
      <c r="H7" s="2">
        <f t="shared" si="2"/>
        <v>250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7"/>
        <v>280</v>
      </c>
      <c r="N7" t="str">
        <f t="shared" si="6"/>
        <v>Ok</v>
      </c>
    </row>
    <row r="8" spans="1:14">
      <c r="A8" s="15"/>
      <c r="B8" s="15"/>
      <c r="C8" s="2" t="s">
        <v>14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7"/>
        <v>600</v>
      </c>
      <c r="N8" t="str">
        <f t="shared" si="6"/>
        <v>Ok</v>
      </c>
    </row>
    <row r="9" spans="1:14">
      <c r="A9" s="15"/>
      <c r="B9" s="15"/>
      <c r="C9" s="2" t="s">
        <v>5</v>
      </c>
      <c r="D9" s="2">
        <v>5</v>
      </c>
      <c r="E9" s="2">
        <v>40</v>
      </c>
      <c r="F9" s="2">
        <f t="shared" si="0"/>
        <v>0</v>
      </c>
      <c r="G9" s="2">
        <f t="shared" si="1"/>
        <v>4</v>
      </c>
      <c r="H9" s="2">
        <f t="shared" si="2"/>
        <v>160</v>
      </c>
      <c r="I9" s="36">
        <f>0+0+1</f>
        <v>1</v>
      </c>
      <c r="J9" s="2">
        <v>100</v>
      </c>
      <c r="K9" s="2">
        <f t="shared" si="3"/>
        <v>100</v>
      </c>
      <c r="L9" s="24">
        <f t="shared" si="4"/>
        <v>60</v>
      </c>
      <c r="M9" s="2">
        <f t="shared" si="7"/>
        <v>400</v>
      </c>
      <c r="N9" t="str">
        <f t="shared" si="6"/>
        <v>No</v>
      </c>
    </row>
    <row r="10" spans="1:14">
      <c r="A10" s="15"/>
      <c r="B10" s="15"/>
      <c r="C10" s="2" t="s">
        <v>3</v>
      </c>
      <c r="D10" s="2">
        <v>2</v>
      </c>
      <c r="E10" s="2">
        <v>135</v>
      </c>
      <c r="F10" s="2">
        <f t="shared" si="0"/>
        <v>0</v>
      </c>
      <c r="G10" s="2">
        <f t="shared" si="1"/>
        <v>1</v>
      </c>
      <c r="H10" s="2">
        <f t="shared" si="2"/>
        <v>135</v>
      </c>
      <c r="I10" s="36">
        <f>0+0+1</f>
        <v>1</v>
      </c>
      <c r="J10" s="2">
        <v>250</v>
      </c>
      <c r="K10" s="2">
        <f t="shared" si="3"/>
        <v>250</v>
      </c>
      <c r="L10" s="24">
        <f t="shared" si="4"/>
        <v>115</v>
      </c>
      <c r="M10" s="2">
        <f t="shared" si="7"/>
        <v>250</v>
      </c>
      <c r="N10" t="str">
        <f t="shared" si="6"/>
        <v>No</v>
      </c>
    </row>
    <row r="11" spans="1:14">
      <c r="A11" s="15"/>
      <c r="B11" s="15"/>
      <c r="C11" s="2" t="s">
        <v>194</v>
      </c>
      <c r="D11" s="2">
        <v>4</v>
      </c>
      <c r="E11" s="2">
        <v>200</v>
      </c>
      <c r="F11" s="2">
        <f t="shared" si="0"/>
        <v>0</v>
      </c>
      <c r="G11" s="2">
        <f t="shared" si="1"/>
        <v>4</v>
      </c>
      <c r="H11" s="2">
        <f t="shared" si="2"/>
        <v>800</v>
      </c>
      <c r="I11" s="36">
        <f t="shared" si="5"/>
        <v>0</v>
      </c>
      <c r="J11" s="2">
        <v>500</v>
      </c>
      <c r="K11" s="2">
        <f t="shared" si="3"/>
        <v>0</v>
      </c>
      <c r="L11" s="24">
        <f t="shared" si="4"/>
        <v>0</v>
      </c>
      <c r="M11" s="2">
        <f t="shared" si="7"/>
        <v>2000</v>
      </c>
      <c r="N11" t="str">
        <f t="shared" si="6"/>
        <v>Ok</v>
      </c>
    </row>
    <row r="12" spans="1:14">
      <c r="A12" s="15"/>
      <c r="B12" s="15"/>
      <c r="C12" s="2" t="s">
        <v>4</v>
      </c>
      <c r="D12" s="2">
        <v>7</v>
      </c>
      <c r="E12" s="2">
        <v>20</v>
      </c>
      <c r="F12" s="2">
        <f t="shared" si="0"/>
        <v>0</v>
      </c>
      <c r="G12" s="2">
        <f t="shared" si="1"/>
        <v>7</v>
      </c>
      <c r="H12" s="2">
        <f t="shared" si="2"/>
        <v>140</v>
      </c>
      <c r="I12" s="36">
        <f t="shared" si="5"/>
        <v>0</v>
      </c>
      <c r="J12" s="2">
        <v>70</v>
      </c>
      <c r="K12" s="2">
        <f t="shared" si="3"/>
        <v>0</v>
      </c>
      <c r="L12" s="24">
        <f t="shared" si="4"/>
        <v>0</v>
      </c>
      <c r="M12" s="2">
        <f t="shared" si="7"/>
        <v>490</v>
      </c>
      <c r="N12" t="str">
        <f t="shared" si="6"/>
        <v>Ok</v>
      </c>
    </row>
    <row r="13" spans="1:14">
      <c r="A13" s="15"/>
      <c r="B13" s="15"/>
      <c r="C13" s="2" t="s">
        <v>132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7"/>
        <v>600</v>
      </c>
      <c r="N13" t="str">
        <f t="shared" si="6"/>
        <v>Ok</v>
      </c>
    </row>
    <row r="14" spans="1:14">
      <c r="A14" s="15"/>
      <c r="B14" s="15"/>
      <c r="C14" s="2" t="s">
        <v>206</v>
      </c>
      <c r="D14" s="2">
        <v>4</v>
      </c>
      <c r="E14" s="5">
        <f>360/4</f>
        <v>90</v>
      </c>
      <c r="F14" s="2">
        <f t="shared" si="0"/>
        <v>0</v>
      </c>
      <c r="G14" s="2">
        <f t="shared" si="1"/>
        <v>4</v>
      </c>
      <c r="H14" s="2">
        <f t="shared" si="2"/>
        <v>360</v>
      </c>
      <c r="I14" s="36">
        <f t="shared" si="5"/>
        <v>0</v>
      </c>
      <c r="J14" s="2">
        <v>160</v>
      </c>
      <c r="K14" s="2">
        <f t="shared" si="3"/>
        <v>0</v>
      </c>
      <c r="L14" s="24">
        <f t="shared" si="4"/>
        <v>0</v>
      </c>
      <c r="M14" s="2">
        <f t="shared" si="7"/>
        <v>640</v>
      </c>
      <c r="N14" t="str">
        <f t="shared" si="6"/>
        <v>Ok</v>
      </c>
    </row>
    <row r="15" spans="1:14">
      <c r="A15" s="15"/>
      <c r="B15" s="15"/>
      <c r="C15" s="2" t="s">
        <v>42</v>
      </c>
      <c r="D15" s="2">
        <v>0</v>
      </c>
      <c r="E15" s="5">
        <v>80</v>
      </c>
      <c r="F15" s="2">
        <f t="shared" si="0"/>
        <v>0</v>
      </c>
      <c r="G15" s="2">
        <f t="shared" si="1"/>
        <v>0</v>
      </c>
      <c r="H15" s="2">
        <f t="shared" ref="H15:H67" si="8">G15*E15</f>
        <v>0</v>
      </c>
      <c r="I15" s="36">
        <f t="shared" si="5"/>
        <v>0</v>
      </c>
      <c r="J15" s="2">
        <v>130</v>
      </c>
      <c r="K15" s="2">
        <f t="shared" si="3"/>
        <v>0</v>
      </c>
      <c r="L15" s="24">
        <f t="shared" si="4"/>
        <v>0</v>
      </c>
      <c r="M15" s="2">
        <f t="shared" si="7"/>
        <v>0</v>
      </c>
      <c r="N15" t="str">
        <f t="shared" si="6"/>
        <v>Ok</v>
      </c>
    </row>
    <row r="16" spans="1:14">
      <c r="A16" s="15"/>
      <c r="B16" s="15"/>
      <c r="C16" s="2" t="s">
        <v>207</v>
      </c>
      <c r="D16" s="2">
        <v>10</v>
      </c>
      <c r="E16" s="5">
        <v>80</v>
      </c>
      <c r="F16" s="2">
        <f t="shared" si="0"/>
        <v>0</v>
      </c>
      <c r="G16" s="2">
        <f t="shared" si="1"/>
        <v>10</v>
      </c>
      <c r="H16" s="2">
        <f t="shared" si="8"/>
        <v>800</v>
      </c>
      <c r="I16" s="36">
        <f t="shared" si="5"/>
        <v>0</v>
      </c>
      <c r="J16" s="2">
        <v>150</v>
      </c>
      <c r="K16" s="2">
        <f t="shared" si="3"/>
        <v>0</v>
      </c>
      <c r="L16" s="24">
        <f t="shared" si="4"/>
        <v>0</v>
      </c>
      <c r="M16" s="2">
        <f t="shared" si="7"/>
        <v>1500</v>
      </c>
      <c r="N16" t="str">
        <f t="shared" si="6"/>
        <v>Ok</v>
      </c>
    </row>
    <row r="17" spans="1:14">
      <c r="A17" s="15"/>
      <c r="B17" s="15"/>
      <c r="C17" s="2" t="s">
        <v>208</v>
      </c>
      <c r="D17" s="2">
        <v>10</v>
      </c>
      <c r="E17" s="5">
        <v>200</v>
      </c>
      <c r="F17" s="2">
        <f t="shared" si="0"/>
        <v>0</v>
      </c>
      <c r="G17" s="2">
        <f t="shared" si="1"/>
        <v>10</v>
      </c>
      <c r="H17" s="2">
        <f t="shared" si="8"/>
        <v>2000</v>
      </c>
      <c r="I17" s="36">
        <f t="shared" si="5"/>
        <v>0</v>
      </c>
      <c r="J17" s="2">
        <v>330</v>
      </c>
      <c r="K17" s="2">
        <f t="shared" si="3"/>
        <v>0</v>
      </c>
      <c r="L17" s="24">
        <f t="shared" si="4"/>
        <v>0</v>
      </c>
      <c r="M17" s="2">
        <f t="shared" si="7"/>
        <v>3300</v>
      </c>
      <c r="N17" t="str">
        <f t="shared" si="6"/>
        <v>Ok</v>
      </c>
    </row>
    <row r="18" spans="1:14">
      <c r="A18" s="15"/>
      <c r="B18" s="15"/>
      <c r="C18" s="2" t="s">
        <v>185</v>
      </c>
      <c r="D18" s="2">
        <v>8</v>
      </c>
      <c r="E18" s="5">
        <v>70</v>
      </c>
      <c r="F18" s="2">
        <f t="shared" si="0"/>
        <v>0</v>
      </c>
      <c r="G18" s="2">
        <f t="shared" si="1"/>
        <v>8</v>
      </c>
      <c r="H18" s="2">
        <f t="shared" si="8"/>
        <v>560</v>
      </c>
      <c r="I18" s="36">
        <f t="shared" si="5"/>
        <v>0</v>
      </c>
      <c r="J18" s="2">
        <v>150</v>
      </c>
      <c r="K18" s="2">
        <f t="shared" si="3"/>
        <v>0</v>
      </c>
      <c r="L18" s="24">
        <f t="shared" si="4"/>
        <v>0</v>
      </c>
      <c r="M18" s="2">
        <f t="shared" si="7"/>
        <v>1200</v>
      </c>
      <c r="N18" t="str">
        <f t="shared" si="6"/>
        <v>Ok</v>
      </c>
    </row>
    <row r="19" spans="1:14">
      <c r="A19" s="15"/>
      <c r="B19" s="15"/>
      <c r="C19" s="2" t="s">
        <v>179</v>
      </c>
      <c r="D19" s="2">
        <v>5</v>
      </c>
      <c r="E19" s="5">
        <v>35</v>
      </c>
      <c r="F19" s="2">
        <f t="shared" si="0"/>
        <v>0</v>
      </c>
      <c r="G19" s="2">
        <f t="shared" si="1"/>
        <v>5</v>
      </c>
      <c r="H19" s="2">
        <f t="shared" si="8"/>
        <v>175</v>
      </c>
      <c r="I19" s="36">
        <f t="shared" si="5"/>
        <v>0</v>
      </c>
      <c r="J19" s="2">
        <v>100</v>
      </c>
      <c r="K19" s="2">
        <f t="shared" si="3"/>
        <v>0</v>
      </c>
      <c r="L19" s="24">
        <f t="shared" si="4"/>
        <v>0</v>
      </c>
      <c r="M19" s="2">
        <f t="shared" si="7"/>
        <v>500</v>
      </c>
      <c r="N19" t="str">
        <f t="shared" si="6"/>
        <v>Ok</v>
      </c>
    </row>
    <row r="20" spans="1:14">
      <c r="A20" s="15"/>
      <c r="B20" s="15"/>
      <c r="C20" s="2" t="s">
        <v>178</v>
      </c>
      <c r="D20" s="2">
        <v>6</v>
      </c>
      <c r="E20" s="5">
        <v>70</v>
      </c>
      <c r="F20" s="2">
        <f t="shared" si="0"/>
        <v>0</v>
      </c>
      <c r="G20" s="2">
        <f t="shared" ref="G20:G67" si="9">(F20+D20)-I20</f>
        <v>6</v>
      </c>
      <c r="H20" s="2">
        <f t="shared" si="8"/>
        <v>420</v>
      </c>
      <c r="I20" s="36">
        <f t="shared" si="5"/>
        <v>0</v>
      </c>
      <c r="J20" s="2">
        <v>150</v>
      </c>
      <c r="K20" s="2">
        <f t="shared" si="3"/>
        <v>0</v>
      </c>
      <c r="L20" s="24">
        <f t="shared" si="4"/>
        <v>0</v>
      </c>
      <c r="M20" s="2">
        <f t="shared" si="7"/>
        <v>900</v>
      </c>
      <c r="N20" t="str">
        <f t="shared" si="6"/>
        <v>Ok</v>
      </c>
    </row>
    <row r="21" spans="1:14">
      <c r="A21" s="15"/>
      <c r="B21" s="15"/>
      <c r="C21" s="2" t="s">
        <v>43</v>
      </c>
      <c r="D21" s="2">
        <v>2</v>
      </c>
      <c r="E21" s="5">
        <v>90</v>
      </c>
      <c r="F21" s="2">
        <f t="shared" si="0"/>
        <v>0</v>
      </c>
      <c r="G21" s="2">
        <f t="shared" si="9"/>
        <v>2</v>
      </c>
      <c r="H21" s="2">
        <f t="shared" si="8"/>
        <v>180</v>
      </c>
      <c r="I21" s="36">
        <f t="shared" si="5"/>
        <v>0</v>
      </c>
      <c r="J21" s="2">
        <v>150</v>
      </c>
      <c r="K21" s="2">
        <f t="shared" ref="K21:K69" si="10">J21*I21</f>
        <v>0</v>
      </c>
      <c r="L21" s="24">
        <f t="shared" ref="L21:L97" si="11">(J21-E21)*I21</f>
        <v>0</v>
      </c>
      <c r="M21" s="2">
        <f t="shared" si="7"/>
        <v>300</v>
      </c>
      <c r="N21" t="str">
        <f t="shared" si="6"/>
        <v>Ok</v>
      </c>
    </row>
    <row r="22" spans="1:14">
      <c r="A22" s="15"/>
      <c r="B22" s="15"/>
      <c r="C22" s="2" t="s">
        <v>209</v>
      </c>
      <c r="D22" s="2">
        <v>6</v>
      </c>
      <c r="E22" s="5">
        <v>120</v>
      </c>
      <c r="F22" s="2">
        <f t="shared" si="0"/>
        <v>0</v>
      </c>
      <c r="G22" s="2">
        <f t="shared" si="9"/>
        <v>5</v>
      </c>
      <c r="H22" s="2">
        <f t="shared" si="8"/>
        <v>600</v>
      </c>
      <c r="I22" s="36">
        <f>0+0+1</f>
        <v>1</v>
      </c>
      <c r="J22" s="2">
        <v>200</v>
      </c>
      <c r="K22" s="2">
        <f t="shared" si="10"/>
        <v>200</v>
      </c>
      <c r="L22" s="24">
        <f t="shared" si="11"/>
        <v>80</v>
      </c>
      <c r="M22" s="2">
        <f t="shared" si="7"/>
        <v>1000</v>
      </c>
      <c r="N22" t="str">
        <f t="shared" si="6"/>
        <v>No</v>
      </c>
    </row>
    <row r="23" spans="1:14">
      <c r="A23" s="16"/>
      <c r="B23" s="15"/>
      <c r="C23" s="4" t="s">
        <v>93</v>
      </c>
      <c r="D23" s="4">
        <v>10</v>
      </c>
      <c r="E23" s="4">
        <f>840/12</f>
        <v>70</v>
      </c>
      <c r="F23" s="2">
        <f t="shared" si="0"/>
        <v>0</v>
      </c>
      <c r="G23" s="4">
        <f t="shared" si="9"/>
        <v>10</v>
      </c>
      <c r="H23" s="2">
        <f t="shared" si="8"/>
        <v>700</v>
      </c>
      <c r="I23" s="36">
        <f t="shared" si="5"/>
        <v>0</v>
      </c>
      <c r="J23" s="4">
        <v>150</v>
      </c>
      <c r="K23" s="2">
        <f t="shared" si="10"/>
        <v>0</v>
      </c>
      <c r="L23" s="24">
        <f t="shared" si="11"/>
        <v>0</v>
      </c>
      <c r="M23" s="2">
        <f t="shared" si="7"/>
        <v>1500</v>
      </c>
      <c r="N23" t="str">
        <f t="shared" si="6"/>
        <v>Ok</v>
      </c>
    </row>
    <row r="24" spans="1:14">
      <c r="A24" s="15">
        <v>1144</v>
      </c>
      <c r="B24" s="15"/>
      <c r="C24" s="2" t="s">
        <v>94</v>
      </c>
      <c r="D24" s="2">
        <v>21</v>
      </c>
      <c r="E24" s="3">
        <f>1300/12</f>
        <v>108.33333333333333</v>
      </c>
      <c r="F24" s="2">
        <f t="shared" si="0"/>
        <v>0</v>
      </c>
      <c r="G24" s="2">
        <f t="shared" si="9"/>
        <v>21</v>
      </c>
      <c r="H24" s="3">
        <f t="shared" si="8"/>
        <v>2275</v>
      </c>
      <c r="I24" s="36">
        <f t="shared" si="5"/>
        <v>0</v>
      </c>
      <c r="J24" s="2">
        <v>250</v>
      </c>
      <c r="K24" s="2">
        <f t="shared" si="10"/>
        <v>0</v>
      </c>
      <c r="L24" s="35">
        <f t="shared" si="11"/>
        <v>0</v>
      </c>
      <c r="M24" s="2">
        <f t="shared" si="7"/>
        <v>5250</v>
      </c>
      <c r="N24" t="str">
        <f t="shared" si="6"/>
        <v>Ok</v>
      </c>
    </row>
    <row r="25" spans="1:14">
      <c r="A25" s="15"/>
      <c r="B25" s="15"/>
      <c r="C25" s="2" t="s">
        <v>163</v>
      </c>
      <c r="D25" s="2">
        <v>9</v>
      </c>
      <c r="E25" s="3">
        <v>80</v>
      </c>
      <c r="F25" s="2">
        <f t="shared" si="0"/>
        <v>0</v>
      </c>
      <c r="G25" s="2">
        <f t="shared" si="9"/>
        <v>9</v>
      </c>
      <c r="H25" s="3">
        <f t="shared" si="8"/>
        <v>720</v>
      </c>
      <c r="I25" s="36">
        <f t="shared" si="5"/>
        <v>0</v>
      </c>
      <c r="J25" s="2">
        <v>200</v>
      </c>
      <c r="K25" s="2">
        <f t="shared" si="10"/>
        <v>0</v>
      </c>
      <c r="L25" s="24">
        <f t="shared" si="11"/>
        <v>0</v>
      </c>
      <c r="M25" s="2">
        <f t="shared" si="7"/>
        <v>1800</v>
      </c>
      <c r="N25" t="str">
        <f t="shared" si="6"/>
        <v>Ok</v>
      </c>
    </row>
    <row r="26" spans="1:14">
      <c r="A26" s="15"/>
      <c r="B26" s="15"/>
      <c r="C26" s="2" t="s">
        <v>126</v>
      </c>
      <c r="D26" s="2">
        <v>10</v>
      </c>
      <c r="E26" s="5">
        <v>100</v>
      </c>
      <c r="F26" s="2">
        <f t="shared" si="0"/>
        <v>0</v>
      </c>
      <c r="G26" s="2">
        <f t="shared" si="9"/>
        <v>8</v>
      </c>
      <c r="H26" s="2">
        <f t="shared" si="8"/>
        <v>800</v>
      </c>
      <c r="I26" s="36">
        <f>0+0+2</f>
        <v>2</v>
      </c>
      <c r="J26" s="2">
        <v>200</v>
      </c>
      <c r="K26" s="2">
        <f t="shared" si="10"/>
        <v>400</v>
      </c>
      <c r="L26" s="24">
        <f t="shared" si="11"/>
        <v>200</v>
      </c>
      <c r="M26" s="2">
        <f t="shared" si="7"/>
        <v>1600</v>
      </c>
      <c r="N26" t="str">
        <f t="shared" si="6"/>
        <v>No</v>
      </c>
    </row>
    <row r="27" spans="1:14">
      <c r="A27" s="15"/>
      <c r="B27" s="15"/>
      <c r="C27" s="2" t="s">
        <v>125</v>
      </c>
      <c r="D27" s="2">
        <v>5</v>
      </c>
      <c r="E27" s="5">
        <v>120</v>
      </c>
      <c r="F27" s="2">
        <f t="shared" si="0"/>
        <v>0</v>
      </c>
      <c r="G27" s="2">
        <f t="shared" si="9"/>
        <v>5</v>
      </c>
      <c r="H27" s="2">
        <f t="shared" si="8"/>
        <v>600</v>
      </c>
      <c r="I27" s="36">
        <f t="shared" si="5"/>
        <v>0</v>
      </c>
      <c r="J27" s="2">
        <v>230</v>
      </c>
      <c r="K27" s="2">
        <f t="shared" si="10"/>
        <v>0</v>
      </c>
      <c r="L27" s="24">
        <f t="shared" si="11"/>
        <v>0</v>
      </c>
      <c r="M27" s="2">
        <f t="shared" si="7"/>
        <v>1150</v>
      </c>
      <c r="N27" t="str">
        <f t="shared" si="6"/>
        <v>Ok</v>
      </c>
    </row>
    <row r="28" spans="1:14">
      <c r="A28" s="15"/>
      <c r="B28" s="15"/>
      <c r="C28" s="2" t="s">
        <v>124</v>
      </c>
      <c r="D28" s="2">
        <v>10</v>
      </c>
      <c r="E28" s="5">
        <v>130</v>
      </c>
      <c r="F28" s="2">
        <f t="shared" si="0"/>
        <v>0</v>
      </c>
      <c r="G28" s="2">
        <f t="shared" si="9"/>
        <v>10</v>
      </c>
      <c r="H28" s="2">
        <f t="shared" si="8"/>
        <v>1300</v>
      </c>
      <c r="I28" s="36">
        <f t="shared" si="5"/>
        <v>0</v>
      </c>
      <c r="J28" s="2">
        <v>250</v>
      </c>
      <c r="K28" s="2">
        <f t="shared" si="10"/>
        <v>0</v>
      </c>
      <c r="L28" s="24">
        <f t="shared" si="11"/>
        <v>0</v>
      </c>
      <c r="M28" s="2">
        <f t="shared" si="7"/>
        <v>2500</v>
      </c>
      <c r="N28" t="str">
        <f t="shared" si="6"/>
        <v>Ok</v>
      </c>
    </row>
    <row r="29" spans="1:14">
      <c r="A29" s="15" t="s">
        <v>105</v>
      </c>
      <c r="B29" s="15"/>
      <c r="C29" s="2" t="s">
        <v>100</v>
      </c>
      <c r="D29" s="2">
        <v>11</v>
      </c>
      <c r="E29" s="5">
        <f>380/12</f>
        <v>31.666666666666668</v>
      </c>
      <c r="F29" s="2">
        <f t="shared" si="0"/>
        <v>0</v>
      </c>
      <c r="G29" s="2">
        <f t="shared" si="9"/>
        <v>11</v>
      </c>
      <c r="H29" s="5">
        <f t="shared" si="8"/>
        <v>348.33333333333337</v>
      </c>
      <c r="I29" s="36">
        <f t="shared" si="5"/>
        <v>0</v>
      </c>
      <c r="J29" s="2">
        <v>80</v>
      </c>
      <c r="K29" s="2">
        <f t="shared" si="10"/>
        <v>0</v>
      </c>
      <c r="L29" s="24">
        <f t="shared" si="11"/>
        <v>0</v>
      </c>
      <c r="M29" s="2">
        <f t="shared" si="7"/>
        <v>880</v>
      </c>
      <c r="N29" t="str">
        <f t="shared" si="6"/>
        <v>Ok</v>
      </c>
    </row>
    <row r="30" spans="1:14">
      <c r="A30" s="15" t="s">
        <v>106</v>
      </c>
      <c r="B30" s="15"/>
      <c r="C30" s="2" t="s">
        <v>102</v>
      </c>
      <c r="D30" s="2">
        <v>3</v>
      </c>
      <c r="E30" s="2">
        <v>80</v>
      </c>
      <c r="F30" s="2">
        <f t="shared" si="0"/>
        <v>0</v>
      </c>
      <c r="G30" s="2">
        <f t="shared" si="9"/>
        <v>3</v>
      </c>
      <c r="H30" s="2">
        <f t="shared" si="8"/>
        <v>240</v>
      </c>
      <c r="I30" s="36">
        <f>0+0</f>
        <v>0</v>
      </c>
      <c r="J30" s="2">
        <v>150</v>
      </c>
      <c r="K30" s="2">
        <f t="shared" si="10"/>
        <v>0</v>
      </c>
      <c r="L30" s="24">
        <f t="shared" si="11"/>
        <v>0</v>
      </c>
      <c r="M30" s="2">
        <f t="shared" si="7"/>
        <v>450</v>
      </c>
      <c r="N30" t="str">
        <f t="shared" si="6"/>
        <v>Ok</v>
      </c>
    </row>
    <row r="31" spans="1:14">
      <c r="A31" s="15"/>
      <c r="B31" s="15"/>
      <c r="C31" s="2" t="s">
        <v>198</v>
      </c>
      <c r="D31" s="2">
        <v>8</v>
      </c>
      <c r="E31" s="2">
        <f>360/12</f>
        <v>30</v>
      </c>
      <c r="F31" s="2">
        <f t="shared" si="0"/>
        <v>0</v>
      </c>
      <c r="G31" s="2">
        <f t="shared" si="9"/>
        <v>8</v>
      </c>
      <c r="H31" s="2">
        <f t="shared" si="8"/>
        <v>240</v>
      </c>
      <c r="I31" s="36">
        <f t="shared" si="5"/>
        <v>0</v>
      </c>
      <c r="J31" s="2">
        <v>65</v>
      </c>
      <c r="K31" s="2">
        <f t="shared" si="10"/>
        <v>0</v>
      </c>
      <c r="L31" s="24">
        <f t="shared" si="11"/>
        <v>0</v>
      </c>
      <c r="M31" s="2">
        <f t="shared" si="7"/>
        <v>520</v>
      </c>
      <c r="N31" t="str">
        <f t="shared" si="6"/>
        <v>Ok</v>
      </c>
    </row>
    <row r="32" spans="1:14">
      <c r="A32" s="15" t="s">
        <v>107</v>
      </c>
      <c r="B32" s="15"/>
      <c r="C32" s="2" t="s">
        <v>103</v>
      </c>
      <c r="D32" s="2">
        <v>10</v>
      </c>
      <c r="E32" s="2">
        <f>540/12</f>
        <v>45</v>
      </c>
      <c r="F32" s="2">
        <f t="shared" si="0"/>
        <v>0</v>
      </c>
      <c r="G32" s="2">
        <f t="shared" si="9"/>
        <v>10</v>
      </c>
      <c r="H32" s="2">
        <f t="shared" si="8"/>
        <v>450</v>
      </c>
      <c r="I32" s="36">
        <f t="shared" si="5"/>
        <v>0</v>
      </c>
      <c r="J32" s="2">
        <v>85</v>
      </c>
      <c r="K32" s="2">
        <f t="shared" si="10"/>
        <v>0</v>
      </c>
      <c r="L32" s="24">
        <f t="shared" si="11"/>
        <v>0</v>
      </c>
      <c r="M32" s="2">
        <f t="shared" si="7"/>
        <v>850</v>
      </c>
      <c r="N32" t="str">
        <f t="shared" si="6"/>
        <v>Ok</v>
      </c>
    </row>
    <row r="33" spans="1:14">
      <c r="A33" s="15" t="s">
        <v>108</v>
      </c>
      <c r="B33" s="15"/>
      <c r="C33" s="2" t="s">
        <v>99</v>
      </c>
      <c r="D33" s="2">
        <v>5</v>
      </c>
      <c r="E33" s="2">
        <f>720/12</f>
        <v>60</v>
      </c>
      <c r="F33" s="2">
        <f t="shared" si="0"/>
        <v>0</v>
      </c>
      <c r="G33" s="2">
        <f t="shared" si="9"/>
        <v>5</v>
      </c>
      <c r="H33" s="2">
        <f t="shared" si="8"/>
        <v>300</v>
      </c>
      <c r="I33" s="36">
        <f t="shared" si="5"/>
        <v>0</v>
      </c>
      <c r="J33" s="2">
        <v>120</v>
      </c>
      <c r="K33" s="37">
        <f>J33*I33</f>
        <v>0</v>
      </c>
      <c r="L33" s="24">
        <f t="shared" si="11"/>
        <v>0</v>
      </c>
      <c r="M33" s="2">
        <f t="shared" si="7"/>
        <v>600</v>
      </c>
      <c r="N33" t="str">
        <f t="shared" si="6"/>
        <v>Ok</v>
      </c>
    </row>
    <row r="34" spans="1:14">
      <c r="A34" s="15"/>
      <c r="B34" s="15"/>
      <c r="C34" s="2" t="s">
        <v>46</v>
      </c>
      <c r="D34" s="2">
        <v>5</v>
      </c>
      <c r="E34" s="5">
        <v>130</v>
      </c>
      <c r="F34" s="2">
        <f t="shared" si="0"/>
        <v>0</v>
      </c>
      <c r="G34" s="2">
        <f t="shared" si="9"/>
        <v>5</v>
      </c>
      <c r="H34" s="2">
        <f t="shared" si="8"/>
        <v>650</v>
      </c>
      <c r="I34" s="36">
        <f t="shared" si="5"/>
        <v>0</v>
      </c>
      <c r="J34" s="2">
        <v>170</v>
      </c>
      <c r="K34" s="2">
        <f t="shared" si="10"/>
        <v>0</v>
      </c>
      <c r="L34" s="24">
        <f t="shared" si="11"/>
        <v>0</v>
      </c>
      <c r="M34" s="2">
        <f t="shared" si="7"/>
        <v>850</v>
      </c>
      <c r="N34" t="str">
        <f t="shared" si="6"/>
        <v>Ok</v>
      </c>
    </row>
    <row r="35" spans="1:14">
      <c r="A35" s="15"/>
      <c r="B35" s="15"/>
      <c r="C35" s="2" t="s">
        <v>41</v>
      </c>
      <c r="D35" s="2">
        <v>11</v>
      </c>
      <c r="E35" s="5">
        <v>170</v>
      </c>
      <c r="F35" s="2">
        <f t="shared" si="0"/>
        <v>0</v>
      </c>
      <c r="G35" s="2">
        <f t="shared" si="9"/>
        <v>11</v>
      </c>
      <c r="H35" s="2">
        <f t="shared" si="8"/>
        <v>1870</v>
      </c>
      <c r="I35" s="36">
        <f t="shared" si="5"/>
        <v>0</v>
      </c>
      <c r="J35" s="2">
        <v>250</v>
      </c>
      <c r="K35" s="2">
        <f t="shared" si="10"/>
        <v>0</v>
      </c>
      <c r="L35" s="24">
        <f t="shared" si="11"/>
        <v>0</v>
      </c>
      <c r="M35" s="2">
        <f t="shared" si="7"/>
        <v>2750</v>
      </c>
      <c r="N35" t="str">
        <f t="shared" si="6"/>
        <v>Ok</v>
      </c>
    </row>
    <row r="36" spans="1:14">
      <c r="A36" s="15"/>
      <c r="B36" s="15"/>
      <c r="C36" s="2" t="s">
        <v>205</v>
      </c>
      <c r="D36" s="2">
        <v>10</v>
      </c>
      <c r="E36" s="5">
        <v>150</v>
      </c>
      <c r="F36" s="2">
        <f t="shared" si="0"/>
        <v>0</v>
      </c>
      <c r="G36" s="2">
        <f t="shared" si="9"/>
        <v>10</v>
      </c>
      <c r="H36" s="2">
        <f t="shared" si="8"/>
        <v>1500</v>
      </c>
      <c r="I36" s="36">
        <f t="shared" si="5"/>
        <v>0</v>
      </c>
      <c r="J36" s="2">
        <v>230</v>
      </c>
      <c r="K36" s="2">
        <f t="shared" si="10"/>
        <v>0</v>
      </c>
      <c r="L36" s="24">
        <f t="shared" si="11"/>
        <v>0</v>
      </c>
      <c r="M36" s="2">
        <f t="shared" si="7"/>
        <v>2300</v>
      </c>
      <c r="N36" t="str">
        <f t="shared" si="6"/>
        <v>Ok</v>
      </c>
    </row>
    <row r="37" spans="1:14">
      <c r="A37" s="15"/>
      <c r="B37" s="15"/>
      <c r="C37" s="38" t="s">
        <v>40</v>
      </c>
      <c r="D37" s="2">
        <v>2</v>
      </c>
      <c r="E37" s="5">
        <v>190</v>
      </c>
      <c r="F37" s="2">
        <f t="shared" si="0"/>
        <v>0</v>
      </c>
      <c r="G37" s="2">
        <f t="shared" si="9"/>
        <v>2</v>
      </c>
      <c r="H37" s="2">
        <f t="shared" si="8"/>
        <v>380</v>
      </c>
      <c r="I37" s="36">
        <f t="shared" si="5"/>
        <v>0</v>
      </c>
      <c r="J37" s="2">
        <v>270</v>
      </c>
      <c r="K37" s="2">
        <f t="shared" si="10"/>
        <v>0</v>
      </c>
      <c r="L37" s="24">
        <f t="shared" si="11"/>
        <v>0</v>
      </c>
      <c r="M37" s="2">
        <f t="shared" si="7"/>
        <v>540</v>
      </c>
      <c r="N37" t="str">
        <f t="shared" si="6"/>
        <v>Ok</v>
      </c>
    </row>
    <row r="38" spans="1:14">
      <c r="A38" s="15"/>
      <c r="B38" s="15"/>
      <c r="C38" s="2" t="s">
        <v>40</v>
      </c>
      <c r="D38" s="2">
        <v>6</v>
      </c>
      <c r="E38" s="5">
        <v>200</v>
      </c>
      <c r="F38" s="2">
        <f t="shared" si="0"/>
        <v>0</v>
      </c>
      <c r="G38" s="2">
        <f t="shared" si="9"/>
        <v>6</v>
      </c>
      <c r="H38" s="2">
        <f t="shared" si="8"/>
        <v>1200</v>
      </c>
      <c r="I38" s="36">
        <f t="shared" si="5"/>
        <v>0</v>
      </c>
      <c r="J38" s="2">
        <v>320</v>
      </c>
      <c r="K38" s="2">
        <f t="shared" si="10"/>
        <v>0</v>
      </c>
      <c r="L38" s="24">
        <f t="shared" si="11"/>
        <v>0</v>
      </c>
      <c r="M38" s="2">
        <f t="shared" si="7"/>
        <v>1920</v>
      </c>
      <c r="N38" t="str">
        <f t="shared" si="6"/>
        <v>Ok</v>
      </c>
    </row>
    <row r="39" spans="1:14">
      <c r="A39" s="15"/>
      <c r="B39" s="15"/>
      <c r="C39" s="2" t="s">
        <v>175</v>
      </c>
      <c r="D39" s="2">
        <v>3</v>
      </c>
      <c r="E39" s="5">
        <v>100</v>
      </c>
      <c r="F39" s="2">
        <f t="shared" si="0"/>
        <v>0</v>
      </c>
      <c r="G39" s="2">
        <f t="shared" si="9"/>
        <v>3</v>
      </c>
      <c r="H39" s="2">
        <f t="shared" si="8"/>
        <v>300</v>
      </c>
      <c r="I39" s="36">
        <f t="shared" si="5"/>
        <v>0</v>
      </c>
      <c r="J39" s="2">
        <v>150</v>
      </c>
      <c r="K39" s="2">
        <f t="shared" si="10"/>
        <v>0</v>
      </c>
      <c r="L39" s="24">
        <f t="shared" si="11"/>
        <v>0</v>
      </c>
      <c r="M39" s="2">
        <f t="shared" si="7"/>
        <v>450</v>
      </c>
      <c r="N39" t="str">
        <f t="shared" si="6"/>
        <v>Ok</v>
      </c>
    </row>
    <row r="40" spans="1:14">
      <c r="A40" s="15"/>
      <c r="B40" s="15"/>
      <c r="C40" s="2" t="s">
        <v>176</v>
      </c>
      <c r="D40" s="2">
        <v>8</v>
      </c>
      <c r="E40" s="5">
        <v>150</v>
      </c>
      <c r="F40" s="2">
        <f t="shared" si="0"/>
        <v>0</v>
      </c>
      <c r="G40" s="2">
        <f t="shared" si="9"/>
        <v>8</v>
      </c>
      <c r="H40" s="2">
        <f t="shared" si="8"/>
        <v>1200</v>
      </c>
      <c r="I40" s="36">
        <f t="shared" si="5"/>
        <v>0</v>
      </c>
      <c r="J40" s="2">
        <v>300</v>
      </c>
      <c r="K40" s="2">
        <f t="shared" si="10"/>
        <v>0</v>
      </c>
      <c r="L40" s="24">
        <f t="shared" si="11"/>
        <v>0</v>
      </c>
      <c r="M40" s="2">
        <f t="shared" si="7"/>
        <v>2400</v>
      </c>
      <c r="N40" t="str">
        <f t="shared" si="6"/>
        <v>Ok</v>
      </c>
    </row>
    <row r="41" spans="1:14">
      <c r="A41" s="15"/>
      <c r="B41" s="15"/>
      <c r="C41" s="2" t="s">
        <v>177</v>
      </c>
      <c r="D41" s="2">
        <v>0</v>
      </c>
      <c r="E41" s="5">
        <v>250</v>
      </c>
      <c r="F41" s="2">
        <f t="shared" si="0"/>
        <v>0</v>
      </c>
      <c r="G41" s="2">
        <f t="shared" si="9"/>
        <v>0</v>
      </c>
      <c r="H41" s="2">
        <f t="shared" si="8"/>
        <v>0</v>
      </c>
      <c r="I41" s="36">
        <f t="shared" si="5"/>
        <v>0</v>
      </c>
      <c r="J41" s="2">
        <v>350</v>
      </c>
      <c r="K41" s="2">
        <f t="shared" si="10"/>
        <v>0</v>
      </c>
      <c r="L41" s="24">
        <f t="shared" si="11"/>
        <v>0</v>
      </c>
      <c r="M41" s="2">
        <f t="shared" si="7"/>
        <v>0</v>
      </c>
      <c r="N41" t="str">
        <f t="shared" si="6"/>
        <v>Ok</v>
      </c>
    </row>
    <row r="42" spans="1:14">
      <c r="A42" s="15"/>
      <c r="B42" s="15"/>
      <c r="C42" s="2" t="s">
        <v>174</v>
      </c>
      <c r="D42" s="2">
        <v>9</v>
      </c>
      <c r="E42" s="5">
        <v>37.5</v>
      </c>
      <c r="F42" s="2">
        <f t="shared" si="0"/>
        <v>0</v>
      </c>
      <c r="G42" s="2">
        <f t="shared" si="9"/>
        <v>9</v>
      </c>
      <c r="H42" s="2">
        <f t="shared" si="8"/>
        <v>337.5</v>
      </c>
      <c r="I42" s="36">
        <f t="shared" si="5"/>
        <v>0</v>
      </c>
      <c r="J42" s="2">
        <v>100</v>
      </c>
      <c r="K42" s="2">
        <f t="shared" si="10"/>
        <v>0</v>
      </c>
      <c r="L42" s="24">
        <f t="shared" si="11"/>
        <v>0</v>
      </c>
      <c r="M42" s="2">
        <f t="shared" si="7"/>
        <v>900</v>
      </c>
      <c r="N42" t="str">
        <f t="shared" si="6"/>
        <v>Ok</v>
      </c>
    </row>
    <row r="43" spans="1:14">
      <c r="A43" s="15"/>
      <c r="B43" s="15"/>
      <c r="C43" s="2" t="s">
        <v>202</v>
      </c>
      <c r="D43" s="2">
        <v>7</v>
      </c>
      <c r="E43" s="5">
        <v>270</v>
      </c>
      <c r="F43" s="2">
        <f t="shared" si="0"/>
        <v>0</v>
      </c>
      <c r="G43" s="2">
        <f t="shared" si="9"/>
        <v>7</v>
      </c>
      <c r="H43" s="2">
        <f t="shared" si="8"/>
        <v>1890</v>
      </c>
      <c r="I43" s="36">
        <f t="shared" si="5"/>
        <v>0</v>
      </c>
      <c r="J43" s="2">
        <v>500</v>
      </c>
      <c r="K43" s="2">
        <f t="shared" si="10"/>
        <v>0</v>
      </c>
      <c r="L43" s="24">
        <f t="shared" si="11"/>
        <v>0</v>
      </c>
      <c r="M43" s="2">
        <f t="shared" si="7"/>
        <v>3500</v>
      </c>
      <c r="N43" t="str">
        <f t="shared" si="6"/>
        <v>Ok</v>
      </c>
    </row>
    <row r="44" spans="1:14">
      <c r="A44" s="15"/>
      <c r="B44" s="15"/>
      <c r="C44" s="2" t="s">
        <v>180</v>
      </c>
      <c r="D44" s="2">
        <v>2</v>
      </c>
      <c r="E44" s="5">
        <v>120</v>
      </c>
      <c r="F44" s="2">
        <f t="shared" si="0"/>
        <v>0</v>
      </c>
      <c r="G44" s="2">
        <f t="shared" si="9"/>
        <v>2</v>
      </c>
      <c r="H44" s="2">
        <f t="shared" si="8"/>
        <v>240</v>
      </c>
      <c r="I44" s="36">
        <f t="shared" si="5"/>
        <v>0</v>
      </c>
      <c r="J44" s="2">
        <v>200</v>
      </c>
      <c r="K44" s="2">
        <f t="shared" si="10"/>
        <v>0</v>
      </c>
      <c r="L44" s="24">
        <f t="shared" si="11"/>
        <v>0</v>
      </c>
      <c r="M44" s="2">
        <f t="shared" si="7"/>
        <v>400</v>
      </c>
      <c r="N44" t="str">
        <f t="shared" si="6"/>
        <v>Ok</v>
      </c>
    </row>
    <row r="45" spans="1:14">
      <c r="A45" s="15"/>
      <c r="B45" s="15"/>
      <c r="C45" s="2" t="s">
        <v>30</v>
      </c>
      <c r="D45" s="2">
        <v>19</v>
      </c>
      <c r="E45" s="3">
        <f>540/36</f>
        <v>15</v>
      </c>
      <c r="F45" s="2">
        <f t="shared" si="0"/>
        <v>0</v>
      </c>
      <c r="G45" s="2">
        <f t="shared" si="9"/>
        <v>17</v>
      </c>
      <c r="H45" s="2">
        <f t="shared" si="8"/>
        <v>255</v>
      </c>
      <c r="I45" s="36">
        <f>0+0+2</f>
        <v>2</v>
      </c>
      <c r="J45" s="2">
        <v>30</v>
      </c>
      <c r="K45" s="2">
        <f t="shared" si="10"/>
        <v>60</v>
      </c>
      <c r="L45" s="24">
        <f t="shared" si="11"/>
        <v>30</v>
      </c>
      <c r="M45" s="2">
        <f t="shared" si="7"/>
        <v>510</v>
      </c>
      <c r="N45" t="str">
        <f t="shared" si="6"/>
        <v>No</v>
      </c>
    </row>
    <row r="46" spans="1:14">
      <c r="A46" s="15"/>
      <c r="B46" s="15"/>
      <c r="C46" s="2" t="s">
        <v>25</v>
      </c>
      <c r="D46" s="2">
        <v>13</v>
      </c>
      <c r="E46" s="5">
        <f>120/12</f>
        <v>10</v>
      </c>
      <c r="F46" s="2">
        <f t="shared" si="0"/>
        <v>0</v>
      </c>
      <c r="G46" s="2">
        <f t="shared" si="9"/>
        <v>13</v>
      </c>
      <c r="H46" s="2">
        <f t="shared" si="8"/>
        <v>130</v>
      </c>
      <c r="I46" s="36">
        <f t="shared" si="5"/>
        <v>0</v>
      </c>
      <c r="J46" s="2">
        <v>20</v>
      </c>
      <c r="K46" s="2">
        <f t="shared" si="10"/>
        <v>0</v>
      </c>
      <c r="L46" s="24">
        <f t="shared" si="11"/>
        <v>0</v>
      </c>
      <c r="M46" s="2">
        <f t="shared" si="7"/>
        <v>260</v>
      </c>
      <c r="N46" t="str">
        <f t="shared" si="6"/>
        <v>Ok</v>
      </c>
    </row>
    <row r="47" spans="1:14">
      <c r="A47" s="15"/>
      <c r="B47" s="15"/>
      <c r="C47" s="2" t="s">
        <v>23</v>
      </c>
      <c r="D47" s="2">
        <v>14</v>
      </c>
      <c r="E47" s="3">
        <f>80/12</f>
        <v>6.666666666666667</v>
      </c>
      <c r="F47" s="2">
        <f t="shared" si="0"/>
        <v>0</v>
      </c>
      <c r="G47" s="2">
        <f t="shared" si="9"/>
        <v>14</v>
      </c>
      <c r="H47" s="3">
        <f t="shared" si="8"/>
        <v>93.333333333333343</v>
      </c>
      <c r="I47" s="36">
        <f t="shared" si="5"/>
        <v>0</v>
      </c>
      <c r="J47" s="2">
        <v>30</v>
      </c>
      <c r="K47" s="2">
        <f t="shared" si="10"/>
        <v>0</v>
      </c>
      <c r="L47" s="35">
        <f t="shared" si="11"/>
        <v>0</v>
      </c>
      <c r="M47" s="2">
        <f t="shared" si="7"/>
        <v>420</v>
      </c>
      <c r="N47" t="str">
        <f t="shared" si="6"/>
        <v>Ok</v>
      </c>
    </row>
    <row r="48" spans="1:14">
      <c r="A48" s="15"/>
      <c r="B48" s="15"/>
      <c r="C48" s="2" t="s">
        <v>24</v>
      </c>
      <c r="D48" s="2">
        <v>22</v>
      </c>
      <c r="E48" s="5">
        <f>120/12</f>
        <v>10</v>
      </c>
      <c r="F48" s="2">
        <f t="shared" si="0"/>
        <v>0</v>
      </c>
      <c r="G48" s="2">
        <f t="shared" si="9"/>
        <v>22</v>
      </c>
      <c r="H48" s="2">
        <f t="shared" si="8"/>
        <v>220</v>
      </c>
      <c r="I48" s="36">
        <f t="shared" si="5"/>
        <v>0</v>
      </c>
      <c r="J48" s="2">
        <v>20</v>
      </c>
      <c r="K48" s="2">
        <f t="shared" si="10"/>
        <v>0</v>
      </c>
      <c r="L48" s="24">
        <f t="shared" si="11"/>
        <v>0</v>
      </c>
      <c r="M48" s="2">
        <f t="shared" si="7"/>
        <v>440</v>
      </c>
      <c r="N48" t="str">
        <f t="shared" si="6"/>
        <v>Ok</v>
      </c>
    </row>
    <row r="49" spans="1:14">
      <c r="A49" s="15"/>
      <c r="B49" s="15"/>
      <c r="C49" s="2" t="s">
        <v>39</v>
      </c>
      <c r="D49" s="2">
        <v>3</v>
      </c>
      <c r="E49" s="5">
        <v>530</v>
      </c>
      <c r="F49" s="2">
        <f t="shared" si="0"/>
        <v>0</v>
      </c>
      <c r="G49" s="2">
        <f t="shared" si="9"/>
        <v>3</v>
      </c>
      <c r="H49" s="2">
        <f t="shared" si="8"/>
        <v>1590</v>
      </c>
      <c r="I49" s="36">
        <f t="shared" si="5"/>
        <v>0</v>
      </c>
      <c r="J49" s="2">
        <v>750</v>
      </c>
      <c r="K49" s="2">
        <f t="shared" si="10"/>
        <v>0</v>
      </c>
      <c r="L49" s="24">
        <f t="shared" si="11"/>
        <v>0</v>
      </c>
      <c r="M49" s="2">
        <f t="shared" si="7"/>
        <v>2250</v>
      </c>
      <c r="N49" t="str">
        <f t="shared" si="6"/>
        <v>Ok</v>
      </c>
    </row>
    <row r="50" spans="1:14">
      <c r="A50" s="15"/>
      <c r="B50" s="15"/>
      <c r="C50" s="2" t="s">
        <v>38</v>
      </c>
      <c r="D50" s="2">
        <v>3</v>
      </c>
      <c r="E50" s="5">
        <v>650</v>
      </c>
      <c r="F50" s="2">
        <f t="shared" si="0"/>
        <v>0</v>
      </c>
      <c r="G50" s="2">
        <f t="shared" si="9"/>
        <v>3</v>
      </c>
      <c r="H50" s="2">
        <f t="shared" si="8"/>
        <v>1950</v>
      </c>
      <c r="I50" s="36">
        <f t="shared" si="5"/>
        <v>0</v>
      </c>
      <c r="J50" s="2">
        <v>950</v>
      </c>
      <c r="K50" s="2">
        <f t="shared" si="10"/>
        <v>0</v>
      </c>
      <c r="L50" s="24">
        <f t="shared" si="11"/>
        <v>0</v>
      </c>
      <c r="M50" s="2">
        <f t="shared" si="7"/>
        <v>2850</v>
      </c>
      <c r="N50" t="str">
        <f t="shared" si="6"/>
        <v>Ok</v>
      </c>
    </row>
    <row r="51" spans="1:14">
      <c r="A51" s="15" t="s">
        <v>149</v>
      </c>
      <c r="B51" s="15"/>
      <c r="C51" s="2" t="s">
        <v>37</v>
      </c>
      <c r="D51" s="2">
        <v>0</v>
      </c>
      <c r="E51" s="5">
        <v>1050</v>
      </c>
      <c r="F51" s="2">
        <f t="shared" si="0"/>
        <v>0</v>
      </c>
      <c r="G51" s="2">
        <f t="shared" si="9"/>
        <v>0</v>
      </c>
      <c r="H51" s="2">
        <f t="shared" si="8"/>
        <v>0</v>
      </c>
      <c r="I51" s="36">
        <f t="shared" si="5"/>
        <v>0</v>
      </c>
      <c r="J51" s="2">
        <v>1500</v>
      </c>
      <c r="K51" s="2">
        <f t="shared" si="10"/>
        <v>0</v>
      </c>
      <c r="L51" s="24">
        <f t="shared" si="11"/>
        <v>0</v>
      </c>
      <c r="M51" s="2">
        <f t="shared" si="7"/>
        <v>0</v>
      </c>
      <c r="N51" t="str">
        <f t="shared" si="6"/>
        <v>Ok</v>
      </c>
    </row>
    <row r="52" spans="1:14">
      <c r="A52" s="15"/>
      <c r="B52" s="15"/>
      <c r="C52" s="2" t="s">
        <v>8</v>
      </c>
      <c r="D52" s="2">
        <v>0</v>
      </c>
      <c r="E52" s="2">
        <v>200</v>
      </c>
      <c r="F52" s="2">
        <f t="shared" si="0"/>
        <v>0</v>
      </c>
      <c r="G52" s="2">
        <f t="shared" si="9"/>
        <v>0</v>
      </c>
      <c r="H52" s="2">
        <f t="shared" si="8"/>
        <v>0</v>
      </c>
      <c r="I52" s="36">
        <f>0+0</f>
        <v>0</v>
      </c>
      <c r="J52" s="2">
        <v>300</v>
      </c>
      <c r="K52" s="2">
        <f t="shared" si="10"/>
        <v>0</v>
      </c>
      <c r="L52" s="24">
        <f t="shared" si="11"/>
        <v>0</v>
      </c>
      <c r="M52" s="2">
        <f t="shared" si="7"/>
        <v>0</v>
      </c>
      <c r="N52" t="str">
        <f t="shared" si="6"/>
        <v>Ok</v>
      </c>
    </row>
    <row r="53" spans="1:14">
      <c r="A53" s="15"/>
      <c r="B53" s="15"/>
      <c r="C53" s="2" t="s">
        <v>155</v>
      </c>
      <c r="D53" s="2">
        <v>3</v>
      </c>
      <c r="E53" s="2">
        <v>250</v>
      </c>
      <c r="F53" s="2">
        <f t="shared" si="0"/>
        <v>0</v>
      </c>
      <c r="G53" s="2">
        <f t="shared" si="9"/>
        <v>2</v>
      </c>
      <c r="H53" s="2">
        <f t="shared" si="8"/>
        <v>500</v>
      </c>
      <c r="I53" s="36">
        <f>0+0+1</f>
        <v>1</v>
      </c>
      <c r="J53" s="2">
        <v>350</v>
      </c>
      <c r="K53" s="2">
        <f t="shared" si="10"/>
        <v>350</v>
      </c>
      <c r="L53" s="24">
        <f t="shared" si="11"/>
        <v>100</v>
      </c>
      <c r="M53" s="2">
        <f t="shared" si="7"/>
        <v>700</v>
      </c>
      <c r="N53" t="str">
        <f t="shared" si="6"/>
        <v>No</v>
      </c>
    </row>
    <row r="54" spans="1:14">
      <c r="A54" s="15"/>
      <c r="B54" s="15"/>
      <c r="C54" s="2" t="s">
        <v>131</v>
      </c>
      <c r="D54" s="2">
        <v>53</v>
      </c>
      <c r="E54" s="5">
        <v>15</v>
      </c>
      <c r="F54" s="2">
        <f t="shared" si="0"/>
        <v>0</v>
      </c>
      <c r="G54" s="2">
        <f t="shared" si="9"/>
        <v>52</v>
      </c>
      <c r="H54" s="2">
        <f t="shared" si="8"/>
        <v>780</v>
      </c>
      <c r="I54" s="36">
        <f>0+0+1</f>
        <v>1</v>
      </c>
      <c r="J54" s="2">
        <v>70</v>
      </c>
      <c r="K54" s="2">
        <f t="shared" si="10"/>
        <v>70</v>
      </c>
      <c r="L54" s="24">
        <f t="shared" si="11"/>
        <v>55</v>
      </c>
      <c r="M54" s="2">
        <f t="shared" si="7"/>
        <v>3640</v>
      </c>
      <c r="N54" t="str">
        <f t="shared" si="6"/>
        <v>No</v>
      </c>
    </row>
    <row r="55" spans="1:14">
      <c r="A55" s="15"/>
      <c r="B55" s="15"/>
      <c r="C55" s="2" t="s">
        <v>57</v>
      </c>
      <c r="D55" s="2">
        <v>32</v>
      </c>
      <c r="E55" s="5">
        <v>30</v>
      </c>
      <c r="F55" s="2">
        <f t="shared" si="0"/>
        <v>0</v>
      </c>
      <c r="G55" s="2">
        <f t="shared" si="9"/>
        <v>31</v>
      </c>
      <c r="H55" s="2">
        <f t="shared" si="8"/>
        <v>930</v>
      </c>
      <c r="I55" s="36">
        <f>0+0+1</f>
        <v>1</v>
      </c>
      <c r="J55" s="2">
        <v>50</v>
      </c>
      <c r="K55" s="2">
        <f t="shared" si="10"/>
        <v>50</v>
      </c>
      <c r="L55" s="24">
        <f t="shared" si="11"/>
        <v>20</v>
      </c>
      <c r="M55" s="2">
        <f t="shared" si="7"/>
        <v>1550</v>
      </c>
      <c r="N55" t="str">
        <f t="shared" si="6"/>
        <v>No</v>
      </c>
    </row>
    <row r="56" spans="1:14">
      <c r="A56" s="15"/>
      <c r="B56" s="15"/>
      <c r="C56" s="2" t="s">
        <v>20</v>
      </c>
      <c r="D56" s="2">
        <v>4</v>
      </c>
      <c r="E56" s="5">
        <v>200</v>
      </c>
      <c r="F56" s="2">
        <f t="shared" si="0"/>
        <v>0</v>
      </c>
      <c r="G56" s="2">
        <f t="shared" si="9"/>
        <v>3</v>
      </c>
      <c r="H56" s="2">
        <f t="shared" si="8"/>
        <v>600</v>
      </c>
      <c r="I56" s="36">
        <f>0+0+1</f>
        <v>1</v>
      </c>
      <c r="J56" s="2">
        <v>270</v>
      </c>
      <c r="K56" s="2">
        <f t="shared" si="10"/>
        <v>270</v>
      </c>
      <c r="L56" s="24">
        <f t="shared" si="11"/>
        <v>70</v>
      </c>
      <c r="M56" s="2">
        <f t="shared" si="7"/>
        <v>810</v>
      </c>
      <c r="N56" t="str">
        <f t="shared" si="6"/>
        <v>No</v>
      </c>
    </row>
    <row r="57" spans="1:14">
      <c r="A57" s="15"/>
      <c r="B57" s="15"/>
      <c r="C57" s="2" t="s">
        <v>21</v>
      </c>
      <c r="D57" s="2">
        <v>0</v>
      </c>
      <c r="E57" s="5">
        <v>270</v>
      </c>
      <c r="F57" s="2">
        <f t="shared" si="0"/>
        <v>0</v>
      </c>
      <c r="G57" s="2">
        <f t="shared" si="9"/>
        <v>0</v>
      </c>
      <c r="H57" s="2">
        <f t="shared" si="8"/>
        <v>0</v>
      </c>
      <c r="I57" s="36">
        <f t="shared" si="5"/>
        <v>0</v>
      </c>
      <c r="J57" s="2">
        <v>350</v>
      </c>
      <c r="K57" s="2">
        <f t="shared" si="10"/>
        <v>0</v>
      </c>
      <c r="L57" s="24">
        <f t="shared" si="11"/>
        <v>0</v>
      </c>
      <c r="M57" s="2">
        <f t="shared" si="7"/>
        <v>0</v>
      </c>
      <c r="N57" t="str">
        <f t="shared" si="6"/>
        <v>Ok</v>
      </c>
    </row>
    <row r="58" spans="1:14">
      <c r="A58" s="15"/>
      <c r="B58" s="15"/>
      <c r="C58" s="2" t="s">
        <v>122</v>
      </c>
      <c r="D58" s="2">
        <v>7</v>
      </c>
      <c r="E58" s="5">
        <v>140</v>
      </c>
      <c r="F58" s="2">
        <f t="shared" si="0"/>
        <v>0</v>
      </c>
      <c r="G58" s="2">
        <f t="shared" si="9"/>
        <v>7</v>
      </c>
      <c r="H58" s="2">
        <f t="shared" si="8"/>
        <v>980</v>
      </c>
      <c r="I58" s="36">
        <f t="shared" si="5"/>
        <v>0</v>
      </c>
      <c r="J58" s="2">
        <v>250</v>
      </c>
      <c r="K58" s="2">
        <f t="shared" si="10"/>
        <v>0</v>
      </c>
      <c r="L58" s="24">
        <f t="shared" si="11"/>
        <v>0</v>
      </c>
      <c r="M58" s="2">
        <f t="shared" si="7"/>
        <v>1750</v>
      </c>
      <c r="N58" t="str">
        <f t="shared" si="6"/>
        <v>Ok</v>
      </c>
    </row>
    <row r="59" spans="1:14">
      <c r="A59" s="15"/>
      <c r="B59" s="15"/>
      <c r="C59" s="2" t="s">
        <v>58</v>
      </c>
      <c r="D59" s="2">
        <v>6</v>
      </c>
      <c r="E59" s="5">
        <f>360/12</f>
        <v>30</v>
      </c>
      <c r="F59" s="2">
        <f t="shared" si="0"/>
        <v>0</v>
      </c>
      <c r="G59" s="2">
        <f t="shared" si="9"/>
        <v>6</v>
      </c>
      <c r="H59" s="2">
        <f t="shared" si="8"/>
        <v>180</v>
      </c>
      <c r="I59" s="36">
        <f t="shared" si="5"/>
        <v>0</v>
      </c>
      <c r="J59" s="2">
        <v>50</v>
      </c>
      <c r="K59" s="2">
        <f t="shared" si="10"/>
        <v>0</v>
      </c>
      <c r="L59" s="24">
        <f t="shared" si="11"/>
        <v>0</v>
      </c>
      <c r="M59" s="2">
        <f t="shared" si="7"/>
        <v>300</v>
      </c>
      <c r="N59" t="str">
        <f t="shared" si="6"/>
        <v>Ok</v>
      </c>
    </row>
    <row r="60" spans="1:14">
      <c r="A60" s="15"/>
      <c r="B60" s="15"/>
      <c r="C60" s="2" t="s">
        <v>59</v>
      </c>
      <c r="D60" s="2">
        <v>31</v>
      </c>
      <c r="E60" s="5">
        <f>120/12</f>
        <v>10</v>
      </c>
      <c r="F60" s="2">
        <f t="shared" si="0"/>
        <v>0</v>
      </c>
      <c r="G60" s="2">
        <f t="shared" si="9"/>
        <v>28</v>
      </c>
      <c r="H60" s="2">
        <f t="shared" si="8"/>
        <v>280</v>
      </c>
      <c r="I60" s="36">
        <f>0+0+3</f>
        <v>3</v>
      </c>
      <c r="J60" s="2">
        <v>20</v>
      </c>
      <c r="K60" s="2">
        <f t="shared" si="10"/>
        <v>60</v>
      </c>
      <c r="L60" s="24">
        <f t="shared" si="11"/>
        <v>30</v>
      </c>
      <c r="M60" s="2">
        <f t="shared" si="7"/>
        <v>560</v>
      </c>
      <c r="N60" t="str">
        <f t="shared" si="6"/>
        <v>No</v>
      </c>
    </row>
    <row r="61" spans="1:14">
      <c r="A61" s="15"/>
      <c r="B61" s="15"/>
      <c r="C61" s="2" t="s">
        <v>186</v>
      </c>
      <c r="D61" s="2">
        <v>3</v>
      </c>
      <c r="E61" s="5">
        <v>200</v>
      </c>
      <c r="F61" s="2">
        <f t="shared" si="0"/>
        <v>0</v>
      </c>
      <c r="G61" s="2">
        <f t="shared" si="9"/>
        <v>3</v>
      </c>
      <c r="H61" s="2">
        <f t="shared" si="8"/>
        <v>600</v>
      </c>
      <c r="I61" s="36">
        <f t="shared" si="5"/>
        <v>0</v>
      </c>
      <c r="J61" s="2">
        <v>450</v>
      </c>
      <c r="K61" s="2">
        <f t="shared" si="10"/>
        <v>0</v>
      </c>
      <c r="L61" s="24">
        <f t="shared" si="11"/>
        <v>0</v>
      </c>
      <c r="M61" s="2">
        <f t="shared" si="7"/>
        <v>1350</v>
      </c>
      <c r="N61" t="str">
        <f t="shared" si="6"/>
        <v>Ok</v>
      </c>
    </row>
    <row r="62" spans="1:14">
      <c r="A62" s="15"/>
      <c r="B62" s="15"/>
      <c r="C62" s="2" t="s">
        <v>47</v>
      </c>
      <c r="D62" s="2">
        <v>0</v>
      </c>
      <c r="E62" s="5">
        <f>140/12</f>
        <v>11.666666666666666</v>
      </c>
      <c r="F62" s="2">
        <f t="shared" si="0"/>
        <v>0</v>
      </c>
      <c r="G62" s="2">
        <f t="shared" si="9"/>
        <v>0</v>
      </c>
      <c r="H62" s="3">
        <f t="shared" si="8"/>
        <v>0</v>
      </c>
      <c r="I62" s="36">
        <f t="shared" si="5"/>
        <v>0</v>
      </c>
      <c r="J62" s="2">
        <v>25</v>
      </c>
      <c r="K62" s="2">
        <f t="shared" si="10"/>
        <v>0</v>
      </c>
      <c r="L62" s="35">
        <f t="shared" si="11"/>
        <v>0</v>
      </c>
      <c r="M62" s="2">
        <f t="shared" si="7"/>
        <v>0</v>
      </c>
      <c r="N62" t="str">
        <f t="shared" si="6"/>
        <v>Ok</v>
      </c>
    </row>
    <row r="63" spans="1:14">
      <c r="A63" s="15"/>
      <c r="B63" s="15"/>
      <c r="C63" s="2" t="s">
        <v>146</v>
      </c>
      <c r="D63" s="2">
        <v>0</v>
      </c>
      <c r="E63" s="5">
        <v>100</v>
      </c>
      <c r="F63" s="2">
        <f t="shared" si="0"/>
        <v>0</v>
      </c>
      <c r="G63" s="2">
        <f t="shared" si="9"/>
        <v>0</v>
      </c>
      <c r="H63" s="5">
        <f t="shared" si="8"/>
        <v>0</v>
      </c>
      <c r="I63" s="36">
        <f t="shared" si="5"/>
        <v>0</v>
      </c>
      <c r="J63" s="2">
        <v>170</v>
      </c>
      <c r="K63" s="2">
        <f t="shared" si="10"/>
        <v>0</v>
      </c>
      <c r="L63" s="24">
        <f t="shared" si="11"/>
        <v>0</v>
      </c>
      <c r="M63" s="2">
        <f t="shared" si="7"/>
        <v>0</v>
      </c>
      <c r="N63" t="str">
        <f t="shared" si="6"/>
        <v>Ok</v>
      </c>
    </row>
    <row r="64" spans="1:14">
      <c r="A64" s="15"/>
      <c r="B64" s="15"/>
      <c r="C64" s="2" t="s">
        <v>168</v>
      </c>
      <c r="D64" s="2">
        <v>32</v>
      </c>
      <c r="E64" s="5">
        <f>160/12</f>
        <v>13.333333333333334</v>
      </c>
      <c r="F64" s="2">
        <f t="shared" si="0"/>
        <v>0</v>
      </c>
      <c r="G64" s="2">
        <f t="shared" si="9"/>
        <v>32</v>
      </c>
      <c r="H64" s="5">
        <f t="shared" si="8"/>
        <v>426.66666666666669</v>
      </c>
      <c r="I64" s="36">
        <f t="shared" si="5"/>
        <v>0</v>
      </c>
      <c r="J64" s="2">
        <v>30</v>
      </c>
      <c r="K64" s="2">
        <f t="shared" si="10"/>
        <v>0</v>
      </c>
      <c r="L64" s="27">
        <f t="shared" si="11"/>
        <v>0</v>
      </c>
      <c r="M64" s="2">
        <f t="shared" si="7"/>
        <v>960</v>
      </c>
      <c r="N64" t="str">
        <f t="shared" si="6"/>
        <v>Ok</v>
      </c>
    </row>
    <row r="65" spans="1:14">
      <c r="A65" s="15"/>
      <c r="B65" s="15"/>
      <c r="C65" s="2" t="s">
        <v>169</v>
      </c>
      <c r="D65" s="2">
        <v>8</v>
      </c>
      <c r="E65" s="5">
        <f>150/12</f>
        <v>12.5</v>
      </c>
      <c r="F65" s="2">
        <f t="shared" si="0"/>
        <v>0</v>
      </c>
      <c r="G65" s="2">
        <f t="shared" si="9"/>
        <v>8</v>
      </c>
      <c r="H65" s="5">
        <f t="shared" si="8"/>
        <v>100</v>
      </c>
      <c r="I65" s="36">
        <f t="shared" si="5"/>
        <v>0</v>
      </c>
      <c r="J65" s="2">
        <v>30</v>
      </c>
      <c r="K65" s="2">
        <f t="shared" si="10"/>
        <v>0</v>
      </c>
      <c r="L65" s="24">
        <f t="shared" si="11"/>
        <v>0</v>
      </c>
      <c r="M65" s="2">
        <f t="shared" si="7"/>
        <v>240</v>
      </c>
      <c r="N65" t="str">
        <f t="shared" si="6"/>
        <v>Ok</v>
      </c>
    </row>
    <row r="66" spans="1:14">
      <c r="A66" s="15"/>
      <c r="B66" s="15"/>
      <c r="C66" s="2" t="s">
        <v>211</v>
      </c>
      <c r="D66" s="2">
        <v>5</v>
      </c>
      <c r="E66" s="5">
        <v>45</v>
      </c>
      <c r="F66" s="2">
        <f t="shared" si="0"/>
        <v>0</v>
      </c>
      <c r="G66" s="2">
        <f t="shared" si="9"/>
        <v>3</v>
      </c>
      <c r="H66" s="2">
        <f t="shared" si="8"/>
        <v>135</v>
      </c>
      <c r="I66" s="36">
        <f>0+0+1+1</f>
        <v>2</v>
      </c>
      <c r="J66" s="2">
        <v>100</v>
      </c>
      <c r="K66" s="2">
        <f t="shared" si="10"/>
        <v>200</v>
      </c>
      <c r="L66" s="24">
        <f t="shared" si="11"/>
        <v>110</v>
      </c>
      <c r="M66" s="2">
        <f t="shared" si="7"/>
        <v>300</v>
      </c>
      <c r="N66" t="str">
        <f t="shared" si="6"/>
        <v>No</v>
      </c>
    </row>
    <row r="67" spans="1:14">
      <c r="A67" s="15"/>
      <c r="B67" s="15"/>
      <c r="C67" s="2" t="s">
        <v>212</v>
      </c>
      <c r="D67" s="2">
        <v>12</v>
      </c>
      <c r="E67" s="5">
        <v>30</v>
      </c>
      <c r="F67" s="2">
        <f t="shared" si="0"/>
        <v>0</v>
      </c>
      <c r="G67" s="2">
        <f t="shared" si="9"/>
        <v>12</v>
      </c>
      <c r="H67" s="2">
        <f t="shared" si="8"/>
        <v>360</v>
      </c>
      <c r="I67" s="36">
        <f t="shared" si="5"/>
        <v>0</v>
      </c>
      <c r="J67" s="2">
        <v>70</v>
      </c>
      <c r="K67" s="2">
        <f t="shared" si="10"/>
        <v>0</v>
      </c>
      <c r="L67" s="24">
        <f t="shared" si="11"/>
        <v>0</v>
      </c>
      <c r="M67" s="2">
        <f t="shared" si="7"/>
        <v>840</v>
      </c>
      <c r="N67" t="str">
        <f t="shared" si="6"/>
        <v>Ok</v>
      </c>
    </row>
    <row r="68" spans="1:14">
      <c r="A68" s="15"/>
      <c r="B68" s="15"/>
      <c r="C68" s="2" t="s">
        <v>61</v>
      </c>
      <c r="D68" s="2">
        <v>6</v>
      </c>
      <c r="E68" s="5">
        <v>750</v>
      </c>
      <c r="F68" s="2">
        <f t="shared" si="0"/>
        <v>0</v>
      </c>
      <c r="G68" s="2">
        <f t="shared" ref="G68:G115" si="12">(F68+D68)-I68</f>
        <v>6</v>
      </c>
      <c r="H68" s="2">
        <f t="shared" ref="H68:H115" si="13">G68*E68</f>
        <v>4500</v>
      </c>
      <c r="I68" s="36">
        <f t="shared" si="5"/>
        <v>0</v>
      </c>
      <c r="J68" s="2">
        <v>1500</v>
      </c>
      <c r="K68" s="2">
        <f t="shared" si="10"/>
        <v>0</v>
      </c>
      <c r="L68" s="24">
        <f t="shared" si="11"/>
        <v>0</v>
      </c>
      <c r="M68" s="2">
        <f t="shared" si="7"/>
        <v>9000</v>
      </c>
      <c r="N68" t="str">
        <f t="shared" si="6"/>
        <v>Ok</v>
      </c>
    </row>
    <row r="69" spans="1:14">
      <c r="A69" s="15" t="s">
        <v>76</v>
      </c>
      <c r="B69" s="15"/>
      <c r="C69" s="2" t="s">
        <v>73</v>
      </c>
      <c r="D69" s="2">
        <v>29</v>
      </c>
      <c r="E69" s="5">
        <v>30</v>
      </c>
      <c r="F69" s="2">
        <f t="shared" si="0"/>
        <v>0</v>
      </c>
      <c r="G69" s="2">
        <f t="shared" si="12"/>
        <v>29</v>
      </c>
      <c r="H69" s="2">
        <f t="shared" si="13"/>
        <v>870</v>
      </c>
      <c r="I69" s="36">
        <f t="shared" ref="I69:I76" si="14">0+0</f>
        <v>0</v>
      </c>
      <c r="J69" s="2">
        <v>50</v>
      </c>
      <c r="K69" s="2">
        <f t="shared" si="10"/>
        <v>0</v>
      </c>
      <c r="L69" s="24">
        <f t="shared" si="11"/>
        <v>0</v>
      </c>
      <c r="M69" s="2">
        <f t="shared" si="7"/>
        <v>1450</v>
      </c>
      <c r="N69" t="str">
        <f t="shared" ref="N69:N123" si="15">IF(D69=G69,"Ok","No")</f>
        <v>Ok</v>
      </c>
    </row>
    <row r="70" spans="1:14">
      <c r="A70" s="15" t="s">
        <v>75</v>
      </c>
      <c r="B70" s="15"/>
      <c r="C70" s="2" t="s">
        <v>74</v>
      </c>
      <c r="D70" s="2">
        <v>6</v>
      </c>
      <c r="E70" s="5">
        <f>150/12</f>
        <v>12.5</v>
      </c>
      <c r="F70" s="2">
        <f t="shared" si="0"/>
        <v>0</v>
      </c>
      <c r="G70" s="2">
        <f t="shared" si="12"/>
        <v>6</v>
      </c>
      <c r="H70" s="2">
        <f t="shared" si="13"/>
        <v>75</v>
      </c>
      <c r="I70" s="36">
        <f t="shared" si="14"/>
        <v>0</v>
      </c>
      <c r="J70" s="2">
        <v>25</v>
      </c>
      <c r="K70" s="2">
        <f t="shared" ref="K70:K117" si="16">J70*I70</f>
        <v>0</v>
      </c>
      <c r="L70" s="24">
        <f t="shared" si="11"/>
        <v>0</v>
      </c>
      <c r="M70" s="2">
        <f t="shared" si="7"/>
        <v>150</v>
      </c>
      <c r="N70" t="str">
        <f t="shared" si="15"/>
        <v>Ok</v>
      </c>
    </row>
    <row r="71" spans="1:14">
      <c r="A71" s="15"/>
      <c r="B71" s="15"/>
      <c r="C71" s="2" t="s">
        <v>31</v>
      </c>
      <c r="D71" s="2">
        <v>5</v>
      </c>
      <c r="E71" s="3">
        <f>240/12</f>
        <v>20</v>
      </c>
      <c r="F71" s="2">
        <f t="shared" si="0"/>
        <v>0</v>
      </c>
      <c r="G71" s="2">
        <f t="shared" si="12"/>
        <v>5</v>
      </c>
      <c r="H71" s="2">
        <f t="shared" si="13"/>
        <v>100</v>
      </c>
      <c r="I71" s="36">
        <f t="shared" si="14"/>
        <v>0</v>
      </c>
      <c r="J71" s="2">
        <v>35</v>
      </c>
      <c r="K71" s="2">
        <f t="shared" si="16"/>
        <v>0</v>
      </c>
      <c r="L71" s="24">
        <f t="shared" si="11"/>
        <v>0</v>
      </c>
      <c r="M71" s="2">
        <f t="shared" si="7"/>
        <v>175</v>
      </c>
      <c r="N71" t="str">
        <f t="shared" si="15"/>
        <v>Ok</v>
      </c>
    </row>
    <row r="72" spans="1:14">
      <c r="A72" s="15"/>
      <c r="B72" s="15"/>
      <c r="C72" s="2" t="s">
        <v>32</v>
      </c>
      <c r="D72" s="2">
        <v>5</v>
      </c>
      <c r="E72" s="3">
        <f>170/12</f>
        <v>14.166666666666666</v>
      </c>
      <c r="F72" s="2">
        <f t="shared" si="0"/>
        <v>0</v>
      </c>
      <c r="G72" s="2">
        <f t="shared" si="12"/>
        <v>4</v>
      </c>
      <c r="H72" s="3">
        <f t="shared" si="13"/>
        <v>56.666666666666664</v>
      </c>
      <c r="I72" s="36">
        <f>0+0+1</f>
        <v>1</v>
      </c>
      <c r="J72" s="2">
        <v>25</v>
      </c>
      <c r="K72" s="2">
        <f t="shared" si="16"/>
        <v>25</v>
      </c>
      <c r="L72" s="35">
        <f t="shared" si="11"/>
        <v>10.833333333333334</v>
      </c>
      <c r="M72" s="2">
        <f t="shared" si="7"/>
        <v>100</v>
      </c>
      <c r="N72" t="str">
        <f t="shared" si="15"/>
        <v>No</v>
      </c>
    </row>
    <row r="73" spans="1:14">
      <c r="A73" s="15"/>
      <c r="B73" s="15"/>
      <c r="C73" s="2" t="s">
        <v>60</v>
      </c>
      <c r="D73" s="2">
        <v>3</v>
      </c>
      <c r="E73" s="5">
        <v>250</v>
      </c>
      <c r="F73" s="2">
        <f t="shared" si="0"/>
        <v>0</v>
      </c>
      <c r="G73" s="2">
        <f t="shared" si="12"/>
        <v>3</v>
      </c>
      <c r="H73" s="2">
        <f t="shared" si="13"/>
        <v>750</v>
      </c>
      <c r="I73" s="36">
        <f t="shared" si="14"/>
        <v>0</v>
      </c>
      <c r="J73" s="2">
        <v>350</v>
      </c>
      <c r="K73" s="2">
        <f t="shared" si="16"/>
        <v>0</v>
      </c>
      <c r="L73" s="24">
        <f t="shared" si="11"/>
        <v>0</v>
      </c>
      <c r="M73" s="2">
        <f t="shared" si="7"/>
        <v>1050</v>
      </c>
      <c r="N73" t="str">
        <f t="shared" si="15"/>
        <v>Ok</v>
      </c>
    </row>
    <row r="74" spans="1:14">
      <c r="A74" s="15" t="s">
        <v>128</v>
      </c>
      <c r="B74" s="15"/>
      <c r="C74" s="2" t="s">
        <v>127</v>
      </c>
      <c r="D74" s="2">
        <v>3</v>
      </c>
      <c r="E74" s="2">
        <v>50</v>
      </c>
      <c r="F74" s="2">
        <f t="shared" si="0"/>
        <v>0</v>
      </c>
      <c r="G74" s="2">
        <f t="shared" si="12"/>
        <v>3</v>
      </c>
      <c r="H74" s="2">
        <f t="shared" si="13"/>
        <v>150</v>
      </c>
      <c r="I74" s="36">
        <f t="shared" si="14"/>
        <v>0</v>
      </c>
      <c r="J74" s="2">
        <v>150</v>
      </c>
      <c r="K74" s="2">
        <f t="shared" si="16"/>
        <v>0</v>
      </c>
      <c r="L74" s="24">
        <f t="shared" si="11"/>
        <v>0</v>
      </c>
      <c r="M74" s="2">
        <f t="shared" si="7"/>
        <v>450</v>
      </c>
      <c r="N74" t="str">
        <f t="shared" si="15"/>
        <v>Ok</v>
      </c>
    </row>
    <row r="75" spans="1:14">
      <c r="A75" s="15"/>
      <c r="B75" s="15"/>
      <c r="C75" s="2" t="s">
        <v>129</v>
      </c>
      <c r="D75" s="2">
        <v>17</v>
      </c>
      <c r="E75" s="2">
        <v>150</v>
      </c>
      <c r="F75" s="2">
        <f t="shared" si="0"/>
        <v>0</v>
      </c>
      <c r="G75" s="2">
        <f t="shared" si="12"/>
        <v>17</v>
      </c>
      <c r="H75" s="2">
        <f t="shared" si="13"/>
        <v>2550</v>
      </c>
      <c r="I75" s="36">
        <f t="shared" si="14"/>
        <v>0</v>
      </c>
      <c r="J75" s="2">
        <v>200</v>
      </c>
      <c r="K75" s="2">
        <f t="shared" si="16"/>
        <v>0</v>
      </c>
      <c r="L75" s="24">
        <f t="shared" si="11"/>
        <v>0</v>
      </c>
      <c r="M75" s="2">
        <f t="shared" si="7"/>
        <v>3400</v>
      </c>
      <c r="N75" t="str">
        <f t="shared" si="15"/>
        <v>Ok</v>
      </c>
    </row>
    <row r="76" spans="1:14">
      <c r="A76" s="15"/>
      <c r="B76" s="15"/>
      <c r="C76" s="2" t="s">
        <v>130</v>
      </c>
      <c r="D76" s="2">
        <v>2</v>
      </c>
      <c r="E76" s="2">
        <v>150</v>
      </c>
      <c r="F76" s="2">
        <f t="shared" si="0"/>
        <v>0</v>
      </c>
      <c r="G76" s="2">
        <f t="shared" si="12"/>
        <v>2</v>
      </c>
      <c r="H76" s="2">
        <f t="shared" si="13"/>
        <v>300</v>
      </c>
      <c r="I76" s="36">
        <f t="shared" si="14"/>
        <v>0</v>
      </c>
      <c r="J76" s="2">
        <v>250</v>
      </c>
      <c r="K76" s="2">
        <f t="shared" si="16"/>
        <v>0</v>
      </c>
      <c r="L76" s="24">
        <f t="shared" si="11"/>
        <v>0</v>
      </c>
      <c r="M76" s="2">
        <f t="shared" si="7"/>
        <v>500</v>
      </c>
      <c r="N76" t="str">
        <f t="shared" si="15"/>
        <v>Ok</v>
      </c>
    </row>
    <row r="77" spans="1:14">
      <c r="A77" s="15"/>
      <c r="B77" s="15"/>
      <c r="C77" s="2" t="s">
        <v>160</v>
      </c>
      <c r="D77" s="2">
        <v>4</v>
      </c>
      <c r="E77" s="3">
        <f>380/12</f>
        <v>31.666666666666668</v>
      </c>
      <c r="F77" s="2">
        <f t="shared" si="0"/>
        <v>0</v>
      </c>
      <c r="G77" s="2">
        <f t="shared" si="12"/>
        <v>4</v>
      </c>
      <c r="H77" s="11">
        <f t="shared" si="13"/>
        <v>126.66666666666667</v>
      </c>
      <c r="I77" s="36">
        <f>0+0</f>
        <v>0</v>
      </c>
      <c r="J77" s="2">
        <v>80</v>
      </c>
      <c r="K77" s="2">
        <f t="shared" si="16"/>
        <v>0</v>
      </c>
      <c r="L77" s="27">
        <f t="shared" si="11"/>
        <v>0</v>
      </c>
      <c r="M77" s="2">
        <f t="shared" si="7"/>
        <v>320</v>
      </c>
      <c r="N77" t="str">
        <f t="shared" si="15"/>
        <v>Ok</v>
      </c>
    </row>
    <row r="78" spans="1:14">
      <c r="A78" s="15"/>
      <c r="B78" s="15"/>
      <c r="C78" s="2" t="s">
        <v>161</v>
      </c>
      <c r="D78" s="2">
        <v>5</v>
      </c>
      <c r="E78" s="2">
        <f>600/12</f>
        <v>50</v>
      </c>
      <c r="F78" s="2">
        <f t="shared" si="0"/>
        <v>0</v>
      </c>
      <c r="G78" s="2">
        <f t="shared" si="12"/>
        <v>5</v>
      </c>
      <c r="H78" s="2">
        <f t="shared" si="13"/>
        <v>250</v>
      </c>
      <c r="I78" s="36">
        <f t="shared" ref="I78:I94" si="17">0+0</f>
        <v>0</v>
      </c>
      <c r="J78" s="2">
        <v>150</v>
      </c>
      <c r="K78" s="2">
        <f t="shared" si="16"/>
        <v>0</v>
      </c>
      <c r="L78" s="24">
        <f t="shared" si="11"/>
        <v>0</v>
      </c>
      <c r="M78" s="2">
        <f t="shared" si="7"/>
        <v>750</v>
      </c>
      <c r="N78" t="str">
        <f t="shared" si="15"/>
        <v>Ok</v>
      </c>
    </row>
    <row r="79" spans="1:14">
      <c r="A79" s="15"/>
      <c r="B79" s="15"/>
      <c r="C79" s="2" t="s">
        <v>162</v>
      </c>
      <c r="D79" s="2">
        <v>8</v>
      </c>
      <c r="E79" s="3">
        <f>550/12</f>
        <v>45.833333333333336</v>
      </c>
      <c r="F79" s="2">
        <f t="shared" si="0"/>
        <v>0</v>
      </c>
      <c r="G79" s="2">
        <f t="shared" si="12"/>
        <v>8</v>
      </c>
      <c r="H79" s="3">
        <f t="shared" si="13"/>
        <v>366.66666666666669</v>
      </c>
      <c r="I79" s="36">
        <f t="shared" si="17"/>
        <v>0</v>
      </c>
      <c r="J79" s="2">
        <v>100</v>
      </c>
      <c r="K79" s="2">
        <f t="shared" si="16"/>
        <v>0</v>
      </c>
      <c r="L79" s="35">
        <f t="shared" si="11"/>
        <v>0</v>
      </c>
      <c r="M79" s="2">
        <f t="shared" si="7"/>
        <v>800</v>
      </c>
      <c r="N79" t="str">
        <f t="shared" si="15"/>
        <v>Ok</v>
      </c>
    </row>
    <row r="80" spans="1:14">
      <c r="A80" s="15"/>
      <c r="B80" s="15"/>
      <c r="C80" s="2" t="s">
        <v>96</v>
      </c>
      <c r="D80" s="2">
        <v>9</v>
      </c>
      <c r="E80" s="5">
        <f>840/12</f>
        <v>70</v>
      </c>
      <c r="F80" s="2">
        <f t="shared" si="0"/>
        <v>0</v>
      </c>
      <c r="G80" s="2">
        <f t="shared" si="12"/>
        <v>9</v>
      </c>
      <c r="H80" s="2">
        <f t="shared" si="13"/>
        <v>630</v>
      </c>
      <c r="I80" s="36">
        <f t="shared" si="17"/>
        <v>0</v>
      </c>
      <c r="J80" s="2">
        <v>150</v>
      </c>
      <c r="K80" s="2">
        <f t="shared" si="16"/>
        <v>0</v>
      </c>
      <c r="L80" s="24">
        <f t="shared" si="11"/>
        <v>0</v>
      </c>
      <c r="M80" s="2">
        <f t="shared" si="7"/>
        <v>1350</v>
      </c>
      <c r="N80" t="str">
        <f t="shared" si="15"/>
        <v>Ok</v>
      </c>
    </row>
    <row r="81" spans="1:14">
      <c r="A81" s="15">
        <v>2381</v>
      </c>
      <c r="B81" s="15"/>
      <c r="C81" s="2" t="s">
        <v>33</v>
      </c>
      <c r="D81" s="2">
        <v>8</v>
      </c>
      <c r="E81" s="3">
        <f>1100/12</f>
        <v>91.666666666666671</v>
      </c>
      <c r="F81" s="2">
        <f t="shared" si="0"/>
        <v>0</v>
      </c>
      <c r="G81" s="2">
        <f t="shared" si="12"/>
        <v>8</v>
      </c>
      <c r="H81" s="3">
        <f t="shared" si="13"/>
        <v>733.33333333333337</v>
      </c>
      <c r="I81" s="36">
        <f t="shared" si="17"/>
        <v>0</v>
      </c>
      <c r="J81" s="2">
        <v>200</v>
      </c>
      <c r="K81" s="2">
        <f t="shared" si="16"/>
        <v>0</v>
      </c>
      <c r="L81" s="24">
        <f t="shared" si="11"/>
        <v>0</v>
      </c>
      <c r="M81" s="2">
        <f t="shared" si="7"/>
        <v>1600</v>
      </c>
      <c r="N81" t="str">
        <f t="shared" si="15"/>
        <v>Ok</v>
      </c>
    </row>
    <row r="82" spans="1:14">
      <c r="A82" s="15"/>
      <c r="B82" s="15"/>
      <c r="C82" s="2" t="s">
        <v>34</v>
      </c>
      <c r="D82" s="2">
        <v>14</v>
      </c>
      <c r="E82" s="3">
        <f>1000/12</f>
        <v>83.333333333333329</v>
      </c>
      <c r="F82" s="2">
        <f t="shared" si="0"/>
        <v>0</v>
      </c>
      <c r="G82" s="2">
        <f t="shared" si="12"/>
        <v>14</v>
      </c>
      <c r="H82" s="3">
        <f t="shared" si="13"/>
        <v>1166.6666666666665</v>
      </c>
      <c r="I82" s="36">
        <f t="shared" si="17"/>
        <v>0</v>
      </c>
      <c r="J82" s="2">
        <v>200</v>
      </c>
      <c r="K82" s="2">
        <f t="shared" si="16"/>
        <v>0</v>
      </c>
      <c r="L82" s="35">
        <f t="shared" si="11"/>
        <v>0</v>
      </c>
      <c r="M82" s="2">
        <f t="shared" si="7"/>
        <v>2800</v>
      </c>
      <c r="N82" t="str">
        <f t="shared" si="15"/>
        <v>Ok</v>
      </c>
    </row>
    <row r="83" spans="1:14">
      <c r="A83" s="15"/>
      <c r="B83" s="15"/>
      <c r="C83" s="2" t="s">
        <v>18</v>
      </c>
      <c r="D83" s="2">
        <v>10</v>
      </c>
      <c r="E83" s="5">
        <f>840/12</f>
        <v>70</v>
      </c>
      <c r="F83" s="2">
        <f t="shared" si="0"/>
        <v>0</v>
      </c>
      <c r="G83" s="2">
        <f t="shared" si="12"/>
        <v>10</v>
      </c>
      <c r="H83" s="2">
        <f t="shared" si="13"/>
        <v>700</v>
      </c>
      <c r="I83" s="36">
        <f t="shared" si="17"/>
        <v>0</v>
      </c>
      <c r="J83" s="2">
        <v>150</v>
      </c>
      <c r="K83" s="2">
        <f t="shared" si="16"/>
        <v>0</v>
      </c>
      <c r="L83" s="24">
        <f t="shared" si="11"/>
        <v>0</v>
      </c>
      <c r="M83" s="2">
        <f t="shared" si="7"/>
        <v>1500</v>
      </c>
      <c r="N83" t="str">
        <f t="shared" si="15"/>
        <v>Ok</v>
      </c>
    </row>
    <row r="84" spans="1:14">
      <c r="A84" s="15"/>
      <c r="B84" s="15"/>
      <c r="C84" s="2" t="s">
        <v>48</v>
      </c>
      <c r="D84" s="2">
        <v>10</v>
      </c>
      <c r="E84" s="3">
        <f>850/12</f>
        <v>70.833333333333329</v>
      </c>
      <c r="F84" s="2">
        <f t="shared" si="0"/>
        <v>0</v>
      </c>
      <c r="G84" s="2">
        <f t="shared" si="12"/>
        <v>10</v>
      </c>
      <c r="H84" s="11">
        <f t="shared" si="13"/>
        <v>708.33333333333326</v>
      </c>
      <c r="I84" s="36">
        <f t="shared" si="17"/>
        <v>0</v>
      </c>
      <c r="J84" s="2">
        <v>150</v>
      </c>
      <c r="K84" s="2">
        <f t="shared" si="16"/>
        <v>0</v>
      </c>
      <c r="L84" s="27">
        <f t="shared" si="11"/>
        <v>0</v>
      </c>
      <c r="M84" s="2">
        <f t="shared" si="7"/>
        <v>1500</v>
      </c>
      <c r="N84" t="str">
        <f t="shared" si="15"/>
        <v>Ok</v>
      </c>
    </row>
    <row r="85" spans="1:14">
      <c r="A85" s="15" t="s">
        <v>98</v>
      </c>
      <c r="B85" s="15"/>
      <c r="C85" s="2" t="s">
        <v>97</v>
      </c>
      <c r="D85" s="2">
        <v>16</v>
      </c>
      <c r="E85" s="5">
        <f>480/12</f>
        <v>40</v>
      </c>
      <c r="F85" s="2">
        <f t="shared" si="0"/>
        <v>0</v>
      </c>
      <c r="G85" s="2">
        <f t="shared" si="12"/>
        <v>16</v>
      </c>
      <c r="H85" s="2">
        <f t="shared" si="13"/>
        <v>640</v>
      </c>
      <c r="I85" s="36">
        <f t="shared" si="17"/>
        <v>0</v>
      </c>
      <c r="J85" s="2">
        <v>80</v>
      </c>
      <c r="K85" s="2">
        <f t="shared" si="16"/>
        <v>0</v>
      </c>
      <c r="L85" s="24">
        <f t="shared" si="11"/>
        <v>0</v>
      </c>
      <c r="M85" s="2">
        <f t="shared" si="7"/>
        <v>1280</v>
      </c>
      <c r="N85" t="str">
        <f t="shared" si="15"/>
        <v>Ok</v>
      </c>
    </row>
    <row r="86" spans="1:14">
      <c r="A86" s="15"/>
      <c r="B86" s="15"/>
      <c r="C86" s="2" t="s">
        <v>95</v>
      </c>
      <c r="D86" s="2">
        <v>9</v>
      </c>
      <c r="E86" s="3">
        <f>850/12</f>
        <v>70.833333333333329</v>
      </c>
      <c r="F86" s="2">
        <f t="shared" ref="F86:F149" si="18">0+0</f>
        <v>0</v>
      </c>
      <c r="G86" s="2">
        <f t="shared" si="12"/>
        <v>9</v>
      </c>
      <c r="H86" s="11">
        <f t="shared" si="13"/>
        <v>637.5</v>
      </c>
      <c r="I86" s="36">
        <f t="shared" si="17"/>
        <v>0</v>
      </c>
      <c r="J86" s="2">
        <v>150</v>
      </c>
      <c r="K86" s="2">
        <f t="shared" si="16"/>
        <v>0</v>
      </c>
      <c r="L86" s="24">
        <f t="shared" si="11"/>
        <v>0</v>
      </c>
      <c r="M86" s="2">
        <f t="shared" si="7"/>
        <v>1350</v>
      </c>
      <c r="N86" t="str">
        <f t="shared" si="15"/>
        <v>Ok</v>
      </c>
    </row>
    <row r="87" spans="1:14">
      <c r="A87" s="15"/>
      <c r="B87" s="15"/>
      <c r="C87" s="2" t="s">
        <v>199</v>
      </c>
      <c r="D87" s="2">
        <v>9</v>
      </c>
      <c r="E87" s="3">
        <f>390/36</f>
        <v>10.833333333333334</v>
      </c>
      <c r="F87" s="2">
        <f t="shared" si="18"/>
        <v>0</v>
      </c>
      <c r="G87" s="2">
        <f t="shared" si="12"/>
        <v>8</v>
      </c>
      <c r="H87" s="11">
        <f t="shared" si="13"/>
        <v>86.666666666666671</v>
      </c>
      <c r="I87" s="36">
        <f>0+0+1</f>
        <v>1</v>
      </c>
      <c r="J87" s="2">
        <v>25</v>
      </c>
      <c r="K87" s="2">
        <f t="shared" si="16"/>
        <v>25</v>
      </c>
      <c r="L87" s="39">
        <f t="shared" si="11"/>
        <v>14.166666666666666</v>
      </c>
      <c r="M87" s="2">
        <f t="shared" si="7"/>
        <v>200</v>
      </c>
      <c r="N87" t="str">
        <f t="shared" si="15"/>
        <v>No</v>
      </c>
    </row>
    <row r="88" spans="1:14">
      <c r="A88" s="15">
        <v>3780</v>
      </c>
      <c r="B88" s="15"/>
      <c r="C88" s="2" t="s">
        <v>55</v>
      </c>
      <c r="D88" s="2">
        <v>11</v>
      </c>
      <c r="E88" s="5">
        <f>840/12</f>
        <v>70</v>
      </c>
      <c r="F88" s="2">
        <f t="shared" si="18"/>
        <v>0</v>
      </c>
      <c r="G88" s="2">
        <f t="shared" si="12"/>
        <v>10</v>
      </c>
      <c r="H88" s="2">
        <f t="shared" si="13"/>
        <v>700</v>
      </c>
      <c r="I88" s="36">
        <f>0+0+1</f>
        <v>1</v>
      </c>
      <c r="J88" s="2">
        <v>150</v>
      </c>
      <c r="K88" s="2">
        <f t="shared" si="16"/>
        <v>150</v>
      </c>
      <c r="L88" s="24">
        <f t="shared" si="11"/>
        <v>80</v>
      </c>
      <c r="M88" s="2">
        <f t="shared" si="7"/>
        <v>1500</v>
      </c>
      <c r="N88" t="str">
        <f t="shared" si="15"/>
        <v>No</v>
      </c>
    </row>
    <row r="89" spans="1:14">
      <c r="A89" s="15">
        <v>50</v>
      </c>
      <c r="B89" s="15"/>
      <c r="C89" s="2" t="s">
        <v>52</v>
      </c>
      <c r="D89" s="2">
        <v>18</v>
      </c>
      <c r="E89" s="5">
        <f>240/12</f>
        <v>20</v>
      </c>
      <c r="F89" s="2">
        <f t="shared" si="18"/>
        <v>0</v>
      </c>
      <c r="G89" s="2">
        <f t="shared" si="12"/>
        <v>18</v>
      </c>
      <c r="H89" s="2">
        <f t="shared" si="13"/>
        <v>360</v>
      </c>
      <c r="I89" s="36">
        <f t="shared" si="17"/>
        <v>0</v>
      </c>
      <c r="J89" s="2">
        <v>50</v>
      </c>
      <c r="K89" s="2">
        <f t="shared" si="16"/>
        <v>0</v>
      </c>
      <c r="L89" s="24">
        <f t="shared" si="11"/>
        <v>0</v>
      </c>
      <c r="M89" s="2">
        <f t="shared" si="7"/>
        <v>900</v>
      </c>
      <c r="N89" t="str">
        <f t="shared" si="15"/>
        <v>Ok</v>
      </c>
    </row>
    <row r="90" spans="1:14">
      <c r="A90" s="15">
        <v>2514</v>
      </c>
      <c r="B90" s="15"/>
      <c r="C90" s="2" t="s">
        <v>77</v>
      </c>
      <c r="D90" s="2">
        <v>12</v>
      </c>
      <c r="E90" s="5">
        <v>100</v>
      </c>
      <c r="F90" s="2">
        <f t="shared" si="18"/>
        <v>0</v>
      </c>
      <c r="G90" s="2">
        <f t="shared" si="12"/>
        <v>12</v>
      </c>
      <c r="H90" s="2">
        <f t="shared" si="13"/>
        <v>1200</v>
      </c>
      <c r="I90" s="36">
        <f t="shared" si="17"/>
        <v>0</v>
      </c>
      <c r="J90" s="2">
        <v>200</v>
      </c>
      <c r="K90" s="2">
        <f t="shared" si="16"/>
        <v>0</v>
      </c>
      <c r="L90" s="24">
        <f t="shared" si="11"/>
        <v>0</v>
      </c>
      <c r="M90" s="2">
        <f t="shared" si="7"/>
        <v>2400</v>
      </c>
      <c r="N90" t="str">
        <f t="shared" si="15"/>
        <v>Ok</v>
      </c>
    </row>
    <row r="91" spans="1:14">
      <c r="A91" s="15" t="s">
        <v>109</v>
      </c>
      <c r="B91" s="15"/>
      <c r="C91" s="2" t="s">
        <v>54</v>
      </c>
      <c r="D91" s="2">
        <v>15</v>
      </c>
      <c r="E91" s="5">
        <v>50</v>
      </c>
      <c r="F91" s="2">
        <f t="shared" si="18"/>
        <v>0</v>
      </c>
      <c r="G91" s="2">
        <f t="shared" si="12"/>
        <v>14</v>
      </c>
      <c r="H91" s="2">
        <f t="shared" si="13"/>
        <v>700</v>
      </c>
      <c r="I91" s="36">
        <f>0+0+1</f>
        <v>1</v>
      </c>
      <c r="J91" s="2">
        <v>100</v>
      </c>
      <c r="K91" s="2">
        <f t="shared" si="16"/>
        <v>100</v>
      </c>
      <c r="L91" s="24">
        <f t="shared" si="11"/>
        <v>50</v>
      </c>
      <c r="M91" s="2">
        <f t="shared" si="7"/>
        <v>1400</v>
      </c>
      <c r="N91" t="str">
        <f t="shared" si="15"/>
        <v>No</v>
      </c>
    </row>
    <row r="92" spans="1:14">
      <c r="A92" s="15"/>
      <c r="B92" s="15"/>
      <c r="C92" s="2" t="s">
        <v>45</v>
      </c>
      <c r="D92" s="2">
        <v>8</v>
      </c>
      <c r="E92" s="5">
        <v>85</v>
      </c>
      <c r="F92" s="2">
        <f t="shared" si="18"/>
        <v>0</v>
      </c>
      <c r="G92" s="2">
        <f t="shared" si="12"/>
        <v>8</v>
      </c>
      <c r="H92" s="2">
        <f t="shared" si="13"/>
        <v>680</v>
      </c>
      <c r="I92" s="36">
        <f t="shared" si="17"/>
        <v>0</v>
      </c>
      <c r="J92" s="2">
        <v>135</v>
      </c>
      <c r="K92" s="2">
        <f t="shared" si="16"/>
        <v>0</v>
      </c>
      <c r="L92" s="24">
        <f t="shared" si="11"/>
        <v>0</v>
      </c>
      <c r="M92" s="2">
        <f t="shared" si="7"/>
        <v>1080</v>
      </c>
      <c r="N92" t="str">
        <f t="shared" si="15"/>
        <v>Ok</v>
      </c>
    </row>
    <row r="93" spans="1:14">
      <c r="A93" s="15"/>
      <c r="B93" s="15"/>
      <c r="C93" s="2" t="s">
        <v>44</v>
      </c>
      <c r="D93" s="2">
        <v>6</v>
      </c>
      <c r="E93" s="5">
        <v>60</v>
      </c>
      <c r="F93" s="2">
        <f t="shared" si="18"/>
        <v>0</v>
      </c>
      <c r="G93" s="2">
        <f t="shared" si="12"/>
        <v>6</v>
      </c>
      <c r="H93" s="2">
        <f t="shared" si="13"/>
        <v>360</v>
      </c>
      <c r="I93" s="36">
        <f t="shared" si="17"/>
        <v>0</v>
      </c>
      <c r="J93" s="2">
        <v>90</v>
      </c>
      <c r="K93" s="2">
        <f t="shared" si="16"/>
        <v>0</v>
      </c>
      <c r="L93" s="24">
        <f t="shared" si="11"/>
        <v>0</v>
      </c>
      <c r="M93" s="2">
        <f t="shared" si="7"/>
        <v>540</v>
      </c>
      <c r="N93" t="str">
        <f t="shared" si="15"/>
        <v>Ok</v>
      </c>
    </row>
    <row r="94" spans="1:14">
      <c r="A94" s="15"/>
      <c r="B94" s="15"/>
      <c r="C94" s="4" t="s">
        <v>36</v>
      </c>
      <c r="D94" s="2">
        <v>3</v>
      </c>
      <c r="E94" s="5">
        <v>450</v>
      </c>
      <c r="F94" s="2">
        <f t="shared" si="18"/>
        <v>0</v>
      </c>
      <c r="G94" s="2">
        <f t="shared" si="12"/>
        <v>3</v>
      </c>
      <c r="H94" s="2">
        <f t="shared" si="13"/>
        <v>1350</v>
      </c>
      <c r="I94" s="36">
        <f t="shared" si="17"/>
        <v>0</v>
      </c>
      <c r="J94" s="2">
        <v>650</v>
      </c>
      <c r="K94" s="2">
        <f t="shared" si="16"/>
        <v>0</v>
      </c>
      <c r="L94" s="24">
        <f t="shared" si="11"/>
        <v>0</v>
      </c>
      <c r="M94" s="2">
        <f t="shared" si="7"/>
        <v>1950</v>
      </c>
      <c r="N94" t="str">
        <f t="shared" si="15"/>
        <v>Ok</v>
      </c>
    </row>
    <row r="95" spans="1:14">
      <c r="A95" s="15"/>
      <c r="B95" s="15"/>
      <c r="C95" s="4" t="s">
        <v>210</v>
      </c>
      <c r="D95" s="2">
        <v>4</v>
      </c>
      <c r="E95" s="5">
        <v>250</v>
      </c>
      <c r="F95" s="2">
        <f t="shared" si="18"/>
        <v>0</v>
      </c>
      <c r="G95" s="2">
        <f t="shared" si="12"/>
        <v>2</v>
      </c>
      <c r="H95" s="2">
        <f t="shared" si="13"/>
        <v>500</v>
      </c>
      <c r="I95" s="36">
        <f>0+0+2</f>
        <v>2</v>
      </c>
      <c r="J95" s="2">
        <v>450</v>
      </c>
      <c r="K95" s="2">
        <f t="shared" si="16"/>
        <v>900</v>
      </c>
      <c r="L95" s="24">
        <f t="shared" si="11"/>
        <v>400</v>
      </c>
      <c r="M95" s="2">
        <f t="shared" si="7"/>
        <v>900</v>
      </c>
      <c r="N95" t="str">
        <f t="shared" si="15"/>
        <v>No</v>
      </c>
    </row>
    <row r="96" spans="1:14">
      <c r="A96" s="15"/>
      <c r="B96" s="15"/>
      <c r="C96" s="4" t="s">
        <v>191</v>
      </c>
      <c r="D96" s="2">
        <v>2</v>
      </c>
      <c r="E96" s="5">
        <v>550</v>
      </c>
      <c r="F96" s="2">
        <f t="shared" si="18"/>
        <v>0</v>
      </c>
      <c r="G96" s="2">
        <f t="shared" si="12"/>
        <v>2</v>
      </c>
      <c r="H96" s="2">
        <f t="shared" si="13"/>
        <v>1100</v>
      </c>
      <c r="I96" s="36">
        <f t="shared" ref="I96:I161" si="19">0+0</f>
        <v>0</v>
      </c>
      <c r="J96" s="2">
        <v>1000</v>
      </c>
      <c r="K96" s="2">
        <f t="shared" si="16"/>
        <v>0</v>
      </c>
      <c r="L96" s="24">
        <f t="shared" si="11"/>
        <v>0</v>
      </c>
      <c r="M96" s="2">
        <f t="shared" si="7"/>
        <v>2000</v>
      </c>
      <c r="N96" t="str">
        <f t="shared" si="15"/>
        <v>Ok</v>
      </c>
    </row>
    <row r="97" spans="1:14">
      <c r="A97" s="15" t="s">
        <v>113</v>
      </c>
      <c r="B97" s="15"/>
      <c r="C97" s="2" t="s">
        <v>35</v>
      </c>
      <c r="D97" s="2">
        <v>0</v>
      </c>
      <c r="E97" s="5">
        <v>120</v>
      </c>
      <c r="F97" s="2">
        <f t="shared" si="18"/>
        <v>0</v>
      </c>
      <c r="G97" s="2">
        <f t="shared" si="12"/>
        <v>0</v>
      </c>
      <c r="H97" s="2">
        <f t="shared" si="13"/>
        <v>0</v>
      </c>
      <c r="I97" s="36">
        <f t="shared" si="19"/>
        <v>0</v>
      </c>
      <c r="J97" s="2">
        <v>170</v>
      </c>
      <c r="K97" s="2">
        <f t="shared" si="16"/>
        <v>0</v>
      </c>
      <c r="L97" s="24">
        <f t="shared" si="11"/>
        <v>0</v>
      </c>
      <c r="M97" s="2">
        <f t="shared" si="7"/>
        <v>0</v>
      </c>
      <c r="N97" t="str">
        <f t="shared" si="15"/>
        <v>Ok</v>
      </c>
    </row>
    <row r="98" spans="1:14">
      <c r="A98" s="15" t="s">
        <v>112</v>
      </c>
      <c r="B98" s="15"/>
      <c r="C98" s="2" t="s">
        <v>83</v>
      </c>
      <c r="D98" s="2">
        <v>3</v>
      </c>
      <c r="E98" s="5">
        <v>80</v>
      </c>
      <c r="F98" s="2">
        <f t="shared" si="18"/>
        <v>0</v>
      </c>
      <c r="G98" s="2">
        <f t="shared" si="12"/>
        <v>3</v>
      </c>
      <c r="H98" s="2">
        <f t="shared" si="13"/>
        <v>240</v>
      </c>
      <c r="I98" s="36">
        <f t="shared" si="19"/>
        <v>0</v>
      </c>
      <c r="J98" s="2">
        <v>150</v>
      </c>
      <c r="K98" s="2">
        <f t="shared" si="16"/>
        <v>0</v>
      </c>
      <c r="L98" s="24">
        <f t="shared" ref="L98:L175" si="20">(J98-E98)*I98</f>
        <v>0</v>
      </c>
      <c r="M98" s="2">
        <f t="shared" si="7"/>
        <v>450</v>
      </c>
      <c r="N98" t="str">
        <f t="shared" si="15"/>
        <v>Ok</v>
      </c>
    </row>
    <row r="99" spans="1:14">
      <c r="A99" s="15" t="s">
        <v>111</v>
      </c>
      <c r="B99" s="15"/>
      <c r="C99" s="2" t="s">
        <v>86</v>
      </c>
      <c r="D99" s="2">
        <v>3</v>
      </c>
      <c r="E99" s="5">
        <v>80</v>
      </c>
      <c r="F99" s="2">
        <f t="shared" si="18"/>
        <v>0</v>
      </c>
      <c r="G99" s="2">
        <f t="shared" si="12"/>
        <v>3</v>
      </c>
      <c r="H99" s="2">
        <f t="shared" si="13"/>
        <v>240</v>
      </c>
      <c r="I99" s="36">
        <f t="shared" si="19"/>
        <v>0</v>
      </c>
      <c r="J99" s="2">
        <v>130</v>
      </c>
      <c r="K99" s="2">
        <f t="shared" si="16"/>
        <v>0</v>
      </c>
      <c r="L99" s="24">
        <f t="shared" si="20"/>
        <v>0</v>
      </c>
      <c r="M99" s="2">
        <f t="shared" ref="M99:M175" si="21">J99*G99</f>
        <v>390</v>
      </c>
      <c r="N99" t="str">
        <f t="shared" si="15"/>
        <v>Ok</v>
      </c>
    </row>
    <row r="100" spans="1:14">
      <c r="A100" s="15"/>
      <c r="B100" s="15"/>
      <c r="C100" s="4" t="s">
        <v>88</v>
      </c>
      <c r="D100" s="4">
        <v>2</v>
      </c>
      <c r="E100" s="13">
        <v>130</v>
      </c>
      <c r="F100" s="2">
        <f t="shared" si="18"/>
        <v>0</v>
      </c>
      <c r="G100" s="2">
        <f t="shared" si="12"/>
        <v>1</v>
      </c>
      <c r="H100" s="2">
        <f t="shared" si="13"/>
        <v>130</v>
      </c>
      <c r="I100" s="36">
        <f>0+0+1</f>
        <v>1</v>
      </c>
      <c r="J100" s="2">
        <v>180</v>
      </c>
      <c r="K100" s="2">
        <f t="shared" si="16"/>
        <v>180</v>
      </c>
      <c r="L100" s="24">
        <f t="shared" si="20"/>
        <v>50</v>
      </c>
      <c r="M100" s="2">
        <f t="shared" si="21"/>
        <v>180</v>
      </c>
      <c r="N100" t="str">
        <f t="shared" si="15"/>
        <v>No</v>
      </c>
    </row>
    <row r="101" spans="1:14">
      <c r="A101" s="15" t="s">
        <v>110</v>
      </c>
      <c r="B101" s="15"/>
      <c r="C101" s="2" t="s">
        <v>85</v>
      </c>
      <c r="D101" s="2">
        <v>6</v>
      </c>
      <c r="E101" s="5">
        <v>80</v>
      </c>
      <c r="F101" s="2">
        <f t="shared" si="18"/>
        <v>0</v>
      </c>
      <c r="G101" s="2">
        <f t="shared" si="12"/>
        <v>6</v>
      </c>
      <c r="H101" s="2">
        <f t="shared" si="13"/>
        <v>480</v>
      </c>
      <c r="I101" s="36">
        <f t="shared" si="19"/>
        <v>0</v>
      </c>
      <c r="J101" s="2">
        <v>150</v>
      </c>
      <c r="K101" s="2">
        <f t="shared" si="16"/>
        <v>0</v>
      </c>
      <c r="L101" s="24">
        <f t="shared" si="20"/>
        <v>0</v>
      </c>
      <c r="M101" s="2">
        <f t="shared" si="21"/>
        <v>900</v>
      </c>
      <c r="N101" t="str">
        <f t="shared" si="15"/>
        <v>Ok</v>
      </c>
    </row>
    <row r="102" spans="1:14">
      <c r="A102" s="15" t="s">
        <v>82</v>
      </c>
      <c r="B102" s="15"/>
      <c r="C102" s="2" t="s">
        <v>87</v>
      </c>
      <c r="D102" s="2">
        <v>4</v>
      </c>
      <c r="E102" s="5">
        <v>80</v>
      </c>
      <c r="F102" s="2">
        <f t="shared" si="18"/>
        <v>0</v>
      </c>
      <c r="G102" s="2">
        <f t="shared" si="12"/>
        <v>4</v>
      </c>
      <c r="H102" s="2">
        <f t="shared" si="13"/>
        <v>320</v>
      </c>
      <c r="I102" s="36">
        <f t="shared" si="19"/>
        <v>0</v>
      </c>
      <c r="J102" s="2">
        <v>200</v>
      </c>
      <c r="K102" s="2">
        <f t="shared" si="16"/>
        <v>0</v>
      </c>
      <c r="L102" s="24">
        <f t="shared" si="20"/>
        <v>0</v>
      </c>
      <c r="M102" s="2">
        <f t="shared" si="21"/>
        <v>800</v>
      </c>
      <c r="N102" t="str">
        <f t="shared" si="15"/>
        <v>Ok</v>
      </c>
    </row>
    <row r="103" spans="1:14">
      <c r="A103" s="15"/>
      <c r="B103" s="15"/>
      <c r="C103" s="2" t="s">
        <v>189</v>
      </c>
      <c r="D103" s="2">
        <v>5</v>
      </c>
      <c r="E103" s="5">
        <v>80</v>
      </c>
      <c r="F103" s="2">
        <f t="shared" si="18"/>
        <v>0</v>
      </c>
      <c r="G103" s="2">
        <f t="shared" si="12"/>
        <v>5</v>
      </c>
      <c r="H103" s="2">
        <f t="shared" si="13"/>
        <v>400</v>
      </c>
      <c r="I103" s="36">
        <f t="shared" si="19"/>
        <v>0</v>
      </c>
      <c r="J103" s="2">
        <v>170</v>
      </c>
      <c r="K103" s="2">
        <f t="shared" si="16"/>
        <v>0</v>
      </c>
      <c r="L103" s="24">
        <f t="shared" si="20"/>
        <v>0</v>
      </c>
      <c r="M103" s="2">
        <f t="shared" si="21"/>
        <v>850</v>
      </c>
      <c r="N103" t="str">
        <f t="shared" si="15"/>
        <v>Ok</v>
      </c>
    </row>
    <row r="104" spans="1:14">
      <c r="A104" s="15" t="s">
        <v>115</v>
      </c>
      <c r="B104" s="15"/>
      <c r="C104" s="2" t="s">
        <v>84</v>
      </c>
      <c r="D104" s="2">
        <v>6</v>
      </c>
      <c r="E104" s="5">
        <v>80</v>
      </c>
      <c r="F104" s="2">
        <f t="shared" si="18"/>
        <v>0</v>
      </c>
      <c r="G104" s="2">
        <f t="shared" si="12"/>
        <v>6</v>
      </c>
      <c r="H104" s="2">
        <f t="shared" si="13"/>
        <v>480</v>
      </c>
      <c r="I104" s="36">
        <f t="shared" si="19"/>
        <v>0</v>
      </c>
      <c r="J104" s="2">
        <v>170</v>
      </c>
      <c r="K104" s="2">
        <f t="shared" si="16"/>
        <v>0</v>
      </c>
      <c r="L104" s="24">
        <f t="shared" si="20"/>
        <v>0</v>
      </c>
      <c r="M104" s="2">
        <f t="shared" si="21"/>
        <v>1020</v>
      </c>
      <c r="N104" t="str">
        <f t="shared" si="15"/>
        <v>Ok</v>
      </c>
    </row>
    <row r="105" spans="1:14">
      <c r="A105" s="15"/>
      <c r="B105" s="15"/>
      <c r="C105" s="2" t="s">
        <v>147</v>
      </c>
      <c r="D105" s="2">
        <v>2</v>
      </c>
      <c r="E105" s="5">
        <v>80</v>
      </c>
      <c r="F105" s="2">
        <f t="shared" si="18"/>
        <v>0</v>
      </c>
      <c r="G105" s="2">
        <f t="shared" si="12"/>
        <v>2</v>
      </c>
      <c r="H105" s="2">
        <f t="shared" si="13"/>
        <v>160</v>
      </c>
      <c r="I105" s="36">
        <f t="shared" si="19"/>
        <v>0</v>
      </c>
      <c r="J105" s="2">
        <v>200</v>
      </c>
      <c r="K105" s="2">
        <f t="shared" si="16"/>
        <v>0</v>
      </c>
      <c r="L105" s="24">
        <f t="shared" si="20"/>
        <v>0</v>
      </c>
      <c r="M105" s="2">
        <f t="shared" si="21"/>
        <v>400</v>
      </c>
      <c r="N105" t="str">
        <f t="shared" si="15"/>
        <v>Ok</v>
      </c>
    </row>
    <row r="106" spans="1:14">
      <c r="A106" s="15"/>
      <c r="B106" s="15"/>
      <c r="C106" s="2" t="s">
        <v>148</v>
      </c>
      <c r="D106" s="2">
        <v>6</v>
      </c>
      <c r="E106" s="5">
        <v>130</v>
      </c>
      <c r="F106" s="2">
        <f t="shared" si="18"/>
        <v>0</v>
      </c>
      <c r="G106" s="2">
        <f t="shared" si="12"/>
        <v>6</v>
      </c>
      <c r="H106" s="2">
        <f t="shared" si="13"/>
        <v>780</v>
      </c>
      <c r="I106" s="36">
        <f t="shared" si="19"/>
        <v>0</v>
      </c>
      <c r="J106" s="2">
        <v>250</v>
      </c>
      <c r="K106" s="2">
        <f t="shared" si="16"/>
        <v>0</v>
      </c>
      <c r="L106" s="24">
        <f t="shared" si="20"/>
        <v>0</v>
      </c>
      <c r="M106" s="2">
        <f t="shared" si="21"/>
        <v>1500</v>
      </c>
      <c r="N106" t="str">
        <f t="shared" si="15"/>
        <v>Ok</v>
      </c>
    </row>
    <row r="107" spans="1:14">
      <c r="A107" s="15" t="s">
        <v>145</v>
      </c>
      <c r="B107" s="15"/>
      <c r="C107" s="2" t="s">
        <v>142</v>
      </c>
      <c r="D107" s="2">
        <v>21</v>
      </c>
      <c r="E107" s="5">
        <f>150/12</f>
        <v>12.5</v>
      </c>
      <c r="F107" s="2">
        <f t="shared" si="18"/>
        <v>0</v>
      </c>
      <c r="G107" s="2">
        <f t="shared" si="12"/>
        <v>21</v>
      </c>
      <c r="H107" s="2">
        <f t="shared" si="13"/>
        <v>262.5</v>
      </c>
      <c r="I107" s="36">
        <f t="shared" si="19"/>
        <v>0</v>
      </c>
      <c r="J107" s="2">
        <v>40</v>
      </c>
      <c r="K107" s="2">
        <f t="shared" si="16"/>
        <v>0</v>
      </c>
      <c r="L107" s="24">
        <f t="shared" si="20"/>
        <v>0</v>
      </c>
      <c r="M107" s="2">
        <f t="shared" si="21"/>
        <v>840</v>
      </c>
      <c r="N107" t="str">
        <f t="shared" si="15"/>
        <v>Ok</v>
      </c>
    </row>
    <row r="108" spans="1:14">
      <c r="A108" s="15" t="s">
        <v>144</v>
      </c>
      <c r="B108" s="15"/>
      <c r="C108" s="2" t="s">
        <v>143</v>
      </c>
      <c r="D108" s="2">
        <v>14</v>
      </c>
      <c r="E108" s="5">
        <f>100/12</f>
        <v>8.3333333333333339</v>
      </c>
      <c r="F108" s="2">
        <f t="shared" si="18"/>
        <v>0</v>
      </c>
      <c r="G108" s="2">
        <f t="shared" si="12"/>
        <v>13</v>
      </c>
      <c r="H108" s="3">
        <f t="shared" si="13"/>
        <v>108.33333333333334</v>
      </c>
      <c r="I108" s="36">
        <f>0+0+1</f>
        <v>1</v>
      </c>
      <c r="J108" s="2">
        <v>25</v>
      </c>
      <c r="K108" s="2">
        <f t="shared" si="16"/>
        <v>25</v>
      </c>
      <c r="L108" s="27">
        <f t="shared" si="20"/>
        <v>16.666666666666664</v>
      </c>
      <c r="M108" s="2">
        <f t="shared" si="21"/>
        <v>325</v>
      </c>
      <c r="N108" t="str">
        <f t="shared" si="15"/>
        <v>No</v>
      </c>
    </row>
    <row r="109" spans="1:14">
      <c r="A109" s="15"/>
      <c r="B109" s="15"/>
      <c r="C109" s="2" t="s">
        <v>183</v>
      </c>
      <c r="D109" s="2">
        <v>2</v>
      </c>
      <c r="E109" s="5">
        <v>18.181818181818183</v>
      </c>
      <c r="F109" s="2">
        <f t="shared" si="18"/>
        <v>0</v>
      </c>
      <c r="G109" s="2">
        <f t="shared" si="12"/>
        <v>2</v>
      </c>
      <c r="H109" s="3">
        <f t="shared" si="13"/>
        <v>36.363636363636367</v>
      </c>
      <c r="I109" s="36">
        <f t="shared" si="19"/>
        <v>0</v>
      </c>
      <c r="J109" s="2">
        <v>100</v>
      </c>
      <c r="K109" s="2">
        <f t="shared" si="16"/>
        <v>0</v>
      </c>
      <c r="L109" s="24">
        <f t="shared" si="20"/>
        <v>0</v>
      </c>
      <c r="M109" s="2">
        <f t="shared" si="21"/>
        <v>200</v>
      </c>
      <c r="N109" t="str">
        <f t="shared" si="15"/>
        <v>Ok</v>
      </c>
    </row>
    <row r="110" spans="1:14">
      <c r="A110" s="15"/>
      <c r="B110" s="15"/>
      <c r="C110" s="2" t="s">
        <v>182</v>
      </c>
      <c r="D110" s="2">
        <v>14</v>
      </c>
      <c r="E110" s="5">
        <v>18.181818181818183</v>
      </c>
      <c r="F110" s="2">
        <f t="shared" si="18"/>
        <v>0</v>
      </c>
      <c r="G110" s="2">
        <f t="shared" si="12"/>
        <v>14</v>
      </c>
      <c r="H110" s="3">
        <f t="shared" si="13"/>
        <v>254.54545454545456</v>
      </c>
      <c r="I110" s="36">
        <f t="shared" si="19"/>
        <v>0</v>
      </c>
      <c r="J110" s="2">
        <v>50</v>
      </c>
      <c r="K110" s="2">
        <f t="shared" si="16"/>
        <v>0</v>
      </c>
      <c r="L110" s="35">
        <f t="shared" si="20"/>
        <v>0</v>
      </c>
      <c r="M110" s="2">
        <f t="shared" si="21"/>
        <v>700</v>
      </c>
      <c r="N110" t="str">
        <f t="shared" si="15"/>
        <v>Ok</v>
      </c>
    </row>
    <row r="111" spans="1:14">
      <c r="A111" s="15"/>
      <c r="B111" s="15"/>
      <c r="C111" s="2" t="s">
        <v>181</v>
      </c>
      <c r="D111" s="2">
        <v>0</v>
      </c>
      <c r="E111" s="5">
        <v>400</v>
      </c>
      <c r="F111" s="2">
        <f t="shared" si="18"/>
        <v>0</v>
      </c>
      <c r="G111" s="2">
        <f t="shared" si="12"/>
        <v>0</v>
      </c>
      <c r="H111" s="3">
        <f t="shared" si="13"/>
        <v>0</v>
      </c>
      <c r="I111" s="36">
        <f t="shared" si="19"/>
        <v>0</v>
      </c>
      <c r="J111" s="2">
        <v>650</v>
      </c>
      <c r="K111" s="2">
        <f t="shared" si="16"/>
        <v>0</v>
      </c>
      <c r="L111" s="24">
        <f t="shared" si="20"/>
        <v>0</v>
      </c>
      <c r="M111" s="2">
        <f t="shared" si="21"/>
        <v>0</v>
      </c>
      <c r="N111" t="str">
        <f t="shared" si="15"/>
        <v>Ok</v>
      </c>
    </row>
    <row r="112" spans="1:14">
      <c r="A112" s="15"/>
      <c r="B112" s="15"/>
      <c r="C112" s="2" t="s">
        <v>135</v>
      </c>
      <c r="D112" s="2">
        <v>10</v>
      </c>
      <c r="E112" s="3">
        <v>350</v>
      </c>
      <c r="F112" s="2">
        <f t="shared" si="18"/>
        <v>0</v>
      </c>
      <c r="G112" s="2">
        <f t="shared" si="12"/>
        <v>10</v>
      </c>
      <c r="H112" s="2">
        <f t="shared" si="13"/>
        <v>3500</v>
      </c>
      <c r="I112" s="36">
        <f t="shared" si="19"/>
        <v>0</v>
      </c>
      <c r="J112" s="2">
        <v>1500</v>
      </c>
      <c r="K112" s="2">
        <f t="shared" si="16"/>
        <v>0</v>
      </c>
      <c r="L112" s="24">
        <f t="shared" si="20"/>
        <v>0</v>
      </c>
      <c r="M112" s="2">
        <f t="shared" si="21"/>
        <v>15000</v>
      </c>
      <c r="N112" t="str">
        <f t="shared" si="15"/>
        <v>Ok</v>
      </c>
    </row>
    <row r="113" spans="1:14">
      <c r="A113" s="15"/>
      <c r="B113" s="15"/>
      <c r="C113" s="2" t="s">
        <v>203</v>
      </c>
      <c r="D113" s="2">
        <v>2</v>
      </c>
      <c r="E113" s="3">
        <v>350</v>
      </c>
      <c r="F113" s="2">
        <f t="shared" si="18"/>
        <v>0</v>
      </c>
      <c r="G113" s="2">
        <f t="shared" si="12"/>
        <v>2</v>
      </c>
      <c r="H113" s="2">
        <f t="shared" si="13"/>
        <v>700</v>
      </c>
      <c r="I113" s="36">
        <f t="shared" si="19"/>
        <v>0</v>
      </c>
      <c r="J113" s="2">
        <v>600</v>
      </c>
      <c r="K113" s="2">
        <f t="shared" si="16"/>
        <v>0</v>
      </c>
      <c r="L113" s="24">
        <f t="shared" si="20"/>
        <v>0</v>
      </c>
      <c r="M113" s="2">
        <f t="shared" si="21"/>
        <v>1200</v>
      </c>
      <c r="N113" t="str">
        <f t="shared" si="15"/>
        <v>Ok</v>
      </c>
    </row>
    <row r="114" spans="1:14">
      <c r="A114" s="15"/>
      <c r="B114" s="15"/>
      <c r="C114" s="2" t="s">
        <v>204</v>
      </c>
      <c r="D114" s="2">
        <v>3</v>
      </c>
      <c r="E114" s="3">
        <v>250</v>
      </c>
      <c r="F114" s="2">
        <f t="shared" si="18"/>
        <v>0</v>
      </c>
      <c r="G114" s="2">
        <f t="shared" si="12"/>
        <v>3</v>
      </c>
      <c r="H114" s="2">
        <f t="shared" si="13"/>
        <v>750</v>
      </c>
      <c r="I114" s="36">
        <f t="shared" si="19"/>
        <v>0</v>
      </c>
      <c r="J114" s="2">
        <v>500</v>
      </c>
      <c r="K114" s="2">
        <f t="shared" si="16"/>
        <v>0</v>
      </c>
      <c r="L114" s="24">
        <f t="shared" si="20"/>
        <v>0</v>
      </c>
      <c r="M114" s="2">
        <f t="shared" si="21"/>
        <v>1500</v>
      </c>
      <c r="N114" t="str">
        <f t="shared" si="15"/>
        <v>Ok</v>
      </c>
    </row>
    <row r="115" spans="1:14">
      <c r="A115" s="15" t="s">
        <v>114</v>
      </c>
      <c r="B115" s="15"/>
      <c r="C115" s="2" t="s">
        <v>26</v>
      </c>
      <c r="D115" s="2">
        <v>9</v>
      </c>
      <c r="E115" s="2">
        <v>150</v>
      </c>
      <c r="F115" s="2">
        <f t="shared" si="18"/>
        <v>0</v>
      </c>
      <c r="G115" s="2">
        <f t="shared" si="12"/>
        <v>9</v>
      </c>
      <c r="H115" s="2">
        <f t="shared" si="13"/>
        <v>1350</v>
      </c>
      <c r="I115" s="36">
        <f t="shared" si="19"/>
        <v>0</v>
      </c>
      <c r="J115" s="6">
        <v>200</v>
      </c>
      <c r="K115" s="2">
        <f t="shared" si="16"/>
        <v>0</v>
      </c>
      <c r="L115" s="24">
        <f t="shared" si="20"/>
        <v>0</v>
      </c>
      <c r="M115" s="2">
        <f t="shared" si="21"/>
        <v>1800</v>
      </c>
      <c r="N115" t="str">
        <f t="shared" si="15"/>
        <v>Ok</v>
      </c>
    </row>
    <row r="116" spans="1:14">
      <c r="A116" s="15"/>
      <c r="B116" s="15"/>
      <c r="C116" s="2" t="s">
        <v>28</v>
      </c>
      <c r="D116" s="2">
        <v>2</v>
      </c>
      <c r="E116" s="5">
        <v>600</v>
      </c>
      <c r="F116" s="2">
        <f t="shared" si="18"/>
        <v>0</v>
      </c>
      <c r="G116" s="2">
        <f t="shared" ref="G116:G167" si="22">(F116+D116)-I116</f>
        <v>2</v>
      </c>
      <c r="H116" s="2">
        <f t="shared" ref="H116:H167" si="23">G116*E116</f>
        <v>1200</v>
      </c>
      <c r="I116" s="36">
        <f t="shared" si="19"/>
        <v>0</v>
      </c>
      <c r="J116" s="2">
        <v>1200</v>
      </c>
      <c r="K116" s="2">
        <f>(J116*I116)</f>
        <v>0</v>
      </c>
      <c r="L116" s="24">
        <f t="shared" si="20"/>
        <v>0</v>
      </c>
      <c r="M116" s="2">
        <f t="shared" si="21"/>
        <v>2400</v>
      </c>
      <c r="N116" t="str">
        <f t="shared" si="15"/>
        <v>Ok</v>
      </c>
    </row>
    <row r="117" spans="1:14">
      <c r="A117" s="15"/>
      <c r="B117" s="15"/>
      <c r="C117" s="2" t="s">
        <v>81</v>
      </c>
      <c r="D117" s="2">
        <v>5</v>
      </c>
      <c r="E117" s="5">
        <v>230</v>
      </c>
      <c r="F117" s="2">
        <f t="shared" si="18"/>
        <v>0</v>
      </c>
      <c r="G117" s="2">
        <f t="shared" si="22"/>
        <v>5</v>
      </c>
      <c r="H117" s="2">
        <f t="shared" si="23"/>
        <v>1150</v>
      </c>
      <c r="I117" s="36">
        <f t="shared" si="19"/>
        <v>0</v>
      </c>
      <c r="J117" s="2">
        <v>500</v>
      </c>
      <c r="K117" s="2">
        <f t="shared" si="16"/>
        <v>0</v>
      </c>
      <c r="L117" s="24">
        <f t="shared" si="20"/>
        <v>0</v>
      </c>
      <c r="M117" s="2">
        <f t="shared" si="21"/>
        <v>2500</v>
      </c>
      <c r="N117" t="str">
        <f t="shared" si="15"/>
        <v>Ok</v>
      </c>
    </row>
    <row r="118" spans="1:14">
      <c r="A118" s="15"/>
      <c r="B118" s="15"/>
      <c r="C118" s="2" t="s">
        <v>80</v>
      </c>
      <c r="D118" s="2">
        <v>5</v>
      </c>
      <c r="E118" s="5">
        <v>250</v>
      </c>
      <c r="F118" s="2">
        <f t="shared" si="18"/>
        <v>0</v>
      </c>
      <c r="G118" s="2">
        <f t="shared" si="22"/>
        <v>4</v>
      </c>
      <c r="H118" s="2">
        <f t="shared" si="23"/>
        <v>1000</v>
      </c>
      <c r="I118" s="36">
        <f>0+0+1</f>
        <v>1</v>
      </c>
      <c r="J118" s="2">
        <v>500</v>
      </c>
      <c r="K118" s="2">
        <f t="shared" ref="K118:K167" si="24">J118*I118</f>
        <v>500</v>
      </c>
      <c r="L118" s="24">
        <f t="shared" si="20"/>
        <v>250</v>
      </c>
      <c r="M118" s="2">
        <f t="shared" si="21"/>
        <v>2000</v>
      </c>
      <c r="N118" t="str">
        <f t="shared" si="15"/>
        <v>No</v>
      </c>
    </row>
    <row r="119" spans="1:14">
      <c r="A119" s="15"/>
      <c r="B119" s="15"/>
      <c r="C119" s="2" t="s">
        <v>69</v>
      </c>
      <c r="D119" s="2">
        <v>5</v>
      </c>
      <c r="E119" s="2">
        <v>250</v>
      </c>
      <c r="F119" s="2">
        <f t="shared" si="18"/>
        <v>0</v>
      </c>
      <c r="G119" s="2">
        <f t="shared" si="22"/>
        <v>5</v>
      </c>
      <c r="H119" s="2">
        <f t="shared" si="23"/>
        <v>1250</v>
      </c>
      <c r="I119" s="36">
        <f t="shared" si="19"/>
        <v>0</v>
      </c>
      <c r="J119" s="2">
        <v>500</v>
      </c>
      <c r="K119" s="2">
        <f t="shared" si="24"/>
        <v>0</v>
      </c>
      <c r="L119" s="24">
        <f t="shared" si="20"/>
        <v>0</v>
      </c>
      <c r="M119" s="2">
        <f t="shared" si="21"/>
        <v>2500</v>
      </c>
      <c r="N119" t="str">
        <f t="shared" si="15"/>
        <v>Ok</v>
      </c>
    </row>
    <row r="120" spans="1:14">
      <c r="A120" s="15"/>
      <c r="B120" s="15"/>
      <c r="C120" s="2" t="s">
        <v>158</v>
      </c>
      <c r="D120" s="2">
        <v>0</v>
      </c>
      <c r="E120" s="2">
        <v>250</v>
      </c>
      <c r="F120" s="2">
        <f t="shared" si="18"/>
        <v>0</v>
      </c>
      <c r="G120" s="2">
        <f t="shared" si="22"/>
        <v>0</v>
      </c>
      <c r="H120" s="2">
        <f t="shared" si="23"/>
        <v>0</v>
      </c>
      <c r="I120" s="36">
        <f t="shared" si="19"/>
        <v>0</v>
      </c>
      <c r="J120" s="2">
        <v>500</v>
      </c>
      <c r="K120" s="2">
        <f t="shared" si="24"/>
        <v>0</v>
      </c>
      <c r="L120" s="24">
        <f t="shared" si="20"/>
        <v>0</v>
      </c>
      <c r="M120" s="2">
        <f t="shared" si="21"/>
        <v>0</v>
      </c>
      <c r="N120" t="str">
        <f t="shared" si="15"/>
        <v>Ok</v>
      </c>
    </row>
    <row r="121" spans="1:14">
      <c r="A121" s="15"/>
      <c r="B121" s="15"/>
      <c r="C121" s="2" t="s">
        <v>159</v>
      </c>
      <c r="D121" s="2">
        <v>7</v>
      </c>
      <c r="E121" s="2">
        <v>300</v>
      </c>
      <c r="F121" s="2">
        <f t="shared" si="18"/>
        <v>0</v>
      </c>
      <c r="G121" s="2">
        <f t="shared" si="22"/>
        <v>6</v>
      </c>
      <c r="H121" s="2">
        <f t="shared" si="23"/>
        <v>1800</v>
      </c>
      <c r="I121" s="36">
        <f>0+0+1</f>
        <v>1</v>
      </c>
      <c r="J121" s="2">
        <v>500</v>
      </c>
      <c r="K121" s="2">
        <f t="shared" si="24"/>
        <v>500</v>
      </c>
      <c r="L121" s="24">
        <f t="shared" si="20"/>
        <v>200</v>
      </c>
      <c r="M121" s="2">
        <f t="shared" si="21"/>
        <v>3000</v>
      </c>
      <c r="N121" t="str">
        <f t="shared" si="15"/>
        <v>No</v>
      </c>
    </row>
    <row r="122" spans="1:14">
      <c r="A122" s="15"/>
      <c r="B122" s="15"/>
      <c r="C122" s="2" t="s">
        <v>79</v>
      </c>
      <c r="D122" s="2">
        <v>3</v>
      </c>
      <c r="E122" s="5">
        <v>250</v>
      </c>
      <c r="F122" s="2">
        <f t="shared" si="18"/>
        <v>0</v>
      </c>
      <c r="G122" s="2">
        <f t="shared" si="22"/>
        <v>3</v>
      </c>
      <c r="H122" s="2">
        <f t="shared" si="23"/>
        <v>750</v>
      </c>
      <c r="I122" s="36">
        <f t="shared" si="19"/>
        <v>0</v>
      </c>
      <c r="J122" s="2">
        <v>500</v>
      </c>
      <c r="K122" s="2">
        <f t="shared" si="24"/>
        <v>0</v>
      </c>
      <c r="L122" s="24">
        <f t="shared" si="20"/>
        <v>0</v>
      </c>
      <c r="M122" s="2">
        <f t="shared" si="21"/>
        <v>1500</v>
      </c>
      <c r="N122" t="str">
        <f t="shared" si="15"/>
        <v>Ok</v>
      </c>
    </row>
    <row r="123" spans="1:14">
      <c r="A123" s="15"/>
      <c r="B123" s="15"/>
      <c r="C123" s="2" t="s">
        <v>154</v>
      </c>
      <c r="D123" s="2">
        <v>6</v>
      </c>
      <c r="E123" s="5">
        <v>220</v>
      </c>
      <c r="F123" s="2">
        <f t="shared" si="18"/>
        <v>0</v>
      </c>
      <c r="G123" s="2">
        <f t="shared" si="22"/>
        <v>6</v>
      </c>
      <c r="H123" s="2">
        <f t="shared" si="23"/>
        <v>1320</v>
      </c>
      <c r="I123" s="36">
        <f t="shared" si="19"/>
        <v>0</v>
      </c>
      <c r="J123" s="2">
        <v>450</v>
      </c>
      <c r="K123" s="2">
        <f t="shared" si="24"/>
        <v>0</v>
      </c>
      <c r="L123" s="24">
        <f t="shared" si="20"/>
        <v>0</v>
      </c>
      <c r="M123" s="2">
        <f t="shared" si="21"/>
        <v>2700</v>
      </c>
      <c r="N123" t="str">
        <f t="shared" si="15"/>
        <v>Ok</v>
      </c>
    </row>
    <row r="124" spans="1:14">
      <c r="A124" s="15"/>
      <c r="B124" s="15"/>
      <c r="C124" s="2" t="s">
        <v>195</v>
      </c>
      <c r="D124" s="2">
        <v>0</v>
      </c>
      <c r="E124" s="5">
        <v>900</v>
      </c>
      <c r="F124" s="2">
        <f t="shared" si="18"/>
        <v>0</v>
      </c>
      <c r="G124" s="2">
        <f t="shared" si="22"/>
        <v>0</v>
      </c>
      <c r="H124" s="2">
        <f t="shared" si="23"/>
        <v>0</v>
      </c>
      <c r="I124" s="36">
        <f t="shared" si="19"/>
        <v>0</v>
      </c>
      <c r="J124" s="2">
        <v>2200</v>
      </c>
      <c r="K124" s="2">
        <f t="shared" si="24"/>
        <v>0</v>
      </c>
      <c r="L124" s="24">
        <f t="shared" si="20"/>
        <v>0</v>
      </c>
      <c r="M124" s="2">
        <f t="shared" si="21"/>
        <v>0</v>
      </c>
    </row>
    <row r="125" spans="1:14">
      <c r="A125" s="15"/>
      <c r="B125" s="15"/>
      <c r="C125" s="2" t="s">
        <v>188</v>
      </c>
      <c r="D125" s="2">
        <v>3</v>
      </c>
      <c r="E125" s="5">
        <v>750</v>
      </c>
      <c r="F125" s="2">
        <f t="shared" si="18"/>
        <v>0</v>
      </c>
      <c r="G125" s="2">
        <f t="shared" si="22"/>
        <v>3</v>
      </c>
      <c r="H125" s="2">
        <f t="shared" si="23"/>
        <v>2250</v>
      </c>
      <c r="I125" s="36">
        <f t="shared" si="19"/>
        <v>0</v>
      </c>
      <c r="J125" s="2">
        <v>2000</v>
      </c>
      <c r="K125" s="2">
        <f t="shared" si="24"/>
        <v>0</v>
      </c>
      <c r="L125" s="24">
        <f t="shared" si="20"/>
        <v>0</v>
      </c>
      <c r="M125" s="2">
        <f t="shared" si="21"/>
        <v>6000</v>
      </c>
    </row>
    <row r="126" spans="1:14">
      <c r="A126" s="15"/>
      <c r="B126" s="15"/>
      <c r="C126" s="2" t="s">
        <v>196</v>
      </c>
      <c r="D126" s="2">
        <v>7</v>
      </c>
      <c r="E126" s="5">
        <v>200</v>
      </c>
      <c r="F126" s="2">
        <f t="shared" si="18"/>
        <v>0</v>
      </c>
      <c r="G126" s="2">
        <f t="shared" si="22"/>
        <v>7</v>
      </c>
      <c r="H126" s="2">
        <f t="shared" si="23"/>
        <v>1400</v>
      </c>
      <c r="I126" s="36">
        <f t="shared" si="19"/>
        <v>0</v>
      </c>
      <c r="J126" s="2">
        <v>1000</v>
      </c>
      <c r="K126" s="2">
        <f>J126*I126</f>
        <v>0</v>
      </c>
      <c r="L126" s="24">
        <f t="shared" si="20"/>
        <v>0</v>
      </c>
      <c r="M126" s="2"/>
    </row>
    <row r="127" spans="1:14">
      <c r="A127" s="15"/>
      <c r="B127" s="15"/>
      <c r="C127" s="2" t="s">
        <v>27</v>
      </c>
      <c r="D127" s="2">
        <v>1</v>
      </c>
      <c r="E127" s="5">
        <v>800</v>
      </c>
      <c r="F127" s="2">
        <f t="shared" si="18"/>
        <v>0</v>
      </c>
      <c r="G127" s="2">
        <f t="shared" si="22"/>
        <v>1</v>
      </c>
      <c r="H127" s="2">
        <f t="shared" si="23"/>
        <v>800</v>
      </c>
      <c r="I127" s="36">
        <f t="shared" si="19"/>
        <v>0</v>
      </c>
      <c r="J127" s="2">
        <v>1500</v>
      </c>
      <c r="K127" s="2">
        <f t="shared" si="24"/>
        <v>0</v>
      </c>
      <c r="L127" s="24">
        <f t="shared" si="20"/>
        <v>0</v>
      </c>
      <c r="M127" s="2">
        <f t="shared" si="21"/>
        <v>1500</v>
      </c>
    </row>
    <row r="128" spans="1:14">
      <c r="A128" s="15"/>
      <c r="B128" s="15"/>
      <c r="C128" s="2" t="s">
        <v>197</v>
      </c>
      <c r="D128" s="2">
        <v>3</v>
      </c>
      <c r="E128" s="5">
        <v>480</v>
      </c>
      <c r="F128" s="2">
        <f t="shared" si="18"/>
        <v>0</v>
      </c>
      <c r="G128" s="2">
        <f t="shared" si="22"/>
        <v>3</v>
      </c>
      <c r="H128" s="2">
        <f t="shared" si="23"/>
        <v>1440</v>
      </c>
      <c r="I128" s="36">
        <f t="shared" si="19"/>
        <v>0</v>
      </c>
      <c r="J128" s="2">
        <v>900</v>
      </c>
      <c r="K128" s="2">
        <f t="shared" si="24"/>
        <v>0</v>
      </c>
      <c r="L128" s="24">
        <f t="shared" si="20"/>
        <v>0</v>
      </c>
      <c r="M128" s="2">
        <f t="shared" si="21"/>
        <v>2700</v>
      </c>
    </row>
    <row r="129" spans="1:13">
      <c r="A129" s="15"/>
      <c r="B129" s="15"/>
      <c r="C129" s="2" t="s">
        <v>56</v>
      </c>
      <c r="D129" s="2">
        <v>8</v>
      </c>
      <c r="E129" s="5">
        <f>360/12</f>
        <v>30</v>
      </c>
      <c r="F129" s="2">
        <f t="shared" si="18"/>
        <v>0</v>
      </c>
      <c r="G129" s="2">
        <f t="shared" si="22"/>
        <v>8</v>
      </c>
      <c r="H129" s="2">
        <f t="shared" si="23"/>
        <v>240</v>
      </c>
      <c r="I129" s="36">
        <f t="shared" si="19"/>
        <v>0</v>
      </c>
      <c r="J129" s="2">
        <v>100</v>
      </c>
      <c r="K129" s="2">
        <f t="shared" si="24"/>
        <v>0</v>
      </c>
      <c r="L129" s="24">
        <f t="shared" si="20"/>
        <v>0</v>
      </c>
      <c r="M129" s="2">
        <f t="shared" si="21"/>
        <v>800</v>
      </c>
    </row>
    <row r="130" spans="1:13">
      <c r="A130" s="15"/>
      <c r="B130" s="15"/>
      <c r="C130" s="2" t="s">
        <v>17</v>
      </c>
      <c r="D130" s="2">
        <v>14</v>
      </c>
      <c r="E130" s="2">
        <v>75</v>
      </c>
      <c r="F130" s="2">
        <f t="shared" si="18"/>
        <v>0</v>
      </c>
      <c r="G130" s="2">
        <f t="shared" si="22"/>
        <v>13</v>
      </c>
      <c r="H130" s="2">
        <f t="shared" si="23"/>
        <v>975</v>
      </c>
      <c r="I130" s="36">
        <f>0+0+1</f>
        <v>1</v>
      </c>
      <c r="J130" s="2">
        <v>110</v>
      </c>
      <c r="K130" s="2">
        <f t="shared" si="24"/>
        <v>110</v>
      </c>
      <c r="L130" s="24">
        <f t="shared" si="20"/>
        <v>35</v>
      </c>
      <c r="M130" s="2">
        <f t="shared" si="21"/>
        <v>1430</v>
      </c>
    </row>
    <row r="131" spans="1:13">
      <c r="A131" s="15"/>
      <c r="B131" s="15"/>
      <c r="C131" s="2" t="s">
        <v>190</v>
      </c>
      <c r="D131" s="2">
        <v>8</v>
      </c>
      <c r="E131" s="2">
        <v>80</v>
      </c>
      <c r="F131" s="2">
        <f t="shared" si="18"/>
        <v>0</v>
      </c>
      <c r="G131" s="2">
        <f t="shared" si="22"/>
        <v>8</v>
      </c>
      <c r="H131" s="2">
        <f t="shared" si="23"/>
        <v>640</v>
      </c>
      <c r="I131" s="36">
        <f t="shared" si="19"/>
        <v>0</v>
      </c>
      <c r="J131" s="2">
        <v>150</v>
      </c>
      <c r="K131" s="2">
        <f t="shared" si="24"/>
        <v>0</v>
      </c>
      <c r="L131" s="24">
        <f t="shared" si="20"/>
        <v>0</v>
      </c>
      <c r="M131" s="2">
        <f t="shared" si="21"/>
        <v>1200</v>
      </c>
    </row>
    <row r="132" spans="1:13">
      <c r="A132" s="15"/>
      <c r="B132" s="15"/>
      <c r="C132" s="2" t="s">
        <v>16</v>
      </c>
      <c r="D132" s="2">
        <v>7</v>
      </c>
      <c r="E132" s="2">
        <v>125</v>
      </c>
      <c r="F132" s="2">
        <f t="shared" si="18"/>
        <v>0</v>
      </c>
      <c r="G132" s="2">
        <f t="shared" si="22"/>
        <v>6</v>
      </c>
      <c r="H132" s="2">
        <f t="shared" si="23"/>
        <v>750</v>
      </c>
      <c r="I132" s="36">
        <f>0+0+1</f>
        <v>1</v>
      </c>
      <c r="J132" s="2">
        <v>170</v>
      </c>
      <c r="K132" s="2">
        <f t="shared" si="24"/>
        <v>170</v>
      </c>
      <c r="L132" s="24">
        <f t="shared" si="20"/>
        <v>45</v>
      </c>
      <c r="M132" s="2">
        <f t="shared" si="21"/>
        <v>1020</v>
      </c>
    </row>
    <row r="133" spans="1:13">
      <c r="A133" s="15"/>
      <c r="B133" s="15"/>
      <c r="C133" s="2" t="s">
        <v>15</v>
      </c>
      <c r="D133" s="2">
        <v>3</v>
      </c>
      <c r="E133" s="2">
        <f>1380/24</f>
        <v>57.5</v>
      </c>
      <c r="F133" s="2">
        <f t="shared" si="18"/>
        <v>0</v>
      </c>
      <c r="G133" s="2">
        <f t="shared" si="22"/>
        <v>3</v>
      </c>
      <c r="H133" s="2">
        <f t="shared" si="23"/>
        <v>172.5</v>
      </c>
      <c r="I133" s="36">
        <f t="shared" si="19"/>
        <v>0</v>
      </c>
      <c r="J133" s="2">
        <v>100</v>
      </c>
      <c r="K133" s="2">
        <f t="shared" si="24"/>
        <v>0</v>
      </c>
      <c r="L133" s="24">
        <f t="shared" si="20"/>
        <v>0</v>
      </c>
      <c r="M133" s="2">
        <f t="shared" si="21"/>
        <v>300</v>
      </c>
    </row>
    <row r="134" spans="1:13">
      <c r="A134" s="15"/>
      <c r="B134" s="15"/>
      <c r="C134" s="2" t="s">
        <v>29</v>
      </c>
      <c r="D134" s="2">
        <v>16</v>
      </c>
      <c r="E134" s="3">
        <f>280/24</f>
        <v>11.666666666666666</v>
      </c>
      <c r="F134" s="2">
        <f t="shared" si="18"/>
        <v>0</v>
      </c>
      <c r="G134" s="2">
        <f t="shared" si="22"/>
        <v>16</v>
      </c>
      <c r="H134" s="3">
        <f t="shared" si="23"/>
        <v>186.66666666666666</v>
      </c>
      <c r="I134" s="36">
        <f t="shared" si="19"/>
        <v>0</v>
      </c>
      <c r="J134" s="2">
        <v>25</v>
      </c>
      <c r="K134" s="2">
        <f t="shared" si="24"/>
        <v>0</v>
      </c>
      <c r="L134" s="35">
        <f t="shared" si="20"/>
        <v>0</v>
      </c>
      <c r="M134" s="2">
        <f t="shared" si="21"/>
        <v>400</v>
      </c>
    </row>
    <row r="135" spans="1:13">
      <c r="A135" s="15"/>
      <c r="B135" s="15"/>
      <c r="C135" s="2" t="s">
        <v>90</v>
      </c>
      <c r="D135" s="2">
        <v>6</v>
      </c>
      <c r="E135" s="3">
        <f>350/12</f>
        <v>29.166666666666668</v>
      </c>
      <c r="F135" s="2">
        <f t="shared" si="18"/>
        <v>0</v>
      </c>
      <c r="G135" s="2">
        <f t="shared" si="22"/>
        <v>6</v>
      </c>
      <c r="H135" s="3">
        <f t="shared" si="23"/>
        <v>175</v>
      </c>
      <c r="I135" s="36">
        <f t="shared" si="19"/>
        <v>0</v>
      </c>
      <c r="J135" s="2">
        <v>70</v>
      </c>
      <c r="K135" s="2">
        <f t="shared" si="24"/>
        <v>0</v>
      </c>
      <c r="L135" s="24">
        <f t="shared" si="20"/>
        <v>0</v>
      </c>
      <c r="M135" s="2">
        <f t="shared" si="21"/>
        <v>420</v>
      </c>
    </row>
    <row r="136" spans="1:13">
      <c r="A136" s="15">
        <v>2008</v>
      </c>
      <c r="B136" s="15"/>
      <c r="C136" s="2" t="s">
        <v>7</v>
      </c>
      <c r="D136" s="2">
        <v>7</v>
      </c>
      <c r="E136" s="3">
        <f>650/12</f>
        <v>54.166666666666664</v>
      </c>
      <c r="F136" s="2">
        <f t="shared" si="18"/>
        <v>0</v>
      </c>
      <c r="G136" s="2">
        <f t="shared" si="22"/>
        <v>7</v>
      </c>
      <c r="H136" s="11">
        <f t="shared" si="23"/>
        <v>379.16666666666663</v>
      </c>
      <c r="I136" s="36">
        <f t="shared" si="19"/>
        <v>0</v>
      </c>
      <c r="J136" s="2">
        <v>150</v>
      </c>
      <c r="K136" s="2">
        <f t="shared" si="24"/>
        <v>0</v>
      </c>
      <c r="L136" s="24">
        <f t="shared" si="20"/>
        <v>0</v>
      </c>
      <c r="M136" s="2">
        <f t="shared" si="21"/>
        <v>1050</v>
      </c>
    </row>
    <row r="137" spans="1:13">
      <c r="A137" s="15"/>
      <c r="B137" s="15"/>
      <c r="C137" s="2" t="s">
        <v>89</v>
      </c>
      <c r="D137" s="2">
        <v>2</v>
      </c>
      <c r="E137" s="5">
        <f>240/12</f>
        <v>20</v>
      </c>
      <c r="F137" s="2">
        <f t="shared" si="18"/>
        <v>0</v>
      </c>
      <c r="G137" s="2">
        <f t="shared" si="22"/>
        <v>2</v>
      </c>
      <c r="H137" s="2">
        <f t="shared" si="23"/>
        <v>40</v>
      </c>
      <c r="I137" s="36">
        <f t="shared" si="19"/>
        <v>0</v>
      </c>
      <c r="J137" s="2">
        <v>50</v>
      </c>
      <c r="K137" s="2">
        <f t="shared" si="24"/>
        <v>0</v>
      </c>
      <c r="L137" s="24">
        <f t="shared" si="20"/>
        <v>0</v>
      </c>
      <c r="M137" s="2">
        <f t="shared" si="21"/>
        <v>100</v>
      </c>
    </row>
    <row r="138" spans="1:13">
      <c r="A138" s="15" t="s">
        <v>116</v>
      </c>
      <c r="B138" s="15"/>
      <c r="C138" s="2" t="s">
        <v>92</v>
      </c>
      <c r="D138" s="2">
        <v>21</v>
      </c>
      <c r="E138" s="3">
        <f>220/12</f>
        <v>18.333333333333332</v>
      </c>
      <c r="F138" s="2">
        <f t="shared" si="18"/>
        <v>0</v>
      </c>
      <c r="G138" s="2">
        <f t="shared" si="22"/>
        <v>21</v>
      </c>
      <c r="H138" s="2">
        <f t="shared" si="23"/>
        <v>385</v>
      </c>
      <c r="I138" s="36">
        <f t="shared" si="19"/>
        <v>0</v>
      </c>
      <c r="J138" s="2">
        <v>50</v>
      </c>
      <c r="K138" s="2">
        <f t="shared" si="24"/>
        <v>0</v>
      </c>
      <c r="L138" s="24">
        <f t="shared" si="20"/>
        <v>0</v>
      </c>
      <c r="M138" s="2">
        <f t="shared" si="21"/>
        <v>1050</v>
      </c>
    </row>
    <row r="139" spans="1:13">
      <c r="A139" s="15" t="s">
        <v>91</v>
      </c>
      <c r="B139" s="15"/>
      <c r="C139" s="2" t="s">
        <v>11</v>
      </c>
      <c r="D139" s="2">
        <v>8</v>
      </c>
      <c r="E139" s="3">
        <f>280/12</f>
        <v>23.333333333333332</v>
      </c>
      <c r="F139" s="2">
        <f t="shared" si="18"/>
        <v>0</v>
      </c>
      <c r="G139" s="2">
        <f t="shared" si="22"/>
        <v>8</v>
      </c>
      <c r="H139" s="3">
        <f t="shared" si="23"/>
        <v>186.66666666666666</v>
      </c>
      <c r="I139" s="36">
        <f t="shared" si="19"/>
        <v>0</v>
      </c>
      <c r="J139" s="2">
        <v>70</v>
      </c>
      <c r="K139" s="2">
        <f t="shared" si="24"/>
        <v>0</v>
      </c>
      <c r="L139" s="24">
        <f t="shared" si="20"/>
        <v>0</v>
      </c>
      <c r="M139" s="2">
        <f t="shared" si="21"/>
        <v>560</v>
      </c>
    </row>
    <row r="140" spans="1:13">
      <c r="A140" s="15" t="s">
        <v>117</v>
      </c>
      <c r="B140" s="15"/>
      <c r="C140" s="2" t="s">
        <v>19</v>
      </c>
      <c r="D140" s="2">
        <v>4</v>
      </c>
      <c r="E140" s="3">
        <f>400/12</f>
        <v>33.333333333333336</v>
      </c>
      <c r="F140" s="2">
        <f t="shared" si="18"/>
        <v>0</v>
      </c>
      <c r="G140" s="2">
        <f t="shared" si="22"/>
        <v>4</v>
      </c>
      <c r="H140" s="3">
        <f t="shared" si="23"/>
        <v>133.33333333333334</v>
      </c>
      <c r="I140" s="36">
        <f t="shared" si="19"/>
        <v>0</v>
      </c>
      <c r="J140" s="2">
        <v>100</v>
      </c>
      <c r="K140" s="2">
        <f t="shared" si="24"/>
        <v>0</v>
      </c>
      <c r="L140" s="35">
        <f t="shared" si="20"/>
        <v>0</v>
      </c>
      <c r="M140" s="2">
        <f t="shared" si="21"/>
        <v>400</v>
      </c>
    </row>
    <row r="141" spans="1:13">
      <c r="A141" s="15"/>
      <c r="B141" s="15"/>
      <c r="C141" s="2" t="s">
        <v>22</v>
      </c>
      <c r="D141" s="2">
        <v>36</v>
      </c>
      <c r="E141" s="3">
        <f>100/12</f>
        <v>8.3333333333333339</v>
      </c>
      <c r="F141" s="2">
        <f t="shared" si="18"/>
        <v>0</v>
      </c>
      <c r="G141" s="2">
        <f t="shared" si="22"/>
        <v>20</v>
      </c>
      <c r="H141" s="3">
        <f t="shared" si="23"/>
        <v>166.66666666666669</v>
      </c>
      <c r="I141" s="36">
        <f>0+0+3+1+12</f>
        <v>16</v>
      </c>
      <c r="J141" s="2">
        <v>20</v>
      </c>
      <c r="K141" s="2">
        <f t="shared" si="24"/>
        <v>320</v>
      </c>
      <c r="L141" s="27">
        <f t="shared" si="20"/>
        <v>186.66666666666666</v>
      </c>
      <c r="M141" s="2">
        <f t="shared" si="21"/>
        <v>400</v>
      </c>
    </row>
    <row r="142" spans="1:13">
      <c r="A142" s="15"/>
      <c r="B142" s="15"/>
      <c r="C142" s="2" t="s">
        <v>151</v>
      </c>
      <c r="D142" s="2">
        <v>6</v>
      </c>
      <c r="E142" s="3">
        <v>400</v>
      </c>
      <c r="F142" s="2">
        <f t="shared" si="18"/>
        <v>0</v>
      </c>
      <c r="G142" s="2">
        <f t="shared" si="22"/>
        <v>6</v>
      </c>
      <c r="H142" s="2">
        <f t="shared" si="23"/>
        <v>2400</v>
      </c>
      <c r="I142" s="36">
        <f t="shared" si="19"/>
        <v>0</v>
      </c>
      <c r="J142" s="2">
        <v>600</v>
      </c>
      <c r="K142" s="2">
        <f t="shared" si="24"/>
        <v>0</v>
      </c>
      <c r="L142" s="24">
        <f t="shared" si="20"/>
        <v>0</v>
      </c>
      <c r="M142" s="2">
        <f t="shared" si="21"/>
        <v>3600</v>
      </c>
    </row>
    <row r="143" spans="1:13">
      <c r="A143" s="15"/>
      <c r="B143" s="15"/>
      <c r="C143" s="2" t="s">
        <v>184</v>
      </c>
      <c r="D143" s="2">
        <v>6</v>
      </c>
      <c r="E143" s="3">
        <v>50</v>
      </c>
      <c r="F143" s="2">
        <f t="shared" si="18"/>
        <v>0</v>
      </c>
      <c r="G143" s="2">
        <f t="shared" si="22"/>
        <v>6</v>
      </c>
      <c r="H143" s="2">
        <f t="shared" si="23"/>
        <v>300</v>
      </c>
      <c r="I143" s="36">
        <f t="shared" si="19"/>
        <v>0</v>
      </c>
      <c r="J143" s="2">
        <v>100</v>
      </c>
      <c r="K143" s="2">
        <f t="shared" si="24"/>
        <v>0</v>
      </c>
      <c r="L143" s="24">
        <f t="shared" si="20"/>
        <v>0</v>
      </c>
      <c r="M143" s="2">
        <f t="shared" si="21"/>
        <v>600</v>
      </c>
    </row>
    <row r="144" spans="1:13">
      <c r="A144" s="15"/>
      <c r="B144" s="15"/>
      <c r="C144" s="2" t="s">
        <v>187</v>
      </c>
      <c r="D144" s="2">
        <v>15</v>
      </c>
      <c r="E144" s="3">
        <v>250</v>
      </c>
      <c r="F144" s="2">
        <f t="shared" si="18"/>
        <v>0</v>
      </c>
      <c r="G144" s="2">
        <f t="shared" si="22"/>
        <v>15</v>
      </c>
      <c r="H144" s="2">
        <f t="shared" si="23"/>
        <v>3750</v>
      </c>
      <c r="I144" s="36">
        <f t="shared" si="19"/>
        <v>0</v>
      </c>
      <c r="J144" s="2">
        <v>700</v>
      </c>
      <c r="K144" s="2">
        <f t="shared" si="24"/>
        <v>0</v>
      </c>
      <c r="L144" s="24">
        <f t="shared" si="20"/>
        <v>0</v>
      </c>
      <c r="M144" s="2">
        <f t="shared" si="21"/>
        <v>10500</v>
      </c>
    </row>
    <row r="145" spans="1:13">
      <c r="A145" s="15" t="s">
        <v>134</v>
      </c>
      <c r="B145" s="15"/>
      <c r="C145" s="2" t="s">
        <v>133</v>
      </c>
      <c r="D145" s="2">
        <v>20</v>
      </c>
      <c r="E145" s="3">
        <v>238</v>
      </c>
      <c r="F145" s="2">
        <f t="shared" si="18"/>
        <v>0</v>
      </c>
      <c r="G145" s="2">
        <f t="shared" si="22"/>
        <v>20</v>
      </c>
      <c r="H145" s="2">
        <f t="shared" si="23"/>
        <v>4760</v>
      </c>
      <c r="I145" s="36">
        <f t="shared" si="19"/>
        <v>0</v>
      </c>
      <c r="J145" s="2">
        <v>800</v>
      </c>
      <c r="K145" s="2">
        <f t="shared" si="24"/>
        <v>0</v>
      </c>
      <c r="L145" s="24">
        <f t="shared" si="20"/>
        <v>0</v>
      </c>
      <c r="M145" s="2">
        <f t="shared" si="21"/>
        <v>16000</v>
      </c>
    </row>
    <row r="146" spans="1:13">
      <c r="A146" s="15">
        <v>2504</v>
      </c>
      <c r="B146" s="15"/>
      <c r="C146" s="2" t="s">
        <v>51</v>
      </c>
      <c r="D146" s="2">
        <v>4</v>
      </c>
      <c r="E146" s="5">
        <v>70</v>
      </c>
      <c r="F146" s="2">
        <f t="shared" si="18"/>
        <v>0</v>
      </c>
      <c r="G146" s="2">
        <f t="shared" si="22"/>
        <v>4</v>
      </c>
      <c r="H146" s="2">
        <f t="shared" si="23"/>
        <v>280</v>
      </c>
      <c r="I146" s="36">
        <f t="shared" si="19"/>
        <v>0</v>
      </c>
      <c r="J146" s="2">
        <v>120</v>
      </c>
      <c r="K146" s="2">
        <f t="shared" si="24"/>
        <v>0</v>
      </c>
      <c r="L146" s="24">
        <f t="shared" si="20"/>
        <v>0</v>
      </c>
      <c r="M146" s="2">
        <f t="shared" si="21"/>
        <v>480</v>
      </c>
    </row>
    <row r="147" spans="1:13">
      <c r="A147" s="15" t="s">
        <v>72</v>
      </c>
      <c r="B147" s="15"/>
      <c r="C147" s="2" t="s">
        <v>173</v>
      </c>
      <c r="D147" s="2">
        <v>1</v>
      </c>
      <c r="E147" s="5">
        <v>80</v>
      </c>
      <c r="F147" s="2">
        <f t="shared" si="18"/>
        <v>0</v>
      </c>
      <c r="G147" s="2">
        <f t="shared" si="22"/>
        <v>1</v>
      </c>
      <c r="H147" s="2">
        <f t="shared" si="23"/>
        <v>80</v>
      </c>
      <c r="I147" s="36">
        <f t="shared" si="19"/>
        <v>0</v>
      </c>
      <c r="J147" s="2">
        <v>150</v>
      </c>
      <c r="K147" s="2">
        <f t="shared" si="24"/>
        <v>0</v>
      </c>
      <c r="L147" s="24">
        <f t="shared" si="20"/>
        <v>0</v>
      </c>
      <c r="M147" s="2">
        <f t="shared" si="21"/>
        <v>150</v>
      </c>
    </row>
    <row r="148" spans="1:13">
      <c r="A148" s="15">
        <v>8606</v>
      </c>
      <c r="B148" s="15"/>
      <c r="C148" s="2" t="s">
        <v>50</v>
      </c>
      <c r="D148" s="2">
        <v>6</v>
      </c>
      <c r="E148" s="5">
        <v>170</v>
      </c>
      <c r="F148" s="2">
        <f t="shared" si="18"/>
        <v>0</v>
      </c>
      <c r="G148" s="2">
        <f t="shared" si="22"/>
        <v>5</v>
      </c>
      <c r="H148" s="2">
        <f t="shared" si="23"/>
        <v>850</v>
      </c>
      <c r="I148" s="36">
        <f>0+0+1</f>
        <v>1</v>
      </c>
      <c r="J148" s="2">
        <v>250</v>
      </c>
      <c r="K148" s="2">
        <f t="shared" si="24"/>
        <v>250</v>
      </c>
      <c r="L148" s="24">
        <f t="shared" si="20"/>
        <v>80</v>
      </c>
      <c r="M148" s="2">
        <f t="shared" si="21"/>
        <v>1250</v>
      </c>
    </row>
    <row r="149" spans="1:13">
      <c r="A149" s="15">
        <v>8818</v>
      </c>
      <c r="B149" s="15"/>
      <c r="C149" s="2" t="s">
        <v>49</v>
      </c>
      <c r="D149" s="2">
        <v>12</v>
      </c>
      <c r="E149" s="5">
        <v>100</v>
      </c>
      <c r="F149" s="2">
        <f t="shared" si="18"/>
        <v>0</v>
      </c>
      <c r="G149" s="2">
        <f t="shared" si="22"/>
        <v>12</v>
      </c>
      <c r="H149" s="2">
        <f t="shared" si="23"/>
        <v>1200</v>
      </c>
      <c r="I149" s="36">
        <f t="shared" si="19"/>
        <v>0</v>
      </c>
      <c r="J149" s="2">
        <v>150</v>
      </c>
      <c r="K149" s="2">
        <f t="shared" si="24"/>
        <v>0</v>
      </c>
      <c r="L149" s="24">
        <f t="shared" si="20"/>
        <v>0</v>
      </c>
      <c r="M149" s="2">
        <f t="shared" si="21"/>
        <v>1800</v>
      </c>
    </row>
    <row r="150" spans="1:13">
      <c r="A150" s="15"/>
      <c r="B150" s="15"/>
      <c r="C150" s="2" t="s">
        <v>167</v>
      </c>
      <c r="D150" s="2">
        <v>3</v>
      </c>
      <c r="E150" s="5">
        <v>100</v>
      </c>
      <c r="F150" s="2">
        <f t="shared" ref="F150:F175" si="25">0+0</f>
        <v>0</v>
      </c>
      <c r="G150" s="2">
        <f t="shared" si="22"/>
        <v>3</v>
      </c>
      <c r="H150" s="2">
        <f t="shared" si="23"/>
        <v>300</v>
      </c>
      <c r="I150" s="36">
        <f t="shared" si="19"/>
        <v>0</v>
      </c>
      <c r="J150" s="2">
        <v>200</v>
      </c>
      <c r="K150" s="2">
        <f t="shared" si="24"/>
        <v>0</v>
      </c>
      <c r="L150" s="24">
        <f t="shared" si="20"/>
        <v>0</v>
      </c>
      <c r="M150" s="2">
        <f t="shared" si="21"/>
        <v>600</v>
      </c>
    </row>
    <row r="151" spans="1:13">
      <c r="A151" s="15"/>
      <c r="B151" s="15"/>
      <c r="C151" s="2" t="s">
        <v>164</v>
      </c>
      <c r="D151" s="2">
        <v>2</v>
      </c>
      <c r="E151" s="5">
        <v>70</v>
      </c>
      <c r="F151" s="2">
        <f t="shared" si="25"/>
        <v>0</v>
      </c>
      <c r="G151" s="2">
        <f t="shared" si="22"/>
        <v>0</v>
      </c>
      <c r="H151" s="2">
        <f t="shared" si="23"/>
        <v>0</v>
      </c>
      <c r="I151" s="36">
        <f>0+0+1+1</f>
        <v>2</v>
      </c>
      <c r="J151" s="2">
        <v>150</v>
      </c>
      <c r="K151" s="2">
        <f t="shared" si="24"/>
        <v>300</v>
      </c>
      <c r="L151" s="24">
        <f t="shared" si="20"/>
        <v>160</v>
      </c>
      <c r="M151" s="2">
        <f t="shared" si="21"/>
        <v>0</v>
      </c>
    </row>
    <row r="152" spans="1:13">
      <c r="A152" s="15"/>
      <c r="B152" s="15"/>
      <c r="C152" s="2" t="s">
        <v>166</v>
      </c>
      <c r="D152" s="2">
        <v>0</v>
      </c>
      <c r="E152" s="5">
        <v>100</v>
      </c>
      <c r="F152" s="2">
        <f t="shared" si="25"/>
        <v>0</v>
      </c>
      <c r="G152" s="2">
        <f t="shared" si="22"/>
        <v>0</v>
      </c>
      <c r="H152" s="2">
        <f t="shared" si="23"/>
        <v>0</v>
      </c>
      <c r="I152" s="36">
        <f t="shared" si="19"/>
        <v>0</v>
      </c>
      <c r="J152" s="2">
        <v>250</v>
      </c>
      <c r="K152" s="2">
        <f t="shared" si="24"/>
        <v>0</v>
      </c>
      <c r="L152" s="24">
        <f t="shared" si="20"/>
        <v>0</v>
      </c>
      <c r="M152" s="2">
        <f t="shared" si="21"/>
        <v>0</v>
      </c>
    </row>
    <row r="153" spans="1:13">
      <c r="A153" s="15"/>
      <c r="B153" s="15"/>
      <c r="C153" s="2" t="s">
        <v>165</v>
      </c>
      <c r="D153" s="2">
        <v>0</v>
      </c>
      <c r="E153" s="5">
        <v>120</v>
      </c>
      <c r="F153" s="2">
        <f t="shared" si="25"/>
        <v>0</v>
      </c>
      <c r="G153" s="2">
        <f t="shared" si="22"/>
        <v>0</v>
      </c>
      <c r="H153" s="2">
        <f t="shared" si="23"/>
        <v>0</v>
      </c>
      <c r="I153" s="36">
        <f t="shared" si="19"/>
        <v>0</v>
      </c>
      <c r="J153" s="2">
        <v>200</v>
      </c>
      <c r="K153" s="2">
        <f t="shared" si="24"/>
        <v>0</v>
      </c>
      <c r="L153" s="24">
        <f t="shared" si="20"/>
        <v>0</v>
      </c>
      <c r="M153" s="2">
        <f t="shared" si="21"/>
        <v>0</v>
      </c>
    </row>
    <row r="154" spans="1:13">
      <c r="A154" s="15" t="s">
        <v>118</v>
      </c>
      <c r="B154" s="15"/>
      <c r="C154" s="2" t="s">
        <v>10</v>
      </c>
      <c r="D154" s="2">
        <v>0</v>
      </c>
      <c r="E154" s="2">
        <v>65</v>
      </c>
      <c r="F154" s="2">
        <f t="shared" si="25"/>
        <v>0</v>
      </c>
      <c r="G154" s="2">
        <f t="shared" si="22"/>
        <v>0</v>
      </c>
      <c r="H154" s="2">
        <f t="shared" si="23"/>
        <v>0</v>
      </c>
      <c r="I154" s="36">
        <f t="shared" si="19"/>
        <v>0</v>
      </c>
      <c r="J154" s="2">
        <v>100</v>
      </c>
      <c r="K154" s="2">
        <f t="shared" si="24"/>
        <v>0</v>
      </c>
      <c r="L154" s="24">
        <f t="shared" si="20"/>
        <v>0</v>
      </c>
      <c r="M154" s="2">
        <f t="shared" si="21"/>
        <v>0</v>
      </c>
    </row>
    <row r="155" spans="1:13">
      <c r="A155" s="15"/>
      <c r="B155" s="15"/>
      <c r="C155" s="2" t="s">
        <v>171</v>
      </c>
      <c r="D155" s="2">
        <v>5</v>
      </c>
      <c r="E155" s="2">
        <f>180/12</f>
        <v>15</v>
      </c>
      <c r="F155" s="2">
        <f t="shared" si="25"/>
        <v>0</v>
      </c>
      <c r="G155" s="2">
        <f t="shared" si="22"/>
        <v>5</v>
      </c>
      <c r="H155" s="2">
        <f t="shared" si="23"/>
        <v>75</v>
      </c>
      <c r="I155" s="36">
        <f t="shared" si="19"/>
        <v>0</v>
      </c>
      <c r="J155" s="2">
        <v>50</v>
      </c>
      <c r="K155" s="2">
        <f t="shared" si="24"/>
        <v>0</v>
      </c>
      <c r="L155" s="24">
        <f t="shared" si="20"/>
        <v>0</v>
      </c>
      <c r="M155" s="2">
        <f t="shared" si="21"/>
        <v>250</v>
      </c>
    </row>
    <row r="156" spans="1:13">
      <c r="A156" s="15">
        <v>2630</v>
      </c>
      <c r="B156" s="15"/>
      <c r="C156" s="2" t="s">
        <v>9</v>
      </c>
      <c r="D156" s="2">
        <v>1</v>
      </c>
      <c r="E156" s="2">
        <v>100</v>
      </c>
      <c r="F156" s="2">
        <f t="shared" si="25"/>
        <v>0</v>
      </c>
      <c r="G156" s="2">
        <f t="shared" si="22"/>
        <v>1</v>
      </c>
      <c r="H156" s="2">
        <f t="shared" si="23"/>
        <v>100</v>
      </c>
      <c r="I156" s="36">
        <f t="shared" si="19"/>
        <v>0</v>
      </c>
      <c r="J156" s="2">
        <v>200</v>
      </c>
      <c r="K156" s="2">
        <f t="shared" si="24"/>
        <v>0</v>
      </c>
      <c r="L156" s="24">
        <f t="shared" si="20"/>
        <v>0</v>
      </c>
      <c r="M156" s="2">
        <f t="shared" si="21"/>
        <v>200</v>
      </c>
    </row>
    <row r="157" spans="1:13">
      <c r="A157" s="15" t="s">
        <v>119</v>
      </c>
      <c r="B157" s="15"/>
      <c r="C157" s="2" t="s">
        <v>170</v>
      </c>
      <c r="D157" s="2">
        <v>4</v>
      </c>
      <c r="E157" s="2">
        <v>100</v>
      </c>
      <c r="F157" s="2">
        <f t="shared" si="25"/>
        <v>0</v>
      </c>
      <c r="G157" s="2">
        <f t="shared" si="22"/>
        <v>3</v>
      </c>
      <c r="H157" s="2">
        <f t="shared" si="23"/>
        <v>300</v>
      </c>
      <c r="I157" s="36">
        <f>0+0+1</f>
        <v>1</v>
      </c>
      <c r="J157" s="2">
        <v>200</v>
      </c>
      <c r="K157" s="2">
        <f t="shared" si="24"/>
        <v>200</v>
      </c>
      <c r="L157" s="24">
        <f t="shared" si="20"/>
        <v>100</v>
      </c>
      <c r="M157" s="2">
        <f t="shared" si="21"/>
        <v>600</v>
      </c>
    </row>
    <row r="158" spans="1:13">
      <c r="A158" s="15"/>
      <c r="B158" s="15"/>
      <c r="C158" s="2" t="s">
        <v>152</v>
      </c>
      <c r="D158" s="2">
        <v>4</v>
      </c>
      <c r="E158" s="2">
        <v>70</v>
      </c>
      <c r="F158" s="2">
        <f t="shared" si="25"/>
        <v>0</v>
      </c>
      <c r="G158" s="2">
        <f t="shared" si="22"/>
        <v>4</v>
      </c>
      <c r="H158" s="2">
        <f t="shared" si="23"/>
        <v>280</v>
      </c>
      <c r="I158" s="36">
        <f t="shared" si="19"/>
        <v>0</v>
      </c>
      <c r="J158" s="2">
        <v>150</v>
      </c>
      <c r="K158" s="2">
        <f t="shared" si="24"/>
        <v>0</v>
      </c>
      <c r="L158" s="24">
        <f t="shared" si="20"/>
        <v>0</v>
      </c>
      <c r="M158" s="2">
        <f t="shared" si="21"/>
        <v>600</v>
      </c>
    </row>
    <row r="159" spans="1:13">
      <c r="A159" s="15"/>
      <c r="B159" s="15"/>
      <c r="C159" s="2" t="s">
        <v>153</v>
      </c>
      <c r="D159" s="2">
        <v>7</v>
      </c>
      <c r="E159" s="2">
        <v>50</v>
      </c>
      <c r="F159" s="2">
        <f t="shared" si="25"/>
        <v>0</v>
      </c>
      <c r="G159" s="2">
        <f t="shared" si="22"/>
        <v>7</v>
      </c>
      <c r="H159" s="2">
        <f t="shared" si="23"/>
        <v>350</v>
      </c>
      <c r="I159" s="36">
        <f t="shared" si="19"/>
        <v>0</v>
      </c>
      <c r="J159" s="2">
        <v>100</v>
      </c>
      <c r="K159" s="2">
        <f t="shared" si="24"/>
        <v>0</v>
      </c>
      <c r="L159" s="24">
        <f t="shared" si="20"/>
        <v>0</v>
      </c>
      <c r="M159" s="2">
        <f t="shared" si="21"/>
        <v>700</v>
      </c>
    </row>
    <row r="160" spans="1:13">
      <c r="A160" s="15"/>
      <c r="B160" s="15"/>
      <c r="C160" s="2" t="s">
        <v>136</v>
      </c>
      <c r="D160" s="2">
        <v>8</v>
      </c>
      <c r="E160" s="3">
        <v>420</v>
      </c>
      <c r="F160" s="2">
        <f t="shared" si="25"/>
        <v>0</v>
      </c>
      <c r="G160" s="2">
        <f t="shared" si="22"/>
        <v>8</v>
      </c>
      <c r="H160" s="2">
        <f t="shared" si="23"/>
        <v>3360</v>
      </c>
      <c r="I160" s="36">
        <f t="shared" ref="I160" si="26">0+0</f>
        <v>0</v>
      </c>
      <c r="J160" s="2">
        <v>800</v>
      </c>
      <c r="K160" s="2">
        <f t="shared" si="24"/>
        <v>0</v>
      </c>
      <c r="L160" s="24">
        <f t="shared" si="20"/>
        <v>0</v>
      </c>
      <c r="M160" s="2">
        <f t="shared" si="21"/>
        <v>6400</v>
      </c>
    </row>
    <row r="161" spans="1:13">
      <c r="A161" s="15"/>
      <c r="B161" s="15"/>
      <c r="C161" s="2" t="s">
        <v>141</v>
      </c>
      <c r="D161" s="2">
        <v>13</v>
      </c>
      <c r="E161" s="3">
        <v>420</v>
      </c>
      <c r="F161" s="2">
        <f t="shared" si="25"/>
        <v>0</v>
      </c>
      <c r="G161" s="2">
        <f t="shared" si="22"/>
        <v>13</v>
      </c>
      <c r="H161" s="2">
        <f t="shared" si="23"/>
        <v>5460</v>
      </c>
      <c r="I161" s="36">
        <f t="shared" si="19"/>
        <v>0</v>
      </c>
      <c r="J161" s="2">
        <v>1000</v>
      </c>
      <c r="K161" s="2">
        <f t="shared" si="24"/>
        <v>0</v>
      </c>
      <c r="L161" s="24">
        <f t="shared" si="20"/>
        <v>0</v>
      </c>
      <c r="M161" s="2">
        <f t="shared" si="21"/>
        <v>13000</v>
      </c>
    </row>
    <row r="162" spans="1:13">
      <c r="A162" s="15"/>
      <c r="B162" s="15"/>
      <c r="C162" s="2" t="s">
        <v>137</v>
      </c>
      <c r="D162" s="2">
        <v>4</v>
      </c>
      <c r="E162" s="3">
        <v>420</v>
      </c>
      <c r="F162" s="2">
        <f t="shared" si="25"/>
        <v>0</v>
      </c>
      <c r="G162" s="2">
        <f t="shared" si="22"/>
        <v>4</v>
      </c>
      <c r="H162" s="2">
        <f t="shared" si="23"/>
        <v>1680</v>
      </c>
      <c r="I162" s="36">
        <f t="shared" ref="I162:I175" si="27">0+0</f>
        <v>0</v>
      </c>
      <c r="J162" s="2">
        <v>1000</v>
      </c>
      <c r="K162" s="2">
        <f t="shared" si="24"/>
        <v>0</v>
      </c>
      <c r="L162" s="24">
        <f t="shared" si="20"/>
        <v>0</v>
      </c>
      <c r="M162" s="2">
        <f t="shared" si="21"/>
        <v>4000</v>
      </c>
    </row>
    <row r="163" spans="1:13">
      <c r="A163" s="15"/>
      <c r="B163" s="15"/>
      <c r="C163" s="2" t="s">
        <v>138</v>
      </c>
      <c r="D163" s="2">
        <v>6</v>
      </c>
      <c r="E163" s="3">
        <v>420</v>
      </c>
      <c r="F163" s="2">
        <f t="shared" si="25"/>
        <v>0</v>
      </c>
      <c r="G163" s="2">
        <f t="shared" si="22"/>
        <v>6</v>
      </c>
      <c r="H163" s="2">
        <f t="shared" si="23"/>
        <v>2520</v>
      </c>
      <c r="I163" s="36">
        <f t="shared" si="27"/>
        <v>0</v>
      </c>
      <c r="J163" s="2">
        <v>1300</v>
      </c>
      <c r="K163" s="2">
        <f t="shared" si="24"/>
        <v>0</v>
      </c>
      <c r="L163" s="24">
        <f t="shared" si="20"/>
        <v>0</v>
      </c>
      <c r="M163" s="2">
        <f t="shared" si="21"/>
        <v>7800</v>
      </c>
    </row>
    <row r="164" spans="1:13">
      <c r="A164" s="15"/>
      <c r="B164" s="15"/>
      <c r="C164" s="2" t="s">
        <v>139</v>
      </c>
      <c r="D164" s="2">
        <v>0</v>
      </c>
      <c r="E164" s="3">
        <v>420</v>
      </c>
      <c r="F164" s="2">
        <f t="shared" si="25"/>
        <v>0</v>
      </c>
      <c r="G164" s="2">
        <f t="shared" si="22"/>
        <v>0</v>
      </c>
      <c r="H164" s="2">
        <f t="shared" si="23"/>
        <v>0</v>
      </c>
      <c r="I164" s="36">
        <f t="shared" si="27"/>
        <v>0</v>
      </c>
      <c r="J164" s="2">
        <v>1000</v>
      </c>
      <c r="K164" s="2">
        <f t="shared" si="24"/>
        <v>0</v>
      </c>
      <c r="L164" s="24">
        <f t="shared" si="20"/>
        <v>0</v>
      </c>
      <c r="M164" s="2">
        <f t="shared" si="21"/>
        <v>0</v>
      </c>
    </row>
    <row r="165" spans="1:13">
      <c r="A165" s="15"/>
      <c r="B165" s="15"/>
      <c r="C165" s="2" t="s">
        <v>140</v>
      </c>
      <c r="D165" s="2">
        <v>7</v>
      </c>
      <c r="E165" s="3">
        <v>700</v>
      </c>
      <c r="F165" s="2">
        <f t="shared" si="25"/>
        <v>0</v>
      </c>
      <c r="G165" s="2">
        <f t="shared" si="22"/>
        <v>7</v>
      </c>
      <c r="H165" s="2">
        <f t="shared" si="23"/>
        <v>4900</v>
      </c>
      <c r="I165" s="36">
        <f t="shared" si="27"/>
        <v>0</v>
      </c>
      <c r="J165" s="2">
        <v>1500</v>
      </c>
      <c r="K165" s="2">
        <f t="shared" si="24"/>
        <v>0</v>
      </c>
      <c r="L165" s="24">
        <f t="shared" si="20"/>
        <v>0</v>
      </c>
      <c r="M165" s="2">
        <f t="shared" si="21"/>
        <v>10500</v>
      </c>
    </row>
    <row r="166" spans="1:13">
      <c r="A166" s="15"/>
      <c r="B166" s="15"/>
      <c r="C166" s="2" t="s">
        <v>62</v>
      </c>
      <c r="D166" s="2">
        <v>27</v>
      </c>
      <c r="E166" s="2">
        <v>140</v>
      </c>
      <c r="F166" s="2">
        <f t="shared" si="25"/>
        <v>0</v>
      </c>
      <c r="G166" s="2">
        <f t="shared" si="22"/>
        <v>27</v>
      </c>
      <c r="H166" s="2">
        <f t="shared" si="23"/>
        <v>3780</v>
      </c>
      <c r="I166" s="36">
        <f t="shared" si="27"/>
        <v>0</v>
      </c>
      <c r="J166" s="2">
        <v>250</v>
      </c>
      <c r="K166" s="2">
        <f t="shared" si="24"/>
        <v>0</v>
      </c>
      <c r="L166" s="24">
        <f t="shared" si="20"/>
        <v>0</v>
      </c>
      <c r="M166" s="2">
        <f t="shared" si="21"/>
        <v>6750</v>
      </c>
    </row>
    <row r="167" spans="1:13">
      <c r="A167" s="15"/>
      <c r="B167" s="15"/>
      <c r="C167" s="2" t="s">
        <v>78</v>
      </c>
      <c r="D167" s="2">
        <v>10</v>
      </c>
      <c r="E167" s="2">
        <v>170</v>
      </c>
      <c r="F167" s="2">
        <f t="shared" si="25"/>
        <v>0</v>
      </c>
      <c r="G167" s="2">
        <f t="shared" si="22"/>
        <v>10</v>
      </c>
      <c r="H167" s="2">
        <f t="shared" si="23"/>
        <v>1700</v>
      </c>
      <c r="I167" s="36">
        <f t="shared" si="27"/>
        <v>0</v>
      </c>
      <c r="J167" s="2">
        <v>280</v>
      </c>
      <c r="K167" s="2">
        <f t="shared" si="24"/>
        <v>0</v>
      </c>
      <c r="L167" s="24">
        <f t="shared" si="20"/>
        <v>0</v>
      </c>
      <c r="M167" s="2">
        <f t="shared" si="21"/>
        <v>2800</v>
      </c>
    </row>
    <row r="168" spans="1:13">
      <c r="A168" s="15"/>
      <c r="B168" s="15"/>
      <c r="C168" s="2" t="s">
        <v>157</v>
      </c>
      <c r="D168" s="2">
        <v>10</v>
      </c>
      <c r="E168" s="2">
        <v>150</v>
      </c>
      <c r="F168" s="2">
        <f t="shared" si="25"/>
        <v>0</v>
      </c>
      <c r="G168" s="2">
        <f t="shared" ref="G168:G175" si="28">(F168+D168)-I168</f>
        <v>9</v>
      </c>
      <c r="H168" s="2">
        <f t="shared" ref="H168:H175" si="29">G168*E168</f>
        <v>1350</v>
      </c>
      <c r="I168" s="36">
        <f>0+0+1</f>
        <v>1</v>
      </c>
      <c r="J168" s="2">
        <v>200</v>
      </c>
      <c r="K168" s="2">
        <f t="shared" ref="K168:K175" si="30">J168*I168</f>
        <v>200</v>
      </c>
      <c r="L168" s="24">
        <f t="shared" si="20"/>
        <v>50</v>
      </c>
      <c r="M168" s="2">
        <f t="shared" si="21"/>
        <v>1800</v>
      </c>
    </row>
    <row r="169" spans="1:13">
      <c r="A169" s="15"/>
      <c r="B169" s="15"/>
      <c r="C169" s="2" t="s">
        <v>172</v>
      </c>
      <c r="D169" s="2">
        <v>5</v>
      </c>
      <c r="E169" s="2">
        <f>840/12</f>
        <v>70</v>
      </c>
      <c r="F169" s="2">
        <f t="shared" si="25"/>
        <v>0</v>
      </c>
      <c r="G169" s="2">
        <f t="shared" si="28"/>
        <v>5</v>
      </c>
      <c r="H169" s="2">
        <f t="shared" si="29"/>
        <v>350</v>
      </c>
      <c r="I169" s="36">
        <f t="shared" si="27"/>
        <v>0</v>
      </c>
      <c r="J169" s="2">
        <v>150</v>
      </c>
      <c r="K169" s="2">
        <f t="shared" si="30"/>
        <v>0</v>
      </c>
      <c r="L169" s="24">
        <f t="shared" si="20"/>
        <v>0</v>
      </c>
      <c r="M169" s="2">
        <f t="shared" si="21"/>
        <v>750</v>
      </c>
    </row>
    <row r="170" spans="1:13">
      <c r="A170" s="15"/>
      <c r="B170" s="15"/>
      <c r="C170" s="2" t="s">
        <v>200</v>
      </c>
      <c r="D170" s="2">
        <v>10</v>
      </c>
      <c r="E170" s="5">
        <f>1300/12</f>
        <v>108.33333333333333</v>
      </c>
      <c r="F170" s="2">
        <f t="shared" si="25"/>
        <v>0</v>
      </c>
      <c r="G170" s="2">
        <f t="shared" si="28"/>
        <v>9</v>
      </c>
      <c r="H170" s="2">
        <f t="shared" si="29"/>
        <v>975</v>
      </c>
      <c r="I170" s="36">
        <f>0+0+1</f>
        <v>1</v>
      </c>
      <c r="J170" s="2">
        <v>200</v>
      </c>
      <c r="K170" s="2">
        <f t="shared" si="30"/>
        <v>200</v>
      </c>
      <c r="L170" s="24">
        <f t="shared" si="20"/>
        <v>91.666666666666671</v>
      </c>
      <c r="M170" s="2">
        <f t="shared" si="21"/>
        <v>1800</v>
      </c>
    </row>
    <row r="171" spans="1:13">
      <c r="A171" s="15"/>
      <c r="B171" s="15"/>
      <c r="C171" s="2" t="s">
        <v>193</v>
      </c>
      <c r="D171" s="2">
        <v>1</v>
      </c>
      <c r="E171" s="2">
        <v>350</v>
      </c>
      <c r="F171" s="2">
        <f t="shared" si="25"/>
        <v>0</v>
      </c>
      <c r="G171" s="2">
        <f t="shared" si="28"/>
        <v>1</v>
      </c>
      <c r="H171" s="2">
        <f t="shared" si="29"/>
        <v>350</v>
      </c>
      <c r="I171" s="36">
        <f t="shared" si="27"/>
        <v>0</v>
      </c>
      <c r="J171" s="2">
        <v>700</v>
      </c>
      <c r="K171" s="2">
        <f t="shared" si="30"/>
        <v>0</v>
      </c>
      <c r="L171" s="24">
        <f t="shared" si="20"/>
        <v>0</v>
      </c>
      <c r="M171" s="2">
        <f t="shared" si="21"/>
        <v>700</v>
      </c>
    </row>
    <row r="172" spans="1:13">
      <c r="A172" s="15"/>
      <c r="B172" s="15"/>
      <c r="C172" s="2" t="s">
        <v>192</v>
      </c>
      <c r="D172" s="2">
        <v>1</v>
      </c>
      <c r="E172" s="2">
        <v>200</v>
      </c>
      <c r="F172" s="2">
        <f t="shared" si="25"/>
        <v>0</v>
      </c>
      <c r="G172" s="2">
        <f t="shared" si="28"/>
        <v>1</v>
      </c>
      <c r="H172" s="2">
        <f t="shared" si="29"/>
        <v>200</v>
      </c>
      <c r="I172" s="36">
        <f t="shared" si="27"/>
        <v>0</v>
      </c>
      <c r="J172" s="2">
        <v>450</v>
      </c>
      <c r="K172" s="2">
        <f t="shared" si="30"/>
        <v>0</v>
      </c>
      <c r="L172" s="24">
        <f t="shared" si="20"/>
        <v>0</v>
      </c>
      <c r="M172" s="2">
        <f t="shared" si="21"/>
        <v>450</v>
      </c>
    </row>
    <row r="173" spans="1:13">
      <c r="A173" s="15" t="s">
        <v>120</v>
      </c>
      <c r="B173" s="15"/>
      <c r="C173" s="2" t="s">
        <v>53</v>
      </c>
      <c r="D173" s="2">
        <v>0</v>
      </c>
      <c r="E173" s="5">
        <v>150</v>
      </c>
      <c r="F173" s="2">
        <f t="shared" si="25"/>
        <v>0</v>
      </c>
      <c r="G173" s="2">
        <f t="shared" si="28"/>
        <v>0</v>
      </c>
      <c r="H173" s="2">
        <f t="shared" si="29"/>
        <v>0</v>
      </c>
      <c r="I173" s="36">
        <f t="shared" si="27"/>
        <v>0</v>
      </c>
      <c r="J173" s="2">
        <v>250</v>
      </c>
      <c r="K173" s="2">
        <f t="shared" si="30"/>
        <v>0</v>
      </c>
      <c r="L173" s="24">
        <f t="shared" si="20"/>
        <v>0</v>
      </c>
      <c r="M173" s="2">
        <f t="shared" si="21"/>
        <v>0</v>
      </c>
    </row>
    <row r="174" spans="1:13">
      <c r="A174" s="15" t="s">
        <v>156</v>
      </c>
      <c r="B174" s="15"/>
      <c r="C174" s="2" t="s">
        <v>53</v>
      </c>
      <c r="D174" s="2">
        <v>7</v>
      </c>
      <c r="E174" s="5">
        <v>100</v>
      </c>
      <c r="F174" s="2">
        <f t="shared" si="25"/>
        <v>0</v>
      </c>
      <c r="G174" s="2">
        <f t="shared" si="28"/>
        <v>7</v>
      </c>
      <c r="H174" s="2">
        <f t="shared" si="29"/>
        <v>700</v>
      </c>
      <c r="I174" s="36">
        <f t="shared" si="27"/>
        <v>0</v>
      </c>
      <c r="J174" s="2">
        <v>150</v>
      </c>
      <c r="K174" s="2">
        <f t="shared" si="30"/>
        <v>0</v>
      </c>
      <c r="L174" s="24">
        <f t="shared" si="20"/>
        <v>0</v>
      </c>
      <c r="M174" s="2">
        <f t="shared" si="21"/>
        <v>1050</v>
      </c>
    </row>
    <row r="175" spans="1:13">
      <c r="A175" s="12"/>
      <c r="B175" s="12"/>
      <c r="C175" s="2" t="s">
        <v>101</v>
      </c>
      <c r="D175" s="2">
        <v>3</v>
      </c>
      <c r="E175" s="2">
        <v>80</v>
      </c>
      <c r="F175" s="2">
        <f t="shared" si="25"/>
        <v>0</v>
      </c>
      <c r="G175" s="2">
        <f t="shared" si="28"/>
        <v>3</v>
      </c>
      <c r="H175" s="2">
        <f t="shared" si="29"/>
        <v>240</v>
      </c>
      <c r="I175" s="36">
        <f t="shared" si="27"/>
        <v>0</v>
      </c>
      <c r="J175" s="2">
        <v>120</v>
      </c>
      <c r="K175" s="2">
        <f t="shared" si="30"/>
        <v>0</v>
      </c>
      <c r="L175" s="24">
        <f t="shared" si="20"/>
        <v>0</v>
      </c>
      <c r="M175" s="2">
        <f t="shared" si="21"/>
        <v>360</v>
      </c>
    </row>
    <row r="176" spans="1:13" ht="15.75" thickBot="1">
      <c r="A176" s="17"/>
      <c r="B176" s="17"/>
      <c r="C176" s="19"/>
      <c r="D176" s="19"/>
      <c r="E176" s="19"/>
      <c r="F176" s="19"/>
      <c r="G176" s="19"/>
      <c r="H176" s="19"/>
      <c r="I176" s="19"/>
      <c r="J176" s="19"/>
      <c r="K176" s="19"/>
      <c r="L176" s="25"/>
      <c r="M176" s="2"/>
    </row>
    <row r="177" spans="1:13" ht="15.75" thickBot="1">
      <c r="A177" s="18"/>
      <c r="B177" s="18"/>
      <c r="C177" s="8" t="s">
        <v>65</v>
      </c>
      <c r="D177" s="20"/>
      <c r="E177" s="20"/>
      <c r="F177" s="20"/>
      <c r="G177" s="20"/>
      <c r="H177" s="21">
        <f>SUM(H4:H176)</f>
        <v>132080.07575757575</v>
      </c>
      <c r="I177" s="20"/>
      <c r="J177" s="20"/>
      <c r="K177" s="9">
        <f>SUM(K4:K176)</f>
        <v>6165</v>
      </c>
      <c r="L177" s="26">
        <f>SUM(L4:L176)</f>
        <v>2690</v>
      </c>
      <c r="M177" s="26">
        <f>SUM(M4:M176)</f>
        <v>274620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32:A33 A97:A99 A173 A162:A163 A160 A104 A132:A141 A156:A157 A122 A115:A119 A146:A149 A154 A166:A168 A101:A102 A129:A130 A91:A94 A127 A29:A30 A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Dell</cp:lastModifiedBy>
  <dcterms:created xsi:type="dcterms:W3CDTF">2014-03-08T09:08:28Z</dcterms:created>
  <dcterms:modified xsi:type="dcterms:W3CDTF">2014-08-10T06:02:28Z</dcterms:modified>
</cp:coreProperties>
</file>