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58"/>
  <c r="K49"/>
  <c r="K42"/>
  <c r="K20"/>
  <c r="K12"/>
  <c r="K15"/>
  <c r="K13"/>
  <c r="K10"/>
  <c r="K9"/>
  <c r="K8"/>
  <c r="K7"/>
  <c r="K6"/>
  <c r="K5"/>
  <c r="K19"/>
  <c r="K14"/>
  <c r="K11"/>
  <c r="P69"/>
  <c r="K62"/>
  <c r="F14"/>
  <c r="E14" s="1"/>
  <c r="F9"/>
  <c r="F8"/>
  <c r="K48"/>
  <c r="K64"/>
  <c r="F10"/>
  <c r="F6"/>
  <c r="F5"/>
  <c r="F62"/>
  <c r="F64"/>
  <c r="K63" l="1"/>
  <c r="F20"/>
  <c r="D20"/>
  <c r="B75"/>
  <c r="B73" s="1"/>
  <c r="F7"/>
  <c r="K61"/>
  <c r="F19"/>
  <c r="F42"/>
  <c r="D42"/>
  <c r="F11"/>
  <c r="F51" l="1"/>
  <c r="F50"/>
  <c r="F49"/>
  <c r="F48"/>
  <c r="F63"/>
  <c r="F61"/>
  <c r="F12" l="1"/>
  <c r="F13"/>
  <c r="F15"/>
  <c r="K6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<sst xmlns="http://schemas.openxmlformats.org/spreadsheetml/2006/main" count="176" uniqueCount="93">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</sst>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110</v>
      </c>
      <c r="F5" s="4">
        <f>0+0+3+3</f>
        <v>6</v>
      </c>
      <c r="G5" s="11">
        <f>E5*D5</f>
        <v>2154.1666666666665</v>
      </c>
      <c r="H5" s="11">
        <f>(E5+K5)*D5</f>
        <v>4700</v>
      </c>
      <c r="I5" s="11">
        <v>25</v>
      </c>
      <c r="J5" s="11">
        <f>(I5*E5)</f>
        <v>2750</v>
      </c>
      <c r="K5" s="11">
        <f>0+0+13+14+8+12+12+7+10+11+4+7+8+5+7+12</f>
        <v>130</v>
      </c>
      <c r="L5" s="11">
        <f>K5*I5</f>
        <v>3250</v>
      </c>
      <c r="M5" s="11">
        <f>J5+L5</f>
        <v>6000</v>
      </c>
      <c r="N5" s="11">
        <f>M5-H5</f>
        <v>1300</v>
      </c>
      <c r="O5" s="11">
        <f>L5</f>
        <v>3250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65</v>
      </c>
      <c r="F6" s="4">
        <f>0+0+1+3</f>
        <v>4</v>
      </c>
      <c r="G6" s="11">
        <f t="shared" ref="G6:G15" si="1">E6*D6</f>
        <v>2166.666666666667</v>
      </c>
      <c r="H6" s="11">
        <f t="shared" ref="H6:H15" si="2">(E6+K6)*D6</f>
        <v>5600</v>
      </c>
      <c r="I6" s="11">
        <v>40</v>
      </c>
      <c r="J6" s="11">
        <f t="shared" ref="J6:J15" si="3">(I6*E6)</f>
        <v>2600</v>
      </c>
      <c r="K6" s="11">
        <f>0+0+39+7+2+2+2+5+5+31+2+4+1+3</f>
        <v>103</v>
      </c>
      <c r="L6" s="11">
        <f t="shared" ref="L6:L15" si="4">K6*I6</f>
        <v>4120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4120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26</v>
      </c>
      <c r="F7" s="4">
        <f>0+0+1+2</f>
        <v>3</v>
      </c>
      <c r="G7" s="11">
        <f t="shared" si="1"/>
        <v>1365</v>
      </c>
      <c r="H7" s="11">
        <f t="shared" si="2"/>
        <v>3150</v>
      </c>
      <c r="I7" s="11">
        <v>60</v>
      </c>
      <c r="J7" s="11">
        <f t="shared" si="3"/>
        <v>1560</v>
      </c>
      <c r="K7" s="11">
        <f>0+0+7+2+3+3+1+1+4+6-1+3+3+1+1</f>
        <v>34</v>
      </c>
      <c r="L7" s="11">
        <f t="shared" si="4"/>
        <v>2040</v>
      </c>
      <c r="M7" s="11">
        <f t="shared" si="5"/>
        <v>3600</v>
      </c>
      <c r="N7" s="11">
        <f t="shared" si="6"/>
        <v>450</v>
      </c>
      <c r="O7" s="11">
        <f t="shared" si="7"/>
        <v>2040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34</v>
      </c>
      <c r="F8" s="4">
        <f>0+0+1</f>
        <v>1</v>
      </c>
      <c r="G8" s="11">
        <f t="shared" si="1"/>
        <v>991.66666666666674</v>
      </c>
      <c r="H8" s="11">
        <f t="shared" si="2"/>
        <v>2012.5</v>
      </c>
      <c r="I8" s="11">
        <v>40</v>
      </c>
      <c r="J8" s="11">
        <f t="shared" si="3"/>
        <v>1360</v>
      </c>
      <c r="K8" s="11">
        <f>0+0+5+8+1+2+3+5+1+3+2+2+3</f>
        <v>35</v>
      </c>
      <c r="L8" s="11">
        <f t="shared" si="4"/>
        <v>1400</v>
      </c>
      <c r="M8" s="11">
        <f t="shared" si="5"/>
        <v>2760</v>
      </c>
      <c r="N8" s="11">
        <f t="shared" si="6"/>
        <v>747.5</v>
      </c>
      <c r="O8" s="11">
        <f t="shared" si="7"/>
        <v>1400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18</v>
      </c>
      <c r="F9" s="4">
        <f>0+0+1</f>
        <v>1</v>
      </c>
      <c r="G9" s="11">
        <f t="shared" si="1"/>
        <v>881.25</v>
      </c>
      <c r="H9" s="11">
        <f t="shared" si="2"/>
        <v>2154.166666666667</v>
      </c>
      <c r="I9" s="11">
        <v>60</v>
      </c>
      <c r="J9" s="11">
        <f t="shared" si="3"/>
        <v>1080</v>
      </c>
      <c r="K9" s="11">
        <f>0+0+2+2+4+1+3+1+1+2+1+2+1+4+2</f>
        <v>26</v>
      </c>
      <c r="L9" s="11">
        <f t="shared" si="4"/>
        <v>1560</v>
      </c>
      <c r="M9" s="11">
        <f t="shared" si="5"/>
        <v>2640</v>
      </c>
      <c r="N9" s="11">
        <f t="shared" si="6"/>
        <v>485.83333333333303</v>
      </c>
      <c r="O9" s="11">
        <f t="shared" si="7"/>
        <v>1560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15</v>
      </c>
      <c r="F10" s="4">
        <f>0+0+2+1</f>
        <v>3</v>
      </c>
      <c r="G10" s="11">
        <f t="shared" si="1"/>
        <v>1225</v>
      </c>
      <c r="H10" s="11">
        <f t="shared" si="2"/>
        <v>4818.3333333333339</v>
      </c>
      <c r="I10" s="11">
        <v>100</v>
      </c>
      <c r="J10" s="11">
        <f t="shared" si="3"/>
        <v>1500</v>
      </c>
      <c r="K10" s="11">
        <f>0+0+7+2+1+3+3+3+9+4+3+1+2+6</f>
        <v>44</v>
      </c>
      <c r="L10" s="11">
        <f t="shared" si="4"/>
        <v>4400</v>
      </c>
      <c r="M10" s="11">
        <f t="shared" si="5"/>
        <v>5900</v>
      </c>
      <c r="N10" s="11">
        <f t="shared" si="6"/>
        <v>1081.6666666666661</v>
      </c>
      <c r="O10" s="11">
        <f t="shared" si="7"/>
        <v>4400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14</v>
      </c>
      <c r="F11" s="4">
        <f>0+0+2</f>
        <v>2</v>
      </c>
      <c r="G11" s="11">
        <f t="shared" si="1"/>
        <v>1866.6666666666667</v>
      </c>
      <c r="H11" s="11">
        <f t="shared" si="2"/>
        <v>4666.666666666667</v>
      </c>
      <c r="I11" s="11">
        <v>150</v>
      </c>
      <c r="J11" s="11">
        <f t="shared" si="3"/>
        <v>2100</v>
      </c>
      <c r="K11" s="11">
        <f>0+0+7+1+3+5+2+2+1</f>
        <v>21</v>
      </c>
      <c r="L11" s="11">
        <f t="shared" si="4"/>
        <v>3150</v>
      </c>
      <c r="M11" s="11">
        <f t="shared" si="5"/>
        <v>5250</v>
      </c>
      <c r="N11" s="11">
        <f t="shared" si="6"/>
        <v>583.33333333333303</v>
      </c>
      <c r="O11" s="11">
        <f t="shared" si="7"/>
        <v>3150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11</v>
      </c>
      <c r="F12" s="4">
        <f t="shared" ref="F12:F15" si="8">0+0</f>
        <v>0</v>
      </c>
      <c r="G12" s="11">
        <f t="shared" si="1"/>
        <v>550</v>
      </c>
      <c r="H12" s="11">
        <f t="shared" si="2"/>
        <v>1300</v>
      </c>
      <c r="I12" s="65">
        <v>60</v>
      </c>
      <c r="J12" s="65">
        <f t="shared" si="3"/>
        <v>660</v>
      </c>
      <c r="K12" s="11">
        <f>0+0+3+1+2+2+1+3+1+1+1</f>
        <v>15</v>
      </c>
      <c r="L12" s="11">
        <f t="shared" si="4"/>
        <v>900</v>
      </c>
      <c r="M12" s="11">
        <f t="shared" si="5"/>
        <v>1560</v>
      </c>
      <c r="N12" s="11">
        <f t="shared" si="6"/>
        <v>260</v>
      </c>
      <c r="O12" s="11">
        <f t="shared" si="7"/>
        <v>900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7</v>
      </c>
      <c r="F13" s="4">
        <f t="shared" si="8"/>
        <v>0</v>
      </c>
      <c r="G13" s="11">
        <f t="shared" si="1"/>
        <v>332.5</v>
      </c>
      <c r="H13" s="11">
        <f t="shared" si="2"/>
        <v>1330</v>
      </c>
      <c r="I13" s="65">
        <v>60</v>
      </c>
      <c r="J13" s="65">
        <f t="shared" si="3"/>
        <v>420</v>
      </c>
      <c r="K13" s="11">
        <f>0+0+5+1+2+3+1+1+3+1+1+1+1+1</f>
        <v>21</v>
      </c>
      <c r="L13" s="11">
        <f t="shared" si="4"/>
        <v>1260</v>
      </c>
      <c r="M13" s="11">
        <f t="shared" si="5"/>
        <v>1680</v>
      </c>
      <c r="N13" s="11">
        <f t="shared" si="6"/>
        <v>350</v>
      </c>
      <c r="O13" s="11">
        <f t="shared" si="7"/>
        <v>1260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12</v>
      </c>
      <c r="F14" s="4">
        <f>0+0+1</f>
        <v>1</v>
      </c>
      <c r="G14" s="11">
        <f t="shared" si="1"/>
        <v>570</v>
      </c>
      <c r="H14" s="11">
        <f t="shared" si="2"/>
        <v>1045</v>
      </c>
      <c r="I14" s="65">
        <v>60</v>
      </c>
      <c r="J14" s="65">
        <f t="shared" si="3"/>
        <v>720</v>
      </c>
      <c r="K14" s="11">
        <f>0+0+2+3+1+2+1+1</f>
        <v>10</v>
      </c>
      <c r="L14" s="11">
        <f t="shared" si="4"/>
        <v>600</v>
      </c>
      <c r="M14" s="11">
        <f t="shared" si="5"/>
        <v>1320</v>
      </c>
      <c r="N14" s="11">
        <f t="shared" si="6"/>
        <v>275</v>
      </c>
      <c r="O14" s="11">
        <f t="shared" si="7"/>
        <v>600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460</v>
      </c>
      <c r="I15" s="65">
        <v>30</v>
      </c>
      <c r="J15" s="65">
        <f t="shared" si="3"/>
        <v>270</v>
      </c>
      <c r="K15" s="11">
        <f>0+0+2+2+2+2+1+1+2+2</f>
        <v>14</v>
      </c>
      <c r="L15" s="11">
        <f t="shared" si="4"/>
        <v>420</v>
      </c>
      <c r="M15" s="11">
        <f t="shared" si="5"/>
        <v>690</v>
      </c>
      <c r="N15" s="11">
        <f t="shared" si="6"/>
        <v>230</v>
      </c>
      <c r="O15" s="11">
        <f t="shared" si="7"/>
        <v>420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12282.916666666666</v>
      </c>
      <c r="H16" s="17">
        <f>SUM(H5:H15)</f>
        <v>31236.666666666668</v>
      </c>
      <c r="I16" s="17"/>
      <c r="J16" s="17">
        <f>SUM(J5:J15)</f>
        <v>15020</v>
      </c>
      <c r="K16" s="11"/>
      <c r="L16" s="18">
        <f>SUM(L5:L15)</f>
        <v>23100</v>
      </c>
      <c r="M16" s="18">
        <f>SUM(M5:M15)</f>
        <v>38120</v>
      </c>
      <c r="N16" s="18">
        <f>SUM(N5:N15)</f>
        <v>6883.3333333333321</v>
      </c>
      <c r="O16" s="18">
        <f>SUM(O5:O15)-P16</f>
        <v>0</v>
      </c>
      <c r="P16" s="17">
        <f>0+0+5035+1460+1310+1540+1200+1865+1950+3135+950+775+670+925+785+1500</f>
        <v>23100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10</v>
      </c>
      <c r="F19" s="4">
        <f>0+0+1</f>
        <v>1</v>
      </c>
      <c r="G19" s="11">
        <f>E19*D19</f>
        <v>405</v>
      </c>
      <c r="H19" s="11">
        <f>(E19+K19)*D19</f>
        <v>1579.5</v>
      </c>
      <c r="I19" s="4">
        <v>50</v>
      </c>
      <c r="J19" s="11">
        <f>(I19*E19)</f>
        <v>500</v>
      </c>
      <c r="K19" s="11">
        <f>0+0+2+1+7+4+2+1+7+2+1-2+2+2</f>
        <v>29</v>
      </c>
      <c r="L19" s="11">
        <f>K19*I19</f>
        <v>1450</v>
      </c>
      <c r="M19" s="11">
        <f>J19+L19</f>
        <v>1950</v>
      </c>
      <c r="N19" s="11">
        <f>M19-H19</f>
        <v>370.5</v>
      </c>
      <c r="O19" s="11">
        <f>L19</f>
        <v>1450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16</v>
      </c>
      <c r="F20" s="4">
        <f>0+0+1</f>
        <v>1</v>
      </c>
      <c r="G20" s="11">
        <f t="shared" ref="G20:G28" si="10">E20*D20</f>
        <v>626.66666666666663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800</v>
      </c>
      <c r="K20" s="11">
        <f>0+0+1+1+2+1+1+1+1</f>
        <v>8</v>
      </c>
      <c r="L20" s="11">
        <f t="shared" ref="L20:L27" si="13">K20*I20</f>
        <v>400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400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1031.6666666666665</v>
      </c>
      <c r="H29" s="17">
        <f>SUM(H19:H28)</f>
        <v>2519.5</v>
      </c>
      <c r="I29" s="16"/>
      <c r="J29" s="17">
        <f>SUM(J19:J28)</f>
        <v>1300</v>
      </c>
      <c r="K29" s="18"/>
      <c r="L29" s="18">
        <f>SUM(L19:L28)</f>
        <v>1850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0+0+100+50+350+200+100+50+350+150+100+150+50+150+50</f>
        <v>1850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45.75</v>
      </c>
      <c r="F42" s="4">
        <f>0+0+1</f>
        <v>1</v>
      </c>
      <c r="G42" s="11">
        <f t="shared" ref="G42:G44" si="30">E42*D42</f>
        <v>3294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5032.5</v>
      </c>
      <c r="K42" s="11">
        <f>0+0+2.5+2.75+0.5+3.5+1.75+1.25+4+1.5+0.25+0.75+0.25+1+1+3</f>
        <v>24</v>
      </c>
      <c r="L42" s="11">
        <f t="shared" ref="L42:L44" si="33">K42*I42</f>
        <v>2640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2640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3294</v>
      </c>
      <c r="H45" s="17">
        <f>SUM(H42:H44)</f>
        <v>5022</v>
      </c>
      <c r="I45" s="16"/>
      <c r="J45" s="17">
        <f>SUM(J42:J44)</f>
        <v>5032.5</v>
      </c>
      <c r="K45" s="17"/>
      <c r="L45" s="17">
        <f>SUM(L42:L44)</f>
        <v>2640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</f>
        <v>2640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12</v>
      </c>
      <c r="F48" s="4">
        <f>0+0</f>
        <v>0</v>
      </c>
      <c r="G48" s="11">
        <f t="shared" ref="G48:G57" si="40">E48*D48</f>
        <v>2724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3000</v>
      </c>
      <c r="K48" s="11">
        <f>0+0+1+1+1</f>
        <v>3</v>
      </c>
      <c r="L48" s="11">
        <f t="shared" ref="L48:L57" si="43">K48*I48</f>
        <v>750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750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13</v>
      </c>
      <c r="F49" s="4">
        <f>0+0</f>
        <v>0</v>
      </c>
      <c r="G49" s="11">
        <f t="shared" si="40"/>
        <v>2951</v>
      </c>
      <c r="H49" s="11">
        <f t="shared" si="41"/>
        <v>3405</v>
      </c>
      <c r="I49" s="5">
        <v>250</v>
      </c>
      <c r="J49" s="11">
        <f t="shared" si="42"/>
        <v>3250</v>
      </c>
      <c r="K49" s="11">
        <f>0+0+1+1</f>
        <v>2</v>
      </c>
      <c r="L49" s="11">
        <f t="shared" si="43"/>
        <v>500</v>
      </c>
      <c r="M49" s="11">
        <f t="shared" si="44"/>
        <v>3750</v>
      </c>
      <c r="N49" s="11">
        <f t="shared" si="45"/>
        <v>345</v>
      </c>
      <c r="O49" s="11">
        <f t="shared" si="46"/>
        <v>500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9075</v>
      </c>
      <c r="H58" s="17">
        <f>SUM(H48:H57)</f>
        <v>10210</v>
      </c>
      <c r="I58" s="39"/>
      <c r="J58" s="17">
        <f>SUM(J48:J57)</f>
        <v>10330</v>
      </c>
      <c r="K58" s="41"/>
      <c r="L58" s="17">
        <f>SUM(L48:L57)</f>
        <v>1250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</f>
        <v>1250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12</v>
      </c>
      <c r="F62" s="4">
        <f>0+0+0.75</f>
        <v>0.75</v>
      </c>
      <c r="G62" s="11">
        <f t="shared" si="50"/>
        <v>927.75</v>
      </c>
      <c r="H62" s="11">
        <f t="shared" si="51"/>
        <v>1468.9375</v>
      </c>
      <c r="I62" s="5">
        <v>85</v>
      </c>
      <c r="J62" s="11">
        <f t="shared" si="52"/>
        <v>1020</v>
      </c>
      <c r="K62" s="11">
        <f>0+0+1+1+1+2+2</f>
        <v>7</v>
      </c>
      <c r="L62" s="11">
        <f t="shared" si="53"/>
        <v>595</v>
      </c>
      <c r="M62" s="11">
        <f t="shared" si="54"/>
        <v>1615</v>
      </c>
      <c r="N62" s="11">
        <f t="shared" si="55"/>
        <v>146.0625</v>
      </c>
      <c r="O62" s="11">
        <f t="shared" si="56"/>
        <v>595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2892.6875</v>
      </c>
      <c r="H69" s="17">
        <f>SUM(H61:H68)</f>
        <v>4693.7291666666661</v>
      </c>
      <c r="I69" s="39"/>
      <c r="J69" s="17">
        <f>SUM(J61:J68)</f>
        <v>3180</v>
      </c>
      <c r="K69" s="41"/>
      <c r="L69" s="17">
        <f>SUM(L61:L68)</f>
        <v>1980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</f>
        <v>1980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28576.270833333332</v>
      </c>
    </row>
    <row r="77" spans="1:16">
      <c r="A77" s="23" t="s">
        <v>64</v>
      </c>
      <c r="B77" s="44">
        <f>J16+J29+J39+J45+J58+J69</f>
        <v>34862.5</v>
      </c>
    </row>
    <row r="78" spans="1:16" ht="15.75" thickBot="1">
      <c r="A78" s="45" t="s">
        <v>67</v>
      </c>
      <c r="B78" s="51">
        <f>B79-B74-B75</f>
        <v>21025.895833333336</v>
      </c>
    </row>
    <row r="79" spans="1:16">
      <c r="A79" s="46" t="s">
        <v>56</v>
      </c>
      <c r="B79" s="47">
        <f>H16+H29+H39+H45+H58+H69</f>
        <v>53681.895833333336</v>
      </c>
    </row>
    <row r="80" spans="1:16">
      <c r="A80" s="43" t="s">
        <v>62</v>
      </c>
      <c r="B80" s="48">
        <f>M16+M29+M39+M45+M58+M69</f>
        <v>65682.5</v>
      </c>
    </row>
    <row r="81" spans="1:2">
      <c r="A81" s="24" t="s">
        <v>61</v>
      </c>
      <c r="B81" s="27">
        <f>N16+N29+N39+N45+N58+N69</f>
        <v>12000.604166666666</v>
      </c>
    </row>
    <row r="82" spans="1:2" ht="15.75" thickBot="1">
      <c r="A82" s="49" t="s">
        <v>70</v>
      </c>
      <c r="B82" s="50">
        <f>L16+L29+L39+L45+L58+L69</f>
        <v>30820</v>
      </c>
    </row>
    <row r="83" spans="1:2">
      <c r="A83" s="52" t="s">
        <v>66</v>
      </c>
      <c r="B83" s="53">
        <f>P16+P29+P39+P45+P58+P69</f>
        <v>30820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40015.104166666664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74877.604166666657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2015-03-14T17:52:09Z</dcterms:modified>
</cp:coreProperties>
</file>