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7" i="1"/>
  <c r="P69"/>
  <c r="P45"/>
  <c r="P29"/>
  <c r="P16"/>
  <c r="K64"/>
  <c r="K63"/>
  <c r="K62"/>
  <c r="K42"/>
  <c r="K19"/>
  <c r="K15"/>
  <c r="K14"/>
  <c r="K13"/>
  <c r="K12"/>
  <c r="K11"/>
  <c r="K10"/>
  <c r="K9"/>
  <c r="K8"/>
  <c r="K7"/>
  <c r="K6"/>
  <c r="K5"/>
  <c r="F42"/>
  <c r="F51"/>
  <c r="F50"/>
  <c r="F49"/>
  <c r="F48"/>
  <c r="F64"/>
  <c r="F63"/>
  <c r="F62"/>
  <c r="F61"/>
  <c r="K61" l="1"/>
  <c r="K49"/>
  <c r="K48"/>
  <c r="P58"/>
  <c r="F19"/>
  <c r="F6"/>
  <c r="F7"/>
  <c r="F8"/>
  <c r="F9"/>
  <c r="F10"/>
  <c r="F11"/>
  <c r="F12"/>
  <c r="F13"/>
  <c r="F14"/>
  <c r="F15"/>
  <c r="F5"/>
  <c r="K65"/>
  <c r="L15"/>
  <c r="O15" s="1"/>
  <c r="D15"/>
  <c r="L14"/>
  <c r="O14" s="1"/>
  <c r="D14"/>
  <c r="E15" l="1"/>
  <c r="E14"/>
  <c r="J14" s="1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F20"/>
  <c r="D20"/>
  <c r="D42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2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20"/>
  <c r="G38"/>
  <c r="G36"/>
  <c r="G34"/>
  <c r="G37"/>
  <c r="G35"/>
  <c r="G33"/>
  <c r="G32"/>
  <c r="G19"/>
  <c r="G7"/>
  <c r="G6"/>
  <c r="N62" l="1"/>
  <c r="J65"/>
  <c r="M65" s="1"/>
  <c r="N15"/>
  <c r="O16"/>
  <c r="L16"/>
  <c r="B81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5"/>
  <c r="N5"/>
  <c r="B83"/>
  <c r="N16" l="1"/>
  <c r="N69"/>
  <c r="B78"/>
  <c r="B84" s="1"/>
  <c r="M29"/>
  <c r="M39"/>
  <c r="N32"/>
  <c r="N39" s="1"/>
  <c r="B76"/>
  <c r="B80" l="1"/>
  <c r="B86"/>
  <c r="B79"/>
</calcChain>
</file>

<file path=xl/sharedStrings.xml><?xml version="1.0" encoding="utf-8"?>
<sst xmlns="http://schemas.openxmlformats.org/spreadsheetml/2006/main" count="174" uniqueCount="91">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</sst>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6"/>
  <sheetViews>
    <sheetView tabSelected="1" workbookViewId="0">
      <pane ySplit="2" topLeftCell="A3" activePane="bottomLeft" state="frozen"/>
      <selection pane="bottomLeft" activeCell="B78" sqref="B7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ht="19.5" thickBot="1">
      <c r="A2" s="72" t="s">
        <v>14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16" ht="15.75">
      <c r="A3" s="67" t="s">
        <v>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83</v>
      </c>
      <c r="F5" s="4">
        <f>0+0</f>
        <v>0</v>
      </c>
      <c r="G5" s="11">
        <f>E5*D5</f>
        <v>1625.4166666666665</v>
      </c>
      <c r="H5" s="11">
        <f>(E5+K5)*D5</f>
        <v>1880</v>
      </c>
      <c r="I5" s="11">
        <v>25</v>
      </c>
      <c r="J5" s="11">
        <f>(I5*E5)</f>
        <v>2075</v>
      </c>
      <c r="K5" s="11">
        <f>0+0+13</f>
        <v>13</v>
      </c>
      <c r="L5" s="11">
        <f>K5*I5</f>
        <v>325</v>
      </c>
      <c r="M5" s="11">
        <f>J5+L5</f>
        <v>2400</v>
      </c>
      <c r="N5" s="11">
        <f>M5-H5</f>
        <v>520</v>
      </c>
      <c r="O5" s="11">
        <f>L5</f>
        <v>325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33</v>
      </c>
      <c r="F6" s="4">
        <f t="shared" ref="F6:F15" si="1">0+0</f>
        <v>0</v>
      </c>
      <c r="G6" s="11">
        <f t="shared" ref="G6:G15" si="2">E6*D6</f>
        <v>1100</v>
      </c>
      <c r="H6" s="11">
        <f t="shared" ref="H6:H15" si="3">(E6+K6)*D6</f>
        <v>2400</v>
      </c>
      <c r="I6" s="11">
        <v>40</v>
      </c>
      <c r="J6" s="11">
        <f t="shared" ref="J6:J15" si="4">(I6*E6)</f>
        <v>1320</v>
      </c>
      <c r="K6" s="11">
        <f>0+0+39</f>
        <v>39</v>
      </c>
      <c r="L6" s="11">
        <f t="shared" ref="L6:L15" si="5">K6*I6</f>
        <v>1560</v>
      </c>
      <c r="M6" s="11">
        <f t="shared" ref="M6:M15" si="6">J6+L6</f>
        <v>2880</v>
      </c>
      <c r="N6" s="11">
        <f t="shared" ref="N6:N15" si="7">M6-H6</f>
        <v>480</v>
      </c>
      <c r="O6" s="11">
        <f t="shared" ref="O6:O15" si="8">L6</f>
        <v>1560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17</v>
      </c>
      <c r="F7" s="4">
        <f t="shared" si="1"/>
        <v>0</v>
      </c>
      <c r="G7" s="11">
        <f t="shared" si="2"/>
        <v>892.5</v>
      </c>
      <c r="H7" s="11">
        <f t="shared" si="3"/>
        <v>1260</v>
      </c>
      <c r="I7" s="11">
        <v>60</v>
      </c>
      <c r="J7" s="11">
        <f t="shared" si="4"/>
        <v>1020</v>
      </c>
      <c r="K7" s="11">
        <f>0+0+7</f>
        <v>7</v>
      </c>
      <c r="L7" s="11">
        <f t="shared" si="5"/>
        <v>420</v>
      </c>
      <c r="M7" s="11">
        <f t="shared" si="6"/>
        <v>1440</v>
      </c>
      <c r="N7" s="11">
        <f t="shared" si="7"/>
        <v>180</v>
      </c>
      <c r="O7" s="11">
        <f t="shared" si="8"/>
        <v>420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40</v>
      </c>
      <c r="F8" s="4">
        <f t="shared" si="1"/>
        <v>0</v>
      </c>
      <c r="G8" s="11">
        <f t="shared" si="2"/>
        <v>1166.6666666666667</v>
      </c>
      <c r="H8" s="11">
        <f t="shared" si="3"/>
        <v>1312.5</v>
      </c>
      <c r="I8" s="11">
        <v>40</v>
      </c>
      <c r="J8" s="11">
        <f t="shared" si="4"/>
        <v>1600</v>
      </c>
      <c r="K8" s="11">
        <f>0+0+5</f>
        <v>5</v>
      </c>
      <c r="L8" s="11">
        <f t="shared" si="5"/>
        <v>200</v>
      </c>
      <c r="M8" s="11">
        <f t="shared" si="6"/>
        <v>1800</v>
      </c>
      <c r="N8" s="11">
        <f t="shared" si="7"/>
        <v>487.5</v>
      </c>
      <c r="O8" s="11">
        <f t="shared" si="8"/>
        <v>200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18</v>
      </c>
      <c r="F9" s="4">
        <f t="shared" si="1"/>
        <v>0</v>
      </c>
      <c r="G9" s="11">
        <f t="shared" si="2"/>
        <v>881.25</v>
      </c>
      <c r="H9" s="11">
        <f t="shared" si="3"/>
        <v>979.16666666666674</v>
      </c>
      <c r="I9" s="11">
        <v>60</v>
      </c>
      <c r="J9" s="11">
        <f t="shared" si="4"/>
        <v>1080</v>
      </c>
      <c r="K9" s="11">
        <f>0+0+2</f>
        <v>2</v>
      </c>
      <c r="L9" s="11">
        <f t="shared" si="5"/>
        <v>120</v>
      </c>
      <c r="M9" s="11">
        <f t="shared" si="6"/>
        <v>1200</v>
      </c>
      <c r="N9" s="11">
        <f t="shared" si="7"/>
        <v>220.83333333333326</v>
      </c>
      <c r="O9" s="11">
        <f t="shared" si="8"/>
        <v>120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16</v>
      </c>
      <c r="F10" s="4">
        <f t="shared" si="1"/>
        <v>0</v>
      </c>
      <c r="G10" s="11">
        <f t="shared" si="2"/>
        <v>1306.6666666666667</v>
      </c>
      <c r="H10" s="11">
        <f t="shared" si="3"/>
        <v>1878.3333333333335</v>
      </c>
      <c r="I10" s="11">
        <v>100</v>
      </c>
      <c r="J10" s="11">
        <f t="shared" si="4"/>
        <v>1600</v>
      </c>
      <c r="K10" s="11">
        <f>0+0+7</f>
        <v>7</v>
      </c>
      <c r="L10" s="11">
        <f t="shared" si="5"/>
        <v>700</v>
      </c>
      <c r="M10" s="11">
        <f t="shared" si="6"/>
        <v>2300</v>
      </c>
      <c r="N10" s="11">
        <f t="shared" si="7"/>
        <v>421.66666666666652</v>
      </c>
      <c r="O10" s="11">
        <f t="shared" si="8"/>
        <v>700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16</v>
      </c>
      <c r="F11" s="4">
        <f t="shared" si="1"/>
        <v>0</v>
      </c>
      <c r="G11" s="11">
        <f t="shared" si="2"/>
        <v>2133.3333333333335</v>
      </c>
      <c r="H11" s="11">
        <f t="shared" si="3"/>
        <v>3066.666666666667</v>
      </c>
      <c r="I11" s="11">
        <v>150</v>
      </c>
      <c r="J11" s="11">
        <f t="shared" si="4"/>
        <v>2400</v>
      </c>
      <c r="K11" s="11">
        <f>0+0+7</f>
        <v>7</v>
      </c>
      <c r="L11" s="11">
        <f t="shared" si="5"/>
        <v>1050</v>
      </c>
      <c r="M11" s="11">
        <f t="shared" si="6"/>
        <v>3450</v>
      </c>
      <c r="N11" s="11">
        <f t="shared" si="7"/>
        <v>383.33333333333303</v>
      </c>
      <c r="O11" s="11">
        <f t="shared" si="8"/>
        <v>1050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23</v>
      </c>
      <c r="F12" s="4">
        <f t="shared" si="1"/>
        <v>0</v>
      </c>
      <c r="G12" s="11">
        <f t="shared" si="2"/>
        <v>1150</v>
      </c>
      <c r="H12" s="11">
        <f t="shared" si="3"/>
        <v>1300</v>
      </c>
      <c r="I12" s="65">
        <v>60</v>
      </c>
      <c r="J12" s="65">
        <f t="shared" si="4"/>
        <v>1380</v>
      </c>
      <c r="K12" s="11">
        <f>0+0+3</f>
        <v>3</v>
      </c>
      <c r="L12" s="11">
        <f t="shared" si="5"/>
        <v>180</v>
      </c>
      <c r="M12" s="11">
        <f t="shared" si="6"/>
        <v>1560</v>
      </c>
      <c r="N12" s="11">
        <f t="shared" si="7"/>
        <v>260</v>
      </c>
      <c r="O12" s="11">
        <f t="shared" si="8"/>
        <v>180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23</v>
      </c>
      <c r="F13" s="4">
        <f t="shared" si="1"/>
        <v>0</v>
      </c>
      <c r="G13" s="11">
        <f t="shared" si="2"/>
        <v>1092.5</v>
      </c>
      <c r="H13" s="11">
        <f t="shared" si="3"/>
        <v>1330</v>
      </c>
      <c r="I13" s="65">
        <v>60</v>
      </c>
      <c r="J13" s="65">
        <f t="shared" si="4"/>
        <v>1380</v>
      </c>
      <c r="K13" s="11">
        <f>0+0+5</f>
        <v>5</v>
      </c>
      <c r="L13" s="11">
        <f t="shared" si="5"/>
        <v>300</v>
      </c>
      <c r="M13" s="11">
        <f t="shared" si="6"/>
        <v>1680</v>
      </c>
      <c r="N13" s="11">
        <f t="shared" si="7"/>
        <v>350</v>
      </c>
      <c r="O13" s="11">
        <f t="shared" si="8"/>
        <v>300</v>
      </c>
      <c r="P13" s="65"/>
    </row>
    <row r="14" spans="1:16">
      <c r="A14" s="61" t="s">
        <v>88</v>
      </c>
      <c r="B14" s="62">
        <v>12</v>
      </c>
      <c r="C14" s="63">
        <v>10</v>
      </c>
      <c r="D14" s="64">
        <f>570/12</f>
        <v>47.5</v>
      </c>
      <c r="E14" s="4">
        <f t="shared" si="0"/>
        <v>8</v>
      </c>
      <c r="F14" s="4">
        <f t="shared" si="1"/>
        <v>0</v>
      </c>
      <c r="G14" s="11">
        <f t="shared" si="2"/>
        <v>380</v>
      </c>
      <c r="H14" s="11">
        <f t="shared" si="3"/>
        <v>475</v>
      </c>
      <c r="I14" s="65">
        <v>60</v>
      </c>
      <c r="J14" s="65">
        <f t="shared" si="4"/>
        <v>480</v>
      </c>
      <c r="K14" s="11">
        <f>0+0+2</f>
        <v>2</v>
      </c>
      <c r="L14" s="11">
        <f t="shared" si="5"/>
        <v>120</v>
      </c>
      <c r="M14" s="11">
        <f t="shared" si="6"/>
        <v>600</v>
      </c>
      <c r="N14" s="11">
        <f t="shared" si="7"/>
        <v>125</v>
      </c>
      <c r="O14" s="11">
        <f t="shared" si="8"/>
        <v>120</v>
      </c>
      <c r="P14" s="65"/>
    </row>
    <row r="15" spans="1:16">
      <c r="A15" s="61" t="s">
        <v>89</v>
      </c>
      <c r="B15" s="62">
        <v>24</v>
      </c>
      <c r="C15" s="63">
        <v>23</v>
      </c>
      <c r="D15" s="64">
        <f>480/24</f>
        <v>20</v>
      </c>
      <c r="E15" s="4">
        <f t="shared" si="0"/>
        <v>21</v>
      </c>
      <c r="F15" s="4">
        <f t="shared" si="1"/>
        <v>0</v>
      </c>
      <c r="G15" s="11">
        <f t="shared" si="2"/>
        <v>420</v>
      </c>
      <c r="H15" s="11">
        <f t="shared" si="3"/>
        <v>460</v>
      </c>
      <c r="I15" s="65">
        <v>30</v>
      </c>
      <c r="J15" s="65">
        <f t="shared" si="4"/>
        <v>630</v>
      </c>
      <c r="K15" s="11">
        <f>0+0+2</f>
        <v>2</v>
      </c>
      <c r="L15" s="11">
        <f t="shared" si="5"/>
        <v>60</v>
      </c>
      <c r="M15" s="11">
        <f t="shared" si="6"/>
        <v>690</v>
      </c>
      <c r="N15" s="11">
        <f t="shared" si="7"/>
        <v>230</v>
      </c>
      <c r="O15" s="11">
        <f t="shared" si="8"/>
        <v>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12148.333333333334</v>
      </c>
      <c r="H16" s="17">
        <f>SUM(H5:H15)</f>
        <v>16341.666666666668</v>
      </c>
      <c r="I16" s="17"/>
      <c r="J16" s="17">
        <f>SUM(J5:J15)</f>
        <v>14965</v>
      </c>
      <c r="K16" s="11"/>
      <c r="L16" s="18">
        <f>SUM(L5:L15)</f>
        <v>5035</v>
      </c>
      <c r="M16" s="18">
        <f>SUM(M5:M15)</f>
        <v>20000</v>
      </c>
      <c r="N16" s="18">
        <f>SUM(N5:N15)</f>
        <v>3658.333333333333</v>
      </c>
      <c r="O16" s="18">
        <f>SUM(O5:O15)-P16</f>
        <v>0</v>
      </c>
      <c r="P16" s="17">
        <f>0+0+5035</f>
        <v>5035</v>
      </c>
    </row>
    <row r="17" spans="1:16" ht="16.5" thickTop="1">
      <c r="A17" s="67" t="s">
        <v>13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</row>
    <row r="18" spans="1:16">
      <c r="A18" s="3" t="s">
        <v>2</v>
      </c>
      <c r="B18" s="35" t="s">
        <v>20</v>
      </c>
      <c r="C18" s="35" t="s">
        <v>24</v>
      </c>
      <c r="D18" s="36" t="s">
        <v>79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87</v>
      </c>
      <c r="B19" s="12">
        <v>24</v>
      </c>
      <c r="C19" s="12">
        <v>15</v>
      </c>
      <c r="D19" s="8">
        <f>972/24</f>
        <v>40.5</v>
      </c>
      <c r="E19" s="4">
        <f>(C19+(F19*B19))-K19</f>
        <v>13</v>
      </c>
      <c r="F19" s="4">
        <f>0+0</f>
        <v>0</v>
      </c>
      <c r="G19" s="11">
        <f>E19*D19</f>
        <v>526.5</v>
      </c>
      <c r="H19" s="11">
        <f>(E19+K19)*D19</f>
        <v>607.5</v>
      </c>
      <c r="I19" s="4">
        <v>50</v>
      </c>
      <c r="J19" s="11">
        <f>(I19*E19)</f>
        <v>650</v>
      </c>
      <c r="K19" s="11">
        <f>0+0+2</f>
        <v>2</v>
      </c>
      <c r="L19" s="11">
        <f>K19*I19</f>
        <v>100</v>
      </c>
      <c r="M19" s="11">
        <f>J19+L19</f>
        <v>750</v>
      </c>
      <c r="N19" s="11">
        <f>M19-H19</f>
        <v>142.5</v>
      </c>
      <c r="O19" s="11">
        <f>L19</f>
        <v>100</v>
      </c>
      <c r="P19" s="4"/>
    </row>
    <row r="20" spans="1:16">
      <c r="A20" s="12" t="s">
        <v>77</v>
      </c>
      <c r="B20" s="5">
        <v>10</v>
      </c>
      <c r="C20" s="12">
        <v>0</v>
      </c>
      <c r="D20" s="4">
        <f>360/10</f>
        <v>36</v>
      </c>
      <c r="E20" s="4">
        <f t="shared" ref="E20:E28" si="9">(C20+(F20*B20))-K20</f>
        <v>0</v>
      </c>
      <c r="F20" s="4">
        <f>0+0</f>
        <v>0</v>
      </c>
      <c r="G20" s="11">
        <f t="shared" ref="G20:G28" si="10">E20*D20</f>
        <v>0</v>
      </c>
      <c r="H20" s="11">
        <f t="shared" ref="H20:H28" si="11">(E20+K20)*D20</f>
        <v>0</v>
      </c>
      <c r="I20" s="4">
        <v>50</v>
      </c>
      <c r="J20" s="11">
        <f t="shared" ref="J20:J28" si="12">(I20*E20)</f>
        <v>0</v>
      </c>
      <c r="K20" s="11">
        <f t="shared" ref="K20:K28" si="13">0+0</f>
        <v>0</v>
      </c>
      <c r="L20" s="11">
        <f t="shared" ref="L20:L27" si="14">K20*I20</f>
        <v>0</v>
      </c>
      <c r="M20" s="11">
        <f t="shared" ref="M20:M28" si="15">J20+L20</f>
        <v>0</v>
      </c>
      <c r="N20" s="11">
        <f t="shared" ref="N20:N28" si="16">M20-H20</f>
        <v>0</v>
      </c>
      <c r="O20" s="11">
        <f t="shared" ref="O20:O28" si="17">L20</f>
        <v>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8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si="13"/>
        <v>0</v>
      </c>
      <c r="L21" s="11">
        <f t="shared" si="14"/>
        <v>0</v>
      </c>
      <c r="M21" s="11">
        <f t="shared" si="15"/>
        <v>0</v>
      </c>
      <c r="N21" s="11">
        <f t="shared" si="16"/>
        <v>0</v>
      </c>
      <c r="O21" s="11">
        <f t="shared" si="17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8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3"/>
        <v>0</v>
      </c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8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3"/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8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3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8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3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8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3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8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3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8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3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526.5</v>
      </c>
      <c r="H29" s="17">
        <f>SUM(H19:H28)</f>
        <v>607.5</v>
      </c>
      <c r="I29" s="16"/>
      <c r="J29" s="17">
        <f>SUM(J19:J28)</f>
        <v>650</v>
      </c>
      <c r="K29" s="18"/>
      <c r="L29" s="18">
        <f>SUM(L19:L28)</f>
        <v>100</v>
      </c>
      <c r="M29" s="21">
        <f>SUM(M19:M28)</f>
        <v>750</v>
      </c>
      <c r="N29" s="21">
        <f>SUM(N19:N28)</f>
        <v>142.5</v>
      </c>
      <c r="O29" s="18">
        <f>SUM(O19:O28)-P29</f>
        <v>0</v>
      </c>
      <c r="P29" s="17">
        <f>0+0+100</f>
        <v>100</v>
      </c>
    </row>
    <row r="30" spans="1:16" ht="16.5" thickTop="1">
      <c r="A30" s="67" t="s">
        <v>35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</row>
    <row r="31" spans="1:16">
      <c r="A31" s="3" t="s">
        <v>2</v>
      </c>
      <c r="B31" s="35" t="s">
        <v>20</v>
      </c>
      <c r="C31" s="35" t="s">
        <v>24</v>
      </c>
      <c r="D31" s="36" t="s">
        <v>79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67" t="s">
        <v>34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</row>
    <row r="41" spans="1:16">
      <c r="A41" s="3" t="s">
        <v>2</v>
      </c>
      <c r="B41" s="35" t="s">
        <v>20</v>
      </c>
      <c r="C41" s="35" t="s">
        <v>24</v>
      </c>
      <c r="D41" s="36" t="s">
        <v>79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3900/50</f>
        <v>78</v>
      </c>
      <c r="E42" s="4">
        <f t="shared" ref="E42:E44" si="29">(C42+(F42*B42))-K42</f>
        <v>17.25</v>
      </c>
      <c r="F42" s="4">
        <f>0+0</f>
        <v>0</v>
      </c>
      <c r="G42" s="11">
        <f t="shared" ref="G42:G44" si="30">E42*D42</f>
        <v>1345.5</v>
      </c>
      <c r="H42" s="11">
        <f t="shared" ref="H42:H44" si="31">(E42+K42)*D42</f>
        <v>1540.5</v>
      </c>
      <c r="I42" s="4">
        <v>110</v>
      </c>
      <c r="J42" s="11">
        <f t="shared" ref="J42:J44" si="32">(I42*E42)</f>
        <v>1897.5</v>
      </c>
      <c r="K42" s="11">
        <f>0+0+2.5</f>
        <v>2.5</v>
      </c>
      <c r="L42" s="11">
        <f t="shared" ref="L42:L44" si="33">K42*I42</f>
        <v>275</v>
      </c>
      <c r="M42" s="11">
        <f t="shared" ref="M42:M44" si="34">J42+L42</f>
        <v>2172.5</v>
      </c>
      <c r="N42" s="11">
        <f t="shared" ref="N42:N44" si="35">M42-H42</f>
        <v>632</v>
      </c>
      <c r="O42" s="11">
        <f t="shared" ref="O42:O44" si="36">L42</f>
        <v>275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1345.5</v>
      </c>
      <c r="H45" s="17">
        <f>SUM(H42:H44)</f>
        <v>1540.5</v>
      </c>
      <c r="I45" s="16"/>
      <c r="J45" s="17">
        <f>SUM(J42:J44)</f>
        <v>1897.5</v>
      </c>
      <c r="K45" s="17"/>
      <c r="L45" s="17">
        <f>SUM(L42:L44)</f>
        <v>275</v>
      </c>
      <c r="M45" s="17">
        <f>SUM(M42:M44)</f>
        <v>2172.5</v>
      </c>
      <c r="N45" s="17">
        <f>SUM(N42:N44)</f>
        <v>632</v>
      </c>
      <c r="O45" s="17">
        <f>SUM(O42:O44)-P45</f>
        <v>0</v>
      </c>
      <c r="P45" s="17">
        <f>0+275</f>
        <v>275</v>
      </c>
    </row>
    <row r="46" spans="1:16" s="1" customFormat="1" ht="16.5" thickTop="1">
      <c r="A46" s="73" t="s">
        <v>42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79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78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15</v>
      </c>
      <c r="F48" s="4">
        <f>0+0</f>
        <v>0</v>
      </c>
      <c r="G48" s="11">
        <f t="shared" ref="G48:G57" si="40">E48*D48</f>
        <v>3405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3750</v>
      </c>
      <c r="K48" s="11">
        <f>0+0</f>
        <v>0</v>
      </c>
      <c r="L48" s="11">
        <f t="shared" ref="L48:L57" si="43">K48*I48</f>
        <v>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0</v>
      </c>
      <c r="P48" s="32"/>
    </row>
    <row r="49" spans="1:16" s="2" customFormat="1">
      <c r="A49" s="12" t="s">
        <v>80</v>
      </c>
      <c r="B49" s="5">
        <v>8</v>
      </c>
      <c r="C49" s="5">
        <v>15</v>
      </c>
      <c r="D49" s="66">
        <f>1816/8</f>
        <v>227</v>
      </c>
      <c r="E49" s="4">
        <f t="shared" si="39"/>
        <v>15</v>
      </c>
      <c r="F49" s="4">
        <f>0+0</f>
        <v>0</v>
      </c>
      <c r="G49" s="11">
        <f t="shared" si="40"/>
        <v>3405</v>
      </c>
      <c r="H49" s="11">
        <f t="shared" si="41"/>
        <v>3405</v>
      </c>
      <c r="I49" s="5">
        <v>250</v>
      </c>
      <c r="J49" s="11">
        <f t="shared" si="42"/>
        <v>3750</v>
      </c>
      <c r="K49" s="11">
        <f>0+0</f>
        <v>0</v>
      </c>
      <c r="L49" s="11">
        <f t="shared" si="43"/>
        <v>0</v>
      </c>
      <c r="M49" s="11">
        <f t="shared" si="44"/>
        <v>3750</v>
      </c>
      <c r="N49" s="11">
        <f t="shared" si="45"/>
        <v>345</v>
      </c>
      <c r="O49" s="11">
        <f t="shared" si="46"/>
        <v>0</v>
      </c>
      <c r="P49" s="32"/>
    </row>
    <row r="50" spans="1:16" s="2" customFormat="1">
      <c r="A50" s="12" t="s">
        <v>81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82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10210</v>
      </c>
      <c r="H58" s="17">
        <f>SUM(H48:H57)</f>
        <v>10210</v>
      </c>
      <c r="I58" s="39"/>
      <c r="J58" s="17">
        <f>SUM(J48:J57)</f>
        <v>11580</v>
      </c>
      <c r="K58" s="41"/>
      <c r="L58" s="17">
        <f>SUM(L48:L57)</f>
        <v>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</f>
        <v>0</v>
      </c>
    </row>
    <row r="59" spans="1:16" s="2" customFormat="1" ht="16.5" thickTop="1">
      <c r="A59" s="75" t="s">
        <v>49</v>
      </c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83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13</v>
      </c>
      <c r="F61" s="4">
        <f>0+0</f>
        <v>0</v>
      </c>
      <c r="G61" s="11">
        <f t="shared" ref="G61:G68" si="50">E61*D61</f>
        <v>1833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2015</v>
      </c>
      <c r="K61" s="11">
        <f>0+0</f>
        <v>0</v>
      </c>
      <c r="L61" s="11">
        <f t="shared" ref="L61:L68" si="53">K61*I61</f>
        <v>0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0</v>
      </c>
      <c r="P61" s="32"/>
    </row>
    <row r="62" spans="1:16" s="2" customFormat="1">
      <c r="A62" s="12" t="s">
        <v>84</v>
      </c>
      <c r="B62" s="5">
        <v>16</v>
      </c>
      <c r="C62" s="5">
        <v>7</v>
      </c>
      <c r="D62" s="66">
        <f>1237/16</f>
        <v>77.3125</v>
      </c>
      <c r="E62" s="4">
        <f t="shared" si="49"/>
        <v>6</v>
      </c>
      <c r="F62" s="4">
        <f>0+0</f>
        <v>0</v>
      </c>
      <c r="G62" s="11">
        <f t="shared" si="50"/>
        <v>463.875</v>
      </c>
      <c r="H62" s="11">
        <f t="shared" si="51"/>
        <v>541.1875</v>
      </c>
      <c r="I62" s="5">
        <v>85</v>
      </c>
      <c r="J62" s="11">
        <f t="shared" si="52"/>
        <v>510</v>
      </c>
      <c r="K62" s="11">
        <f>0+0+1</f>
        <v>1</v>
      </c>
      <c r="L62" s="11">
        <f t="shared" si="53"/>
        <v>85</v>
      </c>
      <c r="M62" s="11">
        <f t="shared" si="54"/>
        <v>595</v>
      </c>
      <c r="N62" s="11">
        <f t="shared" si="55"/>
        <v>53.8125</v>
      </c>
      <c r="O62" s="11">
        <f t="shared" si="56"/>
        <v>85</v>
      </c>
      <c r="P62" s="32"/>
    </row>
    <row r="63" spans="1:16" s="2" customFormat="1">
      <c r="A63" s="12" t="s">
        <v>85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7</v>
      </c>
      <c r="F63" s="4">
        <f>0+0</f>
        <v>0</v>
      </c>
      <c r="G63" s="11">
        <f t="shared" si="50"/>
        <v>541.33333333333326</v>
      </c>
      <c r="H63" s="11">
        <f t="shared" si="51"/>
        <v>618.66666666666663</v>
      </c>
      <c r="I63" s="5">
        <v>85</v>
      </c>
      <c r="J63" s="11">
        <f t="shared" si="52"/>
        <v>595</v>
      </c>
      <c r="K63" s="11">
        <f>0+0+1</f>
        <v>1</v>
      </c>
      <c r="L63" s="11">
        <f t="shared" si="53"/>
        <v>85</v>
      </c>
      <c r="M63" s="11">
        <f t="shared" si="54"/>
        <v>680</v>
      </c>
      <c r="N63" s="11">
        <f t="shared" si="55"/>
        <v>61.333333333333371</v>
      </c>
      <c r="O63" s="11">
        <f t="shared" si="56"/>
        <v>85</v>
      </c>
      <c r="P63" s="32"/>
    </row>
    <row r="64" spans="1:16" s="2" customFormat="1">
      <c r="A64" s="12" t="s">
        <v>86</v>
      </c>
      <c r="B64" s="5">
        <v>16</v>
      </c>
      <c r="C64" s="5">
        <v>6</v>
      </c>
      <c r="D64" s="66">
        <f>1237/16</f>
        <v>77.3125</v>
      </c>
      <c r="E64" s="4">
        <f t="shared" si="49"/>
        <v>5</v>
      </c>
      <c r="F64" s="4">
        <f>0+0</f>
        <v>0</v>
      </c>
      <c r="G64" s="11">
        <f t="shared" si="50"/>
        <v>386.5625</v>
      </c>
      <c r="H64" s="11">
        <f t="shared" si="51"/>
        <v>463.875</v>
      </c>
      <c r="I64" s="5">
        <v>85</v>
      </c>
      <c r="J64" s="11">
        <f t="shared" si="52"/>
        <v>425</v>
      </c>
      <c r="K64" s="11">
        <f>0+0+1</f>
        <v>1</v>
      </c>
      <c r="L64" s="11">
        <f t="shared" si="53"/>
        <v>85</v>
      </c>
      <c r="M64" s="11">
        <f t="shared" si="54"/>
        <v>510</v>
      </c>
      <c r="N64" s="11">
        <f t="shared" si="55"/>
        <v>46.125</v>
      </c>
      <c r="O64" s="11">
        <f t="shared" si="56"/>
        <v>85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3224.770833333333</v>
      </c>
      <c r="H69" s="17">
        <f>SUM(H61:H68)</f>
        <v>3456.7291666666665</v>
      </c>
      <c r="I69" s="39"/>
      <c r="J69" s="17">
        <f>SUM(J61:J68)</f>
        <v>3545</v>
      </c>
      <c r="K69" s="41"/>
      <c r="L69" s="17">
        <f>SUM(L61:L68)</f>
        <v>255</v>
      </c>
      <c r="M69" s="17">
        <f>SUM(M61:M68)</f>
        <v>3800</v>
      </c>
      <c r="N69" s="17">
        <f>SUM(N61:N68)</f>
        <v>343.27083333333337</v>
      </c>
      <c r="O69" s="17">
        <f>SUM(O61:O68)-P69</f>
        <v>0</v>
      </c>
      <c r="P69" s="17">
        <f>0+0+255</f>
        <v>255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69" t="s">
        <v>39</v>
      </c>
      <c r="B72" s="70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</row>
    <row r="73" spans="1:16" ht="16.5" thickBot="1">
      <c r="A73" s="55" t="s">
        <v>69</v>
      </c>
      <c r="B73" s="56">
        <v>56107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77" t="s">
        <v>90</v>
      </c>
      <c r="B74" s="7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>
      <c r="A75" s="22" t="s">
        <v>63</v>
      </c>
      <c r="B75" s="26">
        <f>G16+G29+G39+G45+G58+G69</f>
        <v>27455.104166666668</v>
      </c>
    </row>
    <row r="76" spans="1:16">
      <c r="A76" s="23" t="s">
        <v>64</v>
      </c>
      <c r="B76" s="44">
        <f>J16+J29+J39+J45+J58+J69</f>
        <v>32637.5</v>
      </c>
    </row>
    <row r="77" spans="1:16" ht="15.75" thickBot="1">
      <c r="A77" s="45" t="s">
        <v>67</v>
      </c>
      <c r="B77" s="51">
        <f>B78-B74</f>
        <v>0.39583333333575865</v>
      </c>
    </row>
    <row r="78" spans="1:16">
      <c r="A78" s="46" t="s">
        <v>56</v>
      </c>
      <c r="B78" s="47">
        <f>H16+H29+H39+H45+H58+H69</f>
        <v>32156.395833333336</v>
      </c>
    </row>
    <row r="79" spans="1:16">
      <c r="A79" s="43" t="s">
        <v>62</v>
      </c>
      <c r="B79" s="48">
        <f>M16+M29+M39+M45+M58+M69</f>
        <v>38302.5</v>
      </c>
    </row>
    <row r="80" spans="1:16">
      <c r="A80" s="24" t="s">
        <v>61</v>
      </c>
      <c r="B80" s="27">
        <f>N16+N29+N39+N45+N58+N69</f>
        <v>6146.1041666666661</v>
      </c>
    </row>
    <row r="81" spans="1:2" ht="15.75" thickBot="1">
      <c r="A81" s="49" t="s">
        <v>70</v>
      </c>
      <c r="B81" s="50">
        <f>L16+L29+L39+L45+L58+L69</f>
        <v>5665</v>
      </c>
    </row>
    <row r="82" spans="1:2">
      <c r="A82" s="52" t="s">
        <v>66</v>
      </c>
      <c r="B82" s="53">
        <f>P16+P29+P39+P45+P58+P69</f>
        <v>5665</v>
      </c>
    </row>
    <row r="83" spans="1:2">
      <c r="A83" s="25" t="s">
        <v>65</v>
      </c>
      <c r="B83" s="28">
        <f>O16+O29+O39+O45+O58+O69</f>
        <v>0</v>
      </c>
    </row>
    <row r="84" spans="1:2" ht="15.75" thickBot="1">
      <c r="A84" s="57" t="s">
        <v>68</v>
      </c>
      <c r="B84" s="58">
        <f>B82-B77-B85</f>
        <v>5664.6041666666642</v>
      </c>
    </row>
    <row r="85" spans="1:2">
      <c r="A85" s="59" t="s">
        <v>71</v>
      </c>
      <c r="B85" s="60">
        <v>0</v>
      </c>
    </row>
    <row r="86" spans="1:2" ht="15.75" thickBot="1">
      <c r="A86" s="33" t="s">
        <v>72</v>
      </c>
      <c r="B86" s="42">
        <f>(B76+B84)+B83</f>
        <v>38302.104166666664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2015-03-01T17:45:19Z</dcterms:modified>
</cp:coreProperties>
</file>