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45"/>
  <c r="P69"/>
  <c r="K32"/>
  <c r="K63"/>
  <c r="K42"/>
  <c r="K21"/>
  <c r="K19"/>
  <c r="K14"/>
  <c r="K13"/>
  <c r="K12"/>
  <c r="K11"/>
  <c r="K10"/>
  <c r="K8"/>
  <c r="K7"/>
  <c r="K6"/>
  <c r="K5"/>
  <c r="K62"/>
  <c r="K20"/>
  <c r="K15"/>
  <c r="K9"/>
  <c r="F19"/>
  <c r="F32"/>
  <c r="D21"/>
  <c r="D32"/>
  <c r="F21"/>
  <c r="P58"/>
  <c r="K49"/>
  <c r="F12"/>
  <c r="F5"/>
  <c r="K65"/>
  <c r="K64"/>
  <c r="F10"/>
  <c r="F13"/>
  <c r="F11"/>
  <c r="F7"/>
  <c r="F6"/>
  <c r="K61"/>
  <c r="K48"/>
  <c r="F14"/>
  <c r="F9"/>
  <c r="F8"/>
  <c r="F62"/>
  <c r="F64"/>
  <c r="E14" l="1"/>
  <c r="F20"/>
  <c r="D20"/>
  <c r="B75"/>
  <c r="B73" s="1"/>
  <c r="F42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<sst xmlns="http://schemas.openxmlformats.org/spreadsheetml/2006/main" count="176" uniqueCount="93">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</sst>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78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111</v>
      </c>
      <c r="F5" s="4">
        <f>0+0+3+3+3</f>
        <v>9</v>
      </c>
      <c r="G5" s="11">
        <f>E5*D5</f>
        <v>2173.75</v>
      </c>
      <c r="H5" s="11">
        <f>(E5+K5)*D5</f>
        <v>6110</v>
      </c>
      <c r="I5" s="11">
        <v>25</v>
      </c>
      <c r="J5" s="11">
        <f>(I5*E5)</f>
        <v>2775</v>
      </c>
      <c r="K5" s="11">
        <f>0+0+13+14+8+12+12+7+10+11+4+7+8+5+7+12+5+11+13+6+10+6+9+11</f>
        <v>201</v>
      </c>
      <c r="L5" s="11">
        <f>K5*I5</f>
        <v>5025</v>
      </c>
      <c r="M5" s="11">
        <f>J5+L5</f>
        <v>7800</v>
      </c>
      <c r="N5" s="11">
        <f>M5-H5</f>
        <v>1690</v>
      </c>
      <c r="O5" s="11">
        <f>L5</f>
        <v>5025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53</v>
      </c>
      <c r="F6" s="4">
        <f>0+0+1+3+2</f>
        <v>6</v>
      </c>
      <c r="G6" s="11">
        <f t="shared" ref="G6:G15" si="1">E6*D6</f>
        <v>1766.6666666666667</v>
      </c>
      <c r="H6" s="11">
        <f t="shared" ref="H6:H15" si="2">(E6+K6)*D6</f>
        <v>7200.0000000000009</v>
      </c>
      <c r="I6" s="11">
        <v>40</v>
      </c>
      <c r="J6" s="11">
        <f t="shared" ref="J6:J15" si="3">(I6*E6)</f>
        <v>2120</v>
      </c>
      <c r="K6" s="11">
        <f>0+0+39+7+2+2+2+5+5+31+2+4+1+3+2+1+1+7+49</f>
        <v>163</v>
      </c>
      <c r="L6" s="11">
        <f t="shared" ref="L6:L15" si="4">K6*I6</f>
        <v>6520</v>
      </c>
      <c r="M6" s="11">
        <f t="shared" ref="M6:M15" si="5">J6+L6</f>
        <v>8640</v>
      </c>
      <c r="N6" s="11">
        <f t="shared" ref="N6:N15" si="6">M6-H6</f>
        <v>1439.9999999999991</v>
      </c>
      <c r="O6" s="11">
        <f t="shared" ref="O6:O15" si="7">L6</f>
        <v>6520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30</v>
      </c>
      <c r="F7" s="4">
        <f>0+0+1+2+2</f>
        <v>5</v>
      </c>
      <c r="G7" s="11">
        <f t="shared" si="1"/>
        <v>1575</v>
      </c>
      <c r="H7" s="11">
        <f t="shared" si="2"/>
        <v>4410</v>
      </c>
      <c r="I7" s="11">
        <v>60</v>
      </c>
      <c r="J7" s="11">
        <f t="shared" si="3"/>
        <v>1800</v>
      </c>
      <c r="K7" s="11">
        <f>0+0+7+2+3+3+1+1+4+6-1+3+3+1+1+3+2+2+3+3+7</f>
        <v>54</v>
      </c>
      <c r="L7" s="11">
        <f t="shared" si="4"/>
        <v>3240</v>
      </c>
      <c r="M7" s="11">
        <f t="shared" si="5"/>
        <v>5040</v>
      </c>
      <c r="N7" s="11">
        <f t="shared" si="6"/>
        <v>630</v>
      </c>
      <c r="O7" s="11">
        <f t="shared" si="7"/>
        <v>3240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20</v>
      </c>
      <c r="F8" s="4">
        <f>0+0+1</f>
        <v>1</v>
      </c>
      <c r="G8" s="11">
        <f t="shared" si="1"/>
        <v>583.33333333333337</v>
      </c>
      <c r="H8" s="11">
        <f t="shared" si="2"/>
        <v>2012.5</v>
      </c>
      <c r="I8" s="11">
        <v>40</v>
      </c>
      <c r="J8" s="11">
        <f t="shared" si="3"/>
        <v>800</v>
      </c>
      <c r="K8" s="11">
        <f>0+0+5+8+1+2+3+5+1+3+2+2+3+2+1+3+2+1+1+4</f>
        <v>49</v>
      </c>
      <c r="L8" s="11">
        <f t="shared" si="4"/>
        <v>1960</v>
      </c>
      <c r="M8" s="11">
        <f t="shared" si="5"/>
        <v>2760</v>
      </c>
      <c r="N8" s="11">
        <f t="shared" si="6"/>
        <v>747.5</v>
      </c>
      <c r="O8" s="11">
        <f t="shared" si="7"/>
        <v>1960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11</v>
      </c>
      <c r="F9" s="4">
        <f>0+0+1</f>
        <v>1</v>
      </c>
      <c r="G9" s="11">
        <f t="shared" si="1"/>
        <v>538.54166666666674</v>
      </c>
      <c r="H9" s="11">
        <f t="shared" si="2"/>
        <v>2154.166666666667</v>
      </c>
      <c r="I9" s="11">
        <v>60</v>
      </c>
      <c r="J9" s="11">
        <f t="shared" si="3"/>
        <v>660</v>
      </c>
      <c r="K9" s="11">
        <f>0+0+2+2+4+1+3+1+1+2+1+2+1+4+2+1+1+1+3+1</f>
        <v>33</v>
      </c>
      <c r="L9" s="11">
        <f t="shared" si="4"/>
        <v>1980</v>
      </c>
      <c r="M9" s="11">
        <f t="shared" si="5"/>
        <v>2640</v>
      </c>
      <c r="N9" s="11">
        <f t="shared" si="6"/>
        <v>485.83333333333303</v>
      </c>
      <c r="O9" s="11">
        <f t="shared" si="7"/>
        <v>1980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36</v>
      </c>
      <c r="F10" s="4">
        <f>0+0+2+1+4</f>
        <v>7</v>
      </c>
      <c r="G10" s="11">
        <f t="shared" si="1"/>
        <v>2940</v>
      </c>
      <c r="H10" s="11">
        <f t="shared" si="2"/>
        <v>8738.3333333333339</v>
      </c>
      <c r="I10" s="11">
        <v>100</v>
      </c>
      <c r="J10" s="11">
        <f t="shared" si="3"/>
        <v>3600</v>
      </c>
      <c r="K10" s="11">
        <f>0+0+7+2+1+3+3+3+9+4+3+1+2+6+1+3+7+4+5+4+3</f>
        <v>71</v>
      </c>
      <c r="L10" s="11">
        <f t="shared" si="4"/>
        <v>7100</v>
      </c>
      <c r="M10" s="11">
        <f t="shared" si="5"/>
        <v>10700</v>
      </c>
      <c r="N10" s="11">
        <f t="shared" si="6"/>
        <v>1961.6666666666661</v>
      </c>
      <c r="O10" s="11">
        <f t="shared" si="7"/>
        <v>7100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31</v>
      </c>
      <c r="F11" s="4">
        <f>0+0+2+4</f>
        <v>6</v>
      </c>
      <c r="G11" s="11">
        <f t="shared" si="1"/>
        <v>4133.3333333333339</v>
      </c>
      <c r="H11" s="11">
        <f t="shared" si="2"/>
        <v>7866.666666666667</v>
      </c>
      <c r="I11" s="11">
        <v>150</v>
      </c>
      <c r="J11" s="11">
        <f t="shared" si="3"/>
        <v>4650</v>
      </c>
      <c r="K11" s="11">
        <f>0+0+7+1+3+5+2+2+1+1+1+2+3</f>
        <v>28</v>
      </c>
      <c r="L11" s="11">
        <f t="shared" si="4"/>
        <v>4200</v>
      </c>
      <c r="M11" s="11">
        <f t="shared" si="5"/>
        <v>8850</v>
      </c>
      <c r="N11" s="11">
        <f t="shared" si="6"/>
        <v>983.33333333333303</v>
      </c>
      <c r="O11" s="11">
        <f t="shared" si="7"/>
        <v>4200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27</v>
      </c>
      <c r="F12" s="4">
        <f>0+0+2</f>
        <v>2</v>
      </c>
      <c r="G12" s="11">
        <f t="shared" si="1"/>
        <v>1350</v>
      </c>
      <c r="H12" s="11">
        <f t="shared" si="2"/>
        <v>2500</v>
      </c>
      <c r="I12" s="65">
        <v>60</v>
      </c>
      <c r="J12" s="65">
        <f t="shared" si="3"/>
        <v>1620</v>
      </c>
      <c r="K12" s="11">
        <f>0+0+3+1+2+2+1+3+1+1+1+2+1+1+1+3</f>
        <v>23</v>
      </c>
      <c r="L12" s="11">
        <f t="shared" si="4"/>
        <v>1380</v>
      </c>
      <c r="M12" s="11">
        <f t="shared" si="5"/>
        <v>3000</v>
      </c>
      <c r="N12" s="11">
        <f t="shared" si="6"/>
        <v>500</v>
      </c>
      <c r="O12" s="11">
        <f t="shared" si="7"/>
        <v>1380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36</v>
      </c>
      <c r="F13" s="4">
        <f>0+0+3</f>
        <v>3</v>
      </c>
      <c r="G13" s="11">
        <f t="shared" si="1"/>
        <v>1710</v>
      </c>
      <c r="H13" s="11">
        <f t="shared" si="2"/>
        <v>3040</v>
      </c>
      <c r="I13" s="65">
        <v>60</v>
      </c>
      <c r="J13" s="65">
        <f t="shared" si="3"/>
        <v>2160</v>
      </c>
      <c r="K13" s="11">
        <f>0+0+5+1+2+3+1+1+3+1+1+1+1+1+1+1+1+1+2+1</f>
        <v>28</v>
      </c>
      <c r="L13" s="11">
        <f t="shared" si="4"/>
        <v>1680</v>
      </c>
      <c r="M13" s="11">
        <f t="shared" si="5"/>
        <v>3840</v>
      </c>
      <c r="N13" s="11">
        <f t="shared" si="6"/>
        <v>800</v>
      </c>
      <c r="O13" s="11">
        <f t="shared" si="7"/>
        <v>1680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4</v>
      </c>
      <c r="F14" s="4">
        <f>0+0+1</f>
        <v>1</v>
      </c>
      <c r="G14" s="11">
        <f t="shared" si="1"/>
        <v>190</v>
      </c>
      <c r="H14" s="11">
        <f t="shared" si="2"/>
        <v>1045</v>
      </c>
      <c r="I14" s="65">
        <v>60</v>
      </c>
      <c r="J14" s="65">
        <f t="shared" si="3"/>
        <v>240</v>
      </c>
      <c r="K14" s="11">
        <f>0+0+2+3+1+2+1+1+3+1+1+2+1</f>
        <v>18</v>
      </c>
      <c r="L14" s="11">
        <f t="shared" si="4"/>
        <v>1080</v>
      </c>
      <c r="M14" s="11">
        <f t="shared" si="5"/>
        <v>1320</v>
      </c>
      <c r="N14" s="11">
        <f t="shared" si="6"/>
        <v>275</v>
      </c>
      <c r="O14" s="11">
        <f t="shared" si="7"/>
        <v>1080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3</v>
      </c>
      <c r="F15" s="4">
        <f t="shared" ref="F15" si="8">0+0</f>
        <v>0</v>
      </c>
      <c r="G15" s="11">
        <f t="shared" si="1"/>
        <v>60</v>
      </c>
      <c r="H15" s="11">
        <f t="shared" si="2"/>
        <v>460</v>
      </c>
      <c r="I15" s="65">
        <v>30</v>
      </c>
      <c r="J15" s="65">
        <f t="shared" si="3"/>
        <v>90</v>
      </c>
      <c r="K15" s="11">
        <f>0+0+2+2+2+2+1+1+2+2+1+1+1+3</f>
        <v>20</v>
      </c>
      <c r="L15" s="11">
        <f t="shared" si="4"/>
        <v>600</v>
      </c>
      <c r="M15" s="11">
        <f t="shared" si="5"/>
        <v>690</v>
      </c>
      <c r="N15" s="11">
        <f t="shared" si="6"/>
        <v>230</v>
      </c>
      <c r="O15" s="11">
        <f t="shared" si="7"/>
        <v>600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17020.625</v>
      </c>
      <c r="H16" s="17">
        <f>SUM(H5:H15)</f>
        <v>45536.666666666664</v>
      </c>
      <c r="I16" s="17"/>
      <c r="J16" s="17">
        <f>SUM(J5:J15)</f>
        <v>20515</v>
      </c>
      <c r="K16" s="11"/>
      <c r="L16" s="18">
        <f>SUM(L5:L15)</f>
        <v>34765</v>
      </c>
      <c r="M16" s="18">
        <f>SUM(M5:M15)</f>
        <v>55280</v>
      </c>
      <c r="N16" s="18">
        <f>SUM(N5:N15)</f>
        <v>9743.3333333333321</v>
      </c>
      <c r="O16" s="18">
        <f>SUM(O5:O15)-P16</f>
        <v>0</v>
      </c>
      <c r="P16" s="17">
        <f>0+0+5035+1460+1310+1540+1200+1865+1950+3135+950+775+670+925+785+1500+485+1205+635+1480+920+1480+1595+3865</f>
        <v>34765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0</v>
      </c>
      <c r="F19" s="4">
        <f>0+0+1</f>
        <v>1</v>
      </c>
      <c r="G19" s="11">
        <f>E19*D19</f>
        <v>0</v>
      </c>
      <c r="H19" s="11">
        <f>(E19+K19)*D19</f>
        <v>1579.5</v>
      </c>
      <c r="I19" s="4">
        <v>50</v>
      </c>
      <c r="J19" s="11">
        <f>(I19*E19)</f>
        <v>0</v>
      </c>
      <c r="K19" s="11">
        <f>0+0+2+1+7+4+2+1+7+2+1-2+2+2+1+2+2+2+3</f>
        <v>39</v>
      </c>
      <c r="L19" s="11">
        <f>K19*I19</f>
        <v>1950</v>
      </c>
      <c r="M19" s="11">
        <f>J19+L19</f>
        <v>1950</v>
      </c>
      <c r="N19" s="11">
        <f>M19-H19</f>
        <v>370.5</v>
      </c>
      <c r="O19" s="11">
        <f>L19</f>
        <v>1950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13</v>
      </c>
      <c r="F20" s="4">
        <f>0+0+1</f>
        <v>1</v>
      </c>
      <c r="G20" s="11">
        <f t="shared" ref="G20:G28" si="10">E20*D20</f>
        <v>509.16666666666663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650</v>
      </c>
      <c r="K20" s="11">
        <f>0+0+1+1+2+1+1+1+1+2+1</f>
        <v>11</v>
      </c>
      <c r="L20" s="11">
        <f t="shared" ref="L20:L27" si="13">K20*I20</f>
        <v>550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550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9"/>
        <v>21</v>
      </c>
      <c r="F21" s="4">
        <f>0+0+1</f>
        <v>1</v>
      </c>
      <c r="G21" s="11">
        <f t="shared" si="10"/>
        <v>945</v>
      </c>
      <c r="H21" s="11">
        <f t="shared" si="11"/>
        <v>1080</v>
      </c>
      <c r="I21" s="4">
        <v>50</v>
      </c>
      <c r="J21" s="11">
        <f t="shared" si="12"/>
        <v>1050</v>
      </c>
      <c r="K21" s="11">
        <f>0+0+1+2</f>
        <v>3</v>
      </c>
      <c r="L21" s="11">
        <f t="shared" si="13"/>
        <v>150</v>
      </c>
      <c r="M21" s="11">
        <f t="shared" si="14"/>
        <v>1200</v>
      </c>
      <c r="N21" s="11">
        <f t="shared" si="15"/>
        <v>120</v>
      </c>
      <c r="O21" s="11">
        <f t="shared" si="16"/>
        <v>150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ref="F22:F28" si="17">0+0</f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ref="K22:K28" si="18">0+0</f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1454.1666666666665</v>
      </c>
      <c r="H29" s="17">
        <f>SUM(H19:H28)</f>
        <v>3599.5</v>
      </c>
      <c r="I29" s="16"/>
      <c r="J29" s="17">
        <f>SUM(J19:J28)</f>
        <v>1700</v>
      </c>
      <c r="K29" s="18"/>
      <c r="L29" s="18">
        <f>SUM(L19:L28)</f>
        <v>2650</v>
      </c>
      <c r="M29" s="21">
        <f>SUM(M19:M28)</f>
        <v>4350</v>
      </c>
      <c r="N29" s="21">
        <f>SUM(N19:N28)</f>
        <v>750.5</v>
      </c>
      <c r="O29" s="18">
        <f>SUM(O19:O28)-P29</f>
        <v>0</v>
      </c>
      <c r="P29" s="17">
        <f>0+0+100+50+350+200+100+50+350+150+100+150+50+150+50+150+150+100+150+250</f>
        <v>2650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20</v>
      </c>
      <c r="C32" s="5">
        <v>0</v>
      </c>
      <c r="D32" s="4">
        <f>2400/20</f>
        <v>120</v>
      </c>
      <c r="E32" s="4">
        <f t="shared" ref="E32:E38" si="19">(C32+(F32*B32))-K32</f>
        <v>4</v>
      </c>
      <c r="F32" s="4">
        <f>0+0+1</f>
        <v>1</v>
      </c>
      <c r="G32" s="11">
        <f>E32*D32</f>
        <v>480</v>
      </c>
      <c r="H32" s="11">
        <f>(E32+K32)*D32</f>
        <v>2400</v>
      </c>
      <c r="I32" s="4">
        <v>140</v>
      </c>
      <c r="J32" s="11">
        <f t="shared" ref="J32:J38" si="20">(I32*E32)</f>
        <v>560</v>
      </c>
      <c r="K32" s="11">
        <f>0+0+13+3</f>
        <v>16</v>
      </c>
      <c r="L32" s="11">
        <f>K32*I32</f>
        <v>2240</v>
      </c>
      <c r="M32" s="11">
        <f t="shared" ref="M32:M38" si="21">J32+L32</f>
        <v>2800</v>
      </c>
      <c r="N32" s="11">
        <f t="shared" ref="N32:N38" si="22">M32-H32</f>
        <v>400</v>
      </c>
      <c r="O32" s="11">
        <f t="shared" ref="O32:O38" si="23">L32</f>
        <v>2240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 t="shared" ref="K33:K38" si="27">0+0</f>
        <v>0</v>
      </c>
      <c r="L33" s="11">
        <f t="shared" ref="L33:L38" si="28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si="27"/>
        <v>0</v>
      </c>
      <c r="L35" s="11">
        <f t="shared" si="28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7"/>
        <v>0</v>
      </c>
      <c r="L37" s="11">
        <f t="shared" si="28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480</v>
      </c>
      <c r="H39" s="21">
        <f>SUM(H32:H38)</f>
        <v>2400</v>
      </c>
      <c r="I39" s="16"/>
      <c r="J39" s="21">
        <f>SUM(J32:J38)</f>
        <v>560</v>
      </c>
      <c r="K39" s="11"/>
      <c r="L39" s="17">
        <f>SUM(L32:L38)</f>
        <v>2240</v>
      </c>
      <c r="M39" s="21">
        <f>SUM(M32:M38)</f>
        <v>2800</v>
      </c>
      <c r="N39" s="21">
        <f>SUM(N32:N38)</f>
        <v>400</v>
      </c>
      <c r="O39" s="18">
        <f>SUM(O32:O38)-P39</f>
        <v>0</v>
      </c>
      <c r="P39" s="17">
        <f>0+0+1820+420</f>
        <v>2240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23</v>
      </c>
      <c r="F42" s="4">
        <f>0+0+1</f>
        <v>1</v>
      </c>
      <c r="G42" s="11">
        <f t="shared" ref="G42:G44" si="30">E42*D42</f>
        <v>1656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2530</v>
      </c>
      <c r="K42" s="11">
        <f>0+0+2.5+2.75+0.5+3.5+1.75+1.25+4+1.5+0.25+0.75+0.25+1+1+3+2+7.5+6.5+2.75+2.5+1.5</f>
        <v>46.75</v>
      </c>
      <c r="L42" s="11">
        <f t="shared" ref="L42:L44" si="33">K42*I42</f>
        <v>5142.5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5142.5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1656</v>
      </c>
      <c r="H45" s="17">
        <f>SUM(H42:H44)</f>
        <v>5022</v>
      </c>
      <c r="I45" s="16"/>
      <c r="J45" s="17">
        <f>SUM(J42:J44)</f>
        <v>2530</v>
      </c>
      <c r="K45" s="17"/>
      <c r="L45" s="17">
        <f>SUM(L42:L44)</f>
        <v>5142.5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0+275+303+55+385+192+138+440+165+27+83+27+110+110+330+220+825+715+303+275+165</f>
        <v>5143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10.5</v>
      </c>
      <c r="F48" s="4">
        <f>0+0</f>
        <v>0</v>
      </c>
      <c r="G48" s="11">
        <f t="shared" ref="G48:G57" si="40">E48*D48</f>
        <v>2383.5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2625</v>
      </c>
      <c r="K48" s="11">
        <f>0+0+1+1+1+1.5</f>
        <v>4.5</v>
      </c>
      <c r="L48" s="11">
        <f t="shared" ref="L48:L57" si="43">K48*I48</f>
        <v>1125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1125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39"/>
        <v>11</v>
      </c>
      <c r="F49" s="4">
        <f>0+0</f>
        <v>0</v>
      </c>
      <c r="G49" s="11">
        <f t="shared" si="40"/>
        <v>2497</v>
      </c>
      <c r="H49" s="11">
        <f t="shared" si="41"/>
        <v>3405</v>
      </c>
      <c r="I49" s="5">
        <v>250</v>
      </c>
      <c r="J49" s="11">
        <f t="shared" si="42"/>
        <v>2750</v>
      </c>
      <c r="K49" s="11">
        <f>0+0+1+1+2</f>
        <v>4</v>
      </c>
      <c r="L49" s="11">
        <f t="shared" si="43"/>
        <v>1000</v>
      </c>
      <c r="M49" s="11">
        <f t="shared" si="44"/>
        <v>3750</v>
      </c>
      <c r="N49" s="11">
        <f t="shared" si="45"/>
        <v>345</v>
      </c>
      <c r="O49" s="11">
        <f t="shared" si="46"/>
        <v>1000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8280.5</v>
      </c>
      <c r="H58" s="17">
        <f>SUM(H48:H57)</f>
        <v>10210</v>
      </c>
      <c r="I58" s="39"/>
      <c r="J58" s="17">
        <f>SUM(J48:J57)</f>
        <v>9455</v>
      </c>
      <c r="K58" s="41"/>
      <c r="L58" s="17">
        <f>SUM(L48:L57)</f>
        <v>2125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</f>
        <v>2125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8</v>
      </c>
      <c r="F61" s="4">
        <f>0+0</f>
        <v>0</v>
      </c>
      <c r="G61" s="11">
        <f t="shared" ref="G61:G68" si="50">E61*D61</f>
        <v>1128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1240</v>
      </c>
      <c r="K61" s="11">
        <f>0+0+2+1+1+1</f>
        <v>5</v>
      </c>
      <c r="L61" s="11">
        <f t="shared" ref="L61:L68" si="53">K61*I61</f>
        <v>775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49"/>
        <v>9</v>
      </c>
      <c r="F62" s="4">
        <f>0+0+0.75</f>
        <v>0.75</v>
      </c>
      <c r="G62" s="11">
        <f t="shared" si="50"/>
        <v>695.8125</v>
      </c>
      <c r="H62" s="11">
        <f t="shared" si="51"/>
        <v>1468.9375</v>
      </c>
      <c r="I62" s="5">
        <v>85</v>
      </c>
      <c r="J62" s="11">
        <f t="shared" si="52"/>
        <v>765</v>
      </c>
      <c r="K62" s="11">
        <f>0+0+1+1+1+2+2+1+1+1</f>
        <v>10</v>
      </c>
      <c r="L62" s="11">
        <f t="shared" si="53"/>
        <v>850</v>
      </c>
      <c r="M62" s="11">
        <f t="shared" si="54"/>
        <v>1615</v>
      </c>
      <c r="N62" s="11">
        <f t="shared" si="55"/>
        <v>146.0625</v>
      </c>
      <c r="O62" s="11">
        <f t="shared" si="56"/>
        <v>850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4</v>
      </c>
      <c r="F63" s="4">
        <f>0+0</f>
        <v>0</v>
      </c>
      <c r="G63" s="11">
        <f t="shared" si="50"/>
        <v>309.33333333333331</v>
      </c>
      <c r="H63" s="11">
        <f t="shared" si="51"/>
        <v>618.66666666666663</v>
      </c>
      <c r="I63" s="5">
        <v>85</v>
      </c>
      <c r="J63" s="11">
        <f t="shared" si="52"/>
        <v>340</v>
      </c>
      <c r="K63" s="11">
        <f>0+0+1+1+1+1</f>
        <v>4</v>
      </c>
      <c r="L63" s="11">
        <f t="shared" si="53"/>
        <v>340</v>
      </c>
      <c r="M63" s="11">
        <f t="shared" si="54"/>
        <v>680</v>
      </c>
      <c r="N63" s="11">
        <f t="shared" si="55"/>
        <v>61.333333333333371</v>
      </c>
      <c r="O63" s="11">
        <f t="shared" si="56"/>
        <v>340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49"/>
        <v>1</v>
      </c>
      <c r="F64" s="4">
        <f>0+0+0.25</f>
        <v>0.25</v>
      </c>
      <c r="G64" s="11">
        <f t="shared" si="50"/>
        <v>77.3125</v>
      </c>
      <c r="H64" s="11">
        <f t="shared" si="51"/>
        <v>773.125</v>
      </c>
      <c r="I64" s="5">
        <v>85</v>
      </c>
      <c r="J64" s="11">
        <f t="shared" si="52"/>
        <v>85</v>
      </c>
      <c r="K64" s="11">
        <f>0+0+1+1+1+1+1+1-1+2+2</f>
        <v>9</v>
      </c>
      <c r="L64" s="11">
        <f t="shared" si="53"/>
        <v>765</v>
      </c>
      <c r="M64" s="11">
        <f t="shared" si="54"/>
        <v>850</v>
      </c>
      <c r="N64" s="11">
        <f t="shared" si="55"/>
        <v>76.875</v>
      </c>
      <c r="O64" s="11">
        <f t="shared" si="56"/>
        <v>765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2210.4583333333335</v>
      </c>
      <c r="H69" s="17">
        <f>SUM(H61:H68)</f>
        <v>4693.7291666666661</v>
      </c>
      <c r="I69" s="39"/>
      <c r="J69" s="17">
        <f>SUM(J61:J68)</f>
        <v>2430</v>
      </c>
      <c r="K69" s="41"/>
      <c r="L69" s="17">
        <f>SUM(L61:L68)</f>
        <v>2730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0+0+255+395+240+170+240+170+85+255+170+240+85+170+170+85</f>
        <v>2730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31101.75</v>
      </c>
    </row>
    <row r="77" spans="1:16">
      <c r="A77" s="23" t="s">
        <v>61</v>
      </c>
      <c r="B77" s="44">
        <f>J16+J29+J39+J45+J58+J69</f>
        <v>37190</v>
      </c>
    </row>
    <row r="78" spans="1:16" ht="15.75" thickBot="1">
      <c r="A78" s="45" t="s">
        <v>64</v>
      </c>
      <c r="B78" s="51">
        <f>B79-B74-B75</f>
        <v>38805.895833333328</v>
      </c>
    </row>
    <row r="79" spans="1:16">
      <c r="A79" s="46" t="s">
        <v>53</v>
      </c>
      <c r="B79" s="47">
        <f>H16+H29+H39+H45+H58+H69</f>
        <v>71461.895833333328</v>
      </c>
    </row>
    <row r="80" spans="1:16">
      <c r="A80" s="43" t="s">
        <v>59</v>
      </c>
      <c r="B80" s="48">
        <f>M16+M29+M39+M45+M58+M69</f>
        <v>86842.5</v>
      </c>
    </row>
    <row r="81" spans="1:2">
      <c r="A81" s="24" t="s">
        <v>58</v>
      </c>
      <c r="B81" s="27">
        <f>N16+N29+N39+N45+N58+N69</f>
        <v>15380.604166666666</v>
      </c>
    </row>
    <row r="82" spans="1:2" ht="15.75" thickBot="1">
      <c r="A82" s="49" t="s">
        <v>67</v>
      </c>
      <c r="B82" s="50">
        <f>L16+L29+L39+L45+L58+L69</f>
        <v>49652.5</v>
      </c>
    </row>
    <row r="83" spans="1:2">
      <c r="A83" s="52" t="s">
        <v>63</v>
      </c>
      <c r="B83" s="53">
        <f>P16+P29+P39+P45+P58+P69</f>
        <v>49653</v>
      </c>
    </row>
    <row r="84" spans="1:2">
      <c r="A84" s="25" t="s">
        <v>62</v>
      </c>
      <c r="B84" s="28">
        <f>O16+O29+O39+O45+O58+O69</f>
        <v>-0.5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41068.104166666672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78257.604166666672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2015-03-23T18:42:01Z</dcterms:modified>
</cp:coreProperties>
</file>