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P45"/>
  <c r="P58"/>
  <c r="K49"/>
  <c r="K42"/>
  <c r="K32"/>
  <c r="K13"/>
  <c r="K12"/>
  <c r="K11"/>
  <c r="K10"/>
  <c r="K7"/>
  <c r="K6"/>
  <c r="K5"/>
  <c r="P69"/>
  <c r="F32"/>
  <c r="K62"/>
  <c r="F19"/>
  <c r="K9"/>
  <c r="K8"/>
  <c r="P29"/>
  <c r="K63"/>
  <c r="K21"/>
  <c r="K19"/>
  <c r="K14"/>
  <c r="K20"/>
  <c r="K15"/>
  <c r="D21"/>
  <c r="D32"/>
  <c r="F21"/>
  <c r="F12"/>
  <c r="F5"/>
  <c r="K65"/>
  <c r="K64"/>
  <c r="F10"/>
  <c r="F13"/>
  <c r="F11"/>
  <c r="F7"/>
  <c r="F6"/>
  <c r="K61"/>
  <c r="K48"/>
  <c r="F14"/>
  <c r="F9"/>
  <c r="F8"/>
  <c r="F62"/>
  <c r="F64"/>
  <c r="E14" l="1"/>
  <c r="F20"/>
  <c r="D20"/>
  <c r="B75"/>
  <c r="B73" s="1"/>
  <c r="F42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<sst xmlns="http://schemas.openxmlformats.org/spreadsheetml/2006/main" count="176" uniqueCount="93">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</sst>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100</v>
      </c>
      <c r="F5" s="4">
        <f>0+0+3+3+3</f>
        <v>9</v>
      </c>
      <c r="G5" s="11">
        <f>E5*D5</f>
        <v>1958.3333333333333</v>
      </c>
      <c r="H5" s="11">
        <f>(E5+K5)*D5</f>
        <v>6110</v>
      </c>
      <c r="I5" s="11">
        <v>25</v>
      </c>
      <c r="J5" s="11">
        <f>(I5*E5)</f>
        <v>2500</v>
      </c>
      <c r="K5" s="11">
        <f>0+0+13+14+8+12+12+7+10+11+4+7+8+5+7+12+5+11+13+6+10+6+9+11+6+5</f>
        <v>212</v>
      </c>
      <c r="L5" s="11">
        <f>K5*I5</f>
        <v>5300</v>
      </c>
      <c r="M5" s="11">
        <f>J5+L5</f>
        <v>7800</v>
      </c>
      <c r="N5" s="11">
        <f>M5-H5</f>
        <v>1690</v>
      </c>
      <c r="O5" s="11">
        <f>L5</f>
        <v>5300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49</v>
      </c>
      <c r="F6" s="4">
        <f>0+0+1+3+2</f>
        <v>6</v>
      </c>
      <c r="G6" s="11">
        <f t="shared" ref="G6:G15" si="1">E6*D6</f>
        <v>1633.3333333333335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1960</v>
      </c>
      <c r="K6" s="11">
        <f>0+0+39+7+2+2+2+5+5+31+2+4+1+3+2+1+1+7+49+2+2</f>
        <v>167</v>
      </c>
      <c r="L6" s="11">
        <f t="shared" ref="L6:L15" si="4">K6*I6</f>
        <v>6680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6680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27</v>
      </c>
      <c r="F7" s="4">
        <f>0+0+1+2+2</f>
        <v>5</v>
      </c>
      <c r="G7" s="11">
        <f t="shared" si="1"/>
        <v>1417.5</v>
      </c>
      <c r="H7" s="11">
        <f t="shared" si="2"/>
        <v>4410</v>
      </c>
      <c r="I7" s="11">
        <v>60</v>
      </c>
      <c r="J7" s="11">
        <f t="shared" si="3"/>
        <v>1620</v>
      </c>
      <c r="K7" s="11">
        <f>0+0+7+2+3+3+1+1+4+6-1+3+3+1+1+3+2+2+3+3+7+1+2</f>
        <v>57</v>
      </c>
      <c r="L7" s="11">
        <f t="shared" si="4"/>
        <v>3420</v>
      </c>
      <c r="M7" s="11">
        <f t="shared" si="5"/>
        <v>5040</v>
      </c>
      <c r="N7" s="11">
        <f t="shared" si="6"/>
        <v>630</v>
      </c>
      <c r="O7" s="11">
        <f t="shared" si="7"/>
        <v>3420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10</v>
      </c>
      <c r="F9" s="4">
        <f>0+0+1</f>
        <v>1</v>
      </c>
      <c r="G9" s="11">
        <f t="shared" si="1"/>
        <v>489.58333333333337</v>
      </c>
      <c r="H9" s="11">
        <f t="shared" si="2"/>
        <v>2154.166666666667</v>
      </c>
      <c r="I9" s="11">
        <v>60</v>
      </c>
      <c r="J9" s="11">
        <f t="shared" si="3"/>
        <v>600</v>
      </c>
      <c r="K9" s="11">
        <f>0+0+2+2+4+1+3+1+1+2+1+2+1+4+2+1+1+1+3+1+1</f>
        <v>34</v>
      </c>
      <c r="L9" s="11">
        <f t="shared" si="4"/>
        <v>2040</v>
      </c>
      <c r="M9" s="11">
        <f t="shared" si="5"/>
        <v>2640</v>
      </c>
      <c r="N9" s="11">
        <f t="shared" si="6"/>
        <v>485.83333333333303</v>
      </c>
      <c r="O9" s="11">
        <f t="shared" si="7"/>
        <v>2040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33</v>
      </c>
      <c r="F10" s="4">
        <f>0+0+2+1+4</f>
        <v>7</v>
      </c>
      <c r="G10" s="11">
        <f t="shared" si="1"/>
        <v>2695</v>
      </c>
      <c r="H10" s="11">
        <f t="shared" si="2"/>
        <v>8738.3333333333339</v>
      </c>
      <c r="I10" s="11">
        <v>100</v>
      </c>
      <c r="J10" s="11">
        <f t="shared" si="3"/>
        <v>3300</v>
      </c>
      <c r="K10" s="11">
        <f>0+0+7+2+1+3+3+3+9+4+3+1+2+6+1+3+7+4+5+4+3+2+1</f>
        <v>74</v>
      </c>
      <c r="L10" s="11">
        <f t="shared" si="4"/>
        <v>7400</v>
      </c>
      <c r="M10" s="11">
        <f t="shared" si="5"/>
        <v>10700</v>
      </c>
      <c r="N10" s="11">
        <f t="shared" si="6"/>
        <v>1961.6666666666661</v>
      </c>
      <c r="O10" s="11">
        <f t="shared" si="7"/>
        <v>7400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30</v>
      </c>
      <c r="F11" s="4">
        <f>0+0+2+4</f>
        <v>6</v>
      </c>
      <c r="G11" s="11">
        <f t="shared" si="1"/>
        <v>4000.0000000000005</v>
      </c>
      <c r="H11" s="11">
        <f t="shared" si="2"/>
        <v>7866.666666666667</v>
      </c>
      <c r="I11" s="11">
        <v>150</v>
      </c>
      <c r="J11" s="11">
        <f t="shared" si="3"/>
        <v>4500</v>
      </c>
      <c r="K11" s="11">
        <f>0+0+7+1+3+5+2+2+1+1+1+2+3+1</f>
        <v>29</v>
      </c>
      <c r="L11" s="11">
        <f t="shared" si="4"/>
        <v>4350</v>
      </c>
      <c r="M11" s="11">
        <f t="shared" si="5"/>
        <v>8850</v>
      </c>
      <c r="N11" s="11">
        <f t="shared" si="6"/>
        <v>983.33333333333303</v>
      </c>
      <c r="O11" s="11">
        <f t="shared" si="7"/>
        <v>4350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24</v>
      </c>
      <c r="F12" s="4">
        <f>0+0+2</f>
        <v>2</v>
      </c>
      <c r="G12" s="11">
        <f t="shared" si="1"/>
        <v>1200</v>
      </c>
      <c r="H12" s="11">
        <f t="shared" si="2"/>
        <v>2500</v>
      </c>
      <c r="I12" s="65">
        <v>60</v>
      </c>
      <c r="J12" s="65">
        <f t="shared" si="3"/>
        <v>1440</v>
      </c>
      <c r="K12" s="11">
        <f>0+0+3+1+2+2+1+3+1+1+1+2+1+1+1+3+1+2</f>
        <v>26</v>
      </c>
      <c r="L12" s="11">
        <f t="shared" si="4"/>
        <v>1560</v>
      </c>
      <c r="M12" s="11">
        <f t="shared" si="5"/>
        <v>3000</v>
      </c>
      <c r="N12" s="11">
        <f t="shared" si="6"/>
        <v>500</v>
      </c>
      <c r="O12" s="11">
        <f t="shared" si="7"/>
        <v>1560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36</v>
      </c>
      <c r="F13" s="4">
        <f>0+0+3</f>
        <v>3</v>
      </c>
      <c r="G13" s="11">
        <f t="shared" si="1"/>
        <v>1710</v>
      </c>
      <c r="H13" s="11">
        <f t="shared" si="2"/>
        <v>3040</v>
      </c>
      <c r="I13" s="65">
        <v>60</v>
      </c>
      <c r="J13" s="65">
        <f t="shared" si="3"/>
        <v>2160</v>
      </c>
      <c r="K13" s="11">
        <f>0+0+5+1+2+3+1+1+3+1+1+1+1+1+1+1+1+1+2+1</f>
        <v>28</v>
      </c>
      <c r="L13" s="11">
        <f t="shared" si="4"/>
        <v>1680</v>
      </c>
      <c r="M13" s="11">
        <f t="shared" si="5"/>
        <v>3840</v>
      </c>
      <c r="N13" s="11">
        <f t="shared" si="6"/>
        <v>800</v>
      </c>
      <c r="O13" s="11">
        <f t="shared" si="7"/>
        <v>1680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1045</v>
      </c>
      <c r="I14" s="65">
        <v>60</v>
      </c>
      <c r="J14" s="65">
        <f t="shared" si="3"/>
        <v>240</v>
      </c>
      <c r="K14" s="11">
        <f>0+0+2+3+1+2+1+1+3+1+1+2+1</f>
        <v>18</v>
      </c>
      <c r="L14" s="11">
        <f t="shared" si="4"/>
        <v>1080</v>
      </c>
      <c r="M14" s="11">
        <f t="shared" si="5"/>
        <v>1320</v>
      </c>
      <c r="N14" s="11">
        <f t="shared" si="6"/>
        <v>275</v>
      </c>
      <c r="O14" s="11">
        <f t="shared" si="7"/>
        <v>1080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 t="shared" ref="F15" si="8"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15937.083333333332</v>
      </c>
      <c r="H16" s="17">
        <f>SUM(H5:H15)</f>
        <v>45536.666666666664</v>
      </c>
      <c r="I16" s="17"/>
      <c r="J16" s="17">
        <f>SUM(J5:J15)</f>
        <v>19210</v>
      </c>
      <c r="K16" s="11"/>
      <c r="L16" s="18">
        <f>SUM(L5:L15)</f>
        <v>36070</v>
      </c>
      <c r="M16" s="18">
        <f>SUM(M5:M15)</f>
        <v>55280</v>
      </c>
      <c r="N16" s="18">
        <f>SUM(N5:N15)</f>
        <v>9743.3333333333321</v>
      </c>
      <c r="O16" s="18">
        <f>SUM(O5:O15)-P16</f>
        <v>0</v>
      </c>
      <c r="P16" s="17">
        <f>0+0+5035+1460+1310+1540+1200+1865+1950+3135+950+775+670+925+785+1500+485+1205+635+1480+920+1480+1595+3865+610+695</f>
        <v>36070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24</v>
      </c>
      <c r="F19" s="4">
        <f>0+0+1+1</f>
        <v>2</v>
      </c>
      <c r="G19" s="11">
        <f>E19*D19</f>
        <v>972</v>
      </c>
      <c r="H19" s="11">
        <f>(E19+K19)*D19</f>
        <v>2551.5</v>
      </c>
      <c r="I19" s="4">
        <v>50</v>
      </c>
      <c r="J19" s="11">
        <f>(I19*E19)</f>
        <v>1200</v>
      </c>
      <c r="K19" s="11">
        <f>0+0+2+1+7+4+2+1+7+2+1-2+2+2+1+2+2+2+3</f>
        <v>39</v>
      </c>
      <c r="L19" s="11">
        <f>K19*I19</f>
        <v>1950</v>
      </c>
      <c r="M19" s="11">
        <f>J19+L19</f>
        <v>3150</v>
      </c>
      <c r="N19" s="11">
        <f>M19-H19</f>
        <v>598.5</v>
      </c>
      <c r="O19" s="11">
        <f>L19</f>
        <v>1950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9"/>
        <v>21</v>
      </c>
      <c r="F21" s="4">
        <f>0+0+1</f>
        <v>1</v>
      </c>
      <c r="G21" s="11">
        <f t="shared" si="10"/>
        <v>945</v>
      </c>
      <c r="H21" s="11">
        <f t="shared" si="11"/>
        <v>1080</v>
      </c>
      <c r="I21" s="4">
        <v>50</v>
      </c>
      <c r="J21" s="11">
        <f t="shared" si="12"/>
        <v>1050</v>
      </c>
      <c r="K21" s="11">
        <f>0+0+1+2</f>
        <v>3</v>
      </c>
      <c r="L21" s="11">
        <f t="shared" si="13"/>
        <v>150</v>
      </c>
      <c r="M21" s="11">
        <f t="shared" si="14"/>
        <v>1200</v>
      </c>
      <c r="N21" s="11">
        <f t="shared" si="15"/>
        <v>120</v>
      </c>
      <c r="O21" s="11">
        <f t="shared" si="16"/>
        <v>150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ref="F22:F28" si="17">0+0</f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ref="K22:K28" si="18">0+0</f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2426.1666666666665</v>
      </c>
      <c r="H29" s="17">
        <f>SUM(H19:H28)</f>
        <v>4571.5</v>
      </c>
      <c r="I29" s="16"/>
      <c r="J29" s="17">
        <f>SUM(J19:J28)</f>
        <v>2900</v>
      </c>
      <c r="K29" s="18"/>
      <c r="L29" s="18">
        <f>SUM(L19:L28)</f>
        <v>2650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</f>
        <v>2650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9">(C32+(F32*B32))-K32</f>
        <v>16</v>
      </c>
      <c r="F32" s="4">
        <f>0+0+1+1</f>
        <v>2</v>
      </c>
      <c r="G32" s="11">
        <f>E32*D32</f>
        <v>1920</v>
      </c>
      <c r="H32" s="11">
        <f>(E32+K32)*D32</f>
        <v>4800</v>
      </c>
      <c r="I32" s="4">
        <v>140</v>
      </c>
      <c r="J32" s="11">
        <f t="shared" ref="J32:J38" si="20">(I32*E32)</f>
        <v>2240</v>
      </c>
      <c r="K32" s="11">
        <f>0+0+13+3+4+4</f>
        <v>24</v>
      </c>
      <c r="L32" s="11">
        <f>K32*I32</f>
        <v>3360</v>
      </c>
      <c r="M32" s="11">
        <f t="shared" ref="M32:M38" si="21">J32+L32</f>
        <v>5600</v>
      </c>
      <c r="N32" s="11">
        <f t="shared" ref="N32:N38" si="22">M32-H32</f>
        <v>800</v>
      </c>
      <c r="O32" s="11">
        <f t="shared" ref="O32:O38" si="23">L32</f>
        <v>3360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 t="shared" ref="K33:K38" si="27">0+0</f>
        <v>0</v>
      </c>
      <c r="L33" s="11">
        <f t="shared" ref="L33:L38" si="28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si="27"/>
        <v>0</v>
      </c>
      <c r="L35" s="11">
        <f t="shared" si="28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7"/>
        <v>0</v>
      </c>
      <c r="L37" s="11">
        <f t="shared" si="28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1920</v>
      </c>
      <c r="H39" s="21">
        <f>SUM(H32:H38)</f>
        <v>4800</v>
      </c>
      <c r="I39" s="16"/>
      <c r="J39" s="21">
        <f>SUM(J32:J38)</f>
        <v>2240</v>
      </c>
      <c r="K39" s="11"/>
      <c r="L39" s="17">
        <f>SUM(L32:L38)</f>
        <v>3360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0+0+1820+420+560+560</f>
        <v>3360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20.5</v>
      </c>
      <c r="F42" s="4">
        <f>0+0+1</f>
        <v>1</v>
      </c>
      <c r="G42" s="11">
        <f t="shared" ref="G42:G44" si="30">E42*D42</f>
        <v>1476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2255</v>
      </c>
      <c r="K42" s="11">
        <f>0+0+2.5+2.75+0.5+3.5+1.75+1.25+4+1.5+0.25+0.75+0.25+1+1+3+2+7.5+6.5+2.75+2.5+1.5+2.5</f>
        <v>49.25</v>
      </c>
      <c r="L42" s="11">
        <f t="shared" ref="L42:L44" si="33">K42*I42</f>
        <v>5417.5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5417.5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1476</v>
      </c>
      <c r="H45" s="17">
        <f>SUM(H42:H44)</f>
        <v>5022</v>
      </c>
      <c r="I45" s="16"/>
      <c r="J45" s="17">
        <f>SUM(J42:J44)</f>
        <v>2255</v>
      </c>
      <c r="K45" s="17"/>
      <c r="L45" s="17">
        <f>SUM(L42:L44)</f>
        <v>5417.5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0+275+303+55+385+192+138+440+165+27+83+27+110+110+330+220+825+715+303+275+165+275</f>
        <v>5418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39"/>
        <v>10</v>
      </c>
      <c r="F49" s="4">
        <f>0+0</f>
        <v>0</v>
      </c>
      <c r="G49" s="11">
        <f t="shared" si="40"/>
        <v>2270</v>
      </c>
      <c r="H49" s="11">
        <f t="shared" si="41"/>
        <v>3405</v>
      </c>
      <c r="I49" s="5">
        <v>250</v>
      </c>
      <c r="J49" s="11">
        <f t="shared" si="42"/>
        <v>2500</v>
      </c>
      <c r="K49" s="11">
        <f>0+0+1+1+2+1</f>
        <v>5</v>
      </c>
      <c r="L49" s="11">
        <f t="shared" si="43"/>
        <v>1250</v>
      </c>
      <c r="M49" s="11">
        <f t="shared" si="44"/>
        <v>3750</v>
      </c>
      <c r="N49" s="11">
        <f t="shared" si="45"/>
        <v>345</v>
      </c>
      <c r="O49" s="11">
        <f t="shared" si="46"/>
        <v>1250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8053.5</v>
      </c>
      <c r="H58" s="17">
        <f>SUM(H48:H57)</f>
        <v>10210</v>
      </c>
      <c r="I58" s="39"/>
      <c r="J58" s="17">
        <f>SUM(J48:J57)</f>
        <v>9205</v>
      </c>
      <c r="K58" s="41"/>
      <c r="L58" s="17">
        <f>SUM(L48:L57)</f>
        <v>2375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0+0+250+250+250+250+250+375+500+250</f>
        <v>2375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49"/>
        <v>7</v>
      </c>
      <c r="F62" s="4">
        <f>0+0+0.75</f>
        <v>0.75</v>
      </c>
      <c r="G62" s="11">
        <f t="shared" si="50"/>
        <v>541.1875</v>
      </c>
      <c r="H62" s="11">
        <f t="shared" si="51"/>
        <v>1468.9375</v>
      </c>
      <c r="I62" s="5">
        <v>85</v>
      </c>
      <c r="J62" s="11">
        <f t="shared" si="52"/>
        <v>595</v>
      </c>
      <c r="K62" s="11">
        <f>0+0+1+1+1+2+2+1+1+1+2</f>
        <v>12</v>
      </c>
      <c r="L62" s="11">
        <f t="shared" si="53"/>
        <v>1020</v>
      </c>
      <c r="M62" s="11">
        <f t="shared" si="54"/>
        <v>1615</v>
      </c>
      <c r="N62" s="11">
        <f t="shared" si="55"/>
        <v>146.0625</v>
      </c>
      <c r="O62" s="11">
        <f t="shared" si="56"/>
        <v>1020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4</v>
      </c>
      <c r="F63" s="4">
        <f>0+0</f>
        <v>0</v>
      </c>
      <c r="G63" s="11">
        <f t="shared" si="50"/>
        <v>309.33333333333331</v>
      </c>
      <c r="H63" s="11">
        <f t="shared" si="51"/>
        <v>618.66666666666663</v>
      </c>
      <c r="I63" s="5">
        <v>85</v>
      </c>
      <c r="J63" s="11">
        <f t="shared" si="52"/>
        <v>340</v>
      </c>
      <c r="K63" s="11">
        <f>0+0+1+1+1+1</f>
        <v>4</v>
      </c>
      <c r="L63" s="11">
        <f t="shared" si="53"/>
        <v>340</v>
      </c>
      <c r="M63" s="11">
        <f t="shared" si="54"/>
        <v>680</v>
      </c>
      <c r="N63" s="11">
        <f t="shared" si="55"/>
        <v>61.333333333333371</v>
      </c>
      <c r="O63" s="11">
        <f t="shared" si="56"/>
        <v>340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2055.833333333333</v>
      </c>
      <c r="H69" s="17">
        <f>SUM(H61:H68)</f>
        <v>4693.7291666666661</v>
      </c>
      <c r="I69" s="39"/>
      <c r="J69" s="17">
        <f>SUM(J61:J68)</f>
        <v>2260</v>
      </c>
      <c r="K69" s="41"/>
      <c r="L69" s="17">
        <f>SUM(L61:L68)</f>
        <v>2900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</f>
        <v>2900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31868.583333333332</v>
      </c>
    </row>
    <row r="77" spans="1:16">
      <c r="A77" s="23" t="s">
        <v>61</v>
      </c>
      <c r="B77" s="44">
        <f>J16+J29+J39+J45+J58+J69</f>
        <v>38070</v>
      </c>
    </row>
    <row r="78" spans="1:16" ht="15.75" thickBot="1">
      <c r="A78" s="45" t="s">
        <v>64</v>
      </c>
      <c r="B78" s="51">
        <f>B79-B74-B75</f>
        <v>42177.895833333328</v>
      </c>
    </row>
    <row r="79" spans="1:16">
      <c r="A79" s="46" t="s">
        <v>53</v>
      </c>
      <c r="B79" s="47">
        <f>H16+H29+H39+H45+H58+H69</f>
        <v>74833.895833333328</v>
      </c>
    </row>
    <row r="80" spans="1:16">
      <c r="A80" s="43" t="s">
        <v>59</v>
      </c>
      <c r="B80" s="48">
        <f>M16+M29+M39+M45+M58+M69</f>
        <v>90842.5</v>
      </c>
    </row>
    <row r="81" spans="1:2">
      <c r="A81" s="24" t="s">
        <v>58</v>
      </c>
      <c r="B81" s="27">
        <f>N16+N29+N39+N45+N58+N69</f>
        <v>16008.604166666666</v>
      </c>
    </row>
    <row r="82" spans="1:2" ht="15.75" thickBot="1">
      <c r="A82" s="49" t="s">
        <v>67</v>
      </c>
      <c r="B82" s="50">
        <f>L16+L29+L39+L45+L58+L69</f>
        <v>52772.5</v>
      </c>
    </row>
    <row r="83" spans="1:2">
      <c r="A83" s="52" t="s">
        <v>63</v>
      </c>
      <c r="B83" s="53">
        <f>P16+P29+P39+P45+P58+P69</f>
        <v>52773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40816.104166666672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78885.604166666672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2015-03-24T17:32:58Z</dcterms:modified>
</cp:coreProperties>
</file>