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P69"/>
  <c r="F19"/>
  <c r="F5"/>
  <c r="K64"/>
  <c r="K62"/>
  <c r="K42"/>
  <c r="K19"/>
  <c r="K15"/>
  <c r="K13"/>
  <c r="K12"/>
  <c r="K10"/>
  <c r="K9"/>
  <c r="K8"/>
  <c r="K7"/>
  <c r="K6"/>
  <c r="K5"/>
  <c r="P58"/>
  <c r="K61"/>
  <c r="K48"/>
  <c r="K11"/>
  <c r="F42"/>
  <c r="D42"/>
  <c r="F11"/>
  <c r="F10"/>
  <c r="K14"/>
  <c r="F7"/>
  <c r="F6"/>
  <c r="B75" l="1"/>
  <c r="B73" l="1"/>
  <c r="K63" l="1"/>
  <c r="F51"/>
  <c r="F50"/>
  <c r="F49"/>
  <c r="F48"/>
  <c r="F64"/>
  <c r="F63"/>
  <c r="F62"/>
  <c r="F61"/>
  <c r="K49" l="1"/>
  <c r="F8"/>
  <c r="F9"/>
  <c r="F12"/>
  <c r="F13"/>
  <c r="F14"/>
  <c r="F1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F20"/>
  <c r="D2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20"/>
  <c r="G38"/>
  <c r="G36"/>
  <c r="G34"/>
  <c r="G37"/>
  <c r="G35"/>
  <c r="G33"/>
  <c r="G32"/>
  <c r="G19"/>
  <c r="G7"/>
  <c r="G6"/>
  <c r="N62" l="1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<sst xmlns="http://schemas.openxmlformats.org/spreadsheetml/2006/main" count="176" uniqueCount="93">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</sst>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48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121</v>
      </c>
      <c r="F5" s="4">
        <f>0+0+3</f>
        <v>3</v>
      </c>
      <c r="G5" s="11">
        <f>E5*D5</f>
        <v>2369.583333333333</v>
      </c>
      <c r="H5" s="11">
        <f>(E5+K5)*D5</f>
        <v>3290</v>
      </c>
      <c r="I5" s="11">
        <v>25</v>
      </c>
      <c r="J5" s="11">
        <f>(I5*E5)</f>
        <v>3025</v>
      </c>
      <c r="K5" s="11">
        <f>0+0+13+14+8+12</f>
        <v>47</v>
      </c>
      <c r="L5" s="11">
        <f>K5*I5</f>
        <v>1175</v>
      </c>
      <c r="M5" s="11">
        <f>J5+L5</f>
        <v>4200</v>
      </c>
      <c r="N5" s="11">
        <f>M5-H5</f>
        <v>910</v>
      </c>
      <c r="O5" s="11">
        <f>L5</f>
        <v>1175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46</v>
      </c>
      <c r="F6" s="4">
        <f>0+0+1</f>
        <v>1</v>
      </c>
      <c r="G6" s="11">
        <f t="shared" ref="G6:G15" si="1">E6*D6</f>
        <v>1533.3333333333335</v>
      </c>
      <c r="H6" s="11">
        <f t="shared" ref="H6:H15" si="2">(E6+K6)*D6</f>
        <v>3200</v>
      </c>
      <c r="I6" s="11">
        <v>40</v>
      </c>
      <c r="J6" s="11">
        <f t="shared" ref="J6:J15" si="3">(I6*E6)</f>
        <v>1840</v>
      </c>
      <c r="K6" s="11">
        <f>0+0+39+7+2+2</f>
        <v>50</v>
      </c>
      <c r="L6" s="11">
        <f t="shared" ref="L6:L15" si="4">K6*I6</f>
        <v>2000</v>
      </c>
      <c r="M6" s="11">
        <f t="shared" ref="M6:M15" si="5">J6+L6</f>
        <v>3840</v>
      </c>
      <c r="N6" s="11">
        <f t="shared" ref="N6:N15" si="6">M6-H6</f>
        <v>640</v>
      </c>
      <c r="O6" s="11">
        <f t="shared" ref="O6:O15" si="7">L6</f>
        <v>2000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21</v>
      </c>
      <c r="F7" s="4">
        <f>0+0+1</f>
        <v>1</v>
      </c>
      <c r="G7" s="11">
        <f t="shared" si="1"/>
        <v>1102.5</v>
      </c>
      <c r="H7" s="11">
        <f t="shared" si="2"/>
        <v>1890</v>
      </c>
      <c r="I7" s="11">
        <v>60</v>
      </c>
      <c r="J7" s="11">
        <f t="shared" si="3"/>
        <v>1260</v>
      </c>
      <c r="K7" s="11">
        <f>0+0+7+2+3+3</f>
        <v>15</v>
      </c>
      <c r="L7" s="11">
        <f t="shared" si="4"/>
        <v>900</v>
      </c>
      <c r="M7" s="11">
        <f t="shared" si="5"/>
        <v>2160</v>
      </c>
      <c r="N7" s="11">
        <f t="shared" si="6"/>
        <v>270</v>
      </c>
      <c r="O7" s="11">
        <f t="shared" si="7"/>
        <v>900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32</v>
      </c>
      <c r="F8" s="4">
        <f t="shared" ref="F8:F15" si="8">0+0</f>
        <v>0</v>
      </c>
      <c r="G8" s="11">
        <f t="shared" si="1"/>
        <v>933.33333333333337</v>
      </c>
      <c r="H8" s="11">
        <f t="shared" si="2"/>
        <v>1312.5</v>
      </c>
      <c r="I8" s="11">
        <v>40</v>
      </c>
      <c r="J8" s="11">
        <f t="shared" si="3"/>
        <v>1280</v>
      </c>
      <c r="K8" s="11">
        <f>0+0+5+8</f>
        <v>13</v>
      </c>
      <c r="L8" s="11">
        <f t="shared" si="4"/>
        <v>520</v>
      </c>
      <c r="M8" s="11">
        <f t="shared" si="5"/>
        <v>1800</v>
      </c>
      <c r="N8" s="11">
        <f t="shared" si="6"/>
        <v>487.5</v>
      </c>
      <c r="O8" s="11">
        <f t="shared" si="7"/>
        <v>520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11</v>
      </c>
      <c r="F9" s="4">
        <f t="shared" si="8"/>
        <v>0</v>
      </c>
      <c r="G9" s="11">
        <f t="shared" si="1"/>
        <v>538.54166666666674</v>
      </c>
      <c r="H9" s="11">
        <f t="shared" si="2"/>
        <v>979.16666666666674</v>
      </c>
      <c r="I9" s="11">
        <v>60</v>
      </c>
      <c r="J9" s="11">
        <f t="shared" si="3"/>
        <v>660</v>
      </c>
      <c r="K9" s="11">
        <f>0+0+2+2+4+1</f>
        <v>9</v>
      </c>
      <c r="L9" s="11">
        <f t="shared" si="4"/>
        <v>540</v>
      </c>
      <c r="M9" s="11">
        <f t="shared" si="5"/>
        <v>1200</v>
      </c>
      <c r="N9" s="11">
        <f t="shared" si="6"/>
        <v>220.83333333333326</v>
      </c>
      <c r="O9" s="11">
        <f t="shared" si="7"/>
        <v>540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34</v>
      </c>
      <c r="F10" s="4">
        <f>0+0+2</f>
        <v>2</v>
      </c>
      <c r="G10" s="11">
        <f t="shared" si="1"/>
        <v>2776.666666666667</v>
      </c>
      <c r="H10" s="11">
        <f t="shared" si="2"/>
        <v>3838.3333333333335</v>
      </c>
      <c r="I10" s="11">
        <v>100</v>
      </c>
      <c r="J10" s="11">
        <f t="shared" si="3"/>
        <v>3400</v>
      </c>
      <c r="K10" s="11">
        <f>0+0+7+2+1+3</f>
        <v>13</v>
      </c>
      <c r="L10" s="11">
        <f t="shared" si="4"/>
        <v>1300</v>
      </c>
      <c r="M10" s="11">
        <f t="shared" si="5"/>
        <v>4700</v>
      </c>
      <c r="N10" s="11">
        <f t="shared" si="6"/>
        <v>861.66666666666652</v>
      </c>
      <c r="O10" s="11">
        <f t="shared" si="7"/>
        <v>1300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24</v>
      </c>
      <c r="F11" s="4">
        <f>0+0+2</f>
        <v>2</v>
      </c>
      <c r="G11" s="11">
        <f t="shared" si="1"/>
        <v>3200</v>
      </c>
      <c r="H11" s="11">
        <f t="shared" si="2"/>
        <v>4666.666666666667</v>
      </c>
      <c r="I11" s="11">
        <v>150</v>
      </c>
      <c r="J11" s="11">
        <f t="shared" si="3"/>
        <v>3600</v>
      </c>
      <c r="K11" s="11">
        <f>0+0+7+1+3</f>
        <v>11</v>
      </c>
      <c r="L11" s="11">
        <f t="shared" si="4"/>
        <v>1650</v>
      </c>
      <c r="M11" s="11">
        <f t="shared" si="5"/>
        <v>5250</v>
      </c>
      <c r="N11" s="11">
        <f t="shared" si="6"/>
        <v>583.33333333333303</v>
      </c>
      <c r="O11" s="11">
        <f t="shared" si="7"/>
        <v>1650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20</v>
      </c>
      <c r="F12" s="4">
        <f t="shared" si="8"/>
        <v>0</v>
      </c>
      <c r="G12" s="11">
        <f t="shared" si="1"/>
        <v>1000</v>
      </c>
      <c r="H12" s="11">
        <f t="shared" si="2"/>
        <v>1300</v>
      </c>
      <c r="I12" s="65">
        <v>60</v>
      </c>
      <c r="J12" s="65">
        <f t="shared" si="3"/>
        <v>1200</v>
      </c>
      <c r="K12" s="11">
        <f>0+0+3+1+2</f>
        <v>6</v>
      </c>
      <c r="L12" s="11">
        <f t="shared" si="4"/>
        <v>360</v>
      </c>
      <c r="M12" s="11">
        <f t="shared" si="5"/>
        <v>1560</v>
      </c>
      <c r="N12" s="11">
        <f t="shared" si="6"/>
        <v>260</v>
      </c>
      <c r="O12" s="11">
        <f t="shared" si="7"/>
        <v>360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20</v>
      </c>
      <c r="F13" s="4">
        <f t="shared" si="8"/>
        <v>0</v>
      </c>
      <c r="G13" s="11">
        <f t="shared" si="1"/>
        <v>950</v>
      </c>
      <c r="H13" s="11">
        <f t="shared" si="2"/>
        <v>1330</v>
      </c>
      <c r="I13" s="65">
        <v>60</v>
      </c>
      <c r="J13" s="65">
        <f t="shared" si="3"/>
        <v>1200</v>
      </c>
      <c r="K13" s="11">
        <f>0+0+5+1+2</f>
        <v>8</v>
      </c>
      <c r="L13" s="11">
        <f t="shared" si="4"/>
        <v>480</v>
      </c>
      <c r="M13" s="11">
        <f t="shared" si="5"/>
        <v>1680</v>
      </c>
      <c r="N13" s="11">
        <f t="shared" si="6"/>
        <v>350</v>
      </c>
      <c r="O13" s="11">
        <f t="shared" si="7"/>
        <v>480</v>
      </c>
      <c r="P13" s="65"/>
    </row>
    <row r="14" spans="1:16">
      <c r="A14" s="61" t="s">
        <v>88</v>
      </c>
      <c r="B14" s="62">
        <v>12</v>
      </c>
      <c r="C14" s="63">
        <v>10</v>
      </c>
      <c r="D14" s="64">
        <f>570/12</f>
        <v>47.5</v>
      </c>
      <c r="E14" s="4">
        <f t="shared" si="0"/>
        <v>5</v>
      </c>
      <c r="F14" s="4">
        <f t="shared" si="8"/>
        <v>0</v>
      </c>
      <c r="G14" s="11">
        <f t="shared" si="1"/>
        <v>237.5</v>
      </c>
      <c r="H14" s="11">
        <f t="shared" si="2"/>
        <v>475</v>
      </c>
      <c r="I14" s="65">
        <v>60</v>
      </c>
      <c r="J14" s="65">
        <f t="shared" si="3"/>
        <v>300</v>
      </c>
      <c r="K14" s="11">
        <f>0+0+2+3</f>
        <v>5</v>
      </c>
      <c r="L14" s="11">
        <f t="shared" si="4"/>
        <v>300</v>
      </c>
      <c r="M14" s="11">
        <f t="shared" si="5"/>
        <v>600</v>
      </c>
      <c r="N14" s="11">
        <f t="shared" si="6"/>
        <v>125</v>
      </c>
      <c r="O14" s="11">
        <f t="shared" si="7"/>
        <v>300</v>
      </c>
      <c r="P14" s="65"/>
    </row>
    <row r="15" spans="1:16">
      <c r="A15" s="61" t="s">
        <v>89</v>
      </c>
      <c r="B15" s="62">
        <v>24</v>
      </c>
      <c r="C15" s="63">
        <v>23</v>
      </c>
      <c r="D15" s="64">
        <f>480/24</f>
        <v>20</v>
      </c>
      <c r="E15" s="4">
        <f t="shared" si="0"/>
        <v>19</v>
      </c>
      <c r="F15" s="4">
        <f t="shared" si="8"/>
        <v>0</v>
      </c>
      <c r="G15" s="11">
        <f t="shared" si="1"/>
        <v>380</v>
      </c>
      <c r="H15" s="11">
        <f t="shared" si="2"/>
        <v>460</v>
      </c>
      <c r="I15" s="65">
        <v>30</v>
      </c>
      <c r="J15" s="65">
        <f t="shared" si="3"/>
        <v>570</v>
      </c>
      <c r="K15" s="11">
        <f>0+0+2+2</f>
        <v>4</v>
      </c>
      <c r="L15" s="11">
        <f t="shared" si="4"/>
        <v>120</v>
      </c>
      <c r="M15" s="11">
        <f t="shared" si="5"/>
        <v>690</v>
      </c>
      <c r="N15" s="11">
        <f t="shared" si="6"/>
        <v>230</v>
      </c>
      <c r="O15" s="11">
        <f t="shared" si="7"/>
        <v>120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15021.458333333332</v>
      </c>
      <c r="H16" s="17">
        <f>SUM(H5:H15)</f>
        <v>22741.666666666668</v>
      </c>
      <c r="I16" s="17"/>
      <c r="J16" s="17">
        <f>SUM(J5:J15)</f>
        <v>18335</v>
      </c>
      <c r="K16" s="11"/>
      <c r="L16" s="18">
        <f>SUM(L5:L15)</f>
        <v>9345</v>
      </c>
      <c r="M16" s="18">
        <f>SUM(M5:M15)</f>
        <v>27680</v>
      </c>
      <c r="N16" s="18">
        <f>SUM(N5:N15)</f>
        <v>4938.3333333333321</v>
      </c>
      <c r="O16" s="18">
        <f>SUM(O5:O15)-P16</f>
        <v>0</v>
      </c>
      <c r="P16" s="17">
        <f>0+0+5035+1460+1310+1540</f>
        <v>9345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79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87</v>
      </c>
      <c r="B19" s="12">
        <v>24</v>
      </c>
      <c r="C19" s="12">
        <v>15</v>
      </c>
      <c r="D19" s="8">
        <f>972/24</f>
        <v>40.5</v>
      </c>
      <c r="E19" s="4">
        <f>(C19+(F19*B19))-K19</f>
        <v>25</v>
      </c>
      <c r="F19" s="4">
        <f>0+0+1</f>
        <v>1</v>
      </c>
      <c r="G19" s="11">
        <f>E19*D19</f>
        <v>1012.5</v>
      </c>
      <c r="H19" s="11">
        <f>(E19+K19)*D19</f>
        <v>1579.5</v>
      </c>
      <c r="I19" s="4">
        <v>50</v>
      </c>
      <c r="J19" s="11">
        <f>(I19*E19)</f>
        <v>1250</v>
      </c>
      <c r="K19" s="11">
        <f>0+0+2+1+7+4</f>
        <v>14</v>
      </c>
      <c r="L19" s="11">
        <f>K19*I19</f>
        <v>700</v>
      </c>
      <c r="M19" s="11">
        <f>J19+L19</f>
        <v>1950</v>
      </c>
      <c r="N19" s="11">
        <f>M19-H19</f>
        <v>370.5</v>
      </c>
      <c r="O19" s="11">
        <f>L19</f>
        <v>700</v>
      </c>
      <c r="P19" s="4"/>
    </row>
    <row r="20" spans="1:16">
      <c r="A20" s="12" t="s">
        <v>77</v>
      </c>
      <c r="B20" s="5">
        <v>10</v>
      </c>
      <c r="C20" s="12">
        <v>0</v>
      </c>
      <c r="D20" s="4">
        <f>360/10</f>
        <v>36</v>
      </c>
      <c r="E20" s="4">
        <f t="shared" ref="E20:E28" si="9">(C20+(F20*B20))-K20</f>
        <v>0</v>
      </c>
      <c r="F20" s="4">
        <f>0+0</f>
        <v>0</v>
      </c>
      <c r="G20" s="11">
        <f t="shared" ref="G20:G28" si="10">E20*D20</f>
        <v>0</v>
      </c>
      <c r="H20" s="11">
        <f t="shared" ref="H20:H28" si="11">(E20+K20)*D20</f>
        <v>0</v>
      </c>
      <c r="I20" s="4">
        <v>50</v>
      </c>
      <c r="J20" s="11">
        <f t="shared" ref="J20:J28" si="12">(I20*E20)</f>
        <v>0</v>
      </c>
      <c r="K20" s="11">
        <f t="shared" ref="K20:K28" si="13">0+0</f>
        <v>0</v>
      </c>
      <c r="L20" s="11">
        <f t="shared" ref="L20:L27" si="14">K20*I20</f>
        <v>0</v>
      </c>
      <c r="M20" s="11">
        <f t="shared" ref="M20:M28" si="15">J20+L20</f>
        <v>0</v>
      </c>
      <c r="N20" s="11">
        <f t="shared" ref="N20:N28" si="16">M20-H20</f>
        <v>0</v>
      </c>
      <c r="O20" s="11">
        <f t="shared" ref="O20:O28" si="17">L20</f>
        <v>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8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si="13"/>
        <v>0</v>
      </c>
      <c r="L21" s="11">
        <f t="shared" si="14"/>
        <v>0</v>
      </c>
      <c r="M21" s="11">
        <f t="shared" si="15"/>
        <v>0</v>
      </c>
      <c r="N21" s="11">
        <f t="shared" si="16"/>
        <v>0</v>
      </c>
      <c r="O21" s="11">
        <f t="shared" si="17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8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3"/>
        <v>0</v>
      </c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8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3"/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8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3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8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3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8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3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8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3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8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3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1012.5</v>
      </c>
      <c r="H29" s="17">
        <f>SUM(H19:H28)</f>
        <v>1579.5</v>
      </c>
      <c r="I29" s="16"/>
      <c r="J29" s="17">
        <f>SUM(J19:J28)</f>
        <v>1250</v>
      </c>
      <c r="K29" s="18"/>
      <c r="L29" s="18">
        <f>SUM(L19:L28)</f>
        <v>700</v>
      </c>
      <c r="M29" s="21">
        <f>SUM(M19:M28)</f>
        <v>1950</v>
      </c>
      <c r="N29" s="21">
        <f>SUM(N19:N28)</f>
        <v>370.5</v>
      </c>
      <c r="O29" s="18">
        <f>SUM(O19:O28)-P29</f>
        <v>0</v>
      </c>
      <c r="P29" s="17">
        <f>0+0+100+50+350+200</f>
        <v>700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79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79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60.5</v>
      </c>
      <c r="F42" s="4">
        <f>0+0+1</f>
        <v>1</v>
      </c>
      <c r="G42" s="11">
        <f t="shared" ref="G42:G44" si="30">E42*D42</f>
        <v>4356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6655</v>
      </c>
      <c r="K42" s="11">
        <f>0+0+2.5+2.75+0.5+3.5</f>
        <v>9.25</v>
      </c>
      <c r="L42" s="11">
        <f t="shared" ref="L42:L44" si="33">K42*I42</f>
        <v>1017.5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1017.5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4356</v>
      </c>
      <c r="H45" s="17">
        <f>SUM(H42:H44)</f>
        <v>5022</v>
      </c>
      <c r="I45" s="16"/>
      <c r="J45" s="17">
        <f>SUM(J42:J44)</f>
        <v>6655</v>
      </c>
      <c r="K45" s="17"/>
      <c r="L45" s="17">
        <f>SUM(L42:L44)</f>
        <v>1017.5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</f>
        <v>1018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79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78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14</v>
      </c>
      <c r="F48" s="4">
        <f>0+0</f>
        <v>0</v>
      </c>
      <c r="G48" s="11">
        <f t="shared" ref="G48:G57" si="40">E48*D48</f>
        <v>3178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3500</v>
      </c>
      <c r="K48" s="11">
        <f>0+0+1</f>
        <v>1</v>
      </c>
      <c r="L48" s="11">
        <f t="shared" ref="L48:L57" si="43">K48*I48</f>
        <v>250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250</v>
      </c>
      <c r="P48" s="32"/>
    </row>
    <row r="49" spans="1:16" s="2" customFormat="1">
      <c r="A49" s="12" t="s">
        <v>80</v>
      </c>
      <c r="B49" s="5">
        <v>8</v>
      </c>
      <c r="C49" s="5">
        <v>15</v>
      </c>
      <c r="D49" s="66">
        <f>1816/8</f>
        <v>227</v>
      </c>
      <c r="E49" s="4">
        <f t="shared" si="39"/>
        <v>15</v>
      </c>
      <c r="F49" s="4">
        <f>0+0</f>
        <v>0</v>
      </c>
      <c r="G49" s="11">
        <f t="shared" si="40"/>
        <v>3405</v>
      </c>
      <c r="H49" s="11">
        <f t="shared" si="41"/>
        <v>3405</v>
      </c>
      <c r="I49" s="5">
        <v>250</v>
      </c>
      <c r="J49" s="11">
        <f t="shared" si="42"/>
        <v>3750</v>
      </c>
      <c r="K49" s="11">
        <f>0+0</f>
        <v>0</v>
      </c>
      <c r="L49" s="11">
        <f t="shared" si="43"/>
        <v>0</v>
      </c>
      <c r="M49" s="11">
        <f t="shared" si="44"/>
        <v>3750</v>
      </c>
      <c r="N49" s="11">
        <f t="shared" si="45"/>
        <v>345</v>
      </c>
      <c r="O49" s="11">
        <f t="shared" si="46"/>
        <v>0</v>
      </c>
      <c r="P49" s="32"/>
    </row>
    <row r="50" spans="1:16" s="2" customFormat="1">
      <c r="A50" s="12" t="s">
        <v>81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82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9983</v>
      </c>
      <c r="H58" s="17">
        <f>SUM(H48:H57)</f>
        <v>10210</v>
      </c>
      <c r="I58" s="39"/>
      <c r="J58" s="17">
        <f>SUM(J48:J57)</f>
        <v>11330</v>
      </c>
      <c r="K58" s="41"/>
      <c r="L58" s="17">
        <f>SUM(L48:L57)</f>
        <v>250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</f>
        <v>250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83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10</v>
      </c>
      <c r="F61" s="4">
        <f>0+0</f>
        <v>0</v>
      </c>
      <c r="G61" s="11">
        <f t="shared" ref="G61:G68" si="50">E61*D61</f>
        <v>1410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1550</v>
      </c>
      <c r="K61" s="11">
        <f>0+0+2+1</f>
        <v>3</v>
      </c>
      <c r="L61" s="11">
        <f t="shared" ref="L61:L68" si="53">K61*I61</f>
        <v>465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465</v>
      </c>
      <c r="P61" s="32"/>
    </row>
    <row r="62" spans="1:16" s="2" customFormat="1">
      <c r="A62" s="12" t="s">
        <v>84</v>
      </c>
      <c r="B62" s="5">
        <v>16</v>
      </c>
      <c r="C62" s="5">
        <v>7</v>
      </c>
      <c r="D62" s="66">
        <f>1237/16</f>
        <v>77.3125</v>
      </c>
      <c r="E62" s="4">
        <f t="shared" si="49"/>
        <v>5</v>
      </c>
      <c r="F62" s="4">
        <f>0+0</f>
        <v>0</v>
      </c>
      <c r="G62" s="11">
        <f t="shared" si="50"/>
        <v>386.5625</v>
      </c>
      <c r="H62" s="11">
        <f t="shared" si="51"/>
        <v>541.1875</v>
      </c>
      <c r="I62" s="5">
        <v>85</v>
      </c>
      <c r="J62" s="11">
        <f t="shared" si="52"/>
        <v>425</v>
      </c>
      <c r="K62" s="11">
        <f>0+0+1+1</f>
        <v>2</v>
      </c>
      <c r="L62" s="11">
        <f t="shared" si="53"/>
        <v>170</v>
      </c>
      <c r="M62" s="11">
        <f t="shared" si="54"/>
        <v>595</v>
      </c>
      <c r="N62" s="11">
        <f t="shared" si="55"/>
        <v>53.8125</v>
      </c>
      <c r="O62" s="11">
        <f t="shared" si="56"/>
        <v>170</v>
      </c>
      <c r="P62" s="32"/>
    </row>
    <row r="63" spans="1:16" s="2" customFormat="1">
      <c r="A63" s="12" t="s">
        <v>85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7</v>
      </c>
      <c r="F63" s="4">
        <f>0+0</f>
        <v>0</v>
      </c>
      <c r="G63" s="11">
        <f t="shared" si="50"/>
        <v>541.33333333333326</v>
      </c>
      <c r="H63" s="11">
        <f t="shared" si="51"/>
        <v>618.66666666666663</v>
      </c>
      <c r="I63" s="5">
        <v>85</v>
      </c>
      <c r="J63" s="11">
        <f t="shared" si="52"/>
        <v>595</v>
      </c>
      <c r="K63" s="11">
        <f>0+0+1</f>
        <v>1</v>
      </c>
      <c r="L63" s="11">
        <f t="shared" si="53"/>
        <v>85</v>
      </c>
      <c r="M63" s="11">
        <f t="shared" si="54"/>
        <v>680</v>
      </c>
      <c r="N63" s="11">
        <f t="shared" si="55"/>
        <v>61.333333333333371</v>
      </c>
      <c r="O63" s="11">
        <f t="shared" si="56"/>
        <v>85</v>
      </c>
      <c r="P63" s="32"/>
    </row>
    <row r="64" spans="1:16" s="2" customFormat="1">
      <c r="A64" s="12" t="s">
        <v>86</v>
      </c>
      <c r="B64" s="5">
        <v>16</v>
      </c>
      <c r="C64" s="5">
        <v>6</v>
      </c>
      <c r="D64" s="66">
        <f>1237/16</f>
        <v>77.3125</v>
      </c>
      <c r="E64" s="4">
        <f t="shared" si="49"/>
        <v>2</v>
      </c>
      <c r="F64" s="4">
        <f>0+0</f>
        <v>0</v>
      </c>
      <c r="G64" s="11">
        <f t="shared" si="50"/>
        <v>154.625</v>
      </c>
      <c r="H64" s="11">
        <f t="shared" si="51"/>
        <v>463.875</v>
      </c>
      <c r="I64" s="5">
        <v>85</v>
      </c>
      <c r="J64" s="11">
        <f t="shared" si="52"/>
        <v>170</v>
      </c>
      <c r="K64" s="11">
        <f>0+0+1+1+1+1</f>
        <v>4</v>
      </c>
      <c r="L64" s="11">
        <f t="shared" si="53"/>
        <v>340</v>
      </c>
      <c r="M64" s="11">
        <f t="shared" si="54"/>
        <v>510</v>
      </c>
      <c r="N64" s="11">
        <f t="shared" si="55"/>
        <v>46.125</v>
      </c>
      <c r="O64" s="11">
        <f t="shared" si="56"/>
        <v>340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2492.520833333333</v>
      </c>
      <c r="H69" s="17">
        <f>SUM(H61:H68)</f>
        <v>3456.7291666666665</v>
      </c>
      <c r="I69" s="39"/>
      <c r="J69" s="17">
        <f>SUM(J61:J68)</f>
        <v>2740</v>
      </c>
      <c r="K69" s="41"/>
      <c r="L69" s="17">
        <f>SUM(L61:L68)</f>
        <v>1060</v>
      </c>
      <c r="M69" s="17">
        <f>SUM(M61:M68)</f>
        <v>3800</v>
      </c>
      <c r="N69" s="17">
        <f>SUM(N61:N68)</f>
        <v>343.27083333333337</v>
      </c>
      <c r="O69" s="17">
        <f>SUM(O61:O68)-P69</f>
        <v>0</v>
      </c>
      <c r="P69" s="17">
        <f>0+0+255+395+240+170</f>
        <v>1060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56107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90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91</v>
      </c>
      <c r="B75" s="68">
        <f>0+0</f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32865.479166666664</v>
      </c>
    </row>
    <row r="77" spans="1:16">
      <c r="A77" s="23" t="s">
        <v>64</v>
      </c>
      <c r="B77" s="44">
        <f>J16+J29+J39+J45+J58+J69</f>
        <v>40310</v>
      </c>
    </row>
    <row r="78" spans="1:16" ht="15.75" thickBot="1">
      <c r="A78" s="45" t="s">
        <v>67</v>
      </c>
      <c r="B78" s="51">
        <f>B79-B74-B75</f>
        <v>10853.895833333336</v>
      </c>
    </row>
    <row r="79" spans="1:16">
      <c r="A79" s="46" t="s">
        <v>56</v>
      </c>
      <c r="B79" s="47">
        <f>H16+H29+H39+H45+H58+H69</f>
        <v>43009.895833333336</v>
      </c>
    </row>
    <row r="80" spans="1:16">
      <c r="A80" s="43" t="s">
        <v>62</v>
      </c>
      <c r="B80" s="48">
        <f>M16+M29+M39+M45+M58+M69</f>
        <v>52682.5</v>
      </c>
    </row>
    <row r="81" spans="1:2">
      <c r="A81" s="24" t="s">
        <v>61</v>
      </c>
      <c r="B81" s="27">
        <f>N16+N29+N39+N45+N58+N69</f>
        <v>9672.6041666666661</v>
      </c>
    </row>
    <row r="82" spans="1:2" ht="15.75" thickBot="1">
      <c r="A82" s="49" t="s">
        <v>70</v>
      </c>
      <c r="B82" s="50">
        <f>L16+L29+L39+L45+L58+L69</f>
        <v>12372.5</v>
      </c>
    </row>
    <row r="83" spans="1:2">
      <c r="A83" s="52" t="s">
        <v>66</v>
      </c>
      <c r="B83" s="53">
        <f>P16+P29+P39+P45+P58+P69</f>
        <v>12373</v>
      </c>
    </row>
    <row r="84" spans="1:2">
      <c r="A84" s="25" t="s">
        <v>65</v>
      </c>
      <c r="B84" s="28">
        <f>O16+O29+O39+O45+O58+O69</f>
        <v>-0.5</v>
      </c>
    </row>
    <row r="85" spans="1:2">
      <c r="A85" s="69" t="s">
        <v>92</v>
      </c>
      <c r="B85" s="70">
        <v>30221</v>
      </c>
    </row>
    <row r="86" spans="1:2" ht="15.75" thickBot="1">
      <c r="A86" s="57" t="s">
        <v>68</v>
      </c>
      <c r="B86" s="58">
        <f>B85+B83-B78-B87</f>
        <v>31740.104166666664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72049.604166666657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2015-03-04T18:38:27Z</dcterms:modified>
</cp:coreProperties>
</file>