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44"/>
  <c r="K43"/>
  <c r="K42"/>
  <c r="K27"/>
  <c r="K49"/>
  <c r="K59"/>
  <c r="K58"/>
  <c r="K55"/>
  <c r="K77"/>
  <c r="K75"/>
  <c r="K73"/>
  <c r="K71"/>
  <c r="K70"/>
  <c r="K69"/>
  <c r="K23"/>
  <c r="K13"/>
  <c r="K12"/>
  <c r="K10"/>
  <c r="K9"/>
  <c r="K8"/>
  <c r="K7"/>
  <c r="K5"/>
  <c r="F61"/>
  <c r="F9"/>
  <c r="K72" l="1"/>
  <c r="K74"/>
  <c r="K76"/>
  <c r="K78"/>
  <c r="K79"/>
  <c r="K56"/>
  <c r="K57"/>
  <c r="K60"/>
  <c r="K61"/>
  <c r="K62"/>
  <c r="K63"/>
  <c r="K64"/>
  <c r="K65"/>
  <c r="K39"/>
  <c r="K40"/>
  <c r="K41"/>
  <c r="K45"/>
  <c r="K24"/>
  <c r="K25"/>
  <c r="K26"/>
  <c r="K28"/>
  <c r="K29"/>
  <c r="K30"/>
  <c r="K31"/>
  <c r="K32"/>
  <c r="K33"/>
  <c r="K34"/>
  <c r="K6"/>
  <c r="K11"/>
  <c r="K14"/>
  <c r="K15"/>
  <c r="K16"/>
  <c r="K17"/>
  <c r="K18"/>
  <c r="K19"/>
  <c r="F70"/>
  <c r="F71"/>
  <c r="F72"/>
  <c r="F73"/>
  <c r="F74"/>
  <c r="F75"/>
  <c r="F76"/>
  <c r="F77"/>
  <c r="F78"/>
  <c r="F79"/>
  <c r="F69"/>
  <c r="F56"/>
  <c r="F57"/>
  <c r="F58"/>
  <c r="F59"/>
  <c r="F60"/>
  <c r="F62"/>
  <c r="F63"/>
  <c r="F64"/>
  <c r="F65"/>
  <c r="F49"/>
  <c r="F39"/>
  <c r="F40"/>
  <c r="F41"/>
  <c r="F42"/>
  <c r="F43"/>
  <c r="F44"/>
  <c r="F45"/>
  <c r="F24"/>
  <c r="F25"/>
  <c r="F26"/>
  <c r="F27"/>
  <c r="F28"/>
  <c r="F29"/>
  <c r="F30"/>
  <c r="F31"/>
  <c r="F32"/>
  <c r="F33"/>
  <c r="F34"/>
  <c r="F23"/>
  <c r="F6"/>
  <c r="F7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<sst xmlns="http://schemas.openxmlformats.org/spreadsheetml/2006/main" count="187" uniqueCount="104">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</sst>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113</v>
      </c>
      <c r="F5" s="4">
        <f>0+0</f>
        <v>0</v>
      </c>
      <c r="G5" s="11">
        <f>E5*D5</f>
        <v>2212.9166666666665</v>
      </c>
      <c r="H5" s="11">
        <f>(E5+K5)*D5</f>
        <v>2232.5</v>
      </c>
      <c r="I5" s="11">
        <v>30</v>
      </c>
      <c r="J5" s="11">
        <f>(I5*E5)</f>
        <v>3390</v>
      </c>
      <c r="K5" s="11">
        <f>0+0+1</f>
        <v>1</v>
      </c>
      <c r="L5" s="11">
        <f>K5*I5</f>
        <v>30</v>
      </c>
      <c r="M5" s="11">
        <f>J5+L5</f>
        <v>3420</v>
      </c>
      <c r="N5" s="11">
        <f>M5-H5</f>
        <v>1187.5</v>
      </c>
      <c r="O5" s="11">
        <f>L5</f>
        <v>30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89</v>
      </c>
      <c r="F6" s="4">
        <f t="shared" ref="F6:F19" si="1">0+0</f>
        <v>0</v>
      </c>
      <c r="G6" s="11">
        <f t="shared" ref="G6:G19" si="2">E6*D6</f>
        <v>2966.666666666667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3560</v>
      </c>
      <c r="K6" s="11">
        <f t="shared" ref="K6:K19" si="5">0+0</f>
        <v>0</v>
      </c>
      <c r="L6" s="11">
        <f t="shared" ref="L6:L20" si="6">K6*I6</f>
        <v>0</v>
      </c>
      <c r="M6" s="11">
        <f t="shared" ref="M6:M19" si="7">J6+L6</f>
        <v>3560</v>
      </c>
      <c r="N6" s="11">
        <f t="shared" ref="N6:N19" si="8">M6-H6</f>
        <v>593.33333333333303</v>
      </c>
      <c r="O6" s="11">
        <f t="shared" ref="O6:O19" si="9">L6</f>
        <v>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27</v>
      </c>
      <c r="F7" s="4">
        <f t="shared" si="1"/>
        <v>0</v>
      </c>
      <c r="G7" s="11">
        <f t="shared" si="2"/>
        <v>1642.5</v>
      </c>
      <c r="H7" s="11">
        <f t="shared" si="3"/>
        <v>1764.1666666666667</v>
      </c>
      <c r="I7" s="11">
        <v>70</v>
      </c>
      <c r="J7" s="11">
        <f t="shared" si="4"/>
        <v>1890</v>
      </c>
      <c r="K7" s="11">
        <f>0+0+2</f>
        <v>2</v>
      </c>
      <c r="L7" s="11">
        <f t="shared" si="6"/>
        <v>140</v>
      </c>
      <c r="M7" s="11">
        <f t="shared" si="7"/>
        <v>2030</v>
      </c>
      <c r="N7" s="11">
        <f t="shared" si="8"/>
        <v>265.83333333333326</v>
      </c>
      <c r="O7" s="11">
        <f t="shared" si="9"/>
        <v>140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17</v>
      </c>
      <c r="F8" s="4">
        <f t="shared" si="1"/>
        <v>0</v>
      </c>
      <c r="G8" s="11">
        <f t="shared" si="2"/>
        <v>495.83333333333337</v>
      </c>
      <c r="H8" s="11">
        <f t="shared" si="3"/>
        <v>583.33333333333337</v>
      </c>
      <c r="I8" s="11">
        <v>40</v>
      </c>
      <c r="J8" s="11">
        <f t="shared" si="4"/>
        <v>680</v>
      </c>
      <c r="K8" s="11">
        <f>0+0+3</f>
        <v>3</v>
      </c>
      <c r="L8" s="11">
        <f t="shared" si="6"/>
        <v>120</v>
      </c>
      <c r="M8" s="11">
        <f t="shared" si="7"/>
        <v>800</v>
      </c>
      <c r="N8" s="11">
        <f t="shared" si="8"/>
        <v>216.66666666666663</v>
      </c>
      <c r="O8" s="11">
        <f t="shared" si="9"/>
        <v>120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27</v>
      </c>
      <c r="F9" s="4">
        <f>0+0+1</f>
        <v>1</v>
      </c>
      <c r="G9" s="11">
        <f t="shared" si="2"/>
        <v>1440</v>
      </c>
      <c r="H9" s="11">
        <f t="shared" si="3"/>
        <v>1493.3333333333335</v>
      </c>
      <c r="I9" s="11">
        <v>65</v>
      </c>
      <c r="J9" s="11">
        <f t="shared" si="4"/>
        <v>1755</v>
      </c>
      <c r="K9" s="11">
        <f>0+0+1</f>
        <v>1</v>
      </c>
      <c r="L9" s="11">
        <f t="shared" si="6"/>
        <v>65</v>
      </c>
      <c r="M9" s="11">
        <f t="shared" si="7"/>
        <v>1820</v>
      </c>
      <c r="N9" s="11">
        <f t="shared" si="8"/>
        <v>326.66666666666652</v>
      </c>
      <c r="O9" s="11">
        <f t="shared" si="9"/>
        <v>65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13</v>
      </c>
      <c r="F10" s="4">
        <f t="shared" si="1"/>
        <v>0</v>
      </c>
      <c r="G10" s="11">
        <f t="shared" si="2"/>
        <v>1061.6666666666667</v>
      </c>
      <c r="H10" s="11">
        <f t="shared" si="3"/>
        <v>1306.6666666666667</v>
      </c>
      <c r="I10" s="11">
        <v>100</v>
      </c>
      <c r="J10" s="11">
        <f t="shared" si="4"/>
        <v>1300</v>
      </c>
      <c r="K10" s="11">
        <f>0+0+3</f>
        <v>3</v>
      </c>
      <c r="L10" s="11">
        <f t="shared" si="6"/>
        <v>300</v>
      </c>
      <c r="M10" s="11">
        <f t="shared" si="7"/>
        <v>1600</v>
      </c>
      <c r="N10" s="11">
        <f t="shared" si="8"/>
        <v>293.33333333333326</v>
      </c>
      <c r="O10" s="11">
        <f t="shared" si="9"/>
        <v>300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16</v>
      </c>
      <c r="F11" s="4">
        <f t="shared" si="1"/>
        <v>0</v>
      </c>
      <c r="G11" s="11">
        <f t="shared" si="2"/>
        <v>2133.3333333333335</v>
      </c>
      <c r="H11" s="11">
        <f t="shared" si="3"/>
        <v>2133.3333333333335</v>
      </c>
      <c r="I11" s="11">
        <v>150</v>
      </c>
      <c r="J11" s="11">
        <f t="shared" si="4"/>
        <v>2400</v>
      </c>
      <c r="K11" s="11">
        <f t="shared" si="5"/>
        <v>0</v>
      </c>
      <c r="L11" s="11">
        <f t="shared" si="6"/>
        <v>0</v>
      </c>
      <c r="M11" s="11">
        <f t="shared" si="7"/>
        <v>2400</v>
      </c>
      <c r="N11" s="11">
        <f t="shared" si="8"/>
        <v>266.66666666666652</v>
      </c>
      <c r="O11" s="11">
        <f t="shared" si="9"/>
        <v>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11</v>
      </c>
      <c r="F12" s="4">
        <f t="shared" si="1"/>
        <v>0</v>
      </c>
      <c r="G12" s="11">
        <f t="shared" si="2"/>
        <v>550</v>
      </c>
      <c r="H12" s="11">
        <f t="shared" si="3"/>
        <v>600</v>
      </c>
      <c r="I12" s="64">
        <v>60</v>
      </c>
      <c r="J12" s="64">
        <f t="shared" si="4"/>
        <v>660</v>
      </c>
      <c r="K12" s="11">
        <f>0+0+1</f>
        <v>1</v>
      </c>
      <c r="L12" s="11">
        <f t="shared" si="6"/>
        <v>60</v>
      </c>
      <c r="M12" s="11">
        <f t="shared" si="7"/>
        <v>720</v>
      </c>
      <c r="N12" s="11">
        <f t="shared" si="8"/>
        <v>120</v>
      </c>
      <c r="O12" s="11">
        <f t="shared" si="9"/>
        <v>60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23</v>
      </c>
      <c r="F13" s="4">
        <f t="shared" si="1"/>
        <v>0</v>
      </c>
      <c r="G13" s="11">
        <f t="shared" si="2"/>
        <v>1092.5</v>
      </c>
      <c r="H13" s="11">
        <f t="shared" si="3"/>
        <v>1140</v>
      </c>
      <c r="I13" s="64">
        <v>60</v>
      </c>
      <c r="J13" s="64">
        <f t="shared" si="4"/>
        <v>1380</v>
      </c>
      <c r="K13" s="11">
        <f>0+0+1</f>
        <v>1</v>
      </c>
      <c r="L13" s="11">
        <f t="shared" si="6"/>
        <v>60</v>
      </c>
      <c r="M13" s="11">
        <f t="shared" si="7"/>
        <v>1440</v>
      </c>
      <c r="N13" s="11">
        <f t="shared" si="8"/>
        <v>300</v>
      </c>
      <c r="O13" s="11">
        <f t="shared" si="9"/>
        <v>60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si="5"/>
        <v>0</v>
      </c>
      <c r="L14" s="11">
        <f>K14*I14</f>
        <v>0</v>
      </c>
      <c r="M14" s="11">
        <f>J14+L14</f>
        <v>0</v>
      </c>
      <c r="N14" s="11">
        <f t="shared" si="8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3</v>
      </c>
      <c r="F15" s="4">
        <f t="shared" si="1"/>
        <v>0</v>
      </c>
      <c r="G15" s="11">
        <f t="shared" si="2"/>
        <v>145</v>
      </c>
      <c r="H15" s="11">
        <f t="shared" si="3"/>
        <v>145</v>
      </c>
      <c r="I15" s="64">
        <v>60</v>
      </c>
      <c r="J15" s="64">
        <f t="shared" si="4"/>
        <v>180</v>
      </c>
      <c r="K15" s="11">
        <f t="shared" si="5"/>
        <v>0</v>
      </c>
      <c r="L15" s="11">
        <f>K15*I15</f>
        <v>0</v>
      </c>
      <c r="M15" s="11">
        <f>J15+L15</f>
        <v>180</v>
      </c>
      <c r="N15" s="11">
        <f t="shared" si="8"/>
        <v>35</v>
      </c>
      <c r="O15" s="11">
        <f>L15</f>
        <v>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1</v>
      </c>
      <c r="F16" s="4">
        <f t="shared" si="1"/>
        <v>0</v>
      </c>
      <c r="G16" s="11">
        <f t="shared" si="2"/>
        <v>20</v>
      </c>
      <c r="H16" s="11">
        <f>(E16+K16)*D16</f>
        <v>20</v>
      </c>
      <c r="I16" s="64">
        <v>30</v>
      </c>
      <c r="J16" s="64">
        <f t="shared" si="4"/>
        <v>30</v>
      </c>
      <c r="K16" s="11">
        <f t="shared" si="5"/>
        <v>0</v>
      </c>
      <c r="L16" s="11">
        <f t="shared" si="6"/>
        <v>0</v>
      </c>
      <c r="M16" s="11">
        <f t="shared" si="7"/>
        <v>30</v>
      </c>
      <c r="N16" s="11">
        <f>M16-H16</f>
        <v>10</v>
      </c>
      <c r="O16" s="11">
        <f t="shared" si="9"/>
        <v>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5"/>
        <v>0</v>
      </c>
      <c r="L17" s="11">
        <f t="shared" si="6"/>
        <v>0</v>
      </c>
      <c r="M17" s="11">
        <f t="shared" si="7"/>
        <v>0</v>
      </c>
      <c r="N17" s="11">
        <f>M17-H17</f>
        <v>0</v>
      </c>
      <c r="O17" s="11">
        <f t="shared" si="9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5"/>
        <v>0</v>
      </c>
      <c r="L18" s="11">
        <f t="shared" si="6"/>
        <v>0</v>
      </c>
      <c r="M18" s="11">
        <f t="shared" si="7"/>
        <v>0</v>
      </c>
      <c r="N18" s="11">
        <f t="shared" si="8"/>
        <v>0</v>
      </c>
      <c r="O18" s="11">
        <f t="shared" si="9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5"/>
        <v>0</v>
      </c>
      <c r="L19" s="11">
        <f t="shared" si="6"/>
        <v>0</v>
      </c>
      <c r="M19" s="11">
        <f t="shared" si="7"/>
        <v>0</v>
      </c>
      <c r="N19" s="11">
        <f t="shared" si="8"/>
        <v>0</v>
      </c>
      <c r="O19" s="11">
        <f t="shared" si="9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13760.416666666668</v>
      </c>
      <c r="H20" s="17">
        <f>SUM(H5:H16)</f>
        <v>14385</v>
      </c>
      <c r="I20" s="17"/>
      <c r="J20" s="17">
        <f>SUM(J5:J16)</f>
        <v>17225</v>
      </c>
      <c r="K20" s="11"/>
      <c r="L20" s="11">
        <f t="shared" si="6"/>
        <v>0</v>
      </c>
      <c r="M20" s="18">
        <f>SUM(M5:M16)</f>
        <v>18000</v>
      </c>
      <c r="N20" s="18">
        <f>SUM(N5:N16)</f>
        <v>3614.9999999999995</v>
      </c>
      <c r="O20" s="18">
        <f>SUM(O5:O16)-P20</f>
        <v>0</v>
      </c>
      <c r="P20" s="17">
        <f>0+0+775</f>
        <v>775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9</v>
      </c>
      <c r="F23" s="4">
        <f>0+0</f>
        <v>0</v>
      </c>
      <c r="G23" s="11">
        <f>E23*D23</f>
        <v>364.5</v>
      </c>
      <c r="H23" s="11">
        <f>(E23+K23)*D23</f>
        <v>405</v>
      </c>
      <c r="I23" s="4">
        <v>50</v>
      </c>
      <c r="J23" s="11">
        <f>(I23*E23)</f>
        <v>450</v>
      </c>
      <c r="K23" s="11">
        <f>0+0+1</f>
        <v>1</v>
      </c>
      <c r="L23" s="11">
        <f>K23*I23</f>
        <v>50</v>
      </c>
      <c r="M23" s="11">
        <f>J23+L23</f>
        <v>500</v>
      </c>
      <c r="N23" s="11">
        <f>M23-H23</f>
        <v>95</v>
      </c>
      <c r="O23" s="11">
        <f>L23</f>
        <v>50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12</v>
      </c>
      <c r="F24" s="4">
        <f t="shared" ref="F24:F34" si="11">0+0</f>
        <v>0</v>
      </c>
      <c r="G24" s="11">
        <f t="shared" ref="G24:G34" si="12">E24*D24</f>
        <v>470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600</v>
      </c>
      <c r="K24" s="11">
        <f t="shared" ref="K24:K34" si="15">0+0</f>
        <v>0</v>
      </c>
      <c r="L24" s="11">
        <f t="shared" ref="L24:L33" si="16">K24*I24</f>
        <v>0</v>
      </c>
      <c r="M24" s="11">
        <f t="shared" ref="M24:M34" si="17">J24+L24</f>
        <v>600</v>
      </c>
      <c r="N24" s="11">
        <f t="shared" ref="N24:N34" si="18">M24-H24</f>
        <v>130</v>
      </c>
      <c r="O24" s="11">
        <f t="shared" ref="O24:O34" si="19">L24</f>
        <v>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22</v>
      </c>
      <c r="F25" s="4">
        <f t="shared" si="11"/>
        <v>0</v>
      </c>
      <c r="G25" s="11">
        <f t="shared" si="12"/>
        <v>990</v>
      </c>
      <c r="H25" s="11">
        <f t="shared" si="13"/>
        <v>990</v>
      </c>
      <c r="I25" s="4">
        <v>50</v>
      </c>
      <c r="J25" s="11">
        <f t="shared" si="14"/>
        <v>1100</v>
      </c>
      <c r="K25" s="11">
        <f t="shared" si="15"/>
        <v>0</v>
      </c>
      <c r="L25" s="11">
        <f t="shared" si="16"/>
        <v>0</v>
      </c>
      <c r="M25" s="11">
        <f t="shared" si="17"/>
        <v>1100</v>
      </c>
      <c r="N25" s="11">
        <f t="shared" si="18"/>
        <v>110</v>
      </c>
      <c r="O25" s="11">
        <f t="shared" si="19"/>
        <v>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5</v>
      </c>
      <c r="F26" s="4">
        <f t="shared" si="11"/>
        <v>0</v>
      </c>
      <c r="G26" s="11">
        <f t="shared" si="12"/>
        <v>516.66666666666663</v>
      </c>
      <c r="H26" s="11">
        <f t="shared" si="13"/>
        <v>516.66666666666663</v>
      </c>
      <c r="I26" s="4">
        <v>110</v>
      </c>
      <c r="J26" s="11">
        <f t="shared" si="14"/>
        <v>550</v>
      </c>
      <c r="K26" s="11">
        <f t="shared" si="15"/>
        <v>0</v>
      </c>
      <c r="L26" s="11">
        <f t="shared" si="16"/>
        <v>0</v>
      </c>
      <c r="M26" s="11">
        <f t="shared" si="17"/>
        <v>550</v>
      </c>
      <c r="N26" s="11">
        <f t="shared" si="18"/>
        <v>33.333333333333371</v>
      </c>
      <c r="O26" s="11">
        <f t="shared" si="19"/>
        <v>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1</v>
      </c>
      <c r="F27" s="4">
        <f t="shared" si="11"/>
        <v>0</v>
      </c>
      <c r="G27" s="11">
        <f t="shared" si="12"/>
        <v>52.708333333333336</v>
      </c>
      <c r="H27" s="11">
        <f t="shared" si="13"/>
        <v>105.41666666666667</v>
      </c>
      <c r="I27" s="4">
        <v>60</v>
      </c>
      <c r="J27" s="11">
        <f t="shared" si="14"/>
        <v>60</v>
      </c>
      <c r="K27" s="11">
        <f>0+0+1</f>
        <v>1</v>
      </c>
      <c r="L27" s="11">
        <f t="shared" si="16"/>
        <v>60</v>
      </c>
      <c r="M27" s="11">
        <f t="shared" si="17"/>
        <v>120</v>
      </c>
      <c r="N27" s="11">
        <f t="shared" si="18"/>
        <v>14.583333333333329</v>
      </c>
      <c r="O27" s="11">
        <f t="shared" si="19"/>
        <v>60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2</v>
      </c>
      <c r="F28" s="4">
        <f t="shared" si="11"/>
        <v>0</v>
      </c>
      <c r="G28" s="11">
        <f t="shared" si="12"/>
        <v>196.66666666666666</v>
      </c>
      <c r="H28" s="11">
        <f t="shared" si="13"/>
        <v>196.66666666666666</v>
      </c>
      <c r="I28" s="4">
        <v>110</v>
      </c>
      <c r="J28" s="11">
        <f t="shared" si="14"/>
        <v>220</v>
      </c>
      <c r="K28" s="11">
        <f t="shared" si="15"/>
        <v>0</v>
      </c>
      <c r="L28" s="11">
        <f t="shared" si="16"/>
        <v>0</v>
      </c>
      <c r="M28" s="11">
        <f t="shared" si="17"/>
        <v>220</v>
      </c>
      <c r="N28" s="11">
        <f t="shared" si="18"/>
        <v>23.333333333333343</v>
      </c>
      <c r="O28" s="11">
        <f t="shared" si="19"/>
        <v>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7</v>
      </c>
      <c r="F30" s="4">
        <f t="shared" si="11"/>
        <v>0</v>
      </c>
      <c r="G30" s="11">
        <f>E30*D30</f>
        <v>688.33333333333326</v>
      </c>
      <c r="H30" s="11">
        <f t="shared" si="13"/>
        <v>688.33333333333326</v>
      </c>
      <c r="I30" s="4">
        <v>115</v>
      </c>
      <c r="J30" s="11">
        <f t="shared" si="14"/>
        <v>805</v>
      </c>
      <c r="K30" s="11">
        <f t="shared" si="15"/>
        <v>0</v>
      </c>
      <c r="L30" s="11">
        <f t="shared" si="16"/>
        <v>0</v>
      </c>
      <c r="M30" s="11">
        <f t="shared" si="17"/>
        <v>805</v>
      </c>
      <c r="N30" s="11">
        <f t="shared" si="18"/>
        <v>116.66666666666674</v>
      </c>
      <c r="O30" s="11">
        <f t="shared" si="19"/>
        <v>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5"/>
        <v>0</v>
      </c>
      <c r="L31" s="11">
        <f t="shared" si="16"/>
        <v>0</v>
      </c>
      <c r="M31" s="11">
        <f t="shared" si="17"/>
        <v>0</v>
      </c>
      <c r="N31" s="11">
        <f t="shared" si="18"/>
        <v>0</v>
      </c>
      <c r="O31" s="11">
        <f t="shared" si="19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5"/>
        <v>0</v>
      </c>
      <c r="L32" s="11">
        <f t="shared" si="16"/>
        <v>0</v>
      </c>
      <c r="M32" s="11">
        <f t="shared" si="17"/>
        <v>0</v>
      </c>
      <c r="N32" s="11">
        <f t="shared" si="18"/>
        <v>0</v>
      </c>
      <c r="O32" s="11">
        <f t="shared" si="19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12</v>
      </c>
      <c r="F33" s="4">
        <f t="shared" si="11"/>
        <v>0</v>
      </c>
      <c r="G33" s="11">
        <f t="shared" si="12"/>
        <v>1100</v>
      </c>
      <c r="H33" s="11">
        <f t="shared" si="13"/>
        <v>1100</v>
      </c>
      <c r="I33" s="4">
        <v>115</v>
      </c>
      <c r="J33" s="11">
        <f t="shared" si="14"/>
        <v>1380</v>
      </c>
      <c r="K33" s="11">
        <f t="shared" si="15"/>
        <v>0</v>
      </c>
      <c r="L33" s="11">
        <f t="shared" si="16"/>
        <v>0</v>
      </c>
      <c r="M33" s="11">
        <f t="shared" si="17"/>
        <v>1380</v>
      </c>
      <c r="N33" s="11">
        <f t="shared" si="18"/>
        <v>280</v>
      </c>
      <c r="O33" s="11">
        <f t="shared" si="19"/>
        <v>0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2</v>
      </c>
      <c r="F34" s="4">
        <f t="shared" si="11"/>
        <v>0</v>
      </c>
      <c r="G34" s="11">
        <f t="shared" si="12"/>
        <v>275</v>
      </c>
      <c r="H34" s="11">
        <f t="shared" si="13"/>
        <v>275</v>
      </c>
      <c r="I34" s="4">
        <v>155</v>
      </c>
      <c r="J34" s="11">
        <f t="shared" si="14"/>
        <v>310</v>
      </c>
      <c r="K34" s="11">
        <f t="shared" si="15"/>
        <v>0</v>
      </c>
      <c r="L34" s="11">
        <f>K34*I34</f>
        <v>0</v>
      </c>
      <c r="M34" s="11">
        <f t="shared" si="17"/>
        <v>310</v>
      </c>
      <c r="N34" s="11">
        <f t="shared" si="18"/>
        <v>35</v>
      </c>
      <c r="O34" s="11">
        <f t="shared" si="19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4653.875</v>
      </c>
      <c r="H35" s="17">
        <f>SUM(H23:H34)</f>
        <v>4747.083333333333</v>
      </c>
      <c r="I35" s="16"/>
      <c r="J35" s="17">
        <f>SUM(J23:J34)</f>
        <v>5475</v>
      </c>
      <c r="K35" s="11">
        <f t="shared" ref="K35" si="21">0+0</f>
        <v>0</v>
      </c>
      <c r="L35" s="18">
        <f>SUM(L23:L34)</f>
        <v>110</v>
      </c>
      <c r="M35" s="21">
        <f>SUM(M23:M34)</f>
        <v>5585</v>
      </c>
      <c r="N35" s="21">
        <f>SUM(N23:N34)</f>
        <v>837.91666666666674</v>
      </c>
      <c r="O35" s="18">
        <f>SUM(O23:O34)-P35</f>
        <v>0</v>
      </c>
      <c r="P35" s="17">
        <f>0+0+110</f>
        <v>110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4</v>
      </c>
      <c r="F40" s="4">
        <f t="shared" si="27"/>
        <v>0</v>
      </c>
      <c r="G40" s="11">
        <f t="shared" si="28"/>
        <v>506.66666666666669</v>
      </c>
      <c r="H40" s="11">
        <f t="shared" si="29"/>
        <v>506.66666666666669</v>
      </c>
      <c r="I40" s="4">
        <v>146</v>
      </c>
      <c r="J40" s="11">
        <f t="shared" si="23"/>
        <v>584</v>
      </c>
      <c r="K40" s="11">
        <f t="shared" si="30"/>
        <v>0</v>
      </c>
      <c r="L40" s="11">
        <f t="shared" si="31"/>
        <v>0</v>
      </c>
      <c r="M40" s="11">
        <f t="shared" si="24"/>
        <v>584</v>
      </c>
      <c r="N40" s="11">
        <f t="shared" si="25"/>
        <v>77.333333333333314</v>
      </c>
      <c r="O40" s="11">
        <f t="shared" si="26"/>
        <v>0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7</v>
      </c>
      <c r="F41" s="4">
        <f t="shared" si="27"/>
        <v>0</v>
      </c>
      <c r="G41" s="11">
        <f t="shared" si="28"/>
        <v>825.41666666666674</v>
      </c>
      <c r="H41" s="11">
        <f t="shared" si="29"/>
        <v>825.41666666666674</v>
      </c>
      <c r="I41" s="4">
        <v>130</v>
      </c>
      <c r="J41" s="11">
        <f t="shared" si="23"/>
        <v>910</v>
      </c>
      <c r="K41" s="11">
        <f t="shared" si="30"/>
        <v>0</v>
      </c>
      <c r="L41" s="11">
        <f>K41*I41</f>
        <v>0</v>
      </c>
      <c r="M41" s="11">
        <f t="shared" si="24"/>
        <v>910</v>
      </c>
      <c r="N41" s="11">
        <f t="shared" si="25"/>
        <v>84.583333333333258</v>
      </c>
      <c r="O41" s="11">
        <f t="shared" si="26"/>
        <v>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19</v>
      </c>
      <c r="F42" s="4">
        <f t="shared" si="27"/>
        <v>0</v>
      </c>
      <c r="G42" s="11">
        <f t="shared" si="28"/>
        <v>1215.2083333333335</v>
      </c>
      <c r="H42" s="11">
        <f t="shared" si="29"/>
        <v>1343.125</v>
      </c>
      <c r="I42" s="4">
        <v>75</v>
      </c>
      <c r="J42" s="11">
        <f t="shared" si="23"/>
        <v>1425</v>
      </c>
      <c r="K42" s="11">
        <f>0+0+2</f>
        <v>2</v>
      </c>
      <c r="L42" s="11">
        <f t="shared" si="31"/>
        <v>150</v>
      </c>
      <c r="M42" s="11">
        <f t="shared" si="24"/>
        <v>1575</v>
      </c>
      <c r="N42" s="11">
        <f t="shared" si="25"/>
        <v>231.875</v>
      </c>
      <c r="O42" s="11">
        <f t="shared" si="26"/>
        <v>150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12</v>
      </c>
      <c r="F43" s="4">
        <f t="shared" si="27"/>
        <v>0</v>
      </c>
      <c r="G43" s="11">
        <f t="shared" si="28"/>
        <v>1385</v>
      </c>
      <c r="H43" s="11">
        <f t="shared" si="29"/>
        <v>1500.4166666666667</v>
      </c>
      <c r="I43" s="4">
        <v>130</v>
      </c>
      <c r="J43" s="11">
        <f t="shared" si="23"/>
        <v>1560</v>
      </c>
      <c r="K43" s="11">
        <f>0+0+1</f>
        <v>1</v>
      </c>
      <c r="L43" s="11">
        <f t="shared" si="31"/>
        <v>130</v>
      </c>
      <c r="M43" s="11">
        <f t="shared" si="24"/>
        <v>1690</v>
      </c>
      <c r="N43" s="11">
        <f t="shared" si="25"/>
        <v>189.58333333333326</v>
      </c>
      <c r="O43" s="11">
        <f t="shared" si="26"/>
        <v>130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4.25</v>
      </c>
      <c r="F44" s="4">
        <f t="shared" si="27"/>
        <v>0</v>
      </c>
      <c r="G44" s="11">
        <f t="shared" si="28"/>
        <v>306</v>
      </c>
      <c r="H44" s="11">
        <f t="shared" si="29"/>
        <v>522</v>
      </c>
      <c r="I44" s="4">
        <v>100</v>
      </c>
      <c r="J44" s="11">
        <f t="shared" si="23"/>
        <v>425</v>
      </c>
      <c r="K44" s="11">
        <f>0+0+3</f>
        <v>3</v>
      </c>
      <c r="L44" s="11">
        <f>K44*I44</f>
        <v>300</v>
      </c>
      <c r="M44" s="11">
        <f>J43+L43</f>
        <v>1690</v>
      </c>
      <c r="N44" s="11">
        <f t="shared" si="25"/>
        <v>1168</v>
      </c>
      <c r="O44" s="11">
        <f t="shared" si="26"/>
        <v>300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4238.291666666667</v>
      </c>
      <c r="H46" s="11">
        <f t="shared" si="29"/>
        <v>0</v>
      </c>
      <c r="I46" s="16"/>
      <c r="J46" s="21">
        <f>SUM(J38:J45)</f>
        <v>4904</v>
      </c>
      <c r="K46" s="11"/>
      <c r="L46" s="17">
        <f>SUM(L38:L45)</f>
        <v>580</v>
      </c>
      <c r="M46" s="21">
        <f>SUM(M38:M45)</f>
        <v>6449</v>
      </c>
      <c r="N46" s="11">
        <f t="shared" si="25"/>
        <v>6449</v>
      </c>
      <c r="O46" s="18">
        <f>SUM(O38:O45)-P46</f>
        <v>0</v>
      </c>
      <c r="P46" s="17">
        <f>0+0+580</f>
        <v>580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26.75</v>
      </c>
      <c r="F49" s="4">
        <f>0+0</f>
        <v>0</v>
      </c>
      <c r="G49" s="11">
        <f>E49*D49</f>
        <v>2177.4500000000003</v>
      </c>
      <c r="H49" s="11">
        <f>(E49+K49)*D49</f>
        <v>2319.9</v>
      </c>
      <c r="I49" s="4">
        <v>110</v>
      </c>
      <c r="J49" s="11">
        <f>(I49*E49)</f>
        <v>2942.5</v>
      </c>
      <c r="K49" s="11">
        <f>0+0+1.75</f>
        <v>1.75</v>
      </c>
      <c r="L49" s="11">
        <f>K49*I49</f>
        <v>192.5</v>
      </c>
      <c r="M49" s="11">
        <f>J49+L49</f>
        <v>3135</v>
      </c>
      <c r="N49" s="11">
        <f>M49-H49</f>
        <v>815.09999999999991</v>
      </c>
      <c r="O49" s="11">
        <f>L49</f>
        <v>192.5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2177.4500000000003</v>
      </c>
      <c r="H52" s="17">
        <f>SUM(H49:H51)</f>
        <v>2319.9</v>
      </c>
      <c r="I52" s="16"/>
      <c r="J52" s="17">
        <f>SUM(J49:J51)</f>
        <v>2942.5</v>
      </c>
      <c r="K52" s="17"/>
      <c r="L52" s="17">
        <f>SUM(L49:L51)</f>
        <v>192.5</v>
      </c>
      <c r="M52" s="17">
        <f>SUM(M49:M51)</f>
        <v>3135</v>
      </c>
      <c r="N52" s="17">
        <f>SUM(N49:N51)</f>
        <v>815.09999999999991</v>
      </c>
      <c r="O52" s="17">
        <f>SUM(O49:O51)-P52</f>
        <v>-0.5</v>
      </c>
      <c r="P52" s="17">
        <f>0+0+193</f>
        <v>193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6</v>
      </c>
      <c r="F56" s="4">
        <f t="shared" ref="F56:F65" si="40">0+0</f>
        <v>0</v>
      </c>
      <c r="G56" s="11">
        <f t="shared" si="34"/>
        <v>1417.5</v>
      </c>
      <c r="H56" s="11">
        <f t="shared" si="35"/>
        <v>1417.5</v>
      </c>
      <c r="I56" s="5">
        <v>250</v>
      </c>
      <c r="J56" s="11">
        <f t="shared" si="36"/>
        <v>1500</v>
      </c>
      <c r="K56" s="11">
        <f t="shared" ref="K56:K65" si="41">0+0</f>
        <v>0</v>
      </c>
      <c r="L56" s="11">
        <f t="shared" ref="L56:L65" si="42">K56*I56</f>
        <v>0</v>
      </c>
      <c r="M56" s="11">
        <f t="shared" si="37"/>
        <v>1500</v>
      </c>
      <c r="N56" s="11">
        <f t="shared" si="38"/>
        <v>82.5</v>
      </c>
      <c r="O56" s="11">
        <f t="shared" si="39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si="41"/>
        <v>0</v>
      </c>
      <c r="L57" s="11">
        <f t="shared" si="42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2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5</v>
      </c>
      <c r="F59" s="4">
        <f t="shared" si="40"/>
        <v>0</v>
      </c>
      <c r="G59" s="11">
        <f t="shared" si="34"/>
        <v>62.5</v>
      </c>
      <c r="H59" s="11">
        <f t="shared" si="35"/>
        <v>87.5</v>
      </c>
      <c r="I59" s="5">
        <v>20</v>
      </c>
      <c r="J59" s="11">
        <f t="shared" si="36"/>
        <v>100</v>
      </c>
      <c r="K59" s="11">
        <f>0+0+2</f>
        <v>2</v>
      </c>
      <c r="L59" s="11">
        <f t="shared" si="42"/>
        <v>40</v>
      </c>
      <c r="M59" s="11">
        <f t="shared" si="37"/>
        <v>140</v>
      </c>
      <c r="N59" s="11">
        <f t="shared" si="38"/>
        <v>52.5</v>
      </c>
      <c r="O59" s="11">
        <f t="shared" si="39"/>
        <v>40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38</v>
      </c>
      <c r="F60" s="4">
        <f t="shared" si="40"/>
        <v>0</v>
      </c>
      <c r="G60" s="11">
        <f t="shared" si="34"/>
        <v>1140</v>
      </c>
      <c r="H60" s="11">
        <f t="shared" si="35"/>
        <v>1140</v>
      </c>
      <c r="I60" s="5">
        <v>35</v>
      </c>
      <c r="J60" s="11">
        <f t="shared" si="36"/>
        <v>1330</v>
      </c>
      <c r="K60" s="11">
        <f t="shared" si="41"/>
        <v>0</v>
      </c>
      <c r="L60" s="11">
        <f t="shared" si="42"/>
        <v>0</v>
      </c>
      <c r="M60" s="11">
        <f t="shared" si="37"/>
        <v>1330</v>
      </c>
      <c r="N60" s="11">
        <f t="shared" si="38"/>
        <v>190</v>
      </c>
      <c r="O60" s="11">
        <f t="shared" si="39"/>
        <v>0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8</v>
      </c>
      <c r="F61" s="4">
        <f>0+0+1</f>
        <v>1</v>
      </c>
      <c r="G61" s="11">
        <f t="shared" si="34"/>
        <v>1800</v>
      </c>
      <c r="H61" s="11">
        <f t="shared" si="35"/>
        <v>1800</v>
      </c>
      <c r="I61" s="5">
        <v>250</v>
      </c>
      <c r="J61" s="11">
        <f t="shared" si="36"/>
        <v>2000</v>
      </c>
      <c r="K61" s="11">
        <f t="shared" si="41"/>
        <v>0</v>
      </c>
      <c r="L61" s="11">
        <f t="shared" si="42"/>
        <v>0</v>
      </c>
      <c r="M61" s="11">
        <f t="shared" si="37"/>
        <v>2000</v>
      </c>
      <c r="N61" s="11">
        <f t="shared" si="38"/>
        <v>200</v>
      </c>
      <c r="O61" s="11">
        <f t="shared" si="39"/>
        <v>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1"/>
        <v>0</v>
      </c>
      <c r="L62" s="11">
        <f t="shared" si="42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1"/>
        <v>0</v>
      </c>
      <c r="L63" s="11">
        <f t="shared" si="42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1"/>
        <v>0</v>
      </c>
      <c r="L64" s="11">
        <f t="shared" si="42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1"/>
        <v>0</v>
      </c>
      <c r="L65" s="11">
        <f t="shared" si="42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7280</v>
      </c>
      <c r="H66" s="17">
        <f>SUM(H55:H65)</f>
        <v>7532</v>
      </c>
      <c r="I66" s="39"/>
      <c r="J66" s="17">
        <f>SUM(J55:J65)</f>
        <v>8420</v>
      </c>
      <c r="K66" s="41"/>
      <c r="L66" s="17">
        <f>SUM(L55:L65)</f>
        <v>290</v>
      </c>
      <c r="M66" s="17">
        <f>SUM(M55:M65)</f>
        <v>8710</v>
      </c>
      <c r="N66" s="17">
        <f>SUM(N55:N65)</f>
        <v>1178</v>
      </c>
      <c r="O66" s="17">
        <f>SUM(O55:O65)-P66</f>
        <v>0</v>
      </c>
      <c r="P66" s="17">
        <f>0+0+290</f>
        <v>290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5</v>
      </c>
      <c r="F69" s="4">
        <f>0+0</f>
        <v>0</v>
      </c>
      <c r="G69" s="11">
        <f t="shared" ref="G69:G79" si="44">E69*D69</f>
        <v>705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825</v>
      </c>
      <c r="K69" s="11">
        <f>0+0+1</f>
        <v>1</v>
      </c>
      <c r="L69" s="11">
        <f t="shared" ref="L69:L79" si="47">K69*I69</f>
        <v>165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165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9</v>
      </c>
      <c r="F70" s="4">
        <f t="shared" ref="F70:F79" si="51">0+0</f>
        <v>0</v>
      </c>
      <c r="G70" s="11">
        <f t="shared" si="44"/>
        <v>695.8125</v>
      </c>
      <c r="H70" s="11">
        <f t="shared" si="45"/>
        <v>773.125</v>
      </c>
      <c r="I70" s="5">
        <v>90</v>
      </c>
      <c r="J70" s="11">
        <f t="shared" si="46"/>
        <v>810</v>
      </c>
      <c r="K70" s="11">
        <f>0+0+1</f>
        <v>1</v>
      </c>
      <c r="L70" s="11">
        <f t="shared" si="47"/>
        <v>90</v>
      </c>
      <c r="M70" s="11">
        <f t="shared" si="48"/>
        <v>900</v>
      </c>
      <c r="N70" s="11">
        <f t="shared" si="49"/>
        <v>126.875</v>
      </c>
      <c r="O70" s="11">
        <f t="shared" si="50"/>
        <v>90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6</v>
      </c>
      <c r="F71" s="4">
        <f t="shared" si="51"/>
        <v>0</v>
      </c>
      <c r="G71" s="11">
        <f t="shared" si="44"/>
        <v>492</v>
      </c>
      <c r="H71" s="11">
        <f t="shared" si="45"/>
        <v>574</v>
      </c>
      <c r="I71" s="5">
        <v>90</v>
      </c>
      <c r="J71" s="11">
        <f t="shared" si="46"/>
        <v>540</v>
      </c>
      <c r="K71" s="11">
        <f>0+0+1</f>
        <v>1</v>
      </c>
      <c r="L71" s="11">
        <f t="shared" si="47"/>
        <v>90</v>
      </c>
      <c r="M71" s="11">
        <f t="shared" si="48"/>
        <v>630</v>
      </c>
      <c r="N71" s="11">
        <f t="shared" si="49"/>
        <v>56</v>
      </c>
      <c r="O71" s="11">
        <f t="shared" si="50"/>
        <v>90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1310/16</f>
        <v>81.875</v>
      </c>
      <c r="E72" s="4">
        <f t="shared" si="43"/>
        <v>2</v>
      </c>
      <c r="F72" s="4">
        <f t="shared" si="51"/>
        <v>0</v>
      </c>
      <c r="G72" s="11">
        <f t="shared" si="44"/>
        <v>163.75</v>
      </c>
      <c r="H72" s="11">
        <f t="shared" si="45"/>
        <v>163.75</v>
      </c>
      <c r="I72" s="5">
        <v>90</v>
      </c>
      <c r="J72" s="11">
        <f t="shared" si="46"/>
        <v>180</v>
      </c>
      <c r="K72" s="11">
        <f t="shared" ref="K70:K79" si="52">0+0</f>
        <v>0</v>
      </c>
      <c r="L72" s="11">
        <f t="shared" si="47"/>
        <v>0</v>
      </c>
      <c r="M72" s="11">
        <f t="shared" si="48"/>
        <v>180</v>
      </c>
      <c r="N72" s="11">
        <f t="shared" si="49"/>
        <v>16.25</v>
      </c>
      <c r="O72" s="11">
        <f t="shared" si="50"/>
        <v>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444/12</f>
        <v>37</v>
      </c>
      <c r="E73" s="4">
        <f t="shared" si="43"/>
        <v>3</v>
      </c>
      <c r="F73" s="4">
        <f t="shared" si="51"/>
        <v>0</v>
      </c>
      <c r="G73" s="11">
        <f t="shared" si="44"/>
        <v>111</v>
      </c>
      <c r="H73" s="11">
        <f t="shared" si="45"/>
        <v>148</v>
      </c>
      <c r="I73" s="5">
        <v>50</v>
      </c>
      <c r="J73" s="11">
        <f t="shared" si="46"/>
        <v>150</v>
      </c>
      <c r="K73" s="11">
        <f>0+0+1</f>
        <v>1</v>
      </c>
      <c r="L73" s="11">
        <f t="shared" si="47"/>
        <v>50</v>
      </c>
      <c r="M73" s="11">
        <f t="shared" si="48"/>
        <v>200</v>
      </c>
      <c r="N73" s="11">
        <f t="shared" si="49"/>
        <v>52</v>
      </c>
      <c r="O73" s="11">
        <f t="shared" si="50"/>
        <v>50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si="52"/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2</v>
      </c>
      <c r="F79" s="4">
        <f t="shared" si="51"/>
        <v>0</v>
      </c>
      <c r="G79" s="11">
        <f t="shared" si="44"/>
        <v>110</v>
      </c>
      <c r="H79" s="11">
        <f t="shared" si="45"/>
        <v>110</v>
      </c>
      <c r="I79" s="70">
        <v>65</v>
      </c>
      <c r="J79" s="11">
        <f t="shared" si="46"/>
        <v>130</v>
      </c>
      <c r="K79" s="11">
        <f t="shared" si="52"/>
        <v>0</v>
      </c>
      <c r="L79" s="11">
        <f t="shared" si="47"/>
        <v>0</v>
      </c>
      <c r="M79" s="11">
        <f t="shared" si="48"/>
        <v>130</v>
      </c>
      <c r="N79" s="11">
        <f t="shared" si="49"/>
        <v>20</v>
      </c>
      <c r="O79" s="11">
        <f t="shared" si="50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2727.5625</v>
      </c>
      <c r="H80" s="17">
        <f>SUM(H69:H76)</f>
        <v>3099.875</v>
      </c>
      <c r="I80" s="39"/>
      <c r="J80" s="17">
        <f>SUM(J69:J76)</f>
        <v>3305</v>
      </c>
      <c r="K80" s="41"/>
      <c r="L80" s="17">
        <f>SUM(L69:L76)</f>
        <v>445</v>
      </c>
      <c r="M80" s="17">
        <f>SUM(M69:M76)</f>
        <v>3750</v>
      </c>
      <c r="N80" s="17">
        <f>SUM(N69:N76)</f>
        <v>650.125</v>
      </c>
      <c r="O80" s="17">
        <f>SUM(O69:O76)-P80</f>
        <v>0</v>
      </c>
      <c r="P80" s="17">
        <f>0+0+445</f>
        <v>445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34837.59583333334</v>
      </c>
    </row>
    <row r="88" spans="1:16">
      <c r="A88" s="23" t="s">
        <v>53</v>
      </c>
      <c r="B88" s="44">
        <f>J20+J35+J46+J52+J66+J80</f>
        <v>42271.5</v>
      </c>
    </row>
    <row r="89" spans="1:16" ht="15.75" thickBot="1">
      <c r="A89" s="45" t="s">
        <v>56</v>
      </c>
      <c r="B89" s="51">
        <f>B90-B85-B86</f>
        <v>3079.8583333333336</v>
      </c>
    </row>
    <row r="90" spans="1:16">
      <c r="A90" s="46" t="s">
        <v>45</v>
      </c>
      <c r="B90" s="47">
        <f>H20+H35+H46+H52+H66+H80</f>
        <v>32083.858333333334</v>
      </c>
    </row>
    <row r="91" spans="1:16">
      <c r="A91" s="43" t="s">
        <v>51</v>
      </c>
      <c r="B91" s="48">
        <f>M20+M35+M46+M52+M66+M80</f>
        <v>45629</v>
      </c>
    </row>
    <row r="92" spans="1:16">
      <c r="A92" s="24" t="s">
        <v>50</v>
      </c>
      <c r="B92" s="27">
        <f>N20+N35+N46+N52+N66+N80</f>
        <v>13545.141666666666</v>
      </c>
    </row>
    <row r="93" spans="1:16" ht="15.75" thickBot="1">
      <c r="A93" s="49" t="s">
        <v>59</v>
      </c>
      <c r="B93" s="50">
        <f>L20+L35+L46+L52+L66+L80</f>
        <v>1617.5</v>
      </c>
    </row>
    <row r="94" spans="1:16">
      <c r="A94" s="52" t="s">
        <v>55</v>
      </c>
      <c r="B94" s="53">
        <f>P20+P35+P46+P52+P66+P80</f>
        <v>2393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38216.141666666663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80487.141666666663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2015-11-04T12:49:40Z</dcterms:modified>
</cp:coreProperties>
</file>