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44"/>
  <c r="K34"/>
  <c r="K42"/>
  <c r="K41"/>
  <c r="K49"/>
  <c r="K59"/>
  <c r="K73"/>
  <c r="K71"/>
  <c r="K25"/>
  <c r="K13"/>
  <c r="K12"/>
  <c r="K11"/>
  <c r="K6"/>
  <c r="K5"/>
  <c r="F11"/>
  <c r="F8"/>
  <c r="K70"/>
  <c r="K43"/>
  <c r="K27"/>
  <c r="K30"/>
  <c r="K33"/>
  <c r="K23"/>
  <c r="K9"/>
  <c r="K7"/>
  <c r="F59"/>
  <c r="F62"/>
  <c r="F74"/>
  <c r="K40"/>
  <c r="K16"/>
  <c r="K14"/>
  <c r="K10"/>
  <c r="K8"/>
  <c r="K60"/>
  <c r="F30"/>
  <c r="F28"/>
  <c r="F69"/>
  <c r="F73"/>
  <c r="F70"/>
  <c r="F12"/>
  <c r="K28"/>
  <c r="K24"/>
  <c r="K61"/>
  <c r="K72"/>
  <c r="K74"/>
  <c r="F10"/>
  <c r="F7"/>
  <c r="F5"/>
  <c r="K26"/>
  <c r="F43"/>
  <c r="F41"/>
  <c r="F34"/>
  <c r="F27"/>
  <c r="K69"/>
  <c r="F6"/>
  <c r="K56"/>
  <c r="K32"/>
  <c r="K15"/>
  <c r="F49"/>
  <c r="K75"/>
  <c r="K76"/>
  <c r="K77"/>
  <c r="K78"/>
  <c r="K79"/>
  <c r="K57"/>
  <c r="K58"/>
  <c r="K62"/>
  <c r="K63"/>
  <c r="K64"/>
  <c r="K65"/>
  <c r="K5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0"/>
  <c r="F61"/>
  <c r="F63"/>
  <c r="F64"/>
  <c r="F65"/>
  <c r="F55"/>
  <c r="F39"/>
  <c r="F40"/>
  <c r="F42"/>
  <c r="F44"/>
  <c r="F45"/>
  <c r="F24"/>
  <c r="F25"/>
  <c r="F26"/>
  <c r="F29"/>
  <c r="F31"/>
  <c r="F32"/>
  <c r="F33"/>
  <c r="F35"/>
  <c r="F23"/>
  <c r="F9"/>
  <c r="F13"/>
  <c r="F14"/>
  <c r="F15"/>
  <c r="F16"/>
  <c r="F17"/>
  <c r="F18"/>
  <c r="F19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<sst xmlns="http://schemas.openxmlformats.org/spreadsheetml/2006/main" count="187" uniqueCount="104">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</sst>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53</v>
      </c>
      <c r="F5" s="4">
        <f>0+0+4</f>
        <v>4</v>
      </c>
      <c r="G5" s="11">
        <f>E5*D5</f>
        <v>1037.9166666666665</v>
      </c>
      <c r="H5" s="11">
        <f>(E5+K5)*D5</f>
        <v>3936.2499999999995</v>
      </c>
      <c r="I5" s="11">
        <v>30</v>
      </c>
      <c r="J5" s="11">
        <f>(I5*E5)</f>
        <v>1590</v>
      </c>
      <c r="K5" s="11">
        <f>0+0+15+7+19+7+6+13+6+10+6+5+1+2+4+11+32+4</f>
        <v>148</v>
      </c>
      <c r="L5" s="11">
        <f>K5*I5</f>
        <v>4440</v>
      </c>
      <c r="M5" s="11">
        <f>J5+L5</f>
        <v>6030</v>
      </c>
      <c r="N5" s="11">
        <f>M5-H5</f>
        <v>2093.7500000000005</v>
      </c>
      <c r="O5" s="11">
        <f>L5</f>
        <v>4440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36</v>
      </c>
      <c r="F6" s="4">
        <f>0+0+2</f>
        <v>2</v>
      </c>
      <c r="G6" s="11">
        <f t="shared" ref="G6:G19" si="1">E6*D6</f>
        <v>1200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1440</v>
      </c>
      <c r="K6" s="11">
        <f>0+0+1+4+28+4+1+7+2+6+1+2+1+3+5+1+1</f>
        <v>67</v>
      </c>
      <c r="L6" s="11">
        <f t="shared" ref="L6:L20" si="4">K6*I6</f>
        <v>2680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2680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13</v>
      </c>
      <c r="F7" s="4">
        <f>0+0+1</f>
        <v>1</v>
      </c>
      <c r="G7" s="11">
        <f t="shared" si="1"/>
        <v>790.83333333333337</v>
      </c>
      <c r="H7" s="11">
        <f t="shared" si="2"/>
        <v>2676.666666666667</v>
      </c>
      <c r="I7" s="11">
        <v>70</v>
      </c>
      <c r="J7" s="11">
        <f t="shared" si="3"/>
        <v>910</v>
      </c>
      <c r="K7" s="11">
        <f>0+0+2+2+5+8+4+1+1+3+5</f>
        <v>31</v>
      </c>
      <c r="L7" s="11">
        <f t="shared" si="4"/>
        <v>2170</v>
      </c>
      <c r="M7" s="11">
        <f t="shared" si="5"/>
        <v>3080</v>
      </c>
      <c r="N7" s="11">
        <f t="shared" si="6"/>
        <v>403.33333333333303</v>
      </c>
      <c r="O7" s="11">
        <f t="shared" si="7"/>
        <v>2170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31</v>
      </c>
      <c r="F8" s="4">
        <f>0+0+1</f>
        <v>1</v>
      </c>
      <c r="G8" s="11">
        <f t="shared" si="1"/>
        <v>904.16666666666674</v>
      </c>
      <c r="H8" s="11">
        <f t="shared" si="2"/>
        <v>1429.1666666666667</v>
      </c>
      <c r="I8" s="11">
        <v>40</v>
      </c>
      <c r="J8" s="11">
        <f t="shared" si="3"/>
        <v>1240</v>
      </c>
      <c r="K8" s="11">
        <f>0+0+2+2+2+1+5+1+2+1+1+1</f>
        <v>18</v>
      </c>
      <c r="L8" s="11">
        <f t="shared" si="4"/>
        <v>720</v>
      </c>
      <c r="M8" s="11">
        <f t="shared" si="5"/>
        <v>1960</v>
      </c>
      <c r="N8" s="11">
        <f t="shared" si="6"/>
        <v>530.83333333333326</v>
      </c>
      <c r="O8" s="11">
        <f t="shared" si="7"/>
        <v>720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10</v>
      </c>
      <c r="F9" s="4">
        <f t="shared" ref="F8:F19" si="8">0+0</f>
        <v>0</v>
      </c>
      <c r="G9" s="11">
        <f t="shared" si="1"/>
        <v>533.33333333333337</v>
      </c>
      <c r="H9" s="11">
        <f t="shared" si="2"/>
        <v>1386.6666666666667</v>
      </c>
      <c r="I9" s="11">
        <v>65</v>
      </c>
      <c r="J9" s="11">
        <f t="shared" si="3"/>
        <v>650</v>
      </c>
      <c r="K9" s="11">
        <f>0+0+1+5+2+2+1+2+3</f>
        <v>16</v>
      </c>
      <c r="L9" s="11">
        <f t="shared" si="4"/>
        <v>1040</v>
      </c>
      <c r="M9" s="11">
        <f t="shared" si="5"/>
        <v>1690</v>
      </c>
      <c r="N9" s="11">
        <f t="shared" si="6"/>
        <v>303.33333333333326</v>
      </c>
      <c r="O9" s="11">
        <f t="shared" si="7"/>
        <v>1040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12</v>
      </c>
      <c r="F10" s="4">
        <f>0+0+1</f>
        <v>1</v>
      </c>
      <c r="G10" s="11">
        <f t="shared" si="1"/>
        <v>980</v>
      </c>
      <c r="H10" s="11">
        <f t="shared" si="2"/>
        <v>2613.3333333333335</v>
      </c>
      <c r="I10" s="11">
        <v>100</v>
      </c>
      <c r="J10" s="11">
        <f t="shared" si="3"/>
        <v>1200</v>
      </c>
      <c r="K10" s="11">
        <f>0+0+5+1+1+2+4+1+4+1+1</f>
        <v>20</v>
      </c>
      <c r="L10" s="11">
        <f t="shared" si="4"/>
        <v>2000</v>
      </c>
      <c r="M10" s="11">
        <f t="shared" si="5"/>
        <v>3200</v>
      </c>
      <c r="N10" s="11">
        <f t="shared" si="6"/>
        <v>586.66666666666652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5</v>
      </c>
      <c r="F11" s="4">
        <f>0+0+1</f>
        <v>1</v>
      </c>
      <c r="G11" s="11">
        <f t="shared" si="1"/>
        <v>666.66666666666674</v>
      </c>
      <c r="H11" s="11">
        <f t="shared" si="2"/>
        <v>3066.666666666667</v>
      </c>
      <c r="I11" s="11">
        <v>150</v>
      </c>
      <c r="J11" s="11">
        <f t="shared" si="3"/>
        <v>750</v>
      </c>
      <c r="K11" s="11">
        <f>0+0+3+2+4+2+2+3+2</f>
        <v>18</v>
      </c>
      <c r="L11" s="11">
        <f t="shared" si="4"/>
        <v>2700</v>
      </c>
      <c r="M11" s="11">
        <f t="shared" si="5"/>
        <v>3450</v>
      </c>
      <c r="N11" s="11">
        <f t="shared" si="6"/>
        <v>383.33333333333303</v>
      </c>
      <c r="O11" s="11">
        <f t="shared" si="7"/>
        <v>2700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7</v>
      </c>
      <c r="F12" s="4">
        <f>0+0+1</f>
        <v>1</v>
      </c>
      <c r="G12" s="11">
        <f t="shared" si="1"/>
        <v>350</v>
      </c>
      <c r="H12" s="11">
        <f t="shared" si="2"/>
        <v>1250</v>
      </c>
      <c r="I12" s="64">
        <v>60</v>
      </c>
      <c r="J12" s="64">
        <f t="shared" si="3"/>
        <v>420</v>
      </c>
      <c r="K12" s="11">
        <f>0+0+1+2+3+1+1+1+1+1+1+3+1+2</f>
        <v>18</v>
      </c>
      <c r="L12" s="11">
        <f t="shared" si="4"/>
        <v>1080</v>
      </c>
      <c r="M12" s="11">
        <f t="shared" si="5"/>
        <v>1500</v>
      </c>
      <c r="N12" s="11">
        <f t="shared" si="6"/>
        <v>250</v>
      </c>
      <c r="O12" s="11">
        <f t="shared" si="7"/>
        <v>1080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10</v>
      </c>
      <c r="F13" s="4">
        <f t="shared" si="8"/>
        <v>0</v>
      </c>
      <c r="G13" s="11">
        <f t="shared" si="1"/>
        <v>475</v>
      </c>
      <c r="H13" s="11">
        <f t="shared" si="2"/>
        <v>997.5</v>
      </c>
      <c r="I13" s="64">
        <v>60</v>
      </c>
      <c r="J13" s="64">
        <f t="shared" si="3"/>
        <v>600</v>
      </c>
      <c r="K13" s="11">
        <f>0+0+1+1+3+1+2+1+1+1</f>
        <v>11</v>
      </c>
      <c r="L13" s="11">
        <f t="shared" si="4"/>
        <v>660</v>
      </c>
      <c r="M13" s="11">
        <f t="shared" si="5"/>
        <v>1260</v>
      </c>
      <c r="N13" s="11">
        <f t="shared" si="6"/>
        <v>262.5</v>
      </c>
      <c r="O13" s="11">
        <f t="shared" si="7"/>
        <v>660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</v>
      </c>
      <c r="F14" s="4">
        <f t="shared" si="8"/>
        <v>0</v>
      </c>
      <c r="G14" s="11">
        <f t="shared" si="1"/>
        <v>47.5</v>
      </c>
      <c r="H14" s="11">
        <f t="shared" si="2"/>
        <v>190</v>
      </c>
      <c r="I14" s="64">
        <v>60</v>
      </c>
      <c r="J14" s="64">
        <f t="shared" si="3"/>
        <v>60</v>
      </c>
      <c r="K14" s="11">
        <f>0+0+1+1+1</f>
        <v>3</v>
      </c>
      <c r="L14" s="11">
        <f>K14*I14</f>
        <v>180</v>
      </c>
      <c r="M14" s="11">
        <f>J14+L14</f>
        <v>240</v>
      </c>
      <c r="N14" s="11">
        <f t="shared" si="6"/>
        <v>50</v>
      </c>
      <c r="O14" s="11">
        <f>L14</f>
        <v>180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7295.416666666667</v>
      </c>
      <c r="H20" s="17">
        <f>SUM(H5:H16)</f>
        <v>21457.916666666664</v>
      </c>
      <c r="I20" s="17"/>
      <c r="J20" s="17">
        <f>SUM(J5:J16)</f>
        <v>9250</v>
      </c>
      <c r="K20" s="11"/>
      <c r="L20" s="11">
        <f t="shared" si="4"/>
        <v>0</v>
      </c>
      <c r="M20" s="18">
        <f>SUM(M5:M16)</f>
        <v>27160</v>
      </c>
      <c r="N20" s="18">
        <f>SUM(N5:N16)</f>
        <v>5702.0833333333321</v>
      </c>
      <c r="O20" s="18">
        <f>SUM(O5:O16)-P20</f>
        <v>0</v>
      </c>
      <c r="P20" s="17">
        <f>0+0+1235+830+3420+625+660+1085+470+365+2270+815+760+760+850+1070+2055+640</f>
        <v>17910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-5</v>
      </c>
      <c r="F23" s="4">
        <f>0+0</f>
        <v>0</v>
      </c>
      <c r="G23" s="11">
        <f>E23*D23</f>
        <v>-202.5</v>
      </c>
      <c r="H23" s="11">
        <f>(E23+K23)*D23</f>
        <v>607.5</v>
      </c>
      <c r="I23" s="4">
        <v>50</v>
      </c>
      <c r="J23" s="11">
        <f>(I23*E23)</f>
        <v>-250</v>
      </c>
      <c r="K23" s="11">
        <f>0+0+4+2+2+1+4+2+1+4</f>
        <v>20</v>
      </c>
      <c r="L23" s="11">
        <f>K23*I23</f>
        <v>1000</v>
      </c>
      <c r="M23" s="11">
        <f>J23+L23</f>
        <v>750</v>
      </c>
      <c r="N23" s="11">
        <f>M23-H23</f>
        <v>142.5</v>
      </c>
      <c r="O23" s="11">
        <f>L23</f>
        <v>1000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14</v>
      </c>
      <c r="F24" s="4">
        <f t="shared" ref="F24:F35" si="11">0+0</f>
        <v>0</v>
      </c>
      <c r="G24" s="11">
        <f t="shared" ref="G24:G34" si="12">E24*D24</f>
        <v>548.33333333333326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700</v>
      </c>
      <c r="K24" s="11">
        <f>0+0+1+2</f>
        <v>3</v>
      </c>
      <c r="L24" s="11">
        <f t="shared" ref="L24:L33" si="15">K24*I24</f>
        <v>150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150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180</v>
      </c>
      <c r="I25" s="4">
        <v>50</v>
      </c>
      <c r="J25" s="11">
        <f t="shared" si="14"/>
        <v>0</v>
      </c>
      <c r="K25" s="11">
        <f>0+0+1+1+2</f>
        <v>4</v>
      </c>
      <c r="L25" s="11">
        <f t="shared" si="15"/>
        <v>200</v>
      </c>
      <c r="M25" s="11">
        <f t="shared" si="16"/>
        <v>200</v>
      </c>
      <c r="N25" s="11">
        <f t="shared" si="17"/>
        <v>20</v>
      </c>
      <c r="O25" s="11">
        <f t="shared" si="18"/>
        <v>200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5"/>
        <v>330</v>
      </c>
      <c r="M26" s="11">
        <f t="shared" si="16"/>
        <v>1430</v>
      </c>
      <c r="N26" s="11">
        <f t="shared" si="17"/>
        <v>86.666666666666742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15</v>
      </c>
      <c r="F27" s="4">
        <f>0+0+1</f>
        <v>1</v>
      </c>
      <c r="G27" s="11">
        <f t="shared" si="12"/>
        <v>790.625</v>
      </c>
      <c r="H27" s="11">
        <f t="shared" si="13"/>
        <v>1475.8333333333335</v>
      </c>
      <c r="I27" s="4">
        <v>60</v>
      </c>
      <c r="J27" s="11">
        <f t="shared" si="14"/>
        <v>900</v>
      </c>
      <c r="K27" s="11">
        <f>0+0+1+2+1+1+2+2+3+1</f>
        <v>13</v>
      </c>
      <c r="L27" s="11">
        <f t="shared" si="15"/>
        <v>780</v>
      </c>
      <c r="M27" s="11">
        <f t="shared" si="16"/>
        <v>1680</v>
      </c>
      <c r="N27" s="11">
        <f t="shared" si="17"/>
        <v>204.16666666666652</v>
      </c>
      <c r="O27" s="11">
        <f t="shared" si="18"/>
        <v>780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11</v>
      </c>
      <c r="F28" s="4">
        <f>0+0+1</f>
        <v>1</v>
      </c>
      <c r="G28" s="11">
        <f t="shared" si="12"/>
        <v>1081.6666666666665</v>
      </c>
      <c r="H28" s="11">
        <f t="shared" si="13"/>
        <v>2261.6666666666665</v>
      </c>
      <c r="I28" s="4">
        <v>110</v>
      </c>
      <c r="J28" s="11">
        <f t="shared" si="14"/>
        <v>1210</v>
      </c>
      <c r="K28" s="11">
        <f>0+0+2+1+2+2+3+1+1</f>
        <v>12</v>
      </c>
      <c r="L28" s="11">
        <f t="shared" si="15"/>
        <v>1320</v>
      </c>
      <c r="M28" s="11">
        <f t="shared" si="16"/>
        <v>2530</v>
      </c>
      <c r="N28" s="11">
        <f t="shared" si="17"/>
        <v>268.33333333333348</v>
      </c>
      <c r="O28" s="11">
        <f t="shared" si="18"/>
        <v>1320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11</v>
      </c>
      <c r="F30" s="4">
        <f>0+0+1</f>
        <v>1</v>
      </c>
      <c r="G30" s="11">
        <f>E30*D30</f>
        <v>1081.6666666666665</v>
      </c>
      <c r="H30" s="11">
        <f t="shared" si="13"/>
        <v>2458.333333333333</v>
      </c>
      <c r="I30" s="4">
        <v>115</v>
      </c>
      <c r="J30" s="11">
        <f t="shared" si="14"/>
        <v>1265</v>
      </c>
      <c r="K30" s="11">
        <f>0+0+1+3+3+1+1+2+1+1+1</f>
        <v>14</v>
      </c>
      <c r="L30" s="11">
        <f t="shared" si="15"/>
        <v>1610</v>
      </c>
      <c r="M30" s="11">
        <f t="shared" si="16"/>
        <v>2875</v>
      </c>
      <c r="N30" s="11">
        <f t="shared" si="17"/>
        <v>416.66666666666697</v>
      </c>
      <c r="O30" s="11">
        <f t="shared" si="18"/>
        <v>1610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5"/>
        <v>125</v>
      </c>
      <c r="M32" s="11">
        <f t="shared" si="16"/>
        <v>250</v>
      </c>
      <c r="N32" s="11">
        <f t="shared" si="17"/>
        <v>43.333333333333343</v>
      </c>
      <c r="O32" s="11">
        <f t="shared" si="18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4</v>
      </c>
      <c r="F33" s="4">
        <f t="shared" si="11"/>
        <v>0</v>
      </c>
      <c r="G33" s="11">
        <f t="shared" si="12"/>
        <v>366.66666666666669</v>
      </c>
      <c r="H33" s="11">
        <f t="shared" si="13"/>
        <v>1100</v>
      </c>
      <c r="I33" s="4">
        <v>115</v>
      </c>
      <c r="J33" s="11">
        <f t="shared" si="14"/>
        <v>460</v>
      </c>
      <c r="K33" s="11">
        <f>0+0+2+2+2+2</f>
        <v>8</v>
      </c>
      <c r="L33" s="11">
        <f t="shared" si="15"/>
        <v>920</v>
      </c>
      <c r="M33" s="11">
        <f t="shared" si="16"/>
        <v>1380</v>
      </c>
      <c r="N33" s="11">
        <f t="shared" si="17"/>
        <v>280</v>
      </c>
      <c r="O33" s="11">
        <f t="shared" si="18"/>
        <v>920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4</v>
      </c>
      <c r="F34" s="4">
        <f>0+0+1</f>
        <v>1</v>
      </c>
      <c r="G34" s="11">
        <f t="shared" si="12"/>
        <v>550</v>
      </c>
      <c r="H34" s="11">
        <f t="shared" si="13"/>
        <v>1650</v>
      </c>
      <c r="I34" s="4">
        <v>155</v>
      </c>
      <c r="J34" s="11">
        <f t="shared" si="14"/>
        <v>620</v>
      </c>
      <c r="K34" s="11">
        <f>0+0+1+1+1+5</f>
        <v>8</v>
      </c>
      <c r="L34" s="11">
        <f>K34*I34</f>
        <v>1240</v>
      </c>
      <c r="M34" s="11">
        <f t="shared" si="16"/>
        <v>1860</v>
      </c>
      <c r="N34" s="11">
        <f t="shared" si="17"/>
        <v>210</v>
      </c>
      <c r="O34" s="11">
        <f t="shared" si="18"/>
        <v>1240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5353.125</v>
      </c>
      <c r="H35" s="17">
        <f>SUM(H23:H34)</f>
        <v>11949.166666666666</v>
      </c>
      <c r="I35" s="16"/>
      <c r="J35" s="17">
        <f>SUM(J23:J34)</f>
        <v>6130</v>
      </c>
      <c r="K35" s="11">
        <f t="shared" si="19"/>
        <v>0</v>
      </c>
      <c r="L35" s="18">
        <f>SUM(L23:L34)</f>
        <v>7675</v>
      </c>
      <c r="M35" s="21">
        <f>SUM(M23:M34)</f>
        <v>13805</v>
      </c>
      <c r="N35" s="21">
        <f>SUM(N23:N34)</f>
        <v>1855.8333333333337</v>
      </c>
      <c r="O35" s="18">
        <f>SUM(O23:O34)-P35</f>
        <v>0</v>
      </c>
      <c r="P35" s="17">
        <f>0+0+660+220+615+515+440+885+665+645+100+325+275+620+230+605+875</f>
        <v>7675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5</v>
      </c>
      <c r="F40" s="4">
        <f t="shared" si="25"/>
        <v>0</v>
      </c>
      <c r="G40" s="11">
        <f t="shared" si="26"/>
        <v>633.33333333333337</v>
      </c>
      <c r="H40" s="11">
        <f t="shared" si="27"/>
        <v>760</v>
      </c>
      <c r="I40" s="4">
        <v>146</v>
      </c>
      <c r="J40" s="11">
        <f t="shared" si="21"/>
        <v>730</v>
      </c>
      <c r="K40" s="11">
        <f>0+0+1</f>
        <v>1</v>
      </c>
      <c r="L40" s="11">
        <f t="shared" si="29"/>
        <v>146</v>
      </c>
      <c r="M40" s="11">
        <f t="shared" si="22"/>
        <v>876</v>
      </c>
      <c r="N40" s="11">
        <f t="shared" si="23"/>
        <v>116</v>
      </c>
      <c r="O40" s="11">
        <f t="shared" si="24"/>
        <v>146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5</v>
      </c>
      <c r="F41" s="4">
        <f>0+0+1</f>
        <v>1</v>
      </c>
      <c r="G41" s="11">
        <f t="shared" si="26"/>
        <v>589.58333333333337</v>
      </c>
      <c r="H41" s="11">
        <f t="shared" si="27"/>
        <v>3065.8333333333335</v>
      </c>
      <c r="I41" s="4">
        <v>130</v>
      </c>
      <c r="J41" s="11">
        <f t="shared" si="21"/>
        <v>650</v>
      </c>
      <c r="K41" s="11">
        <f>0+0+4+2+2+6+2+2+1+2</f>
        <v>21</v>
      </c>
      <c r="L41" s="11">
        <f>K41*I41</f>
        <v>2730</v>
      </c>
      <c r="M41" s="11">
        <f t="shared" si="22"/>
        <v>3380</v>
      </c>
      <c r="N41" s="11">
        <f t="shared" si="23"/>
        <v>314.16666666666652</v>
      </c>
      <c r="O41" s="11">
        <f t="shared" si="24"/>
        <v>2730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6</v>
      </c>
      <c r="F42" s="4">
        <f t="shared" si="25"/>
        <v>0</v>
      </c>
      <c r="G42" s="11">
        <f t="shared" si="26"/>
        <v>383.75</v>
      </c>
      <c r="H42" s="11">
        <f t="shared" si="27"/>
        <v>959.375</v>
      </c>
      <c r="I42" s="4">
        <v>75</v>
      </c>
      <c r="J42" s="11">
        <f t="shared" si="21"/>
        <v>450</v>
      </c>
      <c r="K42" s="11">
        <f>0+0+1+2+1+1+2+1+1</f>
        <v>9</v>
      </c>
      <c r="L42" s="11">
        <f t="shared" si="29"/>
        <v>675</v>
      </c>
      <c r="M42" s="11">
        <f t="shared" si="22"/>
        <v>1125</v>
      </c>
      <c r="N42" s="11">
        <f t="shared" si="23"/>
        <v>165.625</v>
      </c>
      <c r="O42" s="11">
        <f t="shared" si="24"/>
        <v>675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4</v>
      </c>
      <c r="F43" s="4">
        <f>0+0+1</f>
        <v>1</v>
      </c>
      <c r="G43" s="11">
        <f t="shared" si="26"/>
        <v>461.66666666666669</v>
      </c>
      <c r="H43" s="11">
        <f t="shared" si="27"/>
        <v>2654.5833333333335</v>
      </c>
      <c r="I43" s="4">
        <v>130</v>
      </c>
      <c r="J43" s="11">
        <f t="shared" si="21"/>
        <v>520</v>
      </c>
      <c r="K43" s="11">
        <f>0+0+2+9+3+1+1+3</f>
        <v>19</v>
      </c>
      <c r="L43" s="11">
        <f t="shared" si="29"/>
        <v>2470</v>
      </c>
      <c r="M43" s="11">
        <f t="shared" si="22"/>
        <v>2990</v>
      </c>
      <c r="N43" s="11">
        <f t="shared" si="23"/>
        <v>335.41666666666652</v>
      </c>
      <c r="O43" s="11">
        <f t="shared" si="24"/>
        <v>2470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-13.5</v>
      </c>
      <c r="F44" s="4">
        <f t="shared" si="25"/>
        <v>0</v>
      </c>
      <c r="G44" s="11">
        <f t="shared" si="26"/>
        <v>-972</v>
      </c>
      <c r="H44" s="11">
        <f t="shared" si="27"/>
        <v>0</v>
      </c>
      <c r="I44" s="4">
        <v>100</v>
      </c>
      <c r="J44" s="11">
        <f t="shared" si="21"/>
        <v>-1350</v>
      </c>
      <c r="K44" s="11">
        <f>0+0+2+1.5+1+3.5+1.5+3.5+0.5</f>
        <v>13.5</v>
      </c>
      <c r="L44" s="11">
        <f>K44*I44</f>
        <v>1350</v>
      </c>
      <c r="M44" s="11">
        <f>J43+L43</f>
        <v>2990</v>
      </c>
      <c r="N44" s="11">
        <f t="shared" si="23"/>
        <v>2990</v>
      </c>
      <c r="O44" s="11">
        <f t="shared" si="24"/>
        <v>1350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1096.3333333333335</v>
      </c>
      <c r="H46" s="11">
        <f t="shared" si="27"/>
        <v>0</v>
      </c>
      <c r="I46" s="16"/>
      <c r="J46" s="21">
        <f>SUM(J38:J45)</f>
        <v>1000</v>
      </c>
      <c r="K46" s="11"/>
      <c r="L46" s="17">
        <f>SUM(L38:L45)</f>
        <v>7371</v>
      </c>
      <c r="M46" s="21">
        <f>SUM(M38:M45)</f>
        <v>11361</v>
      </c>
      <c r="N46" s="11">
        <f t="shared" si="23"/>
        <v>11361</v>
      </c>
      <c r="O46" s="18">
        <f>SUM(O38:O45)-P46</f>
        <v>0</v>
      </c>
      <c r="P46" s="17">
        <f>0+0+540+815+1785+985+405+75+600+430+756+595+385</f>
        <v>7371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7.5</v>
      </c>
      <c r="F49" s="4">
        <f>0+0+1</f>
        <v>1</v>
      </c>
      <c r="G49" s="11">
        <f>E49*D49</f>
        <v>610.5</v>
      </c>
      <c r="H49" s="11">
        <f>(E49+K49)*D49</f>
        <v>4212.4500000000007</v>
      </c>
      <c r="I49" s="4">
        <v>110</v>
      </c>
      <c r="J49" s="11">
        <f>(I49*E49)</f>
        <v>825</v>
      </c>
      <c r="K49" s="11">
        <f>0+0+3+5+7.5+1+3+3+1.25+3.5+1.25+4.25+0.5+3+1+3.5+3.5</f>
        <v>44.25</v>
      </c>
      <c r="L49" s="11">
        <f>K49*I49</f>
        <v>4867.5</v>
      </c>
      <c r="M49" s="11">
        <f>J49+L49</f>
        <v>5692.5</v>
      </c>
      <c r="N49" s="11">
        <f>M49-H49</f>
        <v>1480.0499999999993</v>
      </c>
      <c r="O49" s="11">
        <f>L49</f>
        <v>4867.5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610.5</v>
      </c>
      <c r="H52" s="17">
        <f>SUM(H49:H51)</f>
        <v>4212.4500000000007</v>
      </c>
      <c r="I52" s="16"/>
      <c r="J52" s="17">
        <f>SUM(J49:J51)</f>
        <v>825</v>
      </c>
      <c r="K52" s="17"/>
      <c r="L52" s="17">
        <f>SUM(L49:L51)</f>
        <v>4867.5</v>
      </c>
      <c r="M52" s="17">
        <f>SUM(M49:M51)</f>
        <v>5692.5</v>
      </c>
      <c r="N52" s="17">
        <f>SUM(N49:N51)</f>
        <v>1480.0499999999993</v>
      </c>
      <c r="O52" s="17">
        <f>SUM(O49:O51)-P52</f>
        <v>-0.5</v>
      </c>
      <c r="P52" s="17">
        <f>0+0+330+550+825+110+330+330+138+385+137+468+55+330+110+385+385</f>
        <v>4868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39</v>
      </c>
      <c r="F59" s="4">
        <f>0+0+1</f>
        <v>1</v>
      </c>
      <c r="G59" s="11">
        <f t="shared" si="32"/>
        <v>487.5</v>
      </c>
      <c r="H59" s="11">
        <f t="shared" si="33"/>
        <v>887.5</v>
      </c>
      <c r="I59" s="5">
        <v>20</v>
      </c>
      <c r="J59" s="11">
        <f t="shared" si="34"/>
        <v>780</v>
      </c>
      <c r="K59" s="11">
        <f>0+0+5+3+2+2+2+8+1+2+6+1</f>
        <v>32</v>
      </c>
      <c r="L59" s="11">
        <f t="shared" si="39"/>
        <v>640</v>
      </c>
      <c r="M59" s="11">
        <f t="shared" si="35"/>
        <v>1420</v>
      </c>
      <c r="N59" s="11">
        <f t="shared" si="36"/>
        <v>532.5</v>
      </c>
      <c r="O59" s="11">
        <f t="shared" si="37"/>
        <v>640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5</v>
      </c>
      <c r="F60" s="4">
        <f t="shared" si="38"/>
        <v>0</v>
      </c>
      <c r="G60" s="11">
        <f t="shared" si="32"/>
        <v>150</v>
      </c>
      <c r="H60" s="11">
        <f t="shared" si="33"/>
        <v>300</v>
      </c>
      <c r="I60" s="5">
        <v>35</v>
      </c>
      <c r="J60" s="11">
        <f t="shared" si="34"/>
        <v>175</v>
      </c>
      <c r="K60" s="11">
        <f>0+0+2+1+2</f>
        <v>5</v>
      </c>
      <c r="L60" s="11">
        <f t="shared" si="39"/>
        <v>175</v>
      </c>
      <c r="M60" s="11">
        <f t="shared" si="35"/>
        <v>350</v>
      </c>
      <c r="N60" s="11">
        <f t="shared" si="36"/>
        <v>50</v>
      </c>
      <c r="O60" s="11">
        <f t="shared" si="37"/>
        <v>175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5924.8333333333339</v>
      </c>
      <c r="H66" s="17">
        <f>SUM(H55:H65)</f>
        <v>7172.3333333333339</v>
      </c>
      <c r="I66" s="39"/>
      <c r="J66" s="17">
        <f>SUM(J55:J65)</f>
        <v>7125</v>
      </c>
      <c r="K66" s="41"/>
      <c r="L66" s="17">
        <f>SUM(L55:L65)</f>
        <v>1565</v>
      </c>
      <c r="M66" s="17">
        <f>SUM(M55:M65)</f>
        <v>8690</v>
      </c>
      <c r="N66" s="17">
        <f>SUM(N55:N65)</f>
        <v>1517.6666666666667</v>
      </c>
      <c r="O66" s="17">
        <f>SUM(O55:O65)-P66</f>
        <v>0</v>
      </c>
      <c r="P66" s="17">
        <f>0+0+100+380+290+40+35+40+1+60+99+270+40+120+70+20</f>
        <v>1565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15</v>
      </c>
      <c r="F70" s="4">
        <f>0+0+1</f>
        <v>1</v>
      </c>
      <c r="G70" s="11">
        <f t="shared" si="42"/>
        <v>1159.6875</v>
      </c>
      <c r="H70" s="11">
        <f t="shared" si="43"/>
        <v>1546.25</v>
      </c>
      <c r="I70" s="5">
        <v>90</v>
      </c>
      <c r="J70" s="11">
        <f t="shared" si="44"/>
        <v>1350</v>
      </c>
      <c r="K70" s="11">
        <f>0+0+1+2+1+1</f>
        <v>5</v>
      </c>
      <c r="L70" s="11">
        <f t="shared" si="45"/>
        <v>450</v>
      </c>
      <c r="M70" s="11">
        <f t="shared" si="46"/>
        <v>1800</v>
      </c>
      <c r="N70" s="11">
        <f t="shared" si="47"/>
        <v>253.75</v>
      </c>
      <c r="O70" s="11">
        <f t="shared" si="48"/>
        <v>450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9</v>
      </c>
      <c r="F71" s="4">
        <f t="shared" ref="F71:F79" si="49">0+0</f>
        <v>0</v>
      </c>
      <c r="G71" s="11">
        <f t="shared" si="42"/>
        <v>738</v>
      </c>
      <c r="H71" s="11">
        <f t="shared" si="43"/>
        <v>1230</v>
      </c>
      <c r="I71" s="5">
        <v>90</v>
      </c>
      <c r="J71" s="11">
        <f t="shared" si="44"/>
        <v>810</v>
      </c>
      <c r="K71" s="11">
        <f>0+0+1+2+1+1+1</f>
        <v>6</v>
      </c>
      <c r="L71" s="11">
        <f t="shared" si="45"/>
        <v>540</v>
      </c>
      <c r="M71" s="11">
        <f t="shared" si="46"/>
        <v>1350</v>
      </c>
      <c r="N71" s="11">
        <f t="shared" si="47"/>
        <v>120</v>
      </c>
      <c r="O71" s="11">
        <f t="shared" si="48"/>
        <v>540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4</v>
      </c>
      <c r="F72" s="4">
        <f t="shared" si="49"/>
        <v>0</v>
      </c>
      <c r="G72" s="11">
        <f t="shared" si="42"/>
        <v>327.5</v>
      </c>
      <c r="H72" s="11">
        <f t="shared" si="43"/>
        <v>818.75</v>
      </c>
      <c r="I72" s="5">
        <v>90</v>
      </c>
      <c r="J72" s="11">
        <f t="shared" si="44"/>
        <v>360</v>
      </c>
      <c r="K72" s="11">
        <f>0+0+2+3+1</f>
        <v>6</v>
      </c>
      <c r="L72" s="11">
        <f t="shared" si="45"/>
        <v>540</v>
      </c>
      <c r="M72" s="11">
        <f t="shared" si="46"/>
        <v>900</v>
      </c>
      <c r="N72" s="11">
        <f t="shared" si="47"/>
        <v>81.25</v>
      </c>
      <c r="O72" s="11">
        <f t="shared" si="48"/>
        <v>540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12</v>
      </c>
      <c r="F73" s="4">
        <f>0+0+1</f>
        <v>1</v>
      </c>
      <c r="G73" s="11">
        <f t="shared" si="42"/>
        <v>444</v>
      </c>
      <c r="H73" s="11">
        <f t="shared" si="43"/>
        <v>777</v>
      </c>
      <c r="I73" s="5">
        <v>50</v>
      </c>
      <c r="J73" s="11">
        <f t="shared" si="44"/>
        <v>600</v>
      </c>
      <c r="K73" s="11">
        <f>0+0+1+2+1+1+3+1</f>
        <v>9</v>
      </c>
      <c r="L73" s="11">
        <f t="shared" si="45"/>
        <v>450</v>
      </c>
      <c r="M73" s="11">
        <f t="shared" si="46"/>
        <v>1050</v>
      </c>
      <c r="N73" s="11">
        <f t="shared" si="47"/>
        <v>273</v>
      </c>
      <c r="O73" s="11">
        <f t="shared" si="48"/>
        <v>450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5555.1875</v>
      </c>
      <c r="H80" s="17">
        <f>SUM(H69:H76)</f>
        <v>7610</v>
      </c>
      <c r="I80" s="39"/>
      <c r="J80" s="17">
        <f>SUM(J69:J76)</f>
        <v>6660</v>
      </c>
      <c r="K80" s="41"/>
      <c r="L80" s="17">
        <f>SUM(L69:L76)</f>
        <v>2410</v>
      </c>
      <c r="M80" s="17">
        <f>SUM(M69:M76)</f>
        <v>9070</v>
      </c>
      <c r="N80" s="17">
        <f>SUM(N69:N76)</f>
        <v>1460</v>
      </c>
      <c r="O80" s="17">
        <f>SUM(O69:O76)-P80</f>
        <v>0</v>
      </c>
      <c r="P80" s="17">
        <f>0+0+50+90+245+385+460+90+370+140+330+20+90+140</f>
        <v>2410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25835.395833333336</v>
      </c>
    </row>
    <row r="88" spans="1:16">
      <c r="A88" s="23" t="s">
        <v>53</v>
      </c>
      <c r="B88" s="44">
        <f>J20+J35+J46+J52+J66+J80</f>
        <v>30990</v>
      </c>
    </row>
    <row r="89" spans="1:16" ht="15.75" thickBot="1">
      <c r="A89" s="45" t="s">
        <v>56</v>
      </c>
      <c r="B89" s="51">
        <f>B90-B85-B86</f>
        <v>22791.866666666661</v>
      </c>
    </row>
    <row r="90" spans="1:16">
      <c r="A90" s="46" t="s">
        <v>45</v>
      </c>
      <c r="B90" s="47">
        <f>H20+H35+H46+H52+H66+H80</f>
        <v>52401.866666666661</v>
      </c>
    </row>
    <row r="91" spans="1:16">
      <c r="A91" s="43" t="s">
        <v>51</v>
      </c>
      <c r="B91" s="48">
        <f>M20+M35+M46+M52+M66+M80</f>
        <v>75778.5</v>
      </c>
    </row>
    <row r="92" spans="1:16">
      <c r="A92" s="24" t="s">
        <v>50</v>
      </c>
      <c r="B92" s="27">
        <f>N20+N35+N46+N52+N66+N80</f>
        <v>23376.633333333331</v>
      </c>
    </row>
    <row r="93" spans="1:16" ht="15.75" thickBot="1">
      <c r="A93" s="49" t="s">
        <v>59</v>
      </c>
      <c r="B93" s="50">
        <f>L20+L35+L46+L52+L66+L80</f>
        <v>23888.5</v>
      </c>
    </row>
    <row r="94" spans="1:16">
      <c r="A94" s="52" t="s">
        <v>55</v>
      </c>
      <c r="B94" s="53">
        <f>P20+P35+P46+P52+P66+P80</f>
        <v>41799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57910.133333333339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88899.633333333331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2015-10-19T18:35:23Z</dcterms:modified>
</cp:coreProperties>
</file>