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P80"/>
  <c r="K71"/>
  <c r="K49"/>
  <c r="K44"/>
  <c r="K28"/>
  <c r="K27"/>
  <c r="K30"/>
  <c r="K23"/>
  <c r="K16"/>
  <c r="K11"/>
  <c r="K10"/>
  <c r="K9"/>
  <c r="K7"/>
  <c r="K5"/>
  <c r="F72"/>
  <c r="P66"/>
  <c r="K70"/>
  <c r="K69"/>
  <c r="K60"/>
  <c r="F28"/>
  <c r="F26"/>
  <c r="F30"/>
  <c r="K15"/>
  <c r="L15" s="1"/>
  <c r="O15" s="1"/>
  <c r="K12"/>
  <c r="K8"/>
  <c r="K6"/>
  <c r="K74"/>
  <c r="K41"/>
  <c r="K75"/>
  <c r="K59"/>
  <c r="L44"/>
  <c r="K42"/>
  <c r="K40"/>
  <c r="K14"/>
  <c r="K13"/>
  <c r="K73"/>
  <c r="F6"/>
  <c r="K62"/>
  <c r="F57"/>
  <c r="F56"/>
  <c r="F55"/>
  <c r="F45"/>
  <c r="F44"/>
  <c r="K72"/>
  <c r="K56"/>
  <c r="F27"/>
  <c r="K79"/>
  <c r="K61"/>
  <c r="K24"/>
  <c r="K26"/>
  <c r="K32"/>
  <c r="K25"/>
  <c r="F11"/>
  <c r="F10"/>
  <c r="F49"/>
  <c r="D49"/>
  <c r="D15"/>
  <c r="D16"/>
  <c r="F15"/>
  <c r="K29"/>
  <c r="F5"/>
  <c r="K43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<sst xmlns="http://schemas.openxmlformats.org/spreadsheetml/2006/main" count="187" uniqueCount="104">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</sst>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72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57</v>
      </c>
      <c r="F5" s="4">
        <f>0+0+3</f>
        <v>3</v>
      </c>
      <c r="G5" s="11">
        <f>E5*D5</f>
        <v>1116.25</v>
      </c>
      <c r="H5" s="11">
        <f>(E5+K5)*D5</f>
        <v>2741.6666666666665</v>
      </c>
      <c r="I5" s="11">
        <v>25</v>
      </c>
      <c r="J5" s="11">
        <f>(I5*E5)</f>
        <v>1425</v>
      </c>
      <c r="K5" s="11">
        <f>0+0+7+3+3+9+7+2+8+4+6+5+6+7+7+9</f>
        <v>83</v>
      </c>
      <c r="L5" s="11">
        <f>K5*I5</f>
        <v>2075</v>
      </c>
      <c r="M5" s="11">
        <f>J5+L5</f>
        <v>3500</v>
      </c>
      <c r="N5" s="11">
        <f>M5-H5</f>
        <v>758.33333333333348</v>
      </c>
      <c r="O5" s="11">
        <f>L5</f>
        <v>2075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77</v>
      </c>
      <c r="F6" s="4">
        <f>0+0+2</f>
        <v>2</v>
      </c>
      <c r="G6" s="11">
        <f t="shared" ref="G6:G19" si="1">E6*D6</f>
        <v>2566.666666666667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3080</v>
      </c>
      <c r="K6" s="11">
        <f>0+0+2+1+3-1+2+2+3+2+7+2+3</f>
        <v>26</v>
      </c>
      <c r="L6" s="11">
        <f t="shared" ref="L6:L20" si="4">K6*I6</f>
        <v>1040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1040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28</v>
      </c>
      <c r="F7" s="4">
        <f t="shared" ref="F7:F19" si="8">0+0</f>
        <v>0</v>
      </c>
      <c r="G7" s="11">
        <f t="shared" si="1"/>
        <v>1703.3333333333335</v>
      </c>
      <c r="H7" s="11">
        <f t="shared" si="2"/>
        <v>2676.666666666667</v>
      </c>
      <c r="I7" s="11">
        <v>70</v>
      </c>
      <c r="J7" s="11">
        <f t="shared" si="3"/>
        <v>1960</v>
      </c>
      <c r="K7" s="11">
        <f>0+0+2+1+2+1+1+2+3+2+1+1</f>
        <v>16</v>
      </c>
      <c r="L7" s="11">
        <f t="shared" si="4"/>
        <v>1120</v>
      </c>
      <c r="M7" s="11">
        <f t="shared" si="5"/>
        <v>3080</v>
      </c>
      <c r="N7" s="11">
        <f t="shared" si="6"/>
        <v>403.33333333333303</v>
      </c>
      <c r="O7" s="11">
        <f t="shared" si="7"/>
        <v>1120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13</v>
      </c>
      <c r="F8" s="4">
        <f>0+0+1</f>
        <v>1</v>
      </c>
      <c r="G8" s="11">
        <f t="shared" si="1"/>
        <v>379.16666666666669</v>
      </c>
      <c r="H8" s="11">
        <f t="shared" si="2"/>
        <v>962.5</v>
      </c>
      <c r="I8" s="11">
        <v>40</v>
      </c>
      <c r="J8" s="11">
        <f t="shared" si="3"/>
        <v>520</v>
      </c>
      <c r="K8" s="11">
        <f>0+0+1+1+7+1+1+1+2+1+1+3+1</f>
        <v>20</v>
      </c>
      <c r="L8" s="11">
        <f t="shared" si="4"/>
        <v>800</v>
      </c>
      <c r="M8" s="11">
        <f t="shared" si="5"/>
        <v>1320</v>
      </c>
      <c r="N8" s="11">
        <f t="shared" si="6"/>
        <v>357.5</v>
      </c>
      <c r="O8" s="11">
        <f t="shared" si="7"/>
        <v>800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19</v>
      </c>
      <c r="F9" s="4">
        <f t="shared" si="8"/>
        <v>0</v>
      </c>
      <c r="G9" s="11">
        <f t="shared" si="1"/>
        <v>1013.3333333333334</v>
      </c>
      <c r="H9" s="11">
        <f t="shared" si="2"/>
        <v>1973.3333333333335</v>
      </c>
      <c r="I9" s="11">
        <v>65</v>
      </c>
      <c r="J9" s="11">
        <f t="shared" si="3"/>
        <v>1235</v>
      </c>
      <c r="K9" s="11">
        <f>0+0+1+4+3+1+1+3+2+3</f>
        <v>18</v>
      </c>
      <c r="L9" s="11">
        <f t="shared" si="4"/>
        <v>1170</v>
      </c>
      <c r="M9" s="11">
        <f t="shared" si="5"/>
        <v>2405</v>
      </c>
      <c r="N9" s="11">
        <f t="shared" si="6"/>
        <v>431.66666666666652</v>
      </c>
      <c r="O9" s="11">
        <f t="shared" si="7"/>
        <v>1170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12</v>
      </c>
      <c r="F10" s="4">
        <f>0+0+1</f>
        <v>1</v>
      </c>
      <c r="G10" s="11">
        <f t="shared" si="1"/>
        <v>980</v>
      </c>
      <c r="H10" s="11">
        <f t="shared" si="2"/>
        <v>2940</v>
      </c>
      <c r="I10" s="11">
        <v>100</v>
      </c>
      <c r="J10" s="11">
        <f t="shared" si="3"/>
        <v>1200</v>
      </c>
      <c r="K10" s="11">
        <f>0+0+1+1+3+6+1+1+2+1+4+1+1+2</f>
        <v>24</v>
      </c>
      <c r="L10" s="11">
        <f t="shared" si="4"/>
        <v>2400</v>
      </c>
      <c r="M10" s="11">
        <f t="shared" si="5"/>
        <v>3600</v>
      </c>
      <c r="N10" s="11">
        <f t="shared" si="6"/>
        <v>660</v>
      </c>
      <c r="O10" s="11">
        <f t="shared" si="7"/>
        <v>2400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4266.666666666667</v>
      </c>
      <c r="I11" s="11">
        <v>150</v>
      </c>
      <c r="J11" s="11">
        <f t="shared" si="3"/>
        <v>2250</v>
      </c>
      <c r="K11" s="11">
        <f>0+0+3-3+3+2+1+7+3+1</f>
        <v>17</v>
      </c>
      <c r="L11" s="11">
        <f t="shared" si="4"/>
        <v>2550</v>
      </c>
      <c r="M11" s="11">
        <f t="shared" si="5"/>
        <v>4800</v>
      </c>
      <c r="N11" s="11">
        <f t="shared" si="6"/>
        <v>533.33333333333303</v>
      </c>
      <c r="O11" s="11">
        <f t="shared" si="7"/>
        <v>2550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5</v>
      </c>
      <c r="F12" s="4">
        <f t="shared" si="8"/>
        <v>0</v>
      </c>
      <c r="G12" s="11">
        <f t="shared" si="1"/>
        <v>250</v>
      </c>
      <c r="H12" s="11">
        <f t="shared" si="2"/>
        <v>1300</v>
      </c>
      <c r="I12" s="64">
        <v>60</v>
      </c>
      <c r="J12" s="64">
        <f t="shared" si="3"/>
        <v>300</v>
      </c>
      <c r="K12" s="11">
        <f>0+0+1+1+1+2+2+2+4+1+4+2+1</f>
        <v>21</v>
      </c>
      <c r="L12" s="11">
        <f t="shared" si="4"/>
        <v>1260</v>
      </c>
      <c r="M12" s="11">
        <f t="shared" si="5"/>
        <v>1560</v>
      </c>
      <c r="N12" s="11">
        <f t="shared" si="6"/>
        <v>260</v>
      </c>
      <c r="O12" s="11">
        <f t="shared" si="7"/>
        <v>1260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16</v>
      </c>
      <c r="F15" s="4">
        <f>0+0+2</f>
        <v>2</v>
      </c>
      <c r="G15" s="11">
        <f t="shared" si="1"/>
        <v>773.33333333333337</v>
      </c>
      <c r="H15" s="11">
        <f t="shared" si="2"/>
        <v>1160</v>
      </c>
      <c r="I15" s="64">
        <v>60</v>
      </c>
      <c r="J15" s="64">
        <f t="shared" si="3"/>
        <v>960</v>
      </c>
      <c r="K15" s="11">
        <f>0+0+1+4+1+1+1</f>
        <v>8</v>
      </c>
      <c r="L15" s="11">
        <f>K15*I15</f>
        <v>480</v>
      </c>
      <c r="M15" s="11">
        <f>J15+L15</f>
        <v>1440</v>
      </c>
      <c r="N15" s="11">
        <f t="shared" si="6"/>
        <v>280</v>
      </c>
      <c r="O15" s="11">
        <f>L15</f>
        <v>480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14</v>
      </c>
      <c r="F16" s="4">
        <f t="shared" si="8"/>
        <v>0</v>
      </c>
      <c r="G16" s="11">
        <f t="shared" si="1"/>
        <v>280</v>
      </c>
      <c r="H16" s="11">
        <f>(E16+K16)*D16</f>
        <v>440</v>
      </c>
      <c r="I16" s="64">
        <v>30</v>
      </c>
      <c r="J16" s="64">
        <f t="shared" si="3"/>
        <v>420</v>
      </c>
      <c r="K16" s="11">
        <f>0+0+1+1+2+1+2+1</f>
        <v>8</v>
      </c>
      <c r="L16" s="11">
        <f t="shared" si="4"/>
        <v>240</v>
      </c>
      <c r="M16" s="11">
        <f t="shared" si="5"/>
        <v>660</v>
      </c>
      <c r="N16" s="11">
        <f>M16-H16</f>
        <v>220</v>
      </c>
      <c r="O16" s="11">
        <f t="shared" si="7"/>
        <v>240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11537.083333333334</v>
      </c>
      <c r="H20" s="17">
        <f>SUM(H5:H16)</f>
        <v>22749.166666666668</v>
      </c>
      <c r="I20" s="17"/>
      <c r="J20" s="17">
        <f>SUM(J5:J16)</f>
        <v>13950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0+0+965-450+790+515+40-40+1245+1540+340+915+730+955+2350+1530+795+525+870</f>
        <v>13615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2</v>
      </c>
      <c r="F23" s="4">
        <f>0+0</f>
        <v>0</v>
      </c>
      <c r="G23" s="11">
        <f>E23*D23</f>
        <v>81</v>
      </c>
      <c r="H23" s="11">
        <f>(E23+K23)*D23</f>
        <v>810</v>
      </c>
      <c r="I23" s="4">
        <v>50</v>
      </c>
      <c r="J23" s="11">
        <f>(I23*E23)</f>
        <v>100</v>
      </c>
      <c r="K23" s="11">
        <f>0+0+1+1+1+1+2+2+1+2+4+3</f>
        <v>18</v>
      </c>
      <c r="L23" s="11">
        <f>K23*I23</f>
        <v>900</v>
      </c>
      <c r="M23" s="11">
        <f>J23+L23</f>
        <v>1000</v>
      </c>
      <c r="N23" s="11">
        <f>M23-H23</f>
        <v>190</v>
      </c>
      <c r="O23" s="11">
        <f>L23</f>
        <v>900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3</v>
      </c>
      <c r="F24" s="4">
        <f t="shared" ref="F24:F34" si="11">0+0</f>
        <v>0</v>
      </c>
      <c r="G24" s="11">
        <f t="shared" ref="G24:G34" si="12">E24*D24</f>
        <v>117.5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150</v>
      </c>
      <c r="K24" s="11">
        <f>0+0+1+1</f>
        <v>2</v>
      </c>
      <c r="L24" s="11">
        <f t="shared" ref="L24:L33" si="15">K24*I24</f>
        <v>100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100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14</v>
      </c>
      <c r="F27" s="4">
        <f>0+0+1</f>
        <v>1</v>
      </c>
      <c r="G27" s="11">
        <f t="shared" si="12"/>
        <v>737.91666666666674</v>
      </c>
      <c r="H27" s="11">
        <f t="shared" si="13"/>
        <v>1265</v>
      </c>
      <c r="I27" s="4">
        <v>60</v>
      </c>
      <c r="J27" s="11">
        <f t="shared" si="14"/>
        <v>840</v>
      </c>
      <c r="K27" s="11">
        <f>0+0+1+1+1+1+2+2+1+1</f>
        <v>10</v>
      </c>
      <c r="L27" s="11">
        <f t="shared" si="15"/>
        <v>600</v>
      </c>
      <c r="M27" s="11">
        <f t="shared" si="16"/>
        <v>1440</v>
      </c>
      <c r="N27" s="11">
        <f t="shared" si="17"/>
        <v>175</v>
      </c>
      <c r="O27" s="11">
        <f t="shared" si="18"/>
        <v>600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13</v>
      </c>
      <c r="F28" s="4">
        <f>0+0+1</f>
        <v>1</v>
      </c>
      <c r="G28" s="11">
        <f t="shared" si="12"/>
        <v>1278.3333333333333</v>
      </c>
      <c r="H28" s="11">
        <f t="shared" si="13"/>
        <v>2360</v>
      </c>
      <c r="I28" s="4">
        <v>110</v>
      </c>
      <c r="J28" s="11">
        <f t="shared" si="14"/>
        <v>1430</v>
      </c>
      <c r="K28" s="11">
        <f>0+0+1+1+1+2+1+2+1+1+1</f>
        <v>11</v>
      </c>
      <c r="L28" s="11">
        <f t="shared" si="15"/>
        <v>1210</v>
      </c>
      <c r="M28" s="11">
        <f t="shared" si="16"/>
        <v>2640</v>
      </c>
      <c r="N28" s="11">
        <f t="shared" si="17"/>
        <v>280</v>
      </c>
      <c r="O28" s="11">
        <f t="shared" si="18"/>
        <v>1210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-1</v>
      </c>
      <c r="F30" s="4">
        <f>0+0+1</f>
        <v>1</v>
      </c>
      <c r="G30" s="11">
        <f>E30*D30</f>
        <v>-98.333333333333329</v>
      </c>
      <c r="H30" s="11">
        <f t="shared" si="13"/>
        <v>1180</v>
      </c>
      <c r="I30" s="4">
        <v>115</v>
      </c>
      <c r="J30" s="11">
        <f t="shared" si="14"/>
        <v>-115</v>
      </c>
      <c r="K30" s="11">
        <f>0+0+2-1+1+3+1+2+1+1+1+2</f>
        <v>13</v>
      </c>
      <c r="L30" s="11">
        <f t="shared" si="15"/>
        <v>1495</v>
      </c>
      <c r="M30" s="11">
        <f t="shared" si="16"/>
        <v>1380</v>
      </c>
      <c r="N30" s="11">
        <f t="shared" si="17"/>
        <v>200</v>
      </c>
      <c r="O30" s="11">
        <f t="shared" si="18"/>
        <v>1495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4949.75</v>
      </c>
      <c r="H35" s="17">
        <f>SUM(H23:H34)</f>
        <v>9300.8333333333339</v>
      </c>
      <c r="I35" s="16"/>
      <c r="J35" s="17">
        <f>SUM(J23:J34)</f>
        <v>5590</v>
      </c>
      <c r="K35" s="11">
        <f t="shared" si="19"/>
        <v>0</v>
      </c>
      <c r="L35" s="18">
        <f>SUM(L23:L34)</f>
        <v>5075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0+0+405-240+595+160+275+950+375+390+110+275+480+345+230+175+550</f>
        <v>5075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9</v>
      </c>
      <c r="F41" s="4">
        <f>0+0+1</f>
        <v>1</v>
      </c>
      <c r="G41" s="11">
        <f t="shared" si="26"/>
        <v>1061.25</v>
      </c>
      <c r="H41" s="11">
        <f t="shared" si="27"/>
        <v>1650.8333333333335</v>
      </c>
      <c r="I41" s="4">
        <v>135</v>
      </c>
      <c r="J41" s="11">
        <f t="shared" si="21"/>
        <v>1215</v>
      </c>
      <c r="K41" s="11">
        <f>0+0+2+1+1+1</f>
        <v>5</v>
      </c>
      <c r="L41" s="11">
        <f>K41*I41</f>
        <v>675</v>
      </c>
      <c r="M41" s="11">
        <f t="shared" si="22"/>
        <v>1890</v>
      </c>
      <c r="N41" s="11">
        <f t="shared" si="23"/>
        <v>239.16666666666652</v>
      </c>
      <c r="O41" s="11">
        <f t="shared" si="24"/>
        <v>675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9</v>
      </c>
      <c r="F43" s="4">
        <f>0+0+1</f>
        <v>1</v>
      </c>
      <c r="G43" s="11">
        <f t="shared" si="26"/>
        <v>1038.75</v>
      </c>
      <c r="H43" s="11">
        <f t="shared" si="27"/>
        <v>1385</v>
      </c>
      <c r="I43" s="4">
        <v>135</v>
      </c>
      <c r="J43" s="11">
        <f t="shared" si="21"/>
        <v>1215</v>
      </c>
      <c r="K43" s="11">
        <f>0+0+3</f>
        <v>3</v>
      </c>
      <c r="L43" s="11">
        <f t="shared" si="29"/>
        <v>405</v>
      </c>
      <c r="M43" s="11">
        <f t="shared" si="22"/>
        <v>1620</v>
      </c>
      <c r="N43" s="11">
        <f t="shared" si="23"/>
        <v>235</v>
      </c>
      <c r="O43" s="11">
        <f t="shared" si="24"/>
        <v>405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19.75</v>
      </c>
      <c r="F44" s="4">
        <f>0+0+1</f>
        <v>1</v>
      </c>
      <c r="G44" s="11">
        <f t="shared" si="26"/>
        <v>1422</v>
      </c>
      <c r="H44" s="11">
        <f t="shared" si="27"/>
        <v>1800</v>
      </c>
      <c r="I44" s="4">
        <v>100</v>
      </c>
      <c r="J44" s="11">
        <f t="shared" si="21"/>
        <v>1975</v>
      </c>
      <c r="K44" s="11">
        <f>0+0+1+4+1+4+2.5+3-15.5+1+1+2+3/4+1/2</f>
        <v>5.25</v>
      </c>
      <c r="L44" s="11">
        <f>K44*I44</f>
        <v>525</v>
      </c>
      <c r="M44" s="11">
        <f>J43+L43</f>
        <v>1620</v>
      </c>
      <c r="N44" s="11">
        <f t="shared" si="23"/>
        <v>-180</v>
      </c>
      <c r="O44" s="11">
        <f t="shared" si="24"/>
        <v>525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5495.9583333333339</v>
      </c>
      <c r="H46" s="11">
        <f t="shared" si="27"/>
        <v>0</v>
      </c>
      <c r="I46" s="16"/>
      <c r="J46" s="21">
        <f>SUM(J38:J45)</f>
        <v>6702</v>
      </c>
      <c r="K46" s="11"/>
      <c r="L46" s="17">
        <f>SUM(L38:L45)</f>
        <v>2564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0+0+405+370+621+321+400+250+375+1550-3100+356+235+321+335+325+250-500+50</f>
        <v>2564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30.75</v>
      </c>
      <c r="F49" s="4">
        <f>0+0+1</f>
        <v>1</v>
      </c>
      <c r="G49" s="11">
        <f>E49*D49</f>
        <v>2503.0500000000002</v>
      </c>
      <c r="H49" s="11">
        <f>(E49+K49)*D49</f>
        <v>4660.1500000000005</v>
      </c>
      <c r="I49" s="4">
        <v>110</v>
      </c>
      <c r="J49" s="11">
        <f>(I49*E49)</f>
        <v>3382.5</v>
      </c>
      <c r="K49" s="11">
        <f>0+0+1+2.5+0.75+4.25+3.5+2.5+2.5+2+1.25+1.75+0.5+3.5+0.5</f>
        <v>26.5</v>
      </c>
      <c r="L49" s="11">
        <f>K49*I49</f>
        <v>2915</v>
      </c>
      <c r="M49" s="11">
        <f>J49+L49</f>
        <v>6297.5</v>
      </c>
      <c r="N49" s="11">
        <f>M49-H49</f>
        <v>1637.3499999999995</v>
      </c>
      <c r="O49" s="11">
        <f>L49</f>
        <v>2915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2503.0500000000002</v>
      </c>
      <c r="H52" s="17">
        <f>SUM(H49:H51)</f>
        <v>4660.1500000000005</v>
      </c>
      <c r="I52" s="16"/>
      <c r="J52" s="17">
        <f>SUM(J49:J51)</f>
        <v>3382.5</v>
      </c>
      <c r="K52" s="17"/>
      <c r="L52" s="17">
        <f>SUM(L49:L51)</f>
        <v>2915</v>
      </c>
      <c r="M52" s="17">
        <f>SUM(M49:M51)</f>
        <v>6297.5</v>
      </c>
      <c r="N52" s="17">
        <f>SUM(N49:N51)</f>
        <v>1637.3499999999995</v>
      </c>
      <c r="O52" s="17">
        <f>SUM(O49:O51)-P52</f>
        <v>0</v>
      </c>
      <c r="P52" s="17">
        <f>0+0+115+288+86-22+468+385+275+275+220+138+192+55+385+55</f>
        <v>2915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9</v>
      </c>
      <c r="F59" s="4">
        <f t="shared" si="39"/>
        <v>0</v>
      </c>
      <c r="G59" s="11">
        <f t="shared" si="31"/>
        <v>112.5</v>
      </c>
      <c r="H59" s="11">
        <f t="shared" si="32"/>
        <v>462.5</v>
      </c>
      <c r="I59" s="5">
        <v>20</v>
      </c>
      <c r="J59" s="11">
        <f t="shared" si="33"/>
        <v>180</v>
      </c>
      <c r="K59" s="11">
        <f>0+0+2+9+8+1+2+6</f>
        <v>28</v>
      </c>
      <c r="L59" s="11">
        <f t="shared" si="37"/>
        <v>560</v>
      </c>
      <c r="M59" s="11">
        <f t="shared" si="34"/>
        <v>740</v>
      </c>
      <c r="N59" s="11">
        <f t="shared" si="35"/>
        <v>277.5</v>
      </c>
      <c r="O59" s="11">
        <f t="shared" si="36"/>
        <v>560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5655.5</v>
      </c>
      <c r="H66" s="17">
        <f>SUM(H55:H65)</f>
        <v>7366.75</v>
      </c>
      <c r="I66" s="39"/>
      <c r="J66" s="17">
        <f>SUM(J55:J65)</f>
        <v>6375</v>
      </c>
      <c r="K66" s="41"/>
      <c r="L66" s="17">
        <f>SUM(L55:L65)</f>
        <v>2085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</f>
        <v>2085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11</v>
      </c>
      <c r="F70" s="4">
        <f t="shared" ref="F70:F79" si="48">0+0</f>
        <v>0</v>
      </c>
      <c r="G70" s="11">
        <f t="shared" si="41"/>
        <v>850.4375</v>
      </c>
      <c r="H70" s="11">
        <f t="shared" si="42"/>
        <v>1159.6875</v>
      </c>
      <c r="I70" s="5">
        <v>90</v>
      </c>
      <c r="J70" s="11">
        <f t="shared" si="43"/>
        <v>990</v>
      </c>
      <c r="K70" s="11">
        <f>0+0+1+2+1</f>
        <v>4</v>
      </c>
      <c r="L70" s="11">
        <f t="shared" si="44"/>
        <v>360</v>
      </c>
      <c r="M70" s="11">
        <f t="shared" si="45"/>
        <v>1350</v>
      </c>
      <c r="N70" s="11">
        <f t="shared" si="46"/>
        <v>190.3125</v>
      </c>
      <c r="O70" s="11">
        <f t="shared" si="47"/>
        <v>360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0</v>
      </c>
      <c r="F71" s="4">
        <f t="shared" si="48"/>
        <v>0</v>
      </c>
      <c r="G71" s="11">
        <f t="shared" si="41"/>
        <v>0</v>
      </c>
      <c r="H71" s="11">
        <f t="shared" si="42"/>
        <v>328</v>
      </c>
      <c r="I71" s="5">
        <v>90</v>
      </c>
      <c r="J71" s="11">
        <f t="shared" si="43"/>
        <v>0</v>
      </c>
      <c r="K71" s="11">
        <f>0+0+1+1+1+1</f>
        <v>4</v>
      </c>
      <c r="L71" s="11">
        <f t="shared" si="44"/>
        <v>360</v>
      </c>
      <c r="M71" s="11">
        <f t="shared" si="45"/>
        <v>360</v>
      </c>
      <c r="N71" s="11">
        <f t="shared" si="46"/>
        <v>32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21</v>
      </c>
      <c r="F72" s="4">
        <f>0+0+1</f>
        <v>1</v>
      </c>
      <c r="G72" s="11">
        <f t="shared" si="41"/>
        <v>1719.375</v>
      </c>
      <c r="H72" s="11">
        <f t="shared" si="42"/>
        <v>1883.125</v>
      </c>
      <c r="I72" s="5">
        <v>90</v>
      </c>
      <c r="J72" s="11">
        <f t="shared" si="43"/>
        <v>1890</v>
      </c>
      <c r="K72" s="11">
        <f>0+0+1+1</f>
        <v>2</v>
      </c>
      <c r="L72" s="11">
        <f t="shared" si="44"/>
        <v>180</v>
      </c>
      <c r="M72" s="11">
        <f t="shared" si="45"/>
        <v>2070</v>
      </c>
      <c r="N72" s="11">
        <f t="shared" si="46"/>
        <v>186.875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3664.8125</v>
      </c>
      <c r="H80" s="17">
        <f>SUM(H69:H76)</f>
        <v>5320.8125</v>
      </c>
      <c r="I80" s="39"/>
      <c r="J80" s="17">
        <f>SUM(J69:J76)</f>
        <v>4250</v>
      </c>
      <c r="K80" s="41"/>
      <c r="L80" s="17">
        <f>SUM(L69:L76)</f>
        <v>1965</v>
      </c>
      <c r="M80" s="17">
        <f>SUM(M69:M76)</f>
        <v>6215</v>
      </c>
      <c r="N80" s="17">
        <f>SUM(N69:N76)</f>
        <v>894.1875</v>
      </c>
      <c r="O80" s="17">
        <f>SUM(O69:O76)-P80</f>
        <v>0</v>
      </c>
      <c r="P80" s="17">
        <f>0+0+205+100+90+385+330+90+50+50+190+50+335+90</f>
        <v>1965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33806.154166666674</v>
      </c>
    </row>
    <row r="88" spans="1:16">
      <c r="A88" s="23" t="s">
        <v>53</v>
      </c>
      <c r="B88" s="44">
        <f>J20+J35+J46+J52+J66+J80</f>
        <v>40249.5</v>
      </c>
    </row>
    <row r="89" spans="1:16" ht="15.75" thickBot="1">
      <c r="A89" s="45" t="s">
        <v>56</v>
      </c>
      <c r="B89" s="51">
        <f>B90-B85-B86</f>
        <v>21432.712500000001</v>
      </c>
    </row>
    <row r="90" spans="1:16">
      <c r="A90" s="46" t="s">
        <v>45</v>
      </c>
      <c r="B90" s="47">
        <f>H20+H35+H46+H52+H66+H80</f>
        <v>49397.712500000001</v>
      </c>
    </row>
    <row r="91" spans="1:16">
      <c r="A91" s="43" t="s">
        <v>51</v>
      </c>
      <c r="B91" s="48">
        <f>M20+M35+M46+M52+M66+M80</f>
        <v>67588.5</v>
      </c>
    </row>
    <row r="92" spans="1:16">
      <c r="A92" s="24" t="s">
        <v>50</v>
      </c>
      <c r="B92" s="27">
        <f>N20+N35+N46+N52+N66+N80</f>
        <v>18190.787499999999</v>
      </c>
    </row>
    <row r="93" spans="1:16" ht="15.75" thickBot="1">
      <c r="A93" s="49" t="s">
        <v>59</v>
      </c>
      <c r="B93" s="50">
        <f>L20+L35+L46+L52+L66+L80</f>
        <v>14604</v>
      </c>
    </row>
    <row r="94" spans="1:16">
      <c r="A94" s="52" t="s">
        <v>55</v>
      </c>
      <c r="B94" s="53">
        <f>P20+P35+P46+P52+P66+P80</f>
        <v>28219</v>
      </c>
    </row>
    <row r="95" spans="1:16">
      <c r="A95" s="25" t="s">
        <v>54</v>
      </c>
      <c r="B95" s="28">
        <f>O20+O35+O46+O52+O66+O80</f>
        <v>0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45689.287499999999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85938.787500000006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2015-09-17T18:40:41Z</dcterms:modified>
</cp:coreProperties>
</file>