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1"/>
  <c r="P47"/>
  <c r="P71"/>
  <c r="K34"/>
  <c r="K66"/>
  <c r="K64"/>
  <c r="K44"/>
  <c r="K20"/>
  <c r="K15"/>
  <c r="K13"/>
  <c r="K12"/>
  <c r="K7"/>
  <c r="K5"/>
  <c r="P60"/>
  <c r="K63"/>
  <c r="K54"/>
  <c r="K25"/>
  <c r="F25"/>
  <c r="D25"/>
  <c r="K16"/>
  <c r="K14"/>
  <c r="K8"/>
  <c r="F5"/>
  <c r="K6"/>
  <c r="K51"/>
  <c r="K9"/>
  <c r="K39"/>
  <c r="K37"/>
  <c r="K26"/>
  <c r="K24"/>
  <c r="K29"/>
  <c r="K21"/>
  <c r="K11"/>
  <c r="K10"/>
  <c r="K65" l="1"/>
  <c r="K67"/>
  <c r="K68"/>
  <c r="K69"/>
  <c r="K70"/>
  <c r="K52"/>
  <c r="K53"/>
  <c r="K55"/>
  <c r="K56"/>
  <c r="K57"/>
  <c r="K58"/>
  <c r="K59"/>
  <c r="K50"/>
  <c r="K35"/>
  <c r="K36"/>
  <c r="K38"/>
  <c r="K40"/>
  <c r="K22"/>
  <c r="K23"/>
  <c r="K27"/>
  <c r="K28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7"/>
  <c r="F38"/>
  <c r="F39"/>
  <c r="F40"/>
  <c r="F34"/>
  <c r="F21"/>
  <c r="F20"/>
  <c r="F23"/>
  <c r="F24"/>
  <c r="F26"/>
  <c r="F27"/>
  <c r="F28"/>
  <c r="F29"/>
  <c r="F30"/>
  <c r="F6"/>
  <c r="F7"/>
  <c r="F8"/>
  <c r="F9"/>
  <c r="F10"/>
  <c r="F11"/>
  <c r="F12"/>
  <c r="F13"/>
  <c r="F14"/>
  <c r="F15"/>
  <c r="F16"/>
  <c r="D34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<sst xmlns="http://schemas.openxmlformats.org/spreadsheetml/2006/main" count="178" uniqueCount="95">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</sst>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3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103</v>
      </c>
      <c r="F5" s="4">
        <f>0+0+2</f>
        <v>2</v>
      </c>
      <c r="G5" s="11">
        <f>E5*D5</f>
        <v>2017.0833333333333</v>
      </c>
      <c r="H5" s="11">
        <f>(E5+K5)*D5</f>
        <v>2428.333333333333</v>
      </c>
      <c r="I5" s="11">
        <v>25</v>
      </c>
      <c r="J5" s="11">
        <f>(I5*E5)</f>
        <v>2575</v>
      </c>
      <c r="K5" s="11">
        <f>0+0+9+3+2+7</f>
        <v>21</v>
      </c>
      <c r="L5" s="11">
        <f>K5*I5</f>
        <v>525</v>
      </c>
      <c r="M5" s="11">
        <f>J5+L5</f>
        <v>3100</v>
      </c>
      <c r="N5" s="11">
        <f>M5-H5</f>
        <v>671.66666666666697</v>
      </c>
      <c r="O5" s="11">
        <f>L5</f>
        <v>525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68</v>
      </c>
      <c r="F6" s="4">
        <f t="shared" ref="F6:F16" si="1">0+0</f>
        <v>0</v>
      </c>
      <c r="G6" s="11">
        <f t="shared" ref="G6:G16" si="2">E6*D6</f>
        <v>2266.666666666667</v>
      </c>
      <c r="H6" s="11">
        <f t="shared" ref="H6:H16" si="3">(E6+K6)*D6</f>
        <v>2700</v>
      </c>
      <c r="I6" s="11">
        <v>40</v>
      </c>
      <c r="J6" s="11">
        <f t="shared" ref="J6:J16" si="4">(I6*E6)</f>
        <v>2720</v>
      </c>
      <c r="K6" s="11">
        <f>0+0+8+2+3</f>
        <v>13</v>
      </c>
      <c r="L6" s="11">
        <f t="shared" ref="L6:L17" si="5">K6*I6</f>
        <v>520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520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28</v>
      </c>
      <c r="F7" s="4">
        <f t="shared" si="1"/>
        <v>0</v>
      </c>
      <c r="G7" s="11">
        <f t="shared" si="2"/>
        <v>1703.3333333333335</v>
      </c>
      <c r="H7" s="11">
        <f t="shared" si="3"/>
        <v>2129.166666666667</v>
      </c>
      <c r="I7" s="11">
        <v>70</v>
      </c>
      <c r="J7" s="11">
        <f t="shared" si="4"/>
        <v>1960</v>
      </c>
      <c r="K7" s="11">
        <f>0+0+5+2</f>
        <v>7</v>
      </c>
      <c r="L7" s="11">
        <f t="shared" si="5"/>
        <v>490</v>
      </c>
      <c r="M7" s="11">
        <f t="shared" si="6"/>
        <v>2450</v>
      </c>
      <c r="N7" s="11">
        <f t="shared" si="7"/>
        <v>320.83333333333303</v>
      </c>
      <c r="O7" s="11">
        <f t="shared" si="8"/>
        <v>490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15</v>
      </c>
      <c r="F8" s="4">
        <f t="shared" si="1"/>
        <v>0</v>
      </c>
      <c r="G8" s="11">
        <f t="shared" si="2"/>
        <v>437.5</v>
      </c>
      <c r="H8" s="11">
        <f t="shared" si="3"/>
        <v>758.33333333333337</v>
      </c>
      <c r="I8" s="11">
        <v>40</v>
      </c>
      <c r="J8" s="11">
        <f t="shared" si="4"/>
        <v>600</v>
      </c>
      <c r="K8" s="11">
        <f>0+0+10+1</f>
        <v>11</v>
      </c>
      <c r="L8" s="11">
        <f t="shared" si="5"/>
        <v>440</v>
      </c>
      <c r="M8" s="11">
        <f t="shared" si="6"/>
        <v>1040</v>
      </c>
      <c r="N8" s="11">
        <f t="shared" si="7"/>
        <v>281.66666666666663</v>
      </c>
      <c r="O8" s="11">
        <f t="shared" si="8"/>
        <v>440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14</v>
      </c>
      <c r="F9" s="4">
        <f t="shared" si="1"/>
        <v>0</v>
      </c>
      <c r="G9" s="11">
        <f t="shared" si="2"/>
        <v>746.66666666666674</v>
      </c>
      <c r="H9" s="11">
        <f t="shared" si="3"/>
        <v>853.33333333333337</v>
      </c>
      <c r="I9" s="11">
        <v>65</v>
      </c>
      <c r="J9" s="11">
        <f t="shared" si="4"/>
        <v>910</v>
      </c>
      <c r="K9" s="11">
        <f>0+0+2</f>
        <v>2</v>
      </c>
      <c r="L9" s="11">
        <f t="shared" si="5"/>
        <v>130</v>
      </c>
      <c r="M9" s="11">
        <f t="shared" si="6"/>
        <v>1040</v>
      </c>
      <c r="N9" s="11">
        <f t="shared" si="7"/>
        <v>186.66666666666663</v>
      </c>
      <c r="O9" s="11">
        <f t="shared" si="8"/>
        <v>130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31</v>
      </c>
      <c r="F10" s="4">
        <f t="shared" si="1"/>
        <v>0</v>
      </c>
      <c r="G10" s="11">
        <f t="shared" si="2"/>
        <v>2531.666666666667</v>
      </c>
      <c r="H10" s="11">
        <f t="shared" si="3"/>
        <v>3185</v>
      </c>
      <c r="I10" s="11">
        <v>100</v>
      </c>
      <c r="J10" s="11">
        <f t="shared" si="4"/>
        <v>3100</v>
      </c>
      <c r="K10" s="11">
        <f>0+0+8</f>
        <v>8</v>
      </c>
      <c r="L10" s="11">
        <f t="shared" si="5"/>
        <v>800</v>
      </c>
      <c r="M10" s="11">
        <f t="shared" si="6"/>
        <v>3900</v>
      </c>
      <c r="N10" s="11">
        <f t="shared" si="7"/>
        <v>715</v>
      </c>
      <c r="O10" s="11">
        <f t="shared" si="8"/>
        <v>800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2533.3333333333335</v>
      </c>
      <c r="I11" s="11">
        <v>150</v>
      </c>
      <c r="J11" s="11">
        <f t="shared" si="4"/>
        <v>2400</v>
      </c>
      <c r="K11" s="11">
        <f>0+0+3</f>
        <v>3</v>
      </c>
      <c r="L11" s="11">
        <f t="shared" si="5"/>
        <v>450</v>
      </c>
      <c r="M11" s="11">
        <f t="shared" si="6"/>
        <v>2850</v>
      </c>
      <c r="N11" s="11">
        <f t="shared" si="7"/>
        <v>316.66666666666652</v>
      </c>
      <c r="O11" s="11">
        <f t="shared" si="8"/>
        <v>450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7</v>
      </c>
      <c r="F12" s="4">
        <f t="shared" si="1"/>
        <v>0</v>
      </c>
      <c r="G12" s="11">
        <f t="shared" si="2"/>
        <v>350</v>
      </c>
      <c r="H12" s="11">
        <f t="shared" si="3"/>
        <v>600</v>
      </c>
      <c r="I12" s="64">
        <v>60</v>
      </c>
      <c r="J12" s="64">
        <f t="shared" si="4"/>
        <v>420</v>
      </c>
      <c r="K12" s="11">
        <f>0+0+2+2+1</f>
        <v>5</v>
      </c>
      <c r="L12" s="11">
        <f t="shared" si="5"/>
        <v>300</v>
      </c>
      <c r="M12" s="11">
        <f t="shared" si="6"/>
        <v>720</v>
      </c>
      <c r="N12" s="11">
        <f t="shared" si="7"/>
        <v>120</v>
      </c>
      <c r="O12" s="11">
        <f t="shared" si="8"/>
        <v>300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11</v>
      </c>
      <c r="F13" s="4">
        <f t="shared" si="1"/>
        <v>0</v>
      </c>
      <c r="G13" s="11">
        <f t="shared" si="2"/>
        <v>522.5</v>
      </c>
      <c r="H13" s="11">
        <f t="shared" si="3"/>
        <v>665</v>
      </c>
      <c r="I13" s="64">
        <v>60</v>
      </c>
      <c r="J13" s="64">
        <f t="shared" si="4"/>
        <v>660</v>
      </c>
      <c r="K13" s="11">
        <f>0+0+1+2</f>
        <v>3</v>
      </c>
      <c r="L13" s="11">
        <f t="shared" si="5"/>
        <v>180</v>
      </c>
      <c r="M13" s="11">
        <f t="shared" si="6"/>
        <v>840</v>
      </c>
      <c r="N13" s="11">
        <f t="shared" si="7"/>
        <v>175</v>
      </c>
      <c r="O13" s="11">
        <f t="shared" si="8"/>
        <v>180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7</v>
      </c>
      <c r="F14" s="4">
        <f t="shared" si="1"/>
        <v>0</v>
      </c>
      <c r="G14" s="11">
        <f t="shared" si="2"/>
        <v>332.5</v>
      </c>
      <c r="H14" s="11">
        <f t="shared" si="3"/>
        <v>380</v>
      </c>
      <c r="I14" s="64">
        <v>60</v>
      </c>
      <c r="J14" s="64">
        <f t="shared" si="4"/>
        <v>420</v>
      </c>
      <c r="K14" s="11">
        <f>0+0+1</f>
        <v>1</v>
      </c>
      <c r="L14" s="11">
        <f t="shared" si="5"/>
        <v>60</v>
      </c>
      <c r="M14" s="11">
        <f t="shared" si="6"/>
        <v>480</v>
      </c>
      <c r="N14" s="11">
        <f t="shared" si="7"/>
        <v>100</v>
      </c>
      <c r="O14" s="11">
        <f t="shared" si="8"/>
        <v>60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18</v>
      </c>
      <c r="F15" s="4">
        <f t="shared" si="1"/>
        <v>0</v>
      </c>
      <c r="G15" s="11">
        <f t="shared" si="2"/>
        <v>360</v>
      </c>
      <c r="H15" s="11">
        <f t="shared" si="3"/>
        <v>400</v>
      </c>
      <c r="I15" s="64">
        <v>30</v>
      </c>
      <c r="J15" s="64">
        <f t="shared" si="4"/>
        <v>540</v>
      </c>
      <c r="K15" s="11">
        <f>0+0+1+1</f>
        <v>2</v>
      </c>
      <c r="L15" s="11">
        <f t="shared" si="5"/>
        <v>60</v>
      </c>
      <c r="M15" s="11">
        <f t="shared" si="6"/>
        <v>600</v>
      </c>
      <c r="N15" s="11">
        <f t="shared" si="7"/>
        <v>200</v>
      </c>
      <c r="O15" s="11">
        <f t="shared" si="8"/>
        <v>60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77</v>
      </c>
      <c r="F16" s="4">
        <f t="shared" si="1"/>
        <v>0</v>
      </c>
      <c r="G16" s="11">
        <f t="shared" si="2"/>
        <v>1058.75</v>
      </c>
      <c r="H16" s="11">
        <f t="shared" si="3"/>
        <v>1320</v>
      </c>
      <c r="I16" s="64">
        <v>20</v>
      </c>
      <c r="J16" s="64">
        <f t="shared" si="4"/>
        <v>1540</v>
      </c>
      <c r="K16" s="11">
        <f>0+0+17+1+1</f>
        <v>19</v>
      </c>
      <c r="L16" s="11">
        <f t="shared" si="5"/>
        <v>380</v>
      </c>
      <c r="M16" s="11">
        <f t="shared" si="6"/>
        <v>1920</v>
      </c>
      <c r="N16" s="11">
        <f t="shared" si="7"/>
        <v>600</v>
      </c>
      <c r="O16" s="11">
        <f t="shared" si="8"/>
        <v>380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13401.250000000002</v>
      </c>
      <c r="H17" s="17">
        <f>SUM(H5:H15)</f>
        <v>16632.5</v>
      </c>
      <c r="I17" s="17"/>
      <c r="J17" s="17">
        <f>SUM(J5:J15)</f>
        <v>16305</v>
      </c>
      <c r="K17" s="11"/>
      <c r="L17" s="11">
        <f t="shared" si="5"/>
        <v>0</v>
      </c>
      <c r="M17" s="18">
        <f>SUM(M5:M15)</f>
        <v>20260</v>
      </c>
      <c r="N17" s="18">
        <f>SUM(N5:N15)</f>
        <v>3627.4999999999995</v>
      </c>
      <c r="O17" s="18">
        <f>SUM(O5:O15)-P17</f>
        <v>0</v>
      </c>
      <c r="P17" s="17">
        <f>0+0+2755+405+270+525</f>
        <v>3955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9</v>
      </c>
      <c r="F20" s="4">
        <f>0+0</f>
        <v>0</v>
      </c>
      <c r="G20" s="11">
        <f>E20*D20</f>
        <v>364.5</v>
      </c>
      <c r="H20" s="11">
        <f>(E20+K20)*D20</f>
        <v>567</v>
      </c>
      <c r="I20" s="4">
        <v>50</v>
      </c>
      <c r="J20" s="11">
        <f>(I20*E20)</f>
        <v>450</v>
      </c>
      <c r="K20" s="11">
        <f>0+0+4+1</f>
        <v>5</v>
      </c>
      <c r="L20" s="11">
        <f>K20*I20</f>
        <v>250</v>
      </c>
      <c r="M20" s="11">
        <f>J20+L20</f>
        <v>700</v>
      </c>
      <c r="N20" s="11">
        <f>M20-H20</f>
        <v>133</v>
      </c>
      <c r="O20" s="11">
        <f>L20</f>
        <v>250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16</v>
      </c>
      <c r="F21" s="4">
        <f>0+0</f>
        <v>0</v>
      </c>
      <c r="G21" s="11">
        <f t="shared" ref="G21:G30" si="10">E21*D21</f>
        <v>626.66666666666663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800</v>
      </c>
      <c r="K21" s="11">
        <f>0+0+5</f>
        <v>5</v>
      </c>
      <c r="L21" s="11">
        <f t="shared" ref="L21:L29" si="13">K21*I21</f>
        <v>250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250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225</v>
      </c>
      <c r="I22" s="4">
        <v>50</v>
      </c>
      <c r="J22" s="11">
        <f t="shared" si="12"/>
        <v>250</v>
      </c>
      <c r="K22" s="11">
        <f t="shared" ref="K22:K31" si="18">0+0</f>
        <v>0</v>
      </c>
      <c r="L22" s="11">
        <f t="shared" si="13"/>
        <v>0</v>
      </c>
      <c r="M22" s="11">
        <f t="shared" si="14"/>
        <v>250</v>
      </c>
      <c r="N22" s="11">
        <f t="shared" si="15"/>
        <v>25</v>
      </c>
      <c r="O22" s="11">
        <f t="shared" si="16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3</v>
      </c>
      <c r="F24" s="4">
        <f t="shared" si="17"/>
        <v>0</v>
      </c>
      <c r="G24" s="11">
        <f t="shared" si="10"/>
        <v>295</v>
      </c>
      <c r="H24" s="11">
        <f t="shared" si="11"/>
        <v>491.66666666666663</v>
      </c>
      <c r="I24" s="4">
        <v>110</v>
      </c>
      <c r="J24" s="11">
        <f t="shared" si="12"/>
        <v>330</v>
      </c>
      <c r="K24" s="11">
        <f>0+0+2</f>
        <v>2</v>
      </c>
      <c r="L24" s="11">
        <f t="shared" si="13"/>
        <v>220</v>
      </c>
      <c r="M24" s="11">
        <f t="shared" si="14"/>
        <v>550</v>
      </c>
      <c r="N24" s="11">
        <f t="shared" si="15"/>
        <v>58.333333333333371</v>
      </c>
      <c r="O24" s="11">
        <f t="shared" si="16"/>
        <v>220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1200/24</f>
        <v>50</v>
      </c>
      <c r="E25" s="4">
        <f t="shared" si="9"/>
        <v>23</v>
      </c>
      <c r="F25" s="4">
        <f>0+0</f>
        <v>0</v>
      </c>
      <c r="G25" s="11">
        <f t="shared" si="10"/>
        <v>1150</v>
      </c>
      <c r="H25" s="11">
        <f t="shared" si="11"/>
        <v>1200</v>
      </c>
      <c r="I25" s="4">
        <v>60</v>
      </c>
      <c r="J25" s="11">
        <f t="shared" si="12"/>
        <v>1380</v>
      </c>
      <c r="K25" s="11">
        <f>0+0+1</f>
        <v>1</v>
      </c>
      <c r="L25" s="11">
        <f t="shared" si="13"/>
        <v>60</v>
      </c>
      <c r="M25" s="11">
        <f t="shared" si="14"/>
        <v>1440</v>
      </c>
      <c r="N25" s="11">
        <f t="shared" si="15"/>
        <v>240</v>
      </c>
      <c r="O25" s="11">
        <f t="shared" si="16"/>
        <v>60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8</v>
      </c>
      <c r="F26" s="4">
        <f t="shared" si="17"/>
        <v>0</v>
      </c>
      <c r="G26" s="11">
        <f>E26*D26</f>
        <v>786.66666666666663</v>
      </c>
      <c r="H26" s="11">
        <f t="shared" si="11"/>
        <v>983.33333333333326</v>
      </c>
      <c r="I26" s="4">
        <v>110</v>
      </c>
      <c r="J26" s="11">
        <f t="shared" si="12"/>
        <v>880</v>
      </c>
      <c r="K26" s="11">
        <f>0+0+2</f>
        <v>2</v>
      </c>
      <c r="L26" s="11">
        <f t="shared" si="13"/>
        <v>220</v>
      </c>
      <c r="M26" s="11">
        <f t="shared" si="14"/>
        <v>1100</v>
      </c>
      <c r="N26" s="11">
        <f t="shared" si="15"/>
        <v>116.66666666666674</v>
      </c>
      <c r="O26" s="11">
        <f t="shared" si="16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723.33333333333326</v>
      </c>
      <c r="I28" s="4">
        <v>125</v>
      </c>
      <c r="J28" s="11">
        <f t="shared" si="12"/>
        <v>875</v>
      </c>
      <c r="K28" s="11">
        <f t="shared" si="18"/>
        <v>0</v>
      </c>
      <c r="L28" s="11">
        <f t="shared" si="13"/>
        <v>0</v>
      </c>
      <c r="M28" s="11">
        <f t="shared" si="14"/>
        <v>875</v>
      </c>
      <c r="N28" s="11">
        <f t="shared" si="15"/>
        <v>151.66666666666674</v>
      </c>
      <c r="O28" s="11">
        <f t="shared" si="16"/>
        <v>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4812.833333333333</v>
      </c>
      <c r="H31" s="17">
        <f>SUM(H20:H30)</f>
        <v>5746.1666666666661</v>
      </c>
      <c r="I31" s="16"/>
      <c r="J31" s="17">
        <f>SUM(J20:J30)</f>
        <v>5735</v>
      </c>
      <c r="K31" s="11">
        <f t="shared" si="18"/>
        <v>0</v>
      </c>
      <c r="L31" s="18">
        <f>SUM(L20:L30)</f>
        <v>1110</v>
      </c>
      <c r="M31" s="21">
        <f>SUM(M20:M30)</f>
        <v>6845</v>
      </c>
      <c r="N31" s="21">
        <f>SUM(N20:N30)</f>
        <v>1098.8333333333335</v>
      </c>
      <c r="O31" s="18">
        <f>SUM(O20:O30)-P31</f>
        <v>0</v>
      </c>
      <c r="P31" s="17">
        <f>0+0+1000+60+50</f>
        <v>1110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2400/20</f>
        <v>120</v>
      </c>
      <c r="E34" s="4">
        <f t="shared" ref="E34:E40" si="19">(C34+(F34*B34))-K34</f>
        <v>0</v>
      </c>
      <c r="F34" s="4">
        <f>0+0</f>
        <v>0</v>
      </c>
      <c r="G34" s="11">
        <f>E34*D34</f>
        <v>0</v>
      </c>
      <c r="H34" s="11">
        <f>(E34+K34)*D34</f>
        <v>1560</v>
      </c>
      <c r="I34" s="4">
        <v>140</v>
      </c>
      <c r="J34" s="11">
        <f t="shared" ref="J34:J40" si="20">(I34*E34)</f>
        <v>0</v>
      </c>
      <c r="K34" s="11">
        <f>0+0+4+5+4</f>
        <v>13</v>
      </c>
      <c r="L34" s="11">
        <f>K34*I34</f>
        <v>1820</v>
      </c>
      <c r="M34" s="11">
        <f t="shared" ref="M34:M40" si="21">J34+L34</f>
        <v>1820</v>
      </c>
      <c r="N34" s="11">
        <f t="shared" ref="N34:N40" si="22">M34-H34</f>
        <v>260</v>
      </c>
      <c r="O34" s="11">
        <f t="shared" ref="O34:O40" si="23">L34</f>
        <v>1820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3</v>
      </c>
      <c r="F37" s="4">
        <f t="shared" si="24"/>
        <v>0</v>
      </c>
      <c r="G37" s="11">
        <f t="shared" si="25"/>
        <v>353.75</v>
      </c>
      <c r="H37" s="11">
        <f t="shared" si="26"/>
        <v>471.66666666666669</v>
      </c>
      <c r="I37" s="4">
        <v>125</v>
      </c>
      <c r="J37" s="11">
        <f t="shared" si="20"/>
        <v>375</v>
      </c>
      <c r="K37" s="11">
        <f>0+0+1</f>
        <v>1</v>
      </c>
      <c r="L37" s="11">
        <f>K37*I37</f>
        <v>125</v>
      </c>
      <c r="M37" s="11">
        <f t="shared" si="21"/>
        <v>500</v>
      </c>
      <c r="N37" s="11">
        <f t="shared" si="22"/>
        <v>28.333333333333314</v>
      </c>
      <c r="O37" s="11">
        <f t="shared" si="23"/>
        <v>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1687.9166666666667</v>
      </c>
      <c r="H41" s="21">
        <f>SUM(H34:H40)</f>
        <v>3712.0833333333339</v>
      </c>
      <c r="I41" s="16"/>
      <c r="J41" s="21">
        <f>SUM(J34:J40)</f>
        <v>1907</v>
      </c>
      <c r="K41" s="11"/>
      <c r="L41" s="17">
        <f>SUM(L34:L40)</f>
        <v>2326</v>
      </c>
      <c r="M41" s="21">
        <f>SUM(M34:M40)</f>
        <v>4233</v>
      </c>
      <c r="N41" s="21">
        <f>SUM(N34:N40)</f>
        <v>520.91666666666652</v>
      </c>
      <c r="O41" s="18">
        <f>SUM(O34:O40)-P41</f>
        <v>0</v>
      </c>
      <c r="P41" s="17">
        <f>0+0+1066+700+560</f>
        <v>2326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30</v>
      </c>
      <c r="F44" s="4">
        <f>0+0</f>
        <v>0</v>
      </c>
      <c r="G44" s="11">
        <f>E44*D44</f>
        <v>2310</v>
      </c>
      <c r="H44" s="11">
        <f>(E44+K44)*D44</f>
        <v>2695</v>
      </c>
      <c r="I44" s="4">
        <v>100</v>
      </c>
      <c r="J44" s="11">
        <f>(I44*E44)</f>
        <v>3000</v>
      </c>
      <c r="K44" s="11">
        <f>0+0+2.75+1.25+0.5+0.5</f>
        <v>5</v>
      </c>
      <c r="L44" s="11">
        <f>K44*I44</f>
        <v>500</v>
      </c>
      <c r="M44" s="11">
        <f>J44+L44</f>
        <v>3500</v>
      </c>
      <c r="N44" s="11">
        <f>M44-H44</f>
        <v>805</v>
      </c>
      <c r="O44" s="11">
        <f>L44</f>
        <v>500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2310</v>
      </c>
      <c r="H47" s="17">
        <f>SUM(H44:H46)</f>
        <v>2695</v>
      </c>
      <c r="I47" s="16"/>
      <c r="J47" s="17">
        <f>SUM(J44:J46)</f>
        <v>3000</v>
      </c>
      <c r="K47" s="17"/>
      <c r="L47" s="17">
        <f>SUM(L44:L46)</f>
        <v>500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0+0+275+125+50+50</f>
        <v>500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2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5</v>
      </c>
      <c r="F54" s="4">
        <f t="shared" si="36"/>
        <v>0</v>
      </c>
      <c r="G54" s="11">
        <f t="shared" si="30"/>
        <v>150</v>
      </c>
      <c r="H54" s="11">
        <f t="shared" si="31"/>
        <v>300</v>
      </c>
      <c r="I54" s="5">
        <v>35</v>
      </c>
      <c r="J54" s="11">
        <f t="shared" si="32"/>
        <v>175</v>
      </c>
      <c r="K54" s="11">
        <f>0+0+4+1</f>
        <v>5</v>
      </c>
      <c r="L54" s="11">
        <f t="shared" si="37"/>
        <v>175</v>
      </c>
      <c r="M54" s="11">
        <f t="shared" si="33"/>
        <v>350</v>
      </c>
      <c r="N54" s="11">
        <f t="shared" si="34"/>
        <v>50</v>
      </c>
      <c r="O54" s="11">
        <f t="shared" si="35"/>
        <v>175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6028.5</v>
      </c>
      <c r="H60" s="17">
        <f>SUM(H50:H59)</f>
        <v>6414.75</v>
      </c>
      <c r="I60" s="39"/>
      <c r="J60" s="17">
        <f>SUM(J50:J59)</f>
        <v>6835</v>
      </c>
      <c r="K60" s="41"/>
      <c r="L60" s="17">
        <f>SUM(L50:L59)</f>
        <v>425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0+0+390+35</f>
        <v>425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0</v>
      </c>
      <c r="F63" s="4">
        <f>0+0</f>
        <v>0</v>
      </c>
      <c r="G63" s="11">
        <f t="shared" ref="G63:G70" si="40">E63*D63</f>
        <v>0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0</v>
      </c>
      <c r="K63" s="11">
        <f>0+0+1</f>
        <v>1</v>
      </c>
      <c r="L63" s="11">
        <f t="shared" ref="L63:L70" si="43">K63*I63</f>
        <v>155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155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4</v>
      </c>
      <c r="F64" s="4">
        <f t="shared" ref="F64" si="47">0+0</f>
        <v>0</v>
      </c>
      <c r="G64" s="11">
        <f t="shared" si="40"/>
        <v>309.25</v>
      </c>
      <c r="H64" s="11">
        <f t="shared" si="41"/>
        <v>463.875</v>
      </c>
      <c r="I64" s="5">
        <v>85</v>
      </c>
      <c r="J64" s="11">
        <f t="shared" si="42"/>
        <v>340</v>
      </c>
      <c r="K64" s="11">
        <f>0+0+1+1</f>
        <v>2</v>
      </c>
      <c r="L64" s="11">
        <f t="shared" si="43"/>
        <v>170</v>
      </c>
      <c r="M64" s="11">
        <f t="shared" si="44"/>
        <v>510</v>
      </c>
      <c r="N64" s="11">
        <f t="shared" si="45"/>
        <v>46.125</v>
      </c>
      <c r="O64" s="11">
        <f t="shared" si="46"/>
        <v>170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17</v>
      </c>
      <c r="F65" s="4">
        <f t="shared" ref="F65:F70" si="48">0+0</f>
        <v>0</v>
      </c>
      <c r="G65" s="11">
        <f t="shared" si="40"/>
        <v>1394</v>
      </c>
      <c r="H65" s="11">
        <f t="shared" si="41"/>
        <v>1394</v>
      </c>
      <c r="I65" s="5">
        <v>90</v>
      </c>
      <c r="J65" s="11">
        <f t="shared" si="42"/>
        <v>1530</v>
      </c>
      <c r="K65" s="11">
        <f t="shared" ref="K65:K70" si="49">0+0</f>
        <v>0</v>
      </c>
      <c r="L65" s="11">
        <f t="shared" si="43"/>
        <v>0</v>
      </c>
      <c r="M65" s="11">
        <f t="shared" si="44"/>
        <v>1530</v>
      </c>
      <c r="N65" s="11">
        <f t="shared" si="45"/>
        <v>136</v>
      </c>
      <c r="O65" s="11">
        <f t="shared" si="46"/>
        <v>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12</v>
      </c>
      <c r="F66" s="4">
        <f t="shared" si="48"/>
        <v>0</v>
      </c>
      <c r="G66" s="11">
        <f t="shared" si="40"/>
        <v>982.5</v>
      </c>
      <c r="H66" s="11">
        <f t="shared" si="41"/>
        <v>1146.25</v>
      </c>
      <c r="I66" s="5">
        <v>90</v>
      </c>
      <c r="J66" s="11">
        <f t="shared" si="42"/>
        <v>1080</v>
      </c>
      <c r="K66" s="11">
        <f>0+0+1+1</f>
        <v>2</v>
      </c>
      <c r="L66" s="11">
        <f t="shared" si="43"/>
        <v>180</v>
      </c>
      <c r="M66" s="11">
        <f t="shared" si="44"/>
        <v>1260</v>
      </c>
      <c r="N66" s="11">
        <f t="shared" si="45"/>
        <v>113.75</v>
      </c>
      <c r="O66" s="11">
        <f t="shared" si="46"/>
        <v>180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si="49"/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2685.75</v>
      </c>
      <c r="H71" s="17">
        <f>SUM(H63:H70)</f>
        <v>3145.125</v>
      </c>
      <c r="I71" s="39"/>
      <c r="J71" s="17">
        <f>SUM(J63:J70)</f>
        <v>2950</v>
      </c>
      <c r="K71" s="41"/>
      <c r="L71" s="17">
        <f>SUM(L63:L70)</f>
        <v>505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0+0+85+245+175</f>
        <v>505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30926.250000000004</v>
      </c>
    </row>
    <row r="79" spans="1:16">
      <c r="A79" s="23" t="s">
        <v>60</v>
      </c>
      <c r="B79" s="44">
        <f>J17+J31+J41+J47+J60+J71</f>
        <v>36732</v>
      </c>
    </row>
    <row r="80" spans="1:16" ht="15.75" thickBot="1">
      <c r="A80" s="45" t="s">
        <v>63</v>
      </c>
      <c r="B80" s="51">
        <f>B81-B76-B77</f>
        <v>2139.625</v>
      </c>
    </row>
    <row r="81" spans="1:2">
      <c r="A81" s="46" t="s">
        <v>52</v>
      </c>
      <c r="B81" s="47">
        <f>H17+H31+H41+H47+H60+H71</f>
        <v>38345.625</v>
      </c>
    </row>
    <row r="82" spans="1:2">
      <c r="A82" s="43" t="s">
        <v>58</v>
      </c>
      <c r="B82" s="48">
        <f>M17+M31+M41+M47+M60+M71</f>
        <v>45553</v>
      </c>
    </row>
    <row r="83" spans="1:2">
      <c r="A83" s="24" t="s">
        <v>57</v>
      </c>
      <c r="B83" s="27">
        <f>N17+N31+N41+N47+N60+N71</f>
        <v>7207.375</v>
      </c>
    </row>
    <row r="84" spans="1:2" ht="15.75" thickBot="1">
      <c r="A84" s="49" t="s">
        <v>66</v>
      </c>
      <c r="B84" s="50">
        <f>L17+L31+L41+L47+L60+L71</f>
        <v>4866</v>
      </c>
    </row>
    <row r="85" spans="1:2">
      <c r="A85" s="52" t="s">
        <v>62</v>
      </c>
      <c r="B85" s="53">
        <f>P17+P31+P41+P47+P60+P71</f>
        <v>8821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45584.375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82316.375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2015-06-04T18:17:29Z</dcterms:modified>
</cp:coreProperties>
</file>