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F64"/>
  <c r="K45"/>
  <c r="K37"/>
  <c r="K26"/>
  <c r="K21"/>
  <c r="K16"/>
  <c r="F12"/>
  <c r="K11"/>
  <c r="F11"/>
  <c r="K9"/>
  <c r="F9"/>
  <c r="F8"/>
  <c r="K6"/>
  <c r="F6"/>
  <c r="F5"/>
  <c r="K5"/>
  <c r="P17"/>
  <c r="P31"/>
  <c r="P42"/>
  <c r="P48"/>
  <c r="P61"/>
  <c r="P72"/>
  <c r="K67"/>
  <c r="K66"/>
  <c r="K65"/>
  <c r="K64"/>
  <c r="F55"/>
  <c r="K55"/>
  <c r="K51"/>
  <c r="K41"/>
  <c r="F40"/>
  <c r="K40"/>
  <c r="K34"/>
  <c r="K29"/>
  <c r="K28"/>
  <c r="K25"/>
  <c r="K24"/>
  <c r="K23"/>
  <c r="K22"/>
  <c r="K20"/>
  <c r="K15"/>
  <c r="K14"/>
  <c r="K13"/>
  <c r="K12"/>
  <c r="K10"/>
  <c r="K8"/>
  <c r="K7"/>
  <c r="L40"/>
  <c r="O40" s="1"/>
  <c r="D40"/>
  <c r="F37"/>
  <c r="D23"/>
  <c r="F23"/>
  <c r="F34"/>
  <c r="D34"/>
  <c r="F25"/>
  <c r="D25"/>
  <c r="K52"/>
  <c r="K39"/>
  <c r="E40" l="1"/>
  <c r="H40" s="1"/>
  <c r="J40"/>
  <c r="K68"/>
  <c r="K69"/>
  <c r="K70"/>
  <c r="K71"/>
  <c r="K53"/>
  <c r="K54"/>
  <c r="K56"/>
  <c r="K57"/>
  <c r="K58"/>
  <c r="K59"/>
  <c r="K60"/>
  <c r="K35"/>
  <c r="K36"/>
  <c r="K38"/>
  <c r="K27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0"/>
  <c r="F24"/>
  <c r="F26"/>
  <c r="F27"/>
  <c r="F28"/>
  <c r="F29"/>
  <c r="F30"/>
  <c r="F7"/>
  <c r="F10"/>
  <c r="F14"/>
  <c r="F15"/>
  <c r="F16"/>
  <c r="D67"/>
  <c r="D66"/>
  <c r="D45"/>
  <c r="G40" l="1"/>
  <c r="D37"/>
  <c r="D28"/>
  <c r="F65"/>
  <c r="F22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<sst xmlns="http://schemas.openxmlformats.org/spreadsheetml/2006/main" count="179" uniqueCount="96">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</sst>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3" activePane="bottomLeft" state="frozen"/>
      <selection pane="bottomLeft" activeCell="F14" sqref="F14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101</v>
      </c>
      <c r="F5" s="4">
        <f>0+0+2+2</f>
        <v>4</v>
      </c>
      <c r="G5" s="11">
        <f>E5*D5</f>
        <v>1977.9166666666665</v>
      </c>
      <c r="H5" s="11">
        <f>(E5+K5)*D5</f>
        <v>3368.333333333333</v>
      </c>
      <c r="I5" s="11">
        <v>25</v>
      </c>
      <c r="J5" s="11">
        <f>(I5*E5)</f>
        <v>2525</v>
      </c>
      <c r="K5" s="11">
        <f>0+0+9+3+2+7+1+2+10+9+22+6</f>
        <v>71</v>
      </c>
      <c r="L5" s="11">
        <f>K5*I5</f>
        <v>1775</v>
      </c>
      <c r="M5" s="11">
        <f>J5+L5</f>
        <v>4300</v>
      </c>
      <c r="N5" s="11">
        <f>M5-H5</f>
        <v>931.66666666666697</v>
      </c>
      <c r="O5" s="11">
        <f>L5</f>
        <v>1775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80</v>
      </c>
      <c r="F6" s="4">
        <f>0+0+1</f>
        <v>1</v>
      </c>
      <c r="G6" s="11">
        <f t="shared" ref="G6:G16" si="1">E6*D6</f>
        <v>2666.666666666667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3200</v>
      </c>
      <c r="K6" s="11">
        <f>0+0+8+2+3+1+10+1</f>
        <v>25</v>
      </c>
      <c r="L6" s="11">
        <f t="shared" ref="L6:L17" si="4">K6*I6</f>
        <v>1000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1000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18</v>
      </c>
      <c r="F7" s="4">
        <f t="shared" ref="F6:F16" si="8">0+0</f>
        <v>0</v>
      </c>
      <c r="G7" s="11">
        <f t="shared" si="1"/>
        <v>1095</v>
      </c>
      <c r="H7" s="11">
        <f t="shared" si="2"/>
        <v>2129.166666666667</v>
      </c>
      <c r="I7" s="11">
        <v>70</v>
      </c>
      <c r="J7" s="11">
        <f t="shared" si="3"/>
        <v>1260</v>
      </c>
      <c r="K7" s="11">
        <f>0+0+5+2+1+1+8</f>
        <v>17</v>
      </c>
      <c r="L7" s="11">
        <f t="shared" si="4"/>
        <v>1190</v>
      </c>
      <c r="M7" s="11">
        <f t="shared" si="5"/>
        <v>2450</v>
      </c>
      <c r="N7" s="11">
        <f t="shared" si="6"/>
        <v>320.83333333333303</v>
      </c>
      <c r="O7" s="11">
        <f t="shared" si="7"/>
        <v>1190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57</v>
      </c>
      <c r="F8" s="4">
        <f>0+0+2</f>
        <v>2</v>
      </c>
      <c r="G8" s="11">
        <f t="shared" si="1"/>
        <v>1662.5</v>
      </c>
      <c r="H8" s="11">
        <f t="shared" si="2"/>
        <v>2158.3333333333335</v>
      </c>
      <c r="I8" s="11">
        <v>40</v>
      </c>
      <c r="J8" s="11">
        <f t="shared" si="3"/>
        <v>2280</v>
      </c>
      <c r="K8" s="11">
        <f>0+0+10+1+4+2</f>
        <v>17</v>
      </c>
      <c r="L8" s="11">
        <f t="shared" si="4"/>
        <v>680</v>
      </c>
      <c r="M8" s="11">
        <f t="shared" si="5"/>
        <v>2960</v>
      </c>
      <c r="N8" s="11">
        <f t="shared" si="6"/>
        <v>801.66666666666652</v>
      </c>
      <c r="O8" s="11">
        <f t="shared" si="7"/>
        <v>680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30</v>
      </c>
      <c r="F9" s="4">
        <f>0+0+1</f>
        <v>1</v>
      </c>
      <c r="G9" s="11">
        <f t="shared" si="1"/>
        <v>1600</v>
      </c>
      <c r="H9" s="11">
        <f t="shared" si="2"/>
        <v>2133.3333333333335</v>
      </c>
      <c r="I9" s="11">
        <v>65</v>
      </c>
      <c r="J9" s="11">
        <f t="shared" si="3"/>
        <v>1950</v>
      </c>
      <c r="K9" s="11">
        <f>0+0+2+1+1+4+2</f>
        <v>10</v>
      </c>
      <c r="L9" s="11">
        <f t="shared" si="4"/>
        <v>650</v>
      </c>
      <c r="M9" s="11">
        <f t="shared" si="5"/>
        <v>2600</v>
      </c>
      <c r="N9" s="11">
        <f t="shared" si="6"/>
        <v>466.66666666666652</v>
      </c>
      <c r="O9" s="11">
        <f t="shared" si="7"/>
        <v>650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22</v>
      </c>
      <c r="F10" s="4">
        <f t="shared" si="8"/>
        <v>0</v>
      </c>
      <c r="G10" s="11">
        <f t="shared" si="1"/>
        <v>1796.6666666666667</v>
      </c>
      <c r="H10" s="11">
        <f t="shared" si="2"/>
        <v>3185</v>
      </c>
      <c r="I10" s="11">
        <v>100</v>
      </c>
      <c r="J10" s="11">
        <f t="shared" si="3"/>
        <v>2200</v>
      </c>
      <c r="K10" s="11">
        <f>0+0+8+1+8</f>
        <v>17</v>
      </c>
      <c r="L10" s="11">
        <f t="shared" si="4"/>
        <v>1700</v>
      </c>
      <c r="M10" s="11">
        <f t="shared" si="5"/>
        <v>3900</v>
      </c>
      <c r="N10" s="11">
        <f t="shared" si="6"/>
        <v>715</v>
      </c>
      <c r="O10" s="11">
        <f t="shared" si="7"/>
        <v>1700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21</v>
      </c>
      <c r="F11" s="4">
        <f>0+0+2</f>
        <v>2</v>
      </c>
      <c r="G11" s="11">
        <f t="shared" si="1"/>
        <v>2800</v>
      </c>
      <c r="H11" s="11">
        <f t="shared" si="2"/>
        <v>4133.3333333333339</v>
      </c>
      <c r="I11" s="11">
        <v>150</v>
      </c>
      <c r="J11" s="11">
        <f t="shared" si="3"/>
        <v>3150</v>
      </c>
      <c r="K11" s="11">
        <f>0+0+3+1+2+3+1</f>
        <v>10</v>
      </c>
      <c r="L11" s="11">
        <f t="shared" si="4"/>
        <v>1500</v>
      </c>
      <c r="M11" s="11">
        <f t="shared" si="5"/>
        <v>4650</v>
      </c>
      <c r="N11" s="11">
        <f t="shared" si="6"/>
        <v>516.66666666666606</v>
      </c>
      <c r="O11" s="11">
        <f t="shared" si="7"/>
        <v>1500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13</v>
      </c>
      <c r="F12" s="4">
        <f>0+0+1</f>
        <v>1</v>
      </c>
      <c r="G12" s="11">
        <f t="shared" si="1"/>
        <v>650</v>
      </c>
      <c r="H12" s="11">
        <f t="shared" si="2"/>
        <v>1200</v>
      </c>
      <c r="I12" s="64">
        <v>60</v>
      </c>
      <c r="J12" s="64">
        <f t="shared" si="3"/>
        <v>780</v>
      </c>
      <c r="K12" s="11">
        <f>0+0+2+2+1+6</f>
        <v>11</v>
      </c>
      <c r="L12" s="11">
        <f t="shared" si="4"/>
        <v>660</v>
      </c>
      <c r="M12" s="11">
        <f t="shared" si="5"/>
        <v>1440</v>
      </c>
      <c r="N12" s="11">
        <f t="shared" si="6"/>
        <v>240</v>
      </c>
      <c r="O12" s="11">
        <f t="shared" si="7"/>
        <v>660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53</v>
      </c>
      <c r="F13" s="4">
        <f>0+0+4</f>
        <v>4</v>
      </c>
      <c r="G13" s="11">
        <f t="shared" si="1"/>
        <v>2517.5</v>
      </c>
      <c r="H13" s="11">
        <f t="shared" si="2"/>
        <v>2945</v>
      </c>
      <c r="I13" s="64">
        <v>60</v>
      </c>
      <c r="J13" s="64">
        <f t="shared" si="3"/>
        <v>3180</v>
      </c>
      <c r="K13" s="11">
        <f>0+0+1+2+6</f>
        <v>9</v>
      </c>
      <c r="L13" s="11">
        <f t="shared" si="4"/>
        <v>540</v>
      </c>
      <c r="M13" s="11">
        <f t="shared" si="5"/>
        <v>3720</v>
      </c>
      <c r="N13" s="11">
        <f t="shared" si="6"/>
        <v>775</v>
      </c>
      <c r="O13" s="11">
        <f t="shared" si="7"/>
        <v>540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4</v>
      </c>
      <c r="F14" s="4">
        <f t="shared" si="8"/>
        <v>0</v>
      </c>
      <c r="G14" s="11">
        <f t="shared" si="1"/>
        <v>190</v>
      </c>
      <c r="H14" s="11">
        <f t="shared" si="2"/>
        <v>380</v>
      </c>
      <c r="I14" s="64">
        <v>60</v>
      </c>
      <c r="J14" s="64">
        <f t="shared" si="3"/>
        <v>240</v>
      </c>
      <c r="K14" s="11">
        <f>0+0+1+3</f>
        <v>4</v>
      </c>
      <c r="L14" s="11">
        <f t="shared" si="4"/>
        <v>240</v>
      </c>
      <c r="M14" s="11">
        <f t="shared" si="5"/>
        <v>480</v>
      </c>
      <c r="N14" s="11">
        <f t="shared" si="6"/>
        <v>100</v>
      </c>
      <c r="O14" s="11">
        <f t="shared" si="7"/>
        <v>240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8</v>
      </c>
      <c r="F15" s="4">
        <f t="shared" si="8"/>
        <v>0</v>
      </c>
      <c r="G15" s="11">
        <f t="shared" si="1"/>
        <v>160</v>
      </c>
      <c r="H15" s="11">
        <f t="shared" si="2"/>
        <v>400</v>
      </c>
      <c r="I15" s="64">
        <v>30</v>
      </c>
      <c r="J15" s="64">
        <f t="shared" si="3"/>
        <v>240</v>
      </c>
      <c r="K15" s="11">
        <f>0+0+1+1+2+1+1+6</f>
        <v>12</v>
      </c>
      <c r="L15" s="11">
        <f t="shared" si="4"/>
        <v>360</v>
      </c>
      <c r="M15" s="11">
        <f t="shared" si="5"/>
        <v>600</v>
      </c>
      <c r="N15" s="11">
        <f t="shared" si="6"/>
        <v>200</v>
      </c>
      <c r="O15" s="11">
        <f t="shared" si="7"/>
        <v>360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48</v>
      </c>
      <c r="F16" s="4">
        <f t="shared" si="8"/>
        <v>0</v>
      </c>
      <c r="G16" s="11">
        <f t="shared" si="1"/>
        <v>660</v>
      </c>
      <c r="H16" s="11">
        <f t="shared" si="2"/>
        <v>1320</v>
      </c>
      <c r="I16" s="64">
        <v>20</v>
      </c>
      <c r="J16" s="64">
        <f t="shared" si="3"/>
        <v>960</v>
      </c>
      <c r="K16" s="11">
        <f>0+0+17+1+1+2+4+3+3+13+4</f>
        <v>48</v>
      </c>
      <c r="L16" s="11">
        <f t="shared" si="4"/>
        <v>960</v>
      </c>
      <c r="M16" s="11">
        <f t="shared" si="5"/>
        <v>1920</v>
      </c>
      <c r="N16" s="11">
        <f t="shared" si="6"/>
        <v>600</v>
      </c>
      <c r="O16" s="11">
        <f t="shared" si="7"/>
        <v>960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17116.25</v>
      </c>
      <c r="H17" s="17">
        <f>SUM(H5:H15)</f>
        <v>25532.5</v>
      </c>
      <c r="I17" s="17"/>
      <c r="J17" s="17">
        <f>SUM(J5:J15)</f>
        <v>21005</v>
      </c>
      <c r="K17" s="11"/>
      <c r="L17" s="11">
        <f t="shared" si="4"/>
        <v>0</v>
      </c>
      <c r="M17" s="18">
        <f>SUM(M5:M15)</f>
        <v>31300</v>
      </c>
      <c r="N17" s="18">
        <f>SUM(N5:N15)</f>
        <v>5767.4999999999982</v>
      </c>
      <c r="O17" s="18">
        <f>SUM(O5:O15)-P17</f>
        <v>470</v>
      </c>
      <c r="P17" s="17">
        <f>0+0+2755+405+270+525+600+450+415+225+4180</f>
        <v>9825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0+0+4+1+2+7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7</v>
      </c>
      <c r="F21" s="4">
        <f>0+0</f>
        <v>0</v>
      </c>
      <c r="G21" s="11">
        <f t="shared" ref="G21:G30" si="10">E21*D21</f>
        <v>274.16666666666663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350</v>
      </c>
      <c r="K21" s="11">
        <f>0+0+5+1+6+2</f>
        <v>14</v>
      </c>
      <c r="L21" s="11">
        <f t="shared" ref="L21:L29" si="13">K21*I21</f>
        <v>700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700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21</v>
      </c>
      <c r="F23" s="4">
        <f>0+0+1</f>
        <v>1</v>
      </c>
      <c r="G23" s="11">
        <f t="shared" si="10"/>
        <v>2030</v>
      </c>
      <c r="H23" s="11">
        <f t="shared" si="11"/>
        <v>2320</v>
      </c>
      <c r="I23" s="4">
        <v>110</v>
      </c>
      <c r="J23" s="11">
        <f t="shared" si="12"/>
        <v>2310</v>
      </c>
      <c r="K23" s="11">
        <f>0+0+3</f>
        <v>3</v>
      </c>
      <c r="L23" s="11">
        <f t="shared" si="13"/>
        <v>330</v>
      </c>
      <c r="M23" s="11">
        <f t="shared" si="14"/>
        <v>2640</v>
      </c>
      <c r="N23" s="11">
        <f t="shared" si="15"/>
        <v>320</v>
      </c>
      <c r="O23" s="11">
        <f t="shared" si="16"/>
        <v>330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</v>
      </c>
      <c r="F26" s="4">
        <f t="shared" si="17"/>
        <v>0</v>
      </c>
      <c r="G26" s="11">
        <f>E26*D26</f>
        <v>98.333333333333329</v>
      </c>
      <c r="H26" s="11">
        <f t="shared" si="11"/>
        <v>983.33333333333326</v>
      </c>
      <c r="I26" s="4">
        <v>110</v>
      </c>
      <c r="J26" s="11">
        <f t="shared" si="12"/>
        <v>110</v>
      </c>
      <c r="K26" s="11">
        <f>0+0+2+1+1+3+2</f>
        <v>9</v>
      </c>
      <c r="L26" s="11">
        <f t="shared" si="13"/>
        <v>990</v>
      </c>
      <c r="M26" s="11">
        <f t="shared" si="14"/>
        <v>1100</v>
      </c>
      <c r="N26" s="11">
        <f t="shared" si="15"/>
        <v>116.66666666666674</v>
      </c>
      <c r="O26" s="11">
        <f t="shared" si="16"/>
        <v>990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4</v>
      </c>
      <c r="F29" s="4">
        <f t="shared" si="17"/>
        <v>0</v>
      </c>
      <c r="G29" s="11">
        <f t="shared" si="10"/>
        <v>366.66666666666669</v>
      </c>
      <c r="H29" s="11">
        <f t="shared" si="11"/>
        <v>733.33333333333337</v>
      </c>
      <c r="I29" s="4">
        <v>110</v>
      </c>
      <c r="J29" s="11">
        <f t="shared" si="12"/>
        <v>440</v>
      </c>
      <c r="K29" s="11">
        <f>0+0+1+3</f>
        <v>4</v>
      </c>
      <c r="L29" s="11">
        <f t="shared" si="13"/>
        <v>440</v>
      </c>
      <c r="M29" s="11">
        <f t="shared" si="14"/>
        <v>880</v>
      </c>
      <c r="N29" s="11">
        <f t="shared" si="15"/>
        <v>146.66666666666663</v>
      </c>
      <c r="O29" s="11">
        <f t="shared" si="16"/>
        <v>440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4624.166666666667</v>
      </c>
      <c r="H31" s="17">
        <f>SUM(H20:H30)</f>
        <v>8066.1666666666661</v>
      </c>
      <c r="I31" s="16"/>
      <c r="J31" s="17">
        <f>SUM(J20:J30)</f>
        <v>5430</v>
      </c>
      <c r="K31" s="11">
        <f t="shared" si="18"/>
        <v>0</v>
      </c>
      <c r="L31" s="18">
        <f>SUM(L20:L30)</f>
        <v>4055</v>
      </c>
      <c r="M31" s="21">
        <f>SUM(M20:M30)</f>
        <v>9485</v>
      </c>
      <c r="N31" s="21">
        <f>SUM(N20:N30)</f>
        <v>1418.8333333333335</v>
      </c>
      <c r="O31" s="18">
        <f>SUM(O20:O30)-P31</f>
        <v>320</v>
      </c>
      <c r="P31" s="17">
        <f>0+0+1000+60+50+285+210+160+1970</f>
        <v>3735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N39" s="11">
        <f>M40-H39</f>
        <v>104.25</v>
      </c>
      <c r="O39" s="11">
        <f t="shared" si="23"/>
        <v>381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44</v>
      </c>
      <c r="F40" s="4">
        <f>0+0+2</f>
        <v>2</v>
      </c>
      <c r="G40" s="11">
        <f t="shared" si="25"/>
        <v>3168</v>
      </c>
      <c r="H40" s="11">
        <f t="shared" si="26"/>
        <v>3600</v>
      </c>
      <c r="I40" s="4">
        <v>100</v>
      </c>
      <c r="J40" s="11">
        <f t="shared" si="20"/>
        <v>4400</v>
      </c>
      <c r="K40" s="11">
        <f>0+0+6</f>
        <v>6</v>
      </c>
      <c r="L40" s="11">
        <f t="shared" si="28"/>
        <v>600</v>
      </c>
      <c r="M40" s="11">
        <f>J39+L39</f>
        <v>1143</v>
      </c>
      <c r="N40" s="11">
        <f>M41-H40</f>
        <v>-2830</v>
      </c>
      <c r="O40" s="11">
        <f t="shared" si="23"/>
        <v>600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10</v>
      </c>
      <c r="F41" s="4">
        <f t="shared" si="24"/>
        <v>0</v>
      </c>
      <c r="G41" s="11">
        <f t="shared" si="25"/>
        <v>583.33333333333337</v>
      </c>
      <c r="H41" s="11">
        <f t="shared" si="26"/>
        <v>641.66666666666674</v>
      </c>
      <c r="I41" s="4">
        <v>70</v>
      </c>
      <c r="J41" s="11">
        <f t="shared" si="20"/>
        <v>700</v>
      </c>
      <c r="K41" s="11">
        <f>0+0+1</f>
        <v>1</v>
      </c>
      <c r="L41" s="11">
        <f t="shared" si="28"/>
        <v>70</v>
      </c>
      <c r="M41" s="11">
        <f t="shared" si="21"/>
        <v>770</v>
      </c>
      <c r="N41" s="11">
        <f t="shared" si="22"/>
        <v>128.33333333333326</v>
      </c>
      <c r="O41" s="11">
        <f t="shared" si="23"/>
        <v>70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9243.0000000000018</v>
      </c>
      <c r="H42" s="21">
        <f>SUM(H34:H41)</f>
        <v>13097.083333333334</v>
      </c>
      <c r="I42" s="16"/>
      <c r="J42" s="21">
        <f>SUM(J34:J41)</f>
        <v>11552</v>
      </c>
      <c r="K42" s="11"/>
      <c r="L42" s="17">
        <f>SUM(L34:L41)</f>
        <v>4881</v>
      </c>
      <c r="M42" s="21">
        <f>SUM(M34:M41)</f>
        <v>11433</v>
      </c>
      <c r="N42" s="21">
        <f>SUM(N34:N41)</f>
        <v>-894.08333333333371</v>
      </c>
      <c r="O42" s="18">
        <f>SUM(O34:O41)-P42</f>
        <v>125</v>
      </c>
      <c r="P42" s="17">
        <f>0+0+1066+700+560+560+810+140+920</f>
        <v>4756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21.5</v>
      </c>
      <c r="F45" s="4">
        <f>0+0</f>
        <v>0</v>
      </c>
      <c r="G45" s="11">
        <f>E45*D45</f>
        <v>1655.5</v>
      </c>
      <c r="H45" s="11">
        <f>(E45+K45)*D45</f>
        <v>2695</v>
      </c>
      <c r="I45" s="4">
        <v>100</v>
      </c>
      <c r="J45" s="11">
        <f>(I45*E45)</f>
        <v>2150</v>
      </c>
      <c r="K45" s="11">
        <f>0+0+2.75+1.25+0.5+0.5+1.5+1.25+2.5+0.5+2.5+0.25</f>
        <v>13.5</v>
      </c>
      <c r="L45" s="11">
        <f>K45*I45</f>
        <v>1350</v>
      </c>
      <c r="M45" s="11">
        <f>J45+L45</f>
        <v>3500</v>
      </c>
      <c r="N45" s="11">
        <f>M45-H45</f>
        <v>805</v>
      </c>
      <c r="O45" s="11">
        <f>L45</f>
        <v>1350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1655.5</v>
      </c>
      <c r="H48" s="17">
        <f>SUM(H45:H47)</f>
        <v>2695</v>
      </c>
      <c r="I48" s="16"/>
      <c r="J48" s="17">
        <f>SUM(J45:J47)</f>
        <v>2150</v>
      </c>
      <c r="K48" s="17"/>
      <c r="L48" s="17">
        <f>SUM(L45:L47)</f>
        <v>1350</v>
      </c>
      <c r="M48" s="17">
        <f>SUM(M45:M47)</f>
        <v>3500</v>
      </c>
      <c r="N48" s="17">
        <f>SUM(N45:N47)</f>
        <v>805</v>
      </c>
      <c r="O48" s="17">
        <f>SUM(O45:O47)-P48</f>
        <v>25</v>
      </c>
      <c r="P48" s="17">
        <f>0+0+275+125+50+50+150+125+250+50+250</f>
        <v>1325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7</v>
      </c>
      <c r="F51" s="4">
        <f>0+0</f>
        <v>0</v>
      </c>
      <c r="G51" s="11">
        <f t="shared" ref="G51:G60" si="30">E51*D51</f>
        <v>1589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1750</v>
      </c>
      <c r="K51" s="11">
        <f>0+0+1</f>
        <v>1</v>
      </c>
      <c r="L51" s="11">
        <f>K51*I51</f>
        <v>250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250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46</v>
      </c>
      <c r="F55" s="4">
        <f>0+0+1</f>
        <v>1</v>
      </c>
      <c r="G55" s="11">
        <f t="shared" si="30"/>
        <v>1380</v>
      </c>
      <c r="H55" s="11">
        <f t="shared" si="31"/>
        <v>1800</v>
      </c>
      <c r="I55" s="5">
        <v>35</v>
      </c>
      <c r="J55" s="11">
        <f t="shared" si="32"/>
        <v>1610</v>
      </c>
      <c r="K55" s="11">
        <f>0+0+4+1+9</f>
        <v>14</v>
      </c>
      <c r="L55" s="11">
        <f t="shared" si="37"/>
        <v>490</v>
      </c>
      <c r="M55" s="11">
        <f t="shared" si="33"/>
        <v>2100</v>
      </c>
      <c r="N55" s="11">
        <f t="shared" si="34"/>
        <v>300</v>
      </c>
      <c r="O55" s="11">
        <f t="shared" si="35"/>
        <v>490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7031.5</v>
      </c>
      <c r="H61" s="17">
        <f>SUM(H51:H60)</f>
        <v>7914.75</v>
      </c>
      <c r="I61" s="39"/>
      <c r="J61" s="17">
        <f>SUM(J51:J60)</f>
        <v>8020</v>
      </c>
      <c r="K61" s="41"/>
      <c r="L61" s="17">
        <f>SUM(L51:L60)</f>
        <v>990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</f>
        <v>990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2</v>
      </c>
      <c r="F65" s="4">
        <f t="shared" ref="F65" si="47">0+0</f>
        <v>0</v>
      </c>
      <c r="G65" s="11">
        <f t="shared" si="40"/>
        <v>154.625</v>
      </c>
      <c r="H65" s="11">
        <f t="shared" si="41"/>
        <v>463.875</v>
      </c>
      <c r="I65" s="5">
        <v>85</v>
      </c>
      <c r="J65" s="11">
        <f t="shared" si="42"/>
        <v>170</v>
      </c>
      <c r="K65" s="11">
        <f>0+0+1+1+2</f>
        <v>4</v>
      </c>
      <c r="L65" s="11">
        <f t="shared" si="43"/>
        <v>340</v>
      </c>
      <c r="M65" s="11">
        <f t="shared" si="44"/>
        <v>510</v>
      </c>
      <c r="N65" s="11">
        <f t="shared" si="45"/>
        <v>46.125</v>
      </c>
      <c r="O65" s="11">
        <f t="shared" si="46"/>
        <v>340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13</v>
      </c>
      <c r="F66" s="4">
        <f t="shared" ref="F66:F71" si="48">0+0</f>
        <v>0</v>
      </c>
      <c r="G66" s="11">
        <f t="shared" si="40"/>
        <v>1066</v>
      </c>
      <c r="H66" s="11">
        <f t="shared" si="41"/>
        <v>1394</v>
      </c>
      <c r="I66" s="5">
        <v>90</v>
      </c>
      <c r="J66" s="11">
        <f t="shared" si="42"/>
        <v>1170</v>
      </c>
      <c r="K66" s="11">
        <f>0+0+1+1+2</f>
        <v>4</v>
      </c>
      <c r="L66" s="11">
        <f t="shared" si="43"/>
        <v>360</v>
      </c>
      <c r="M66" s="11">
        <f t="shared" si="44"/>
        <v>1530</v>
      </c>
      <c r="N66" s="11">
        <f t="shared" si="45"/>
        <v>136</v>
      </c>
      <c r="O66" s="11">
        <f t="shared" si="46"/>
        <v>360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9</v>
      </c>
      <c r="F67" s="4">
        <f t="shared" si="48"/>
        <v>0</v>
      </c>
      <c r="G67" s="11">
        <f t="shared" si="40"/>
        <v>736.875</v>
      </c>
      <c r="H67" s="11">
        <f t="shared" si="41"/>
        <v>1146.25</v>
      </c>
      <c r="I67" s="5">
        <v>90</v>
      </c>
      <c r="J67" s="11">
        <f t="shared" si="42"/>
        <v>810</v>
      </c>
      <c r="K67" s="11">
        <f>0+0+1+1+1+2</f>
        <v>5</v>
      </c>
      <c r="L67" s="11">
        <f t="shared" si="43"/>
        <v>450</v>
      </c>
      <c r="M67" s="11">
        <f t="shared" si="44"/>
        <v>1260</v>
      </c>
      <c r="N67" s="11">
        <f t="shared" si="45"/>
        <v>113.75</v>
      </c>
      <c r="O67" s="11">
        <f t="shared" si="46"/>
        <v>450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4072.5</v>
      </c>
      <c r="H72" s="17">
        <f>SUM(H64:H71)</f>
        <v>5401.125</v>
      </c>
      <c r="I72" s="39"/>
      <c r="J72" s="17">
        <f>SUM(J64:J71)</f>
        <v>4475</v>
      </c>
      <c r="K72" s="41"/>
      <c r="L72" s="17">
        <f>SUM(L64:L71)</f>
        <v>1460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</f>
        <v>1460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43742.916666666672</v>
      </c>
    </row>
    <row r="80" spans="1:16">
      <c r="A80" s="23" t="s">
        <v>60</v>
      </c>
      <c r="B80" s="44">
        <f>J17+J31+J42+J48+J61+J72</f>
        <v>52632</v>
      </c>
    </row>
    <row r="81" spans="1:2" ht="15.75" thickBot="1">
      <c r="A81" s="45" t="s">
        <v>63</v>
      </c>
      <c r="B81" s="51">
        <f>B82-B77-B78</f>
        <v>26500.625</v>
      </c>
    </row>
    <row r="82" spans="1:2">
      <c r="A82" s="46" t="s">
        <v>52</v>
      </c>
      <c r="B82" s="47">
        <f>H17+H31+H42+H48+H61+H72</f>
        <v>62706.625</v>
      </c>
    </row>
    <row r="83" spans="1:2">
      <c r="A83" s="43" t="s">
        <v>58</v>
      </c>
      <c r="B83" s="48">
        <f>M17+M31+M42+M48+M61+M72</f>
        <v>70663</v>
      </c>
    </row>
    <row r="84" spans="1:2">
      <c r="A84" s="24" t="s">
        <v>57</v>
      </c>
      <c r="B84" s="27">
        <f>N17+N31+N42+N48+N61+N72</f>
        <v>8726.3749999999982</v>
      </c>
    </row>
    <row r="85" spans="1:2" ht="15.75" thickBot="1">
      <c r="A85" s="49" t="s">
        <v>66</v>
      </c>
      <c r="B85" s="50">
        <f>L17+L31+L42+L48+L61+L72</f>
        <v>12736</v>
      </c>
    </row>
    <row r="86" spans="1:2">
      <c r="A86" s="52" t="s">
        <v>62</v>
      </c>
      <c r="B86" s="53">
        <f>P17+P31+P42+P48+P61+P72</f>
        <v>22091</v>
      </c>
    </row>
    <row r="87" spans="1:2">
      <c r="A87" s="25" t="s">
        <v>61</v>
      </c>
      <c r="B87" s="28">
        <f>O17+O31+O42+O48+O61+O72</f>
        <v>940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34493.375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88065.375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2015-06-16T18:29:30Z</dcterms:modified>
</cp:coreProperties>
</file>