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5" i="1"/>
  <c r="K40"/>
  <c r="K28"/>
  <c r="K26"/>
  <c r="K16"/>
  <c r="K14"/>
  <c r="K11"/>
  <c r="K10"/>
  <c r="K9"/>
  <c r="K8"/>
  <c r="K7"/>
  <c r="K6"/>
  <c r="K5"/>
  <c r="P17"/>
  <c r="P31"/>
  <c r="P42"/>
  <c r="P48"/>
  <c r="P61"/>
  <c r="K55"/>
  <c r="K20"/>
  <c r="K21"/>
  <c r="K12"/>
  <c r="F11"/>
  <c r="F7"/>
  <c r="F5"/>
  <c r="K23"/>
  <c r="K22"/>
  <c r="K13"/>
  <c r="K15"/>
  <c r="P72"/>
  <c r="K64"/>
  <c r="K51"/>
  <c r="K41"/>
  <c r="F10"/>
  <c r="F6"/>
  <c r="K39"/>
  <c r="K65"/>
  <c r="K25"/>
  <c r="F22"/>
  <c r="F20"/>
  <c r="K67"/>
  <c r="F26"/>
  <c r="F24"/>
  <c r="K29"/>
  <c r="K66"/>
  <c r="K27"/>
  <c r="F13"/>
  <c r="F64"/>
  <c r="K37"/>
  <c r="F12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<sst xmlns="http://schemas.openxmlformats.org/spreadsheetml/2006/main" count="179" uniqueCount="96">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</sst>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6" activePane="bottomLeft" state="frozen"/>
      <selection pane="bottomLeft" activeCell="K46" sqref="K46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100</v>
      </c>
      <c r="F5" s="4">
        <f>0+0+2+2+2+5+3</f>
        <v>14</v>
      </c>
      <c r="G5" s="11">
        <f>E5*D5</f>
        <v>1958.3333333333333</v>
      </c>
      <c r="H5" s="11">
        <f>(E5+K5)*D5</f>
        <v>8068.333333333333</v>
      </c>
      <c r="I5" s="11">
        <v>25</v>
      </c>
      <c r="J5" s="11">
        <f>(I5*E5)</f>
        <v>2500</v>
      </c>
      <c r="K5" s="11">
        <f>0+0+9+3+2+7+1+2+10+9+22+6+5+6+45+1+6+10+4+5+2+148+3+2+2+1+1</f>
        <v>312</v>
      </c>
      <c r="L5" s="11">
        <f>K5*I5</f>
        <v>7800</v>
      </c>
      <c r="M5" s="11">
        <f>J5+L5</f>
        <v>10300</v>
      </c>
      <c r="N5" s="11">
        <f>M5-H5</f>
        <v>2231.666666666667</v>
      </c>
      <c r="O5" s="11">
        <f>L5</f>
        <v>7800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63</v>
      </c>
      <c r="F6" s="4">
        <f>0+0+1</f>
        <v>1</v>
      </c>
      <c r="G6" s="11">
        <f t="shared" ref="G6:G16" si="1">E6*D6</f>
        <v>2100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2520</v>
      </c>
      <c r="K6" s="11">
        <f>0+0+8+2+3+1+10+1+1+1+1+2+1+1+3+3+2+2</f>
        <v>42</v>
      </c>
      <c r="L6" s="11">
        <f t="shared" ref="L6:L17" si="4">K6*I6</f>
        <v>1680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1680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28</v>
      </c>
      <c r="F7" s="4">
        <f>0+0+2</f>
        <v>2</v>
      </c>
      <c r="G7" s="11">
        <f t="shared" si="1"/>
        <v>1703.3333333333335</v>
      </c>
      <c r="H7" s="11">
        <f t="shared" si="2"/>
        <v>3589.166666666667</v>
      </c>
      <c r="I7" s="11">
        <v>70</v>
      </c>
      <c r="J7" s="11">
        <f t="shared" si="3"/>
        <v>1960</v>
      </c>
      <c r="K7" s="11">
        <f>0+0+5+2+1+1+8+1+1+2+1+1+1+1+2+1+2+1</f>
        <v>31</v>
      </c>
      <c r="L7" s="11">
        <f t="shared" si="4"/>
        <v>2170</v>
      </c>
      <c r="M7" s="11">
        <f t="shared" si="5"/>
        <v>4130</v>
      </c>
      <c r="N7" s="11">
        <f t="shared" si="6"/>
        <v>540.83333333333303</v>
      </c>
      <c r="O7" s="11">
        <f t="shared" si="7"/>
        <v>2170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43</v>
      </c>
      <c r="F8" s="4">
        <f>0+0+2</f>
        <v>2</v>
      </c>
      <c r="G8" s="11">
        <f t="shared" si="1"/>
        <v>1254.1666666666667</v>
      </c>
      <c r="H8" s="11">
        <f t="shared" si="2"/>
        <v>2158.3333333333335</v>
      </c>
      <c r="I8" s="11">
        <v>40</v>
      </c>
      <c r="J8" s="11">
        <f t="shared" si="3"/>
        <v>1720</v>
      </c>
      <c r="K8" s="11">
        <f>0+0+10+1+4+2+2+3+1+1+2+1+2+2</f>
        <v>31</v>
      </c>
      <c r="L8" s="11">
        <f t="shared" si="4"/>
        <v>1240</v>
      </c>
      <c r="M8" s="11">
        <f t="shared" si="5"/>
        <v>2960</v>
      </c>
      <c r="N8" s="11">
        <f t="shared" si="6"/>
        <v>801.66666666666652</v>
      </c>
      <c r="O8" s="11">
        <f t="shared" si="7"/>
        <v>1240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10</v>
      </c>
      <c r="F9" s="4">
        <f>0+0+1</f>
        <v>1</v>
      </c>
      <c r="G9" s="11">
        <f t="shared" si="1"/>
        <v>533.33333333333337</v>
      </c>
      <c r="H9" s="11">
        <f t="shared" si="2"/>
        <v>2133.3333333333335</v>
      </c>
      <c r="I9" s="11">
        <v>65</v>
      </c>
      <c r="J9" s="11">
        <f t="shared" si="3"/>
        <v>650</v>
      </c>
      <c r="K9" s="11">
        <f>0+0+2+1+1+4+2+2+4+1+2+1+2+3+1+2+2</f>
        <v>30</v>
      </c>
      <c r="L9" s="11">
        <f t="shared" si="4"/>
        <v>1950</v>
      </c>
      <c r="M9" s="11">
        <f t="shared" si="5"/>
        <v>2600</v>
      </c>
      <c r="N9" s="11">
        <f t="shared" si="6"/>
        <v>466.66666666666652</v>
      </c>
      <c r="O9" s="11">
        <f t="shared" si="7"/>
        <v>1950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15</v>
      </c>
      <c r="F10" s="4">
        <f>0+0+1</f>
        <v>1</v>
      </c>
      <c r="G10" s="11">
        <f t="shared" si="1"/>
        <v>1225</v>
      </c>
      <c r="H10" s="11">
        <f t="shared" si="2"/>
        <v>4165</v>
      </c>
      <c r="I10" s="11">
        <v>100</v>
      </c>
      <c r="J10" s="11">
        <f t="shared" si="3"/>
        <v>1500</v>
      </c>
      <c r="K10" s="11">
        <f>0+0+8+1+8+2+1+2+1+1+2+1+1+3+1+3+1</f>
        <v>36</v>
      </c>
      <c r="L10" s="11">
        <f t="shared" si="4"/>
        <v>3600</v>
      </c>
      <c r="M10" s="11">
        <f t="shared" si="5"/>
        <v>5100</v>
      </c>
      <c r="N10" s="11">
        <f t="shared" si="6"/>
        <v>935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23</v>
      </c>
      <c r="F11" s="4">
        <f>0+0+2+2</f>
        <v>4</v>
      </c>
      <c r="G11" s="11">
        <f t="shared" si="1"/>
        <v>3066.666666666667</v>
      </c>
      <c r="H11" s="11">
        <f t="shared" si="2"/>
        <v>5733.3333333333339</v>
      </c>
      <c r="I11" s="11">
        <v>150</v>
      </c>
      <c r="J11" s="11">
        <f t="shared" si="3"/>
        <v>3450</v>
      </c>
      <c r="K11" s="11">
        <f>0+0+3+1+2+3+1+1+1+2+3+2+1</f>
        <v>20</v>
      </c>
      <c r="L11" s="11">
        <f t="shared" si="4"/>
        <v>3000</v>
      </c>
      <c r="M11" s="11">
        <f t="shared" si="5"/>
        <v>6450</v>
      </c>
      <c r="N11" s="11">
        <f t="shared" si="6"/>
        <v>716.66666666666606</v>
      </c>
      <c r="O11" s="11">
        <f t="shared" si="7"/>
        <v>3000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1200</v>
      </c>
      <c r="I12" s="64">
        <v>60</v>
      </c>
      <c r="J12" s="64">
        <f t="shared" si="3"/>
        <v>540</v>
      </c>
      <c r="K12" s="11">
        <f>0+0+2+2+1+6+1+1+1+1</f>
        <v>15</v>
      </c>
      <c r="L12" s="11">
        <f t="shared" si="4"/>
        <v>900</v>
      </c>
      <c r="M12" s="11">
        <f t="shared" si="5"/>
        <v>1440</v>
      </c>
      <c r="N12" s="11">
        <f t="shared" si="6"/>
        <v>240</v>
      </c>
      <c r="O12" s="11">
        <f t="shared" si="7"/>
        <v>900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50</v>
      </c>
      <c r="F13" s="4">
        <f>0+0+4</f>
        <v>4</v>
      </c>
      <c r="G13" s="11">
        <f t="shared" si="1"/>
        <v>2375</v>
      </c>
      <c r="H13" s="11">
        <f t="shared" si="2"/>
        <v>2945</v>
      </c>
      <c r="I13" s="64">
        <v>60</v>
      </c>
      <c r="J13" s="64">
        <f t="shared" si="3"/>
        <v>3000</v>
      </c>
      <c r="K13" s="11">
        <f>0+0+1+2+6+1+1+1</f>
        <v>12</v>
      </c>
      <c r="L13" s="11">
        <f t="shared" si="4"/>
        <v>720</v>
      </c>
      <c r="M13" s="11">
        <f t="shared" si="5"/>
        <v>3720</v>
      </c>
      <c r="N13" s="11">
        <f t="shared" si="6"/>
        <v>775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1</v>
      </c>
      <c r="F14" s="4">
        <f t="shared" ref="F14:F16" si="8">0+0</f>
        <v>0</v>
      </c>
      <c r="G14" s="11">
        <f t="shared" si="1"/>
        <v>47.5</v>
      </c>
      <c r="H14" s="11">
        <f t="shared" si="2"/>
        <v>380</v>
      </c>
      <c r="I14" s="64">
        <v>60</v>
      </c>
      <c r="J14" s="64">
        <f t="shared" si="3"/>
        <v>60</v>
      </c>
      <c r="K14" s="11">
        <f>0+0+1+3+1+1+1</f>
        <v>7</v>
      </c>
      <c r="L14" s="11">
        <f t="shared" si="4"/>
        <v>420</v>
      </c>
      <c r="M14" s="11">
        <f t="shared" si="5"/>
        <v>480</v>
      </c>
      <c r="N14" s="11">
        <f t="shared" si="6"/>
        <v>100</v>
      </c>
      <c r="O14" s="11">
        <f t="shared" si="7"/>
        <v>420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16</v>
      </c>
      <c r="F16" s="4">
        <f t="shared" si="8"/>
        <v>0</v>
      </c>
      <c r="G16" s="11">
        <f t="shared" si="1"/>
        <v>220</v>
      </c>
      <c r="H16" s="11">
        <f t="shared" si="2"/>
        <v>1320</v>
      </c>
      <c r="I16" s="64">
        <v>20</v>
      </c>
      <c r="J16" s="64">
        <f t="shared" si="3"/>
        <v>320</v>
      </c>
      <c r="K16" s="11">
        <f>0+0+17+1+1+2+4+3+3+13+4+2+2+2+2+3+1+4+1+8+1+6</f>
        <v>80</v>
      </c>
      <c r="L16" s="11">
        <f t="shared" si="4"/>
        <v>1600</v>
      </c>
      <c r="M16" s="11">
        <f t="shared" si="5"/>
        <v>1920</v>
      </c>
      <c r="N16" s="11">
        <f t="shared" si="6"/>
        <v>600</v>
      </c>
      <c r="O16" s="11">
        <f t="shared" si="7"/>
        <v>1600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14753.333333333332</v>
      </c>
      <c r="H17" s="17">
        <f>SUM(H5:H15)</f>
        <v>34272.5</v>
      </c>
      <c r="I17" s="17"/>
      <c r="J17" s="17">
        <f>SUM(J5:J15)</f>
        <v>17960</v>
      </c>
      <c r="K17" s="11"/>
      <c r="L17" s="11">
        <f t="shared" si="4"/>
        <v>0</v>
      </c>
      <c r="M17" s="18">
        <f>SUM(M5:M15)</f>
        <v>41980</v>
      </c>
      <c r="N17" s="18">
        <f>SUM(N5:N15)</f>
        <v>7707.4999999999982</v>
      </c>
      <c r="O17" s="18">
        <f>SUM(O5:O15)-P17</f>
        <v>625</v>
      </c>
      <c r="P17" s="17">
        <f>0+0+2755+405+270+525+600+450+415+225+4180+470+435+590+1495+675+680+585+440+295+755+4750+950+750+175+525</f>
        <v>23395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15</v>
      </c>
      <c r="F20" s="4">
        <f>0+0+1</f>
        <v>1</v>
      </c>
      <c r="G20" s="11">
        <f>E20*D20</f>
        <v>607.5</v>
      </c>
      <c r="H20" s="11">
        <f>(E20+K20)*D20</f>
        <v>1539</v>
      </c>
      <c r="I20" s="4">
        <v>50</v>
      </c>
      <c r="J20" s="11">
        <f>(I20*E20)</f>
        <v>750</v>
      </c>
      <c r="K20" s="11">
        <f>0+0+4+1+2+7+3+2+2+1+1</f>
        <v>23</v>
      </c>
      <c r="L20" s="11">
        <f>K20*I20</f>
        <v>1150</v>
      </c>
      <c r="M20" s="11">
        <f>J20+L20</f>
        <v>1900</v>
      </c>
      <c r="N20" s="11">
        <f>M20-H20</f>
        <v>361</v>
      </c>
      <c r="O20" s="11">
        <f>L20</f>
        <v>1150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2</v>
      </c>
      <c r="F21" s="4">
        <f>0+0</f>
        <v>0</v>
      </c>
      <c r="G21" s="11">
        <f t="shared" ref="G21:G30" si="10">E21*D21</f>
        <v>78.333333333333329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100</v>
      </c>
      <c r="K21" s="11">
        <f>0+0+5+1+6+2+1+1+1+1+1</f>
        <v>19</v>
      </c>
      <c r="L21" s="11">
        <f t="shared" ref="L21:L29" si="13">K21*I21</f>
        <v>950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1305</v>
      </c>
      <c r="I22" s="4">
        <v>50</v>
      </c>
      <c r="J22" s="11">
        <f t="shared" si="12"/>
        <v>1050</v>
      </c>
      <c r="K22" s="11">
        <f>0+0+1+1+1+1+4</f>
        <v>8</v>
      </c>
      <c r="L22" s="11">
        <f t="shared" si="13"/>
        <v>400</v>
      </c>
      <c r="M22" s="11">
        <f t="shared" si="14"/>
        <v>1450</v>
      </c>
      <c r="N22" s="11">
        <f t="shared" si="15"/>
        <v>145</v>
      </c>
      <c r="O22" s="11">
        <f t="shared" si="16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18</v>
      </c>
      <c r="F23" s="4">
        <f>0+0+1</f>
        <v>1</v>
      </c>
      <c r="G23" s="11">
        <f t="shared" si="10"/>
        <v>1740</v>
      </c>
      <c r="H23" s="11">
        <f t="shared" si="11"/>
        <v>2320</v>
      </c>
      <c r="I23" s="4">
        <v>110</v>
      </c>
      <c r="J23" s="11">
        <f t="shared" si="12"/>
        <v>1980</v>
      </c>
      <c r="K23" s="11">
        <f>0+0+3+1+2</f>
        <v>6</v>
      </c>
      <c r="L23" s="11">
        <f t="shared" si="13"/>
        <v>660</v>
      </c>
      <c r="M23" s="11">
        <f t="shared" si="14"/>
        <v>2640</v>
      </c>
      <c r="N23" s="11">
        <f t="shared" si="15"/>
        <v>320</v>
      </c>
      <c r="O23" s="11">
        <f t="shared" si="16"/>
        <v>660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6</v>
      </c>
      <c r="F26" s="4">
        <f>0+0+1</f>
        <v>1</v>
      </c>
      <c r="G26" s="11">
        <f>E26*D26</f>
        <v>590</v>
      </c>
      <c r="H26" s="11">
        <f t="shared" si="11"/>
        <v>2163.333333333333</v>
      </c>
      <c r="I26" s="4">
        <v>110</v>
      </c>
      <c r="J26" s="11">
        <f t="shared" si="12"/>
        <v>660</v>
      </c>
      <c r="K26" s="11">
        <f>0+0+2+1+1+3+2+3-2+1+2+1+1+1</f>
        <v>16</v>
      </c>
      <c r="L26" s="11">
        <f t="shared" si="13"/>
        <v>1760</v>
      </c>
      <c r="M26" s="11">
        <f t="shared" si="14"/>
        <v>2420</v>
      </c>
      <c r="N26" s="11">
        <f t="shared" si="15"/>
        <v>256.66666666666697</v>
      </c>
      <c r="O26" s="11">
        <f t="shared" si="16"/>
        <v>1760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4</v>
      </c>
      <c r="F28" s="4">
        <f t="shared" si="17"/>
        <v>0</v>
      </c>
      <c r="G28" s="11">
        <f t="shared" si="10"/>
        <v>413.33333333333331</v>
      </c>
      <c r="H28" s="11">
        <f t="shared" si="11"/>
        <v>723.33333333333326</v>
      </c>
      <c r="I28" s="4">
        <v>125</v>
      </c>
      <c r="J28" s="11">
        <f t="shared" si="12"/>
        <v>500</v>
      </c>
      <c r="K28" s="11">
        <f>0+0+1+1+1</f>
        <v>3</v>
      </c>
      <c r="L28" s="11">
        <f t="shared" si="13"/>
        <v>375</v>
      </c>
      <c r="M28" s="11">
        <f t="shared" si="14"/>
        <v>875</v>
      </c>
      <c r="N28" s="11">
        <f t="shared" si="15"/>
        <v>151.66666666666674</v>
      </c>
      <c r="O28" s="11">
        <f t="shared" si="16"/>
        <v>375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6595.8333333333339</v>
      </c>
      <c r="H31" s="17">
        <f>SUM(H20:H30)</f>
        <v>12478.166666666668</v>
      </c>
      <c r="I31" s="16"/>
      <c r="J31" s="17">
        <f>SUM(J20:J30)</f>
        <v>7610</v>
      </c>
      <c r="K31" s="11">
        <f t="shared" si="18"/>
        <v>0</v>
      </c>
      <c r="L31" s="18">
        <f>SUM(L20:L30)</f>
        <v>6915</v>
      </c>
      <c r="M31" s="21">
        <f>SUM(M20:M30)</f>
        <v>14525</v>
      </c>
      <c r="N31" s="21">
        <f>SUM(N20:N30)</f>
        <v>2046.8333333333339</v>
      </c>
      <c r="O31" s="18">
        <f>SUM(O20:O30)-P31</f>
        <v>235</v>
      </c>
      <c r="P31" s="17">
        <f>0+0+1000+60+50+285+210+160+1970+320+330+50+110+285+380-110+260+100+110+220+630+110+100+50</f>
        <v>6680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40.5</v>
      </c>
      <c r="F40" s="4">
        <f>0+0+2</f>
        <v>2</v>
      </c>
      <c r="G40" s="11">
        <f t="shared" si="25"/>
        <v>2916</v>
      </c>
      <c r="H40" s="11">
        <f t="shared" si="26"/>
        <v>3600</v>
      </c>
      <c r="I40" s="4">
        <v>100</v>
      </c>
      <c r="J40" s="11">
        <f t="shared" si="20"/>
        <v>4050</v>
      </c>
      <c r="K40" s="11">
        <f>0+0+6+1+0.5+0.5+0.5+0.5+0.5</f>
        <v>9.5</v>
      </c>
      <c r="L40" s="11">
        <f t="shared" si="28"/>
        <v>950</v>
      </c>
      <c r="M40" s="11">
        <f>J39+L39</f>
        <v>1143</v>
      </c>
      <c r="N40" s="11">
        <f>M41-H40</f>
        <v>-2830</v>
      </c>
      <c r="O40" s="11">
        <f t="shared" si="23"/>
        <v>950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8297.25</v>
      </c>
      <c r="H42" s="21">
        <f>SUM(H34:H41)</f>
        <v>13097.083333333334</v>
      </c>
      <c r="I42" s="16"/>
      <c r="J42" s="21">
        <f>SUM(J34:J41)</f>
        <v>10427</v>
      </c>
      <c r="K42" s="11"/>
      <c r="L42" s="17">
        <f>SUM(L34:L41)</f>
        <v>6006</v>
      </c>
      <c r="M42" s="21">
        <f>SUM(M34:M41)</f>
        <v>11433</v>
      </c>
      <c r="N42" s="21">
        <f>SUM(N34:N41)</f>
        <v>-894.08333333333371</v>
      </c>
      <c r="O42" s="18">
        <f>SUM(O34:O41)-P42</f>
        <v>50</v>
      </c>
      <c r="P42" s="17">
        <f>0+0+1066+700+560+560+810+140+920+125+227+70+127+381+120+50+50+50</f>
        <v>5956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2.25</v>
      </c>
      <c r="F45" s="4">
        <f>0+0</f>
        <v>0</v>
      </c>
      <c r="G45" s="11">
        <f>E45*D45</f>
        <v>173.25</v>
      </c>
      <c r="H45" s="11">
        <f>(E45+K45)*D45</f>
        <v>2695</v>
      </c>
      <c r="I45" s="4">
        <v>100</v>
      </c>
      <c r="J45" s="11">
        <f>(I45*E45)</f>
        <v>225</v>
      </c>
      <c r="K45" s="11">
        <f>0+0+2.75+1.25+0.5+0.5+1.5+1.25+2.5+0.5+2.5+0.25+3.25+2+4.25+0.5+0.5+0.25+1.25+0.25+1+1.75+1.25+0.75+2.25</f>
        <v>32.75</v>
      </c>
      <c r="L45" s="11">
        <f>K45*I45</f>
        <v>3275</v>
      </c>
      <c r="M45" s="11">
        <f>J45+L45</f>
        <v>3500</v>
      </c>
      <c r="N45" s="11">
        <f>M45-H45</f>
        <v>805</v>
      </c>
      <c r="O45" s="11">
        <f>L45</f>
        <v>3275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173.25</v>
      </c>
      <c r="H48" s="17">
        <f>SUM(H45:H47)</f>
        <v>2695</v>
      </c>
      <c r="I48" s="16"/>
      <c r="J48" s="17">
        <f>SUM(J45:J47)</f>
        <v>225</v>
      </c>
      <c r="K48" s="17"/>
      <c r="L48" s="17">
        <f>SUM(L45:L47)</f>
        <v>3275</v>
      </c>
      <c r="M48" s="17">
        <f>SUM(M45:M47)</f>
        <v>3500</v>
      </c>
      <c r="N48" s="17">
        <f>SUM(N45:N47)</f>
        <v>805</v>
      </c>
      <c r="O48" s="17">
        <f>SUM(O45:O47)-P48</f>
        <v>225</v>
      </c>
      <c r="P48" s="17">
        <f>0+0+275+125+50+50+150+125+250+50+250+25+325+200+425+50+50+25+125+25+100+175+125+75</f>
        <v>3050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26</v>
      </c>
      <c r="F55" s="4">
        <f>0+0+1</f>
        <v>1</v>
      </c>
      <c r="G55" s="11">
        <f t="shared" si="30"/>
        <v>780</v>
      </c>
      <c r="H55" s="11">
        <f t="shared" si="31"/>
        <v>1800</v>
      </c>
      <c r="I55" s="5">
        <v>35</v>
      </c>
      <c r="J55" s="11">
        <f t="shared" si="32"/>
        <v>910</v>
      </c>
      <c r="K55" s="11">
        <f>0+0+4+1+9+4+6+3+3+4</f>
        <v>34</v>
      </c>
      <c r="L55" s="11">
        <f t="shared" si="37"/>
        <v>1190</v>
      </c>
      <c r="M55" s="11">
        <f t="shared" si="33"/>
        <v>2100</v>
      </c>
      <c r="N55" s="11">
        <f t="shared" si="34"/>
        <v>300</v>
      </c>
      <c r="O55" s="11">
        <f t="shared" si="35"/>
        <v>1190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5977.5</v>
      </c>
      <c r="H61" s="17">
        <f>SUM(H51:H60)</f>
        <v>7914.75</v>
      </c>
      <c r="I61" s="39"/>
      <c r="J61" s="17">
        <f>SUM(J51:J60)</f>
        <v>6820</v>
      </c>
      <c r="K61" s="41"/>
      <c r="L61" s="17">
        <f>SUM(L51:L60)</f>
        <v>2190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0+0+390+35+565+250+140+210+105+355+140</f>
        <v>2190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39328.291666666664</v>
      </c>
    </row>
    <row r="80" spans="1:16">
      <c r="A80" s="23" t="s">
        <v>60</v>
      </c>
      <c r="B80" s="44">
        <f>J17+J31+J42+J48+J61+J72</f>
        <v>46922</v>
      </c>
    </row>
    <row r="81" spans="1:2" ht="15.75" thickBot="1">
      <c r="A81" s="45" t="s">
        <v>63</v>
      </c>
      <c r="B81" s="51">
        <f>B82-B77-B78</f>
        <v>39652.625</v>
      </c>
    </row>
    <row r="82" spans="1:2">
      <c r="A82" s="46" t="s">
        <v>52</v>
      </c>
      <c r="B82" s="47">
        <f>H17+H31+H42+H48+H61+H72</f>
        <v>75858.625</v>
      </c>
    </row>
    <row r="83" spans="1:2">
      <c r="A83" s="43" t="s">
        <v>58</v>
      </c>
      <c r="B83" s="48">
        <f>M17+M31+M42+M48+M61+M72</f>
        <v>86383</v>
      </c>
    </row>
    <row r="84" spans="1:2">
      <c r="A84" s="24" t="s">
        <v>57</v>
      </c>
      <c r="B84" s="27">
        <f>N17+N31+N42+N48+N61+N72</f>
        <v>11294.374999999998</v>
      </c>
    </row>
    <row r="85" spans="1:2" ht="15.75" thickBot="1">
      <c r="A85" s="49" t="s">
        <v>66</v>
      </c>
      <c r="B85" s="50">
        <f>L17+L31+L42+L48+L61+L72</f>
        <v>20441</v>
      </c>
    </row>
    <row r="86" spans="1:2">
      <c r="A86" s="52" t="s">
        <v>62</v>
      </c>
      <c r="B86" s="53">
        <f>P17+P31+P42+P48+P61+P72</f>
        <v>43326</v>
      </c>
    </row>
    <row r="87" spans="1:2">
      <c r="A87" s="25" t="s">
        <v>61</v>
      </c>
      <c r="B87" s="28">
        <f>O17+O31+O42+O48+O61+O72</f>
        <v>1135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42576.375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90633.375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2015-07-01T18:04:04Z</dcterms:modified>
</cp:coreProperties>
</file>